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d.docs.live.net/f46e4c9ea1f93f60/Dokumenty/Rozpracované rozpočty/Revitalizace sídliště Severovýchod^J Zábřeh/"/>
    </mc:Choice>
  </mc:AlternateContent>
  <xr:revisionPtr revIDLastSave="0" documentId="8_{052515E6-0DFE-4DE5-B579-103C2050AA61}" xr6:coauthVersionLast="47" xr6:coauthVersionMax="47" xr10:uidLastSave="{00000000-0000-0000-0000-000000000000}"/>
  <bookViews>
    <workbookView xWindow="-108" yWindow="-108" windowWidth="23256" windowHeight="12456" activeTab="1" xr2:uid="{00000000-000D-0000-FFFF-FFFF00000000}"/>
  </bookViews>
  <sheets>
    <sheet name="Pokyny pro vyplnění" sheetId="11" r:id="rId1"/>
    <sheet name="Stavba" sheetId="1" r:id="rId2"/>
    <sheet name="VzorPolozky" sheetId="10" state="hidden" r:id="rId3"/>
    <sheet name="000 01 Naklady" sheetId="12" r:id="rId4"/>
    <sheet name="SO 100 01 Pol" sheetId="13" r:id="rId5"/>
    <sheet name="SO 401 1 Pol" sheetId="14" r:id="rId6"/>
    <sheet name="SO 410 01 Pol" sheetId="15" r:id="rId7"/>
  </sheets>
  <externalReferences>
    <externalReference r:id="rId8"/>
  </externalReferences>
  <definedNames>
    <definedName name="CelkemDPHVypocet" localSheetId="1">Stavba!$H$49</definedName>
    <definedName name="CenaCelkem">Stavba!$G$29</definedName>
    <definedName name="CenaCelkemBezDPH">Stavba!$G$28</definedName>
    <definedName name="CenaCelkemVypocet" localSheetId="1">Stavba!$I$49</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'000 01 Naklady'!$1:$7</definedName>
    <definedName name="_xlnm.Print_Titles" localSheetId="4">'SO 100 01 Pol'!$1:$7</definedName>
    <definedName name="_xlnm.Print_Titles" localSheetId="5">'SO 401 1 Pol'!$1:$7</definedName>
    <definedName name="_xlnm.Print_Titles" localSheetId="6">'SO 410 01 Pol'!$1:$7</definedName>
    <definedName name="oadresa">Stavba!$D$6</definedName>
    <definedName name="Objednatel" localSheetId="1">Stavba!$D$5</definedName>
    <definedName name="Objekt" localSheetId="1">Stavba!$B$38</definedName>
    <definedName name="_xlnm.Print_Area" localSheetId="3">'000 01 Naklady'!$A$1:$Y$42</definedName>
    <definedName name="_xlnm.Print_Area" localSheetId="4">'SO 100 01 Pol'!$A$1:$Y$316</definedName>
    <definedName name="_xlnm.Print_Area" localSheetId="5">'SO 401 1 Pol'!$A$1:$Y$71</definedName>
    <definedName name="_xlnm.Print_Area" localSheetId="6">'SO 410 01 Pol'!$A$1:$Y$12</definedName>
    <definedName name="_xlnm.Print_Area" localSheetId="1">Stavba!$A$1:$J$159</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Stavba!$F$49</definedName>
    <definedName name="ZakladDPHZakl">Stavba!$G$25</definedName>
    <definedName name="ZakladDPHZaklVypocet" localSheetId="1">Stavba!$G$49</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58" i="1" l="1"/>
  <c r="I157" i="1"/>
  <c r="I156" i="1"/>
  <c r="I155" i="1"/>
  <c r="I154" i="1"/>
  <c r="I153" i="1"/>
  <c r="I152" i="1"/>
  <c r="I151" i="1"/>
  <c r="I150" i="1"/>
  <c r="I149" i="1"/>
  <c r="I148" i="1"/>
  <c r="I147" i="1"/>
  <c r="I146" i="1"/>
  <c r="I145" i="1"/>
  <c r="I144" i="1"/>
  <c r="I143" i="1"/>
  <c r="I142" i="1"/>
  <c r="I141" i="1"/>
  <c r="I140" i="1"/>
  <c r="I139" i="1"/>
  <c r="I138" i="1"/>
  <c r="I137" i="1"/>
  <c r="I136" i="1"/>
  <c r="G48" i="1"/>
  <c r="F48" i="1"/>
  <c r="G47" i="1"/>
  <c r="F47" i="1"/>
  <c r="G46" i="1"/>
  <c r="F46" i="1"/>
  <c r="G45" i="1"/>
  <c r="F45" i="1"/>
  <c r="G44" i="1"/>
  <c r="F44" i="1"/>
  <c r="G43" i="1"/>
  <c r="F43" i="1"/>
  <c r="G41" i="1"/>
  <c r="F41" i="1"/>
  <c r="G40" i="1"/>
  <c r="F40" i="1"/>
  <c r="G39" i="1"/>
  <c r="F39" i="1"/>
  <c r="G11" i="15"/>
  <c r="G8" i="15"/>
  <c r="O8" i="15"/>
  <c r="Q8" i="15"/>
  <c r="G9" i="15"/>
  <c r="I9" i="15"/>
  <c r="I8" i="15" s="1"/>
  <c r="K9" i="15"/>
  <c r="K8" i="15" s="1"/>
  <c r="M9" i="15"/>
  <c r="M8" i="15" s="1"/>
  <c r="O9" i="15"/>
  <c r="Q9" i="15"/>
  <c r="V9" i="15"/>
  <c r="V8" i="15" s="1"/>
  <c r="AE11" i="15"/>
  <c r="AF11" i="15"/>
  <c r="G70" i="14"/>
  <c r="G8" i="14"/>
  <c r="G9" i="14"/>
  <c r="M9" i="14" s="1"/>
  <c r="I9" i="14"/>
  <c r="I8" i="14" s="1"/>
  <c r="K9" i="14"/>
  <c r="K8" i="14" s="1"/>
  <c r="O9" i="14"/>
  <c r="Q9" i="14"/>
  <c r="Q8" i="14" s="1"/>
  <c r="V9" i="14"/>
  <c r="G10" i="14"/>
  <c r="M10" i="14" s="1"/>
  <c r="I10" i="14"/>
  <c r="K10" i="14"/>
  <c r="O10" i="14"/>
  <c r="Q10" i="14"/>
  <c r="V10" i="14"/>
  <c r="V8" i="14" s="1"/>
  <c r="G11" i="14"/>
  <c r="I11" i="14"/>
  <c r="K11" i="14"/>
  <c r="M11" i="14"/>
  <c r="O11" i="14"/>
  <c r="Q11" i="14"/>
  <c r="V11" i="14"/>
  <c r="G12" i="14"/>
  <c r="AF70" i="14" s="1"/>
  <c r="I12" i="14"/>
  <c r="K12" i="14"/>
  <c r="O12" i="14"/>
  <c r="O8" i="14" s="1"/>
  <c r="Q12" i="14"/>
  <c r="V12" i="14"/>
  <c r="G13" i="14"/>
  <c r="I13" i="14"/>
  <c r="K13" i="14"/>
  <c r="M13" i="14"/>
  <c r="O13" i="14"/>
  <c r="Q13" i="14"/>
  <c r="V13" i="14"/>
  <c r="G15" i="14"/>
  <c r="I15" i="14"/>
  <c r="I14" i="14" s="1"/>
  <c r="K15" i="14"/>
  <c r="M15" i="14"/>
  <c r="O15" i="14"/>
  <c r="Q15" i="14"/>
  <c r="Q14" i="14" s="1"/>
  <c r="V15" i="14"/>
  <c r="G16" i="14"/>
  <c r="G14" i="14" s="1"/>
  <c r="I16" i="14"/>
  <c r="K16" i="14"/>
  <c r="O16" i="14"/>
  <c r="O14" i="14" s="1"/>
  <c r="Q16" i="14"/>
  <c r="V16" i="14"/>
  <c r="G17" i="14"/>
  <c r="I17" i="14"/>
  <c r="K17" i="14"/>
  <c r="M17" i="14"/>
  <c r="O17" i="14"/>
  <c r="Q17" i="14"/>
  <c r="V17" i="14"/>
  <c r="G18" i="14"/>
  <c r="M18" i="14" s="1"/>
  <c r="I18" i="14"/>
  <c r="K18" i="14"/>
  <c r="K14" i="14" s="1"/>
  <c r="O18" i="14"/>
  <c r="Q18" i="14"/>
  <c r="V18" i="14"/>
  <c r="G19" i="14"/>
  <c r="I19" i="14"/>
  <c r="K19" i="14"/>
  <c r="M19" i="14"/>
  <c r="O19" i="14"/>
  <c r="Q19" i="14"/>
  <c r="V19" i="14"/>
  <c r="G20" i="14"/>
  <c r="M20" i="14" s="1"/>
  <c r="I20" i="14"/>
  <c r="K20" i="14"/>
  <c r="O20" i="14"/>
  <c r="Q20" i="14"/>
  <c r="V20" i="14"/>
  <c r="G21" i="14"/>
  <c r="I21" i="14"/>
  <c r="K21" i="14"/>
  <c r="M21" i="14"/>
  <c r="O21" i="14"/>
  <c r="Q21" i="14"/>
  <c r="V21" i="14"/>
  <c r="G22" i="14"/>
  <c r="M22" i="14" s="1"/>
  <c r="I22" i="14"/>
  <c r="K22" i="14"/>
  <c r="O22" i="14"/>
  <c r="Q22" i="14"/>
  <c r="V22" i="14"/>
  <c r="V14" i="14" s="1"/>
  <c r="G24" i="14"/>
  <c r="G23" i="14" s="1"/>
  <c r="I24" i="14"/>
  <c r="K24" i="14"/>
  <c r="K23" i="14" s="1"/>
  <c r="O24" i="14"/>
  <c r="O23" i="14" s="1"/>
  <c r="Q24" i="14"/>
  <c r="V24" i="14"/>
  <c r="V23" i="14" s="1"/>
  <c r="G26" i="14"/>
  <c r="I26" i="14"/>
  <c r="I23" i="14" s="1"/>
  <c r="K26" i="14"/>
  <c r="M26" i="14"/>
  <c r="O26" i="14"/>
  <c r="Q26" i="14"/>
  <c r="Q23" i="14" s="1"/>
  <c r="V26" i="14"/>
  <c r="G27" i="14"/>
  <c r="M27" i="14" s="1"/>
  <c r="I27" i="14"/>
  <c r="K27" i="14"/>
  <c r="O27" i="14"/>
  <c r="Q27" i="14"/>
  <c r="V27" i="14"/>
  <c r="G28" i="14"/>
  <c r="I28" i="14"/>
  <c r="K28" i="14"/>
  <c r="M28" i="14"/>
  <c r="O28" i="14"/>
  <c r="Q28" i="14"/>
  <c r="V28" i="14"/>
  <c r="G30" i="14"/>
  <c r="I30" i="14"/>
  <c r="I29" i="14" s="1"/>
  <c r="K30" i="14"/>
  <c r="M30" i="14"/>
  <c r="O30" i="14"/>
  <c r="Q30" i="14"/>
  <c r="Q29" i="14" s="1"/>
  <c r="V30" i="14"/>
  <c r="G31" i="14"/>
  <c r="M31" i="14" s="1"/>
  <c r="I31" i="14"/>
  <c r="K31" i="14"/>
  <c r="K29" i="14" s="1"/>
  <c r="O31" i="14"/>
  <c r="Q31" i="14"/>
  <c r="V31" i="14"/>
  <c r="V29" i="14" s="1"/>
  <c r="G32" i="14"/>
  <c r="I32" i="14"/>
  <c r="K32" i="14"/>
  <c r="M32" i="14"/>
  <c r="O32" i="14"/>
  <c r="Q32" i="14"/>
  <c r="V32" i="14"/>
  <c r="G33" i="14"/>
  <c r="M33" i="14" s="1"/>
  <c r="I33" i="14"/>
  <c r="K33" i="14"/>
  <c r="O33" i="14"/>
  <c r="Q33" i="14"/>
  <c r="V33" i="14"/>
  <c r="G34" i="14"/>
  <c r="I34" i="14"/>
  <c r="K34" i="14"/>
  <c r="M34" i="14"/>
  <c r="O34" i="14"/>
  <c r="Q34" i="14"/>
  <c r="V34" i="14"/>
  <c r="G35" i="14"/>
  <c r="M35" i="14" s="1"/>
  <c r="I35" i="14"/>
  <c r="K35" i="14"/>
  <c r="O35" i="14"/>
  <c r="Q35" i="14"/>
  <c r="V35" i="14"/>
  <c r="G36" i="14"/>
  <c r="I36" i="14"/>
  <c r="K36" i="14"/>
  <c r="M36" i="14"/>
  <c r="O36" i="14"/>
  <c r="Q36" i="14"/>
  <c r="V36" i="14"/>
  <c r="G37" i="14"/>
  <c r="M37" i="14" s="1"/>
  <c r="I37" i="14"/>
  <c r="K37" i="14"/>
  <c r="O37" i="14"/>
  <c r="O29" i="14" s="1"/>
  <c r="Q37" i="14"/>
  <c r="V37" i="14"/>
  <c r="G38" i="14"/>
  <c r="I38" i="14"/>
  <c r="K38" i="14"/>
  <c r="M38" i="14"/>
  <c r="O38" i="14"/>
  <c r="Q38" i="14"/>
  <c r="V38" i="14"/>
  <c r="G39" i="14"/>
  <c r="M39" i="14" s="1"/>
  <c r="I39" i="14"/>
  <c r="K39" i="14"/>
  <c r="O39" i="14"/>
  <c r="Q39" i="14"/>
  <c r="V39" i="14"/>
  <c r="G40" i="14"/>
  <c r="I40" i="14"/>
  <c r="K40" i="14"/>
  <c r="M40" i="14"/>
  <c r="O40" i="14"/>
  <c r="Q40" i="14"/>
  <c r="V40" i="14"/>
  <c r="G41" i="14"/>
  <c r="M41" i="14" s="1"/>
  <c r="I41" i="14"/>
  <c r="K41" i="14"/>
  <c r="O41" i="14"/>
  <c r="Q41" i="14"/>
  <c r="V41" i="14"/>
  <c r="I42" i="14"/>
  <c r="G43" i="14"/>
  <c r="M43" i="14" s="1"/>
  <c r="M42" i="14" s="1"/>
  <c r="I43" i="14"/>
  <c r="K43" i="14"/>
  <c r="K42" i="14" s="1"/>
  <c r="O43" i="14"/>
  <c r="O42" i="14" s="1"/>
  <c r="Q43" i="14"/>
  <c r="V43" i="14"/>
  <c r="V42" i="14" s="1"/>
  <c r="G44" i="14"/>
  <c r="I44" i="14"/>
  <c r="K44" i="14"/>
  <c r="M44" i="14"/>
  <c r="O44" i="14"/>
  <c r="Q44" i="14"/>
  <c r="V44" i="14"/>
  <c r="G45" i="14"/>
  <c r="M45" i="14" s="1"/>
  <c r="I45" i="14"/>
  <c r="K45" i="14"/>
  <c r="O45" i="14"/>
  <c r="Q45" i="14"/>
  <c r="V45" i="14"/>
  <c r="G46" i="14"/>
  <c r="I46" i="14"/>
  <c r="K46" i="14"/>
  <c r="M46" i="14"/>
  <c r="O46" i="14"/>
  <c r="Q46" i="14"/>
  <c r="Q42" i="14" s="1"/>
  <c r="V46" i="14"/>
  <c r="G47" i="14"/>
  <c r="M47" i="14" s="1"/>
  <c r="I47" i="14"/>
  <c r="K47" i="14"/>
  <c r="O47" i="14"/>
  <c r="Q47" i="14"/>
  <c r="V47" i="14"/>
  <c r="G48" i="14"/>
  <c r="I48" i="14"/>
  <c r="K48" i="14"/>
  <c r="M48" i="14"/>
  <c r="O48" i="14"/>
  <c r="Q48" i="14"/>
  <c r="V48" i="14"/>
  <c r="G49" i="14"/>
  <c r="G50" i="14"/>
  <c r="I50" i="14"/>
  <c r="I49" i="14" s="1"/>
  <c r="K50" i="14"/>
  <c r="M50" i="14"/>
  <c r="O50" i="14"/>
  <c r="Q50" i="14"/>
  <c r="Q49" i="14" s="1"/>
  <c r="V50" i="14"/>
  <c r="G51" i="14"/>
  <c r="M51" i="14" s="1"/>
  <c r="I51" i="14"/>
  <c r="K51" i="14"/>
  <c r="K49" i="14" s="1"/>
  <c r="O51" i="14"/>
  <c r="Q51" i="14"/>
  <c r="V51" i="14"/>
  <c r="V49" i="14" s="1"/>
  <c r="G52" i="14"/>
  <c r="I52" i="14"/>
  <c r="K52" i="14"/>
  <c r="M52" i="14"/>
  <c r="O52" i="14"/>
  <c r="Q52" i="14"/>
  <c r="V52" i="14"/>
  <c r="G53" i="14"/>
  <c r="M53" i="14" s="1"/>
  <c r="I53" i="14"/>
  <c r="K53" i="14"/>
  <c r="O53" i="14"/>
  <c r="O49" i="14" s="1"/>
  <c r="Q53" i="14"/>
  <c r="V53" i="14"/>
  <c r="G55" i="14"/>
  <c r="G54" i="14" s="1"/>
  <c r="I55" i="14"/>
  <c r="K55" i="14"/>
  <c r="K54" i="14" s="1"/>
  <c r="O55" i="14"/>
  <c r="O54" i="14" s="1"/>
  <c r="Q55" i="14"/>
  <c r="V55" i="14"/>
  <c r="V54" i="14" s="1"/>
  <c r="G56" i="14"/>
  <c r="I56" i="14"/>
  <c r="K56" i="14"/>
  <c r="M56" i="14"/>
  <c r="O56" i="14"/>
  <c r="Q56" i="14"/>
  <c r="V56" i="14"/>
  <c r="G57" i="14"/>
  <c r="M57" i="14" s="1"/>
  <c r="I57" i="14"/>
  <c r="K57" i="14"/>
  <c r="O57" i="14"/>
  <c r="Q57" i="14"/>
  <c r="V57" i="14"/>
  <c r="G58" i="14"/>
  <c r="I58" i="14"/>
  <c r="I54" i="14" s="1"/>
  <c r="K58" i="14"/>
  <c r="M58" i="14"/>
  <c r="O58" i="14"/>
  <c r="Q58" i="14"/>
  <c r="V58" i="14"/>
  <c r="G59" i="14"/>
  <c r="M59" i="14" s="1"/>
  <c r="I59" i="14"/>
  <c r="K59" i="14"/>
  <c r="O59" i="14"/>
  <c r="Q59" i="14"/>
  <c r="V59" i="14"/>
  <c r="G60" i="14"/>
  <c r="I60" i="14"/>
  <c r="K60" i="14"/>
  <c r="M60" i="14"/>
  <c r="O60" i="14"/>
  <c r="Q60" i="14"/>
  <c r="V60" i="14"/>
  <c r="G61" i="14"/>
  <c r="M61" i="14" s="1"/>
  <c r="I61" i="14"/>
  <c r="K61" i="14"/>
  <c r="O61" i="14"/>
  <c r="Q61" i="14"/>
  <c r="V61" i="14"/>
  <c r="G62" i="14"/>
  <c r="I62" i="14"/>
  <c r="K62" i="14"/>
  <c r="M62" i="14"/>
  <c r="O62" i="14"/>
  <c r="Q62" i="14"/>
  <c r="Q54" i="14" s="1"/>
  <c r="V62" i="14"/>
  <c r="G63" i="14"/>
  <c r="M63" i="14" s="1"/>
  <c r="I63" i="14"/>
  <c r="K63" i="14"/>
  <c r="O63" i="14"/>
  <c r="Q63" i="14"/>
  <c r="V63" i="14"/>
  <c r="G64" i="14"/>
  <c r="I64" i="14"/>
  <c r="K64" i="14"/>
  <c r="M64" i="14"/>
  <c r="O64" i="14"/>
  <c r="Q64" i="14"/>
  <c r="V64" i="14"/>
  <c r="G65" i="14"/>
  <c r="M65" i="14" s="1"/>
  <c r="I65" i="14"/>
  <c r="K65" i="14"/>
  <c r="O65" i="14"/>
  <c r="Q65" i="14"/>
  <c r="V65" i="14"/>
  <c r="G66" i="14"/>
  <c r="I66" i="14"/>
  <c r="K66" i="14"/>
  <c r="M66" i="14"/>
  <c r="O66" i="14"/>
  <c r="Q66" i="14"/>
  <c r="V66" i="14"/>
  <c r="G67" i="14"/>
  <c r="M67" i="14" s="1"/>
  <c r="I67" i="14"/>
  <c r="K67" i="14"/>
  <c r="O67" i="14"/>
  <c r="Q67" i="14"/>
  <c r="V67" i="14"/>
  <c r="G68" i="14"/>
  <c r="I68" i="14"/>
  <c r="K68" i="14"/>
  <c r="M68" i="14"/>
  <c r="O68" i="14"/>
  <c r="Q68" i="14"/>
  <c r="V68" i="14"/>
  <c r="AE70" i="14"/>
  <c r="G315" i="13"/>
  <c r="BA306" i="13"/>
  <c r="BA211" i="13"/>
  <c r="BA207" i="13"/>
  <c r="BA113" i="13"/>
  <c r="BA109" i="13"/>
  <c r="BA107" i="13"/>
  <c r="BA85" i="13"/>
  <c r="BA66" i="13"/>
  <c r="BA64" i="13"/>
  <c r="BA58" i="13"/>
  <c r="BA15" i="13"/>
  <c r="BA13" i="13"/>
  <c r="BA10" i="13"/>
  <c r="G9" i="13"/>
  <c r="M9" i="13" s="1"/>
  <c r="I9" i="13"/>
  <c r="K9" i="13"/>
  <c r="K8" i="13" s="1"/>
  <c r="O9" i="13"/>
  <c r="O8" i="13" s="1"/>
  <c r="Q9" i="13"/>
  <c r="V9" i="13"/>
  <c r="V8" i="13" s="1"/>
  <c r="G12" i="13"/>
  <c r="I12" i="13"/>
  <c r="K12" i="13"/>
  <c r="M12" i="13"/>
  <c r="O12" i="13"/>
  <c r="Q12" i="13"/>
  <c r="V12" i="13"/>
  <c r="G14" i="13"/>
  <c r="G8" i="13" s="1"/>
  <c r="I14" i="13"/>
  <c r="K14" i="13"/>
  <c r="O14" i="13"/>
  <c r="Q14" i="13"/>
  <c r="V14" i="13"/>
  <c r="G16" i="13"/>
  <c r="I16" i="13"/>
  <c r="K16" i="13"/>
  <c r="M16" i="13"/>
  <c r="O16" i="13"/>
  <c r="Q16" i="13"/>
  <c r="Q8" i="13" s="1"/>
  <c r="V16" i="13"/>
  <c r="G19" i="13"/>
  <c r="M19" i="13" s="1"/>
  <c r="I19" i="13"/>
  <c r="K19" i="13"/>
  <c r="O19" i="13"/>
  <c r="Q19" i="13"/>
  <c r="V19" i="13"/>
  <c r="G22" i="13"/>
  <c r="I22" i="13"/>
  <c r="K22" i="13"/>
  <c r="M22" i="13"/>
  <c r="O22" i="13"/>
  <c r="Q22" i="13"/>
  <c r="V22" i="13"/>
  <c r="G24" i="13"/>
  <c r="M24" i="13" s="1"/>
  <c r="I24" i="13"/>
  <c r="K24" i="13"/>
  <c r="O24" i="13"/>
  <c r="Q24" i="13"/>
  <c r="V24" i="13"/>
  <c r="G28" i="13"/>
  <c r="M28" i="13" s="1"/>
  <c r="I28" i="13"/>
  <c r="I8" i="13" s="1"/>
  <c r="K28" i="13"/>
  <c r="O28" i="13"/>
  <c r="Q28" i="13"/>
  <c r="V28" i="13"/>
  <c r="G48" i="13"/>
  <c r="M48" i="13" s="1"/>
  <c r="I48" i="13"/>
  <c r="K48" i="13"/>
  <c r="O48" i="13"/>
  <c r="Q48" i="13"/>
  <c r="V48" i="13"/>
  <c r="G50" i="13"/>
  <c r="I50" i="13"/>
  <c r="K50" i="13"/>
  <c r="M50" i="13"/>
  <c r="O50" i="13"/>
  <c r="Q50" i="13"/>
  <c r="V50" i="13"/>
  <c r="G51" i="13"/>
  <c r="M51" i="13" s="1"/>
  <c r="I51" i="13"/>
  <c r="K51" i="13"/>
  <c r="O51" i="13"/>
  <c r="Q51" i="13"/>
  <c r="V51" i="13"/>
  <c r="G52" i="13"/>
  <c r="I52" i="13"/>
  <c r="K52" i="13"/>
  <c r="M52" i="13"/>
  <c r="O52" i="13"/>
  <c r="Q52" i="13"/>
  <c r="V52" i="13"/>
  <c r="G53" i="13"/>
  <c r="M53" i="13" s="1"/>
  <c r="I53" i="13"/>
  <c r="K53" i="13"/>
  <c r="O53" i="13"/>
  <c r="Q53" i="13"/>
  <c r="V53" i="13"/>
  <c r="G54" i="13"/>
  <c r="I54" i="13"/>
  <c r="K54" i="13"/>
  <c r="M54" i="13"/>
  <c r="O54" i="13"/>
  <c r="Q54" i="13"/>
  <c r="V54" i="13"/>
  <c r="G57" i="13"/>
  <c r="M57" i="13" s="1"/>
  <c r="I57" i="13"/>
  <c r="I56" i="13" s="1"/>
  <c r="K57" i="13"/>
  <c r="O57" i="13"/>
  <c r="Q57" i="13"/>
  <c r="Q56" i="13" s="1"/>
  <c r="V57" i="13"/>
  <c r="G63" i="13"/>
  <c r="M63" i="13" s="1"/>
  <c r="I63" i="13"/>
  <c r="K63" i="13"/>
  <c r="K56" i="13" s="1"/>
  <c r="O63" i="13"/>
  <c r="Q63" i="13"/>
  <c r="V63" i="13"/>
  <c r="V56" i="13" s="1"/>
  <c r="G65" i="13"/>
  <c r="I65" i="13"/>
  <c r="K65" i="13"/>
  <c r="M65" i="13"/>
  <c r="O65" i="13"/>
  <c r="Q65" i="13"/>
  <c r="V65" i="13"/>
  <c r="G67" i="13"/>
  <c r="M67" i="13" s="1"/>
  <c r="I67" i="13"/>
  <c r="K67" i="13"/>
  <c r="O67" i="13"/>
  <c r="O56" i="13" s="1"/>
  <c r="Q67" i="13"/>
  <c r="V67" i="13"/>
  <c r="G69" i="13"/>
  <c r="I69" i="13"/>
  <c r="K69" i="13"/>
  <c r="M69" i="13"/>
  <c r="O69" i="13"/>
  <c r="Q69" i="13"/>
  <c r="V69" i="13"/>
  <c r="G72" i="13"/>
  <c r="M72" i="13" s="1"/>
  <c r="I72" i="13"/>
  <c r="K72" i="13"/>
  <c r="O72" i="13"/>
  <c r="Q72" i="13"/>
  <c r="V72" i="13"/>
  <c r="G84" i="13"/>
  <c r="I84" i="13"/>
  <c r="K84" i="13"/>
  <c r="M84" i="13"/>
  <c r="O84" i="13"/>
  <c r="Q84" i="13"/>
  <c r="V84" i="13"/>
  <c r="G87" i="13"/>
  <c r="M87" i="13" s="1"/>
  <c r="I87" i="13"/>
  <c r="K87" i="13"/>
  <c r="O87" i="13"/>
  <c r="Q87" i="13"/>
  <c r="V87" i="13"/>
  <c r="G88" i="13"/>
  <c r="M88" i="13" s="1"/>
  <c r="I88" i="13"/>
  <c r="K88" i="13"/>
  <c r="O88" i="13"/>
  <c r="Q88" i="13"/>
  <c r="V88" i="13"/>
  <c r="G91" i="13"/>
  <c r="M91" i="13" s="1"/>
  <c r="I91" i="13"/>
  <c r="K91" i="13"/>
  <c r="O91" i="13"/>
  <c r="Q91" i="13"/>
  <c r="V91" i="13"/>
  <c r="G93" i="13"/>
  <c r="I93" i="13"/>
  <c r="K93" i="13"/>
  <c r="M93" i="13"/>
  <c r="O93" i="13"/>
  <c r="Q93" i="13"/>
  <c r="V93" i="13"/>
  <c r="G96" i="13"/>
  <c r="I96" i="13"/>
  <c r="I95" i="13" s="1"/>
  <c r="K96" i="13"/>
  <c r="M96" i="13"/>
  <c r="O96" i="13"/>
  <c r="Q96" i="13"/>
  <c r="Q95" i="13" s="1"/>
  <c r="V96" i="13"/>
  <c r="G100" i="13"/>
  <c r="M100" i="13" s="1"/>
  <c r="I100" i="13"/>
  <c r="K100" i="13"/>
  <c r="K95" i="13" s="1"/>
  <c r="O100" i="13"/>
  <c r="Q100" i="13"/>
  <c r="V100" i="13"/>
  <c r="V95" i="13" s="1"/>
  <c r="G101" i="13"/>
  <c r="I101" i="13"/>
  <c r="K101" i="13"/>
  <c r="M101" i="13"/>
  <c r="O101" i="13"/>
  <c r="Q101" i="13"/>
  <c r="V101" i="13"/>
  <c r="G106" i="13"/>
  <c r="M106" i="13" s="1"/>
  <c r="I106" i="13"/>
  <c r="K106" i="13"/>
  <c r="O106" i="13"/>
  <c r="Q106" i="13"/>
  <c r="V106" i="13"/>
  <c r="G108" i="13"/>
  <c r="M108" i="13" s="1"/>
  <c r="I108" i="13"/>
  <c r="K108" i="13"/>
  <c r="O108" i="13"/>
  <c r="Q108" i="13"/>
  <c r="V108" i="13"/>
  <c r="G112" i="13"/>
  <c r="M112" i="13" s="1"/>
  <c r="I112" i="13"/>
  <c r="K112" i="13"/>
  <c r="O112" i="13"/>
  <c r="Q112" i="13"/>
  <c r="V112" i="13"/>
  <c r="G115" i="13"/>
  <c r="I115" i="13"/>
  <c r="K115" i="13"/>
  <c r="M115" i="13"/>
  <c r="O115" i="13"/>
  <c r="Q115" i="13"/>
  <c r="V115" i="13"/>
  <c r="G116" i="13"/>
  <c r="M116" i="13" s="1"/>
  <c r="I116" i="13"/>
  <c r="K116" i="13"/>
  <c r="O116" i="13"/>
  <c r="O95" i="13" s="1"/>
  <c r="Q116" i="13"/>
  <c r="V116" i="13"/>
  <c r="G117" i="13"/>
  <c r="I117" i="13"/>
  <c r="K117" i="13"/>
  <c r="M117" i="13"/>
  <c r="O117" i="13"/>
  <c r="Q117" i="13"/>
  <c r="V117" i="13"/>
  <c r="G118" i="13"/>
  <c r="M118" i="13" s="1"/>
  <c r="I118" i="13"/>
  <c r="K118" i="13"/>
  <c r="O118" i="13"/>
  <c r="Q118" i="13"/>
  <c r="V118" i="13"/>
  <c r="G122" i="13"/>
  <c r="I122" i="13"/>
  <c r="K122" i="13"/>
  <c r="M122" i="13"/>
  <c r="O122" i="13"/>
  <c r="Q122" i="13"/>
  <c r="V122" i="13"/>
  <c r="G126" i="13"/>
  <c r="O126" i="13"/>
  <c r="G127" i="13"/>
  <c r="M127" i="13" s="1"/>
  <c r="M126" i="13" s="1"/>
  <c r="I127" i="13"/>
  <c r="I126" i="13" s="1"/>
  <c r="K127" i="13"/>
  <c r="O127" i="13"/>
  <c r="Q127" i="13"/>
  <c r="Q126" i="13" s="1"/>
  <c r="V127" i="13"/>
  <c r="G129" i="13"/>
  <c r="M129" i="13" s="1"/>
  <c r="I129" i="13"/>
  <c r="K129" i="13"/>
  <c r="K126" i="13" s="1"/>
  <c r="O129" i="13"/>
  <c r="Q129" i="13"/>
  <c r="V129" i="13"/>
  <c r="V126" i="13" s="1"/>
  <c r="G132" i="13"/>
  <c r="G131" i="13" s="1"/>
  <c r="I132" i="13"/>
  <c r="I131" i="13" s="1"/>
  <c r="K132" i="13"/>
  <c r="O132" i="13"/>
  <c r="O131" i="13" s="1"/>
  <c r="Q132" i="13"/>
  <c r="V132" i="13"/>
  <c r="V131" i="13" s="1"/>
  <c r="G134" i="13"/>
  <c r="I134" i="13"/>
  <c r="K134" i="13"/>
  <c r="M134" i="13"/>
  <c r="O134" i="13"/>
  <c r="Q134" i="13"/>
  <c r="Q131" i="13" s="1"/>
  <c r="V134" i="13"/>
  <c r="G137" i="13"/>
  <c r="I137" i="13"/>
  <c r="K137" i="13"/>
  <c r="K131" i="13" s="1"/>
  <c r="M137" i="13"/>
  <c r="O137" i="13"/>
  <c r="Q137" i="13"/>
  <c r="V137" i="13"/>
  <c r="G138" i="13"/>
  <c r="I138" i="13"/>
  <c r="K138" i="13"/>
  <c r="M138" i="13"/>
  <c r="O138" i="13"/>
  <c r="Q138" i="13"/>
  <c r="V138" i="13"/>
  <c r="G141" i="13"/>
  <c r="M141" i="13" s="1"/>
  <c r="I141" i="13"/>
  <c r="K141" i="13"/>
  <c r="O141" i="13"/>
  <c r="Q141" i="13"/>
  <c r="V141" i="13"/>
  <c r="G143" i="13"/>
  <c r="M143" i="13" s="1"/>
  <c r="I143" i="13"/>
  <c r="K143" i="13"/>
  <c r="O143" i="13"/>
  <c r="Q143" i="13"/>
  <c r="V143" i="13"/>
  <c r="K145" i="13"/>
  <c r="G146" i="13"/>
  <c r="I146" i="13"/>
  <c r="I145" i="13" s="1"/>
  <c r="K146" i="13"/>
  <c r="M146" i="13"/>
  <c r="O146" i="13"/>
  <c r="Q146" i="13"/>
  <c r="Q145" i="13" s="1"/>
  <c r="V146" i="13"/>
  <c r="G153" i="13"/>
  <c r="G145" i="13" s="1"/>
  <c r="I153" i="13"/>
  <c r="K153" i="13"/>
  <c r="O153" i="13"/>
  <c r="O145" i="13" s="1"/>
  <c r="Q153" i="13"/>
  <c r="V153" i="13"/>
  <c r="G164" i="13"/>
  <c r="I164" i="13"/>
  <c r="K164" i="13"/>
  <c r="M164" i="13"/>
  <c r="O164" i="13"/>
  <c r="Q164" i="13"/>
  <c r="V164" i="13"/>
  <c r="G177" i="13"/>
  <c r="I177" i="13"/>
  <c r="K177" i="13"/>
  <c r="M177" i="13"/>
  <c r="O177" i="13"/>
  <c r="Q177" i="13"/>
  <c r="V177" i="13"/>
  <c r="V145" i="13" s="1"/>
  <c r="G180" i="13"/>
  <c r="I180" i="13"/>
  <c r="K180" i="13"/>
  <c r="M180" i="13"/>
  <c r="O180" i="13"/>
  <c r="Q180" i="13"/>
  <c r="V180" i="13"/>
  <c r="G184" i="13"/>
  <c r="M184" i="13" s="1"/>
  <c r="I184" i="13"/>
  <c r="K184" i="13"/>
  <c r="O184" i="13"/>
  <c r="Q184" i="13"/>
  <c r="V184" i="13"/>
  <c r="G188" i="13"/>
  <c r="M188" i="13" s="1"/>
  <c r="I188" i="13"/>
  <c r="K188" i="13"/>
  <c r="O188" i="13"/>
  <c r="Q188" i="13"/>
  <c r="V188" i="13"/>
  <c r="K191" i="13"/>
  <c r="G192" i="13"/>
  <c r="I192" i="13"/>
  <c r="I191" i="13" s="1"/>
  <c r="K192" i="13"/>
  <c r="M192" i="13"/>
  <c r="O192" i="13"/>
  <c r="Q192" i="13"/>
  <c r="Q191" i="13" s="1"/>
  <c r="V192" i="13"/>
  <c r="G195" i="13"/>
  <c r="G191" i="13" s="1"/>
  <c r="I195" i="13"/>
  <c r="K195" i="13"/>
  <c r="O195" i="13"/>
  <c r="O191" i="13" s="1"/>
  <c r="Q195" i="13"/>
  <c r="V195" i="13"/>
  <c r="G199" i="13"/>
  <c r="I199" i="13"/>
  <c r="K199" i="13"/>
  <c r="M199" i="13"/>
  <c r="O199" i="13"/>
  <c r="Q199" i="13"/>
  <c r="V199" i="13"/>
  <c r="G202" i="13"/>
  <c r="I202" i="13"/>
  <c r="K202" i="13"/>
  <c r="M202" i="13"/>
  <c r="O202" i="13"/>
  <c r="Q202" i="13"/>
  <c r="V202" i="13"/>
  <c r="V191" i="13" s="1"/>
  <c r="G206" i="13"/>
  <c r="M206" i="13" s="1"/>
  <c r="I206" i="13"/>
  <c r="I205" i="13" s="1"/>
  <c r="K206" i="13"/>
  <c r="K205" i="13" s="1"/>
  <c r="O206" i="13"/>
  <c r="O205" i="13" s="1"/>
  <c r="Q206" i="13"/>
  <c r="V206" i="13"/>
  <c r="V205" i="13" s="1"/>
  <c r="G210" i="13"/>
  <c r="M210" i="13" s="1"/>
  <c r="I210" i="13"/>
  <c r="K210" i="13"/>
  <c r="O210" i="13"/>
  <c r="Q210" i="13"/>
  <c r="Q205" i="13" s="1"/>
  <c r="V210" i="13"/>
  <c r="G224" i="13"/>
  <c r="I224" i="13"/>
  <c r="K224" i="13"/>
  <c r="M224" i="13"/>
  <c r="O224" i="13"/>
  <c r="Q224" i="13"/>
  <c r="V224" i="13"/>
  <c r="G225" i="13"/>
  <c r="I225" i="13"/>
  <c r="K225" i="13"/>
  <c r="M225" i="13"/>
  <c r="O225" i="13"/>
  <c r="Q225" i="13"/>
  <c r="V225" i="13"/>
  <c r="G228" i="13"/>
  <c r="M228" i="13" s="1"/>
  <c r="I228" i="13"/>
  <c r="K228" i="13"/>
  <c r="O228" i="13"/>
  <c r="Q228" i="13"/>
  <c r="V228" i="13"/>
  <c r="G229" i="13"/>
  <c r="I229" i="13"/>
  <c r="K229" i="13"/>
  <c r="M229" i="13"/>
  <c r="O229" i="13"/>
  <c r="Q229" i="13"/>
  <c r="V229" i="13"/>
  <c r="G231" i="13"/>
  <c r="I231" i="13"/>
  <c r="K231" i="13"/>
  <c r="M231" i="13"/>
  <c r="O231" i="13"/>
  <c r="Q231" i="13"/>
  <c r="V231" i="13"/>
  <c r="G234" i="13"/>
  <c r="I234" i="13"/>
  <c r="K234" i="13"/>
  <c r="M234" i="13"/>
  <c r="O234" i="13"/>
  <c r="Q234" i="13"/>
  <c r="V234" i="13"/>
  <c r="G236" i="13"/>
  <c r="M236" i="13" s="1"/>
  <c r="I236" i="13"/>
  <c r="K236" i="13"/>
  <c r="O236" i="13"/>
  <c r="Q236" i="13"/>
  <c r="V236" i="13"/>
  <c r="G240" i="13"/>
  <c r="M240" i="13" s="1"/>
  <c r="I240" i="13"/>
  <c r="K240" i="13"/>
  <c r="O240" i="13"/>
  <c r="Q240" i="13"/>
  <c r="V240" i="13"/>
  <c r="G242" i="13"/>
  <c r="I242" i="13"/>
  <c r="K242" i="13"/>
  <c r="M242" i="13"/>
  <c r="O242" i="13"/>
  <c r="Q242" i="13"/>
  <c r="V242" i="13"/>
  <c r="G245" i="13"/>
  <c r="I245" i="13"/>
  <c r="K245" i="13"/>
  <c r="M245" i="13"/>
  <c r="O245" i="13"/>
  <c r="Q245" i="13"/>
  <c r="V245" i="13"/>
  <c r="G247" i="13"/>
  <c r="O247" i="13"/>
  <c r="G248" i="13"/>
  <c r="I248" i="13"/>
  <c r="I247" i="13" s="1"/>
  <c r="K248" i="13"/>
  <c r="M248" i="13"/>
  <c r="M247" i="13" s="1"/>
  <c r="O248" i="13"/>
  <c r="Q248" i="13"/>
  <c r="Q247" i="13" s="1"/>
  <c r="V248" i="13"/>
  <c r="V247" i="13" s="1"/>
  <c r="G250" i="13"/>
  <c r="I250" i="13"/>
  <c r="K250" i="13"/>
  <c r="K247" i="13" s="1"/>
  <c r="M250" i="13"/>
  <c r="O250" i="13"/>
  <c r="Q250" i="13"/>
  <c r="V250" i="13"/>
  <c r="G251" i="13"/>
  <c r="I251" i="13"/>
  <c r="K251" i="13"/>
  <c r="M251" i="13"/>
  <c r="O251" i="13"/>
  <c r="Q251" i="13"/>
  <c r="V251" i="13"/>
  <c r="G253" i="13"/>
  <c r="O253" i="13"/>
  <c r="G254" i="13"/>
  <c r="M254" i="13" s="1"/>
  <c r="M253" i="13" s="1"/>
  <c r="I254" i="13"/>
  <c r="I253" i="13" s="1"/>
  <c r="K254" i="13"/>
  <c r="K253" i="13" s="1"/>
  <c r="O254" i="13"/>
  <c r="Q254" i="13"/>
  <c r="Q253" i="13" s="1"/>
  <c r="V254" i="13"/>
  <c r="G256" i="13"/>
  <c r="I256" i="13"/>
  <c r="K256" i="13"/>
  <c r="M256" i="13"/>
  <c r="O256" i="13"/>
  <c r="Q256" i="13"/>
  <c r="V256" i="13"/>
  <c r="V253" i="13" s="1"/>
  <c r="G259" i="13"/>
  <c r="G258" i="13" s="1"/>
  <c r="I259" i="13"/>
  <c r="K259" i="13"/>
  <c r="K258" i="13" s="1"/>
  <c r="O259" i="13"/>
  <c r="O258" i="13" s="1"/>
  <c r="Q259" i="13"/>
  <c r="Q258" i="13" s="1"/>
  <c r="V259" i="13"/>
  <c r="V258" i="13" s="1"/>
  <c r="G261" i="13"/>
  <c r="I261" i="13"/>
  <c r="I258" i="13" s="1"/>
  <c r="K261" i="13"/>
  <c r="M261" i="13"/>
  <c r="O261" i="13"/>
  <c r="Q261" i="13"/>
  <c r="V261" i="13"/>
  <c r="G264" i="13"/>
  <c r="I264" i="13"/>
  <c r="K264" i="13"/>
  <c r="M264" i="13"/>
  <c r="O264" i="13"/>
  <c r="Q264" i="13"/>
  <c r="V264" i="13"/>
  <c r="G265" i="13"/>
  <c r="I265" i="13"/>
  <c r="K265" i="13"/>
  <c r="M265" i="13"/>
  <c r="O265" i="13"/>
  <c r="Q265" i="13"/>
  <c r="V265" i="13"/>
  <c r="G266" i="13"/>
  <c r="M266" i="13" s="1"/>
  <c r="I266" i="13"/>
  <c r="K266" i="13"/>
  <c r="O266" i="13"/>
  <c r="Q266" i="13"/>
  <c r="V266" i="13"/>
  <c r="G267" i="13"/>
  <c r="M267" i="13" s="1"/>
  <c r="I267" i="13"/>
  <c r="K267" i="13"/>
  <c r="O267" i="13"/>
  <c r="Q267" i="13"/>
  <c r="V267" i="13"/>
  <c r="G268" i="13"/>
  <c r="I268" i="13"/>
  <c r="K268" i="13"/>
  <c r="M268" i="13"/>
  <c r="O268" i="13"/>
  <c r="Q268" i="13"/>
  <c r="V268" i="13"/>
  <c r="G270" i="13"/>
  <c r="I270" i="13"/>
  <c r="K270" i="13"/>
  <c r="M270" i="13"/>
  <c r="O270" i="13"/>
  <c r="Q270" i="13"/>
  <c r="V270" i="13"/>
  <c r="G272" i="13"/>
  <c r="M272" i="13" s="1"/>
  <c r="I272" i="13"/>
  <c r="K272" i="13"/>
  <c r="O272" i="13"/>
  <c r="Q272" i="13"/>
  <c r="V272" i="13"/>
  <c r="G276" i="13"/>
  <c r="I276" i="13"/>
  <c r="K276" i="13"/>
  <c r="M276" i="13"/>
  <c r="O276" i="13"/>
  <c r="Q276" i="13"/>
  <c r="V276" i="13"/>
  <c r="G278" i="13"/>
  <c r="I278" i="13"/>
  <c r="K278" i="13"/>
  <c r="M278" i="13"/>
  <c r="O278" i="13"/>
  <c r="Q278" i="13"/>
  <c r="V278" i="13"/>
  <c r="G285" i="13"/>
  <c r="I285" i="13"/>
  <c r="K285" i="13"/>
  <c r="M285" i="13"/>
  <c r="O285" i="13"/>
  <c r="Q285" i="13"/>
  <c r="V285" i="13"/>
  <c r="G287" i="13"/>
  <c r="M287" i="13" s="1"/>
  <c r="I287" i="13"/>
  <c r="K287" i="13"/>
  <c r="O287" i="13"/>
  <c r="Q287" i="13"/>
  <c r="V287" i="13"/>
  <c r="G289" i="13"/>
  <c r="M289" i="13" s="1"/>
  <c r="I289" i="13"/>
  <c r="K289" i="13"/>
  <c r="O289" i="13"/>
  <c r="Q289" i="13"/>
  <c r="V289" i="13"/>
  <c r="G290" i="13"/>
  <c r="I290" i="13"/>
  <c r="K290" i="13"/>
  <c r="M290" i="13"/>
  <c r="O290" i="13"/>
  <c r="Q290" i="13"/>
  <c r="V290" i="13"/>
  <c r="G292" i="13"/>
  <c r="I292" i="13"/>
  <c r="K292" i="13"/>
  <c r="M292" i="13"/>
  <c r="O292" i="13"/>
  <c r="Q292" i="13"/>
  <c r="V292" i="13"/>
  <c r="G295" i="13"/>
  <c r="M295" i="13" s="1"/>
  <c r="I295" i="13"/>
  <c r="K295" i="13"/>
  <c r="O295" i="13"/>
  <c r="Q295" i="13"/>
  <c r="V295" i="13"/>
  <c r="G297" i="13"/>
  <c r="I297" i="13"/>
  <c r="K297" i="13"/>
  <c r="M297" i="13"/>
  <c r="O297" i="13"/>
  <c r="Q297" i="13"/>
  <c r="V297" i="13"/>
  <c r="G300" i="13"/>
  <c r="I300" i="13"/>
  <c r="K300" i="13"/>
  <c r="M300" i="13"/>
  <c r="O300" i="13"/>
  <c r="Q300" i="13"/>
  <c r="V300" i="13"/>
  <c r="G302" i="13"/>
  <c r="I302" i="13"/>
  <c r="K302" i="13"/>
  <c r="M302" i="13"/>
  <c r="O302" i="13"/>
  <c r="Q302" i="13"/>
  <c r="V302" i="13"/>
  <c r="G304" i="13"/>
  <c r="O304" i="13"/>
  <c r="V304" i="13"/>
  <c r="G305" i="13"/>
  <c r="I305" i="13"/>
  <c r="I304" i="13" s="1"/>
  <c r="K305" i="13"/>
  <c r="K304" i="13" s="1"/>
  <c r="M305" i="13"/>
  <c r="M304" i="13" s="1"/>
  <c r="O305" i="13"/>
  <c r="Q305" i="13"/>
  <c r="Q304" i="13" s="1"/>
  <c r="V305" i="13"/>
  <c r="G307" i="13"/>
  <c r="K307" i="13"/>
  <c r="V307" i="13"/>
  <c r="G308" i="13"/>
  <c r="I308" i="13"/>
  <c r="I307" i="13" s="1"/>
  <c r="K308" i="13"/>
  <c r="M308" i="13"/>
  <c r="M307" i="13" s="1"/>
  <c r="O308" i="13"/>
  <c r="O307" i="13" s="1"/>
  <c r="Q308" i="13"/>
  <c r="Q307" i="13" s="1"/>
  <c r="V308" i="13"/>
  <c r="AE315" i="13"/>
  <c r="G41" i="12"/>
  <c r="BA38" i="12"/>
  <c r="BA36" i="12"/>
  <c r="BA34" i="12"/>
  <c r="BA32" i="12"/>
  <c r="BA30" i="12"/>
  <c r="BA28" i="12"/>
  <c r="BA26" i="12"/>
  <c r="BA19" i="12"/>
  <c r="BA17" i="12"/>
  <c r="BA15" i="12"/>
  <c r="BA13" i="12"/>
  <c r="BA11" i="12"/>
  <c r="I8" i="12"/>
  <c r="K8" i="12"/>
  <c r="G9" i="12"/>
  <c r="I9" i="12"/>
  <c r="K9" i="12"/>
  <c r="M9" i="12"/>
  <c r="O9" i="12"/>
  <c r="Q9" i="12"/>
  <c r="V9" i="12"/>
  <c r="G12" i="12"/>
  <c r="AF41" i="12" s="1"/>
  <c r="I12" i="12"/>
  <c r="K12" i="12"/>
  <c r="M12" i="12"/>
  <c r="O12" i="12"/>
  <c r="O8" i="12" s="1"/>
  <c r="Q12" i="12"/>
  <c r="V12" i="12"/>
  <c r="G14" i="12"/>
  <c r="M14" i="12" s="1"/>
  <c r="I14" i="12"/>
  <c r="K14" i="12"/>
  <c r="O14" i="12"/>
  <c r="Q14" i="12"/>
  <c r="Q8" i="12" s="1"/>
  <c r="V14" i="12"/>
  <c r="G16" i="12"/>
  <c r="M16" i="12" s="1"/>
  <c r="I16" i="12"/>
  <c r="K16" i="12"/>
  <c r="O16" i="12"/>
  <c r="Q16" i="12"/>
  <c r="V16" i="12"/>
  <c r="V8" i="12" s="1"/>
  <c r="G18" i="12"/>
  <c r="I18" i="12"/>
  <c r="K18" i="12"/>
  <c r="M18" i="12"/>
  <c r="O18" i="12"/>
  <c r="Q18" i="12"/>
  <c r="V18" i="12"/>
  <c r="G20" i="12"/>
  <c r="M20" i="12" s="1"/>
  <c r="I20" i="12"/>
  <c r="K20" i="12"/>
  <c r="O20" i="12"/>
  <c r="Q20" i="12"/>
  <c r="V20" i="12"/>
  <c r="G22" i="12"/>
  <c r="G23" i="12"/>
  <c r="M23" i="12" s="1"/>
  <c r="M22" i="12" s="1"/>
  <c r="I23" i="12"/>
  <c r="K23" i="12"/>
  <c r="K22" i="12" s="1"/>
  <c r="O23" i="12"/>
  <c r="Q23" i="12"/>
  <c r="V23" i="12"/>
  <c r="V22" i="12" s="1"/>
  <c r="G25" i="12"/>
  <c r="I25" i="12"/>
  <c r="K25" i="12"/>
  <c r="M25" i="12"/>
  <c r="O25" i="12"/>
  <c r="Q25" i="12"/>
  <c r="V25" i="12"/>
  <c r="G27" i="12"/>
  <c r="I27" i="12"/>
  <c r="K27" i="12"/>
  <c r="M27" i="12"/>
  <c r="O27" i="12"/>
  <c r="O22" i="12" s="1"/>
  <c r="Q27" i="12"/>
  <c r="V27" i="12"/>
  <c r="G29" i="12"/>
  <c r="M29" i="12" s="1"/>
  <c r="I29" i="12"/>
  <c r="K29" i="12"/>
  <c r="O29" i="12"/>
  <c r="Q29" i="12"/>
  <c r="Q22" i="12" s="1"/>
  <c r="V29" i="12"/>
  <c r="G31" i="12"/>
  <c r="M31" i="12" s="1"/>
  <c r="I31" i="12"/>
  <c r="K31" i="12"/>
  <c r="O31" i="12"/>
  <c r="Q31" i="12"/>
  <c r="V31" i="12"/>
  <c r="G33" i="12"/>
  <c r="I33" i="12"/>
  <c r="K33" i="12"/>
  <c r="M33" i="12"/>
  <c r="O33" i="12"/>
  <c r="Q33" i="12"/>
  <c r="V33" i="12"/>
  <c r="G35" i="12"/>
  <c r="M35" i="12" s="1"/>
  <c r="I35" i="12"/>
  <c r="K35" i="12"/>
  <c r="O35" i="12"/>
  <c r="Q35" i="12"/>
  <c r="V35" i="12"/>
  <c r="G37" i="12"/>
  <c r="M37" i="12" s="1"/>
  <c r="I37" i="12"/>
  <c r="I22" i="12" s="1"/>
  <c r="K37" i="12"/>
  <c r="O37" i="12"/>
  <c r="Q37" i="12"/>
  <c r="V37" i="12"/>
  <c r="G39" i="12"/>
  <c r="M39" i="12" s="1"/>
  <c r="I39" i="12"/>
  <c r="K39" i="12"/>
  <c r="O39" i="12"/>
  <c r="Q39" i="12"/>
  <c r="V39" i="12"/>
  <c r="AE41" i="12"/>
  <c r="I20" i="1"/>
  <c r="I19" i="1"/>
  <c r="I18" i="1"/>
  <c r="I17" i="1"/>
  <c r="I16" i="1"/>
  <c r="AZ122" i="1"/>
  <c r="AZ121" i="1"/>
  <c r="AZ119" i="1"/>
  <c r="AZ118" i="1"/>
  <c r="AZ116" i="1"/>
  <c r="AZ115" i="1"/>
  <c r="AZ113" i="1"/>
  <c r="AZ111" i="1"/>
  <c r="AZ110" i="1"/>
  <c r="AZ109" i="1"/>
  <c r="AZ107" i="1"/>
  <c r="AZ104" i="1"/>
  <c r="AZ102" i="1"/>
  <c r="AZ98" i="1"/>
  <c r="AZ97" i="1"/>
  <c r="AZ95" i="1"/>
  <c r="AZ94" i="1"/>
  <c r="AZ92" i="1"/>
  <c r="AZ91" i="1"/>
  <c r="AZ90" i="1"/>
  <c r="AZ88" i="1"/>
  <c r="AZ87" i="1"/>
  <c r="AZ85" i="1"/>
  <c r="AZ83" i="1"/>
  <c r="AZ82" i="1"/>
  <c r="AZ80" i="1"/>
  <c r="AZ78" i="1"/>
  <c r="AZ77" i="1"/>
  <c r="AZ75" i="1"/>
  <c r="AZ74" i="1"/>
  <c r="AZ72" i="1"/>
  <c r="AZ71" i="1"/>
  <c r="AZ69" i="1"/>
  <c r="AZ67" i="1"/>
  <c r="AZ66" i="1"/>
  <c r="AZ65" i="1"/>
  <c r="AZ64" i="1"/>
  <c r="AZ63" i="1"/>
  <c r="AZ62" i="1"/>
  <c r="AZ59" i="1"/>
  <c r="AZ57" i="1"/>
  <c r="AZ56" i="1"/>
  <c r="AZ54" i="1"/>
  <c r="AZ52" i="1"/>
  <c r="F49" i="1"/>
  <c r="G23" i="1" s="1"/>
  <c r="G49" i="1"/>
  <c r="G25" i="1" s="1"/>
  <c r="A25" i="1" s="1"/>
  <c r="H48" i="1"/>
  <c r="I48" i="1" s="1"/>
  <c r="H47" i="1"/>
  <c r="I47" i="1" s="1"/>
  <c r="H46" i="1"/>
  <c r="I46" i="1" s="1"/>
  <c r="H45" i="1"/>
  <c r="I45" i="1" s="1"/>
  <c r="H44" i="1"/>
  <c r="I44" i="1" s="1"/>
  <c r="H43" i="1"/>
  <c r="I43" i="1" s="1"/>
  <c r="H42" i="1"/>
  <c r="H41" i="1"/>
  <c r="I41" i="1" s="1"/>
  <c r="H40" i="1"/>
  <c r="I40" i="1" s="1"/>
  <c r="H39" i="1"/>
  <c r="H49" i="1" s="1"/>
  <c r="J28" i="1"/>
  <c r="J26" i="1"/>
  <c r="G38" i="1"/>
  <c r="F38" i="1"/>
  <c r="J23" i="1"/>
  <c r="J24" i="1"/>
  <c r="J25" i="1"/>
  <c r="J27" i="1"/>
  <c r="E24" i="1"/>
  <c r="E26" i="1"/>
  <c r="I159" i="1" l="1"/>
  <c r="J158" i="1" s="1"/>
  <c r="J144" i="1"/>
  <c r="J141" i="1"/>
  <c r="J140" i="1"/>
  <c r="J138" i="1"/>
  <c r="J143" i="1"/>
  <c r="J147" i="1"/>
  <c r="J149" i="1"/>
  <c r="J145" i="1"/>
  <c r="J142" i="1"/>
  <c r="J146" i="1"/>
  <c r="J137" i="1"/>
  <c r="J151" i="1"/>
  <c r="J156" i="1"/>
  <c r="J139" i="1"/>
  <c r="J154" i="1"/>
  <c r="J150" i="1"/>
  <c r="J155" i="1"/>
  <c r="J148" i="1"/>
  <c r="J152" i="1"/>
  <c r="J136" i="1"/>
  <c r="J157" i="1"/>
  <c r="J153" i="1"/>
  <c r="G26" i="1"/>
  <c r="A26" i="1"/>
  <c r="A23" i="1"/>
  <c r="G28" i="1"/>
  <c r="M29" i="14"/>
  <c r="M49" i="14"/>
  <c r="G42" i="14"/>
  <c r="M12" i="14"/>
  <c r="M8" i="14" s="1"/>
  <c r="M55" i="14"/>
  <c r="M54" i="14" s="1"/>
  <c r="G29" i="14"/>
  <c r="M24" i="14"/>
  <c r="M23" i="14" s="1"/>
  <c r="M16" i="14"/>
  <c r="M14" i="14" s="1"/>
  <c r="M56" i="13"/>
  <c r="M205" i="13"/>
  <c r="M191" i="13"/>
  <c r="M95" i="13"/>
  <c r="G205" i="13"/>
  <c r="G56" i="13"/>
  <c r="M259" i="13"/>
  <c r="M258" i="13" s="1"/>
  <c r="M195" i="13"/>
  <c r="M153" i="13"/>
  <c r="M145" i="13" s="1"/>
  <c r="M132" i="13"/>
  <c r="M131" i="13" s="1"/>
  <c r="M14" i="13"/>
  <c r="M8" i="13" s="1"/>
  <c r="AF315" i="13"/>
  <c r="G95" i="13"/>
  <c r="M8" i="12"/>
  <c r="G8" i="12"/>
  <c r="I21" i="1"/>
  <c r="I39" i="1"/>
  <c r="I49" i="1" s="1"/>
  <c r="J159" i="1" l="1"/>
  <c r="A24" i="1"/>
  <c r="G24" i="1"/>
  <c r="A27" i="1" s="1"/>
  <c r="J47" i="1"/>
  <c r="J41" i="1"/>
  <c r="J44" i="1"/>
  <c r="J40" i="1"/>
  <c r="J46" i="1"/>
  <c r="J43" i="1"/>
  <c r="J48" i="1"/>
  <c r="J45" i="1"/>
  <c r="J39" i="1"/>
  <c r="J49" i="1" s="1"/>
  <c r="A29" i="1" l="1"/>
  <c r="G29" i="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34066639-AF85-402C-BDAD-641ACB82E4C6}">
      <text>
        <r>
          <rPr>
            <sz val="9"/>
            <color indexed="81"/>
            <rFont val="Tahoma"/>
            <family val="2"/>
            <charset val="238"/>
          </rPr>
          <t>Jedná se o informaci, zda se jedná o položku, která je do rozpočtu zadána z cenové soustavy RTS, nebo vlastní.</t>
        </r>
      </text>
    </comment>
    <comment ref="T6" authorId="0" shapeId="0" xr:uid="{66FE17DF-4717-48AA-B211-E7FBD4160C7B}">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9D19B57F-FA95-49D8-B2E6-F08C797B37D0}">
      <text>
        <r>
          <rPr>
            <sz val="9"/>
            <color indexed="81"/>
            <rFont val="Tahoma"/>
            <family val="2"/>
            <charset val="238"/>
          </rPr>
          <t>Jedná se o informaci, zda se jedná o položku, která je do rozpočtu zadána z cenové soustavy RTS, nebo vlastní.</t>
        </r>
      </text>
    </comment>
    <comment ref="T6" authorId="0" shapeId="0" xr:uid="{48640979-26CD-4E36-985D-B7A5B04947A9}">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8CCD25FB-96E9-457D-A164-7415CC375E07}">
      <text>
        <r>
          <rPr>
            <sz val="9"/>
            <color indexed="81"/>
            <rFont val="Tahoma"/>
            <family val="2"/>
            <charset val="238"/>
          </rPr>
          <t>Jedná se o informaci, zda se jedná o položku, která je do rozpočtu zadána z cenové soustavy RTS, nebo vlastní.</t>
        </r>
      </text>
    </comment>
    <comment ref="T6" authorId="0" shapeId="0" xr:uid="{CB783380-C55A-4A90-88A5-D6A7957694EE}">
      <text>
        <r>
          <rPr>
            <sz val="9"/>
            <color indexed="81"/>
            <rFont val="Tahoma"/>
            <family val="2"/>
            <charset val="238"/>
          </rPr>
          <t>Jedná se o název CÚ, která je zadána u položky rozpočtu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Adam Šimo</author>
  </authors>
  <commentList>
    <comment ref="S6" authorId="0" shapeId="0" xr:uid="{66ECD131-5EA0-4158-A5A2-CA064483312F}">
      <text>
        <r>
          <rPr>
            <sz val="9"/>
            <color indexed="81"/>
            <rFont val="Tahoma"/>
            <family val="2"/>
            <charset val="238"/>
          </rPr>
          <t>Jedná se o informaci, zda se jedná o položku, která je do rozpočtu zadána z cenové soustavy RTS, nebo vlastní.</t>
        </r>
      </text>
    </comment>
    <comment ref="T6" authorId="0" shapeId="0" xr:uid="{9E3B1CAF-293E-460B-89FB-1A30F5ED4129}">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<sst xmlns="http://schemas.openxmlformats.org/spreadsheetml/2006/main" count="2306" uniqueCount="717">
  <si>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</si>
  <si>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</si>
  <si>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</si>
  <si>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</si>
  <si>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</si>
  <si>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</si>
  <si>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</si>
  <si>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</si>
  <si>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</si>
  <si>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</si>
  <si>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</si>
  <si>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</si>
  <si>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</si>
  <si>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</si>
  <si>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</si>
  <si>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</si>
  <si>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</si>
  <si>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</si>
  <si>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</si>
  <si>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</si>
  <si>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</si>
  <si>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</si>
  <si>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</si>
  <si>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</si>
  <si>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</si>
  <si>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</si>
  <si>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</si>
  <si>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</si>
  <si>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</si>
  <si>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</si>
  <si>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</si>
  <si>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</si>
  <si>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</si>
  <si>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</si>
  <si>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</si>
  <si>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</si>
  <si>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</si>
  <si>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</si>
  <si>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</si>
  <si>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</si>
  <si>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</si>
  <si>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</si>
  <si>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</si>
  <si>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24086</t>
  </si>
  <si>
    <t>Revitalizace sídliště Severovýchod, Zábřeh</t>
  </si>
  <si>
    <t>Město Zábřeh</t>
  </si>
  <si>
    <t>Masarykovo náměstí 510/6</t>
  </si>
  <si>
    <t>Zábřeh</t>
  </si>
  <si>
    <t>78901</t>
  </si>
  <si>
    <t>00303640</t>
  </si>
  <si>
    <t>CZ00303640</t>
  </si>
  <si>
    <t>Stavba</t>
  </si>
  <si>
    <t>Ostatní a vedlejší náklady</t>
  </si>
  <si>
    <t>01</t>
  </si>
  <si>
    <t>VRN - I.etapa</t>
  </si>
  <si>
    <t>Stavební objekt</t>
  </si>
  <si>
    <t>SO 100</t>
  </si>
  <si>
    <t>Komunikace a zpevněné plochy</t>
  </si>
  <si>
    <t>I.etapa</t>
  </si>
  <si>
    <t>SO 401</t>
  </si>
  <si>
    <t>Veřejné osvětlení</t>
  </si>
  <si>
    <t>1</t>
  </si>
  <si>
    <t>ETAPA_1</t>
  </si>
  <si>
    <t>SO 410</t>
  </si>
  <si>
    <t>Ochrana stávajícícho vedení ČEZ</t>
  </si>
  <si>
    <t>Celkem za stavbu</t>
  </si>
  <si>
    <t>CZK</t>
  </si>
  <si>
    <t>#POPS</t>
  </si>
  <si>
    <t>Popis stavby: 24086 - Revitalizace sídliště Severovýchod, Zábřeh</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</si>
  <si>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</si>
  <si>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</si>
  <si>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</si>
  <si>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</si>
  <si>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</si>
  <si>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</si>
  <si>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</si>
  <si>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</si>
  <si>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</si>
  <si>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</si>
  <si>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</si>
  <si>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</si>
  <si>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</si>
  <si>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</si>
  <si>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</si>
  <si>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</si>
  <si>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</si>
  <si>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</si>
  <si>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</si>
  <si>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</si>
  <si>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</si>
  <si>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</si>
  <si>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</si>
  <si>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</si>
  <si>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</si>
  <si>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</si>
  <si>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</si>
  <si>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</si>
  <si>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</si>
  <si>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</si>
  <si>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</si>
  <si>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</si>
  <si>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</si>
  <si>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</si>
  <si>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</si>
  <si>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</si>
  <si>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</si>
  <si>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</si>
  <si>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</si>
  <si>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</si>
  <si>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</si>
  <si>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</si>
  <si>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</si>
  <si>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</si>
  <si>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</si>
  <si>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000 - Vedlejší a ostatní náklady</t>
  </si>
  <si>
    <t>#POPR</t>
  </si>
  <si>
    <t>Popis rozpočtu: 01 - VRN - I.etapa</t>
  </si>
  <si>
    <t>Popis objektu: SO 100 - Komunikace a zpevněné plochy</t>
  </si>
  <si>
    <t>Popis rozpočtu: 01 - I.etapa</t>
  </si>
  <si>
    <t>Popis objektu: SO 401 - Veřejné osvětlení</t>
  </si>
  <si>
    <t>Popis rozpočtu: 1 - ETAPA_1</t>
  </si>
  <si>
    <t>Popis objektu: SO 410 - Ochrana stávajícícho vedení ČEZ</t>
  </si>
  <si>
    <t>Rekapitulace dílů</t>
  </si>
  <si>
    <t>Typ dílu</t>
  </si>
  <si>
    <t>_1</t>
  </si>
  <si>
    <t>Demontáže</t>
  </si>
  <si>
    <t>_2</t>
  </si>
  <si>
    <t>Osvětlovací zařízení</t>
  </si>
  <si>
    <t>_3</t>
  </si>
  <si>
    <t>Zřízení připojovacího místa</t>
  </si>
  <si>
    <t>_4</t>
  </si>
  <si>
    <t>Spojovací vedení</t>
  </si>
  <si>
    <t>_6</t>
  </si>
  <si>
    <t>PROVEDENI REVIZNICH ZKOUSEK</t>
  </si>
  <si>
    <t>_7</t>
  </si>
  <si>
    <t>MĚŘENÍ UMĚLÉHO OSVĚTLENÍ DLE ČSN EN EN 13201</t>
  </si>
  <si>
    <t>Zemní práce</t>
  </si>
  <si>
    <t>1.1</t>
  </si>
  <si>
    <t>Zemní práce - odvodnění</t>
  </si>
  <si>
    <t>11</t>
  </si>
  <si>
    <t>Přípravné a přidružené práce</t>
  </si>
  <si>
    <t>2</t>
  </si>
  <si>
    <t>Základy a zvláštní zakládání</t>
  </si>
  <si>
    <t>21</t>
  </si>
  <si>
    <t>Úprava podloží a základ.spáry</t>
  </si>
  <si>
    <t>56</t>
  </si>
  <si>
    <t>Podkladní vrstvy komunikací a zpevněných ploch</t>
  </si>
  <si>
    <t>57</t>
  </si>
  <si>
    <t>Kryty štěrkových a živičných komunikací</t>
  </si>
  <si>
    <t>59</t>
  </si>
  <si>
    <t>Dlažby a předlažby komunikací</t>
  </si>
  <si>
    <t>87</t>
  </si>
  <si>
    <t>Potrubí z trub z plastických hmot</t>
  </si>
  <si>
    <t>89</t>
  </si>
  <si>
    <t>Ostatní konstrukce na trubním vedení</t>
  </si>
  <si>
    <t>900</t>
  </si>
  <si>
    <t>HZS</t>
  </si>
  <si>
    <t>91</t>
  </si>
  <si>
    <t>Doplňující práce na komunikaci</t>
  </si>
  <si>
    <t>96</t>
  </si>
  <si>
    <t>Bourání konstrukcí</t>
  </si>
  <si>
    <t>99</t>
  </si>
  <si>
    <t>Staveništní přesun hmot</t>
  </si>
  <si>
    <t>M21</t>
  </si>
  <si>
    <t>Elektromontáže</t>
  </si>
  <si>
    <t>VN</t>
  </si>
  <si>
    <t>ON</t>
  </si>
  <si>
    <t>Soupis vedlejších a ostatních nákladů</t>
  </si>
  <si>
    <t>#TypZaznamu#</t>
  </si>
  <si>
    <t>STA</t>
  </si>
  <si>
    <t>000</t>
  </si>
  <si>
    <t>Vedlejší a ostatní náklady</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</si>
  <si>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</si>
  <si>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</si>
  <si>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</si>
  <si>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</si>
  <si>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</si>
  <si>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</si>
  <si>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</si>
  <si>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</si>
  <si>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</si>
  <si>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</si>
  <si>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</si>
  <si>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</si>
  <si>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</si>
  <si>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</si>
  <si>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</si>
  <si>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</si>
  <si>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</si>
  <si>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</si>
  <si>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</si>
  <si>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</si>
  <si>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</si>
  <si>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</si>
  <si>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</si>
  <si>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</si>
  <si>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</si>
  <si>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</si>
  <si>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</si>
  <si>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005111020R</t>
  </si>
  <si>
    <t>Vytyčení stavby</t>
  </si>
  <si>
    <t>Soubor</t>
  </si>
  <si>
    <t>RTS 25/ I</t>
  </si>
  <si>
    <t>Indiv</t>
  </si>
  <si>
    <t>VRN</t>
  </si>
  <si>
    <t>Běžná</t>
  </si>
  <si>
    <t>POL99_8</t>
  </si>
  <si>
    <t>POP</t>
  </si>
  <si>
    <t>Vyhotovení protokolu o vytyčení stavby se seznamem souřadnic vytyčených bodů a jejich polohopisnými (S-JTSK) a výškopisnými (Bpv) hodnotami.</t>
  </si>
  <si>
    <t>005111021R</t>
  </si>
  <si>
    <t>Vytyčení inženýrských sítí</t>
  </si>
  <si>
    <t>Zaměření a vytýčení stávajících inženýrských sítí v místě stavby z hlediska jejich ochrany při provádění stavby.</t>
  </si>
  <si>
    <t>005121010R</t>
  </si>
  <si>
    <t>Vybudování zařízení staveniště</t>
  </si>
  <si>
    <t>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t>
  </si>
  <si>
    <t>005121020R</t>
  </si>
  <si>
    <t xml:space="preserve">Provoz zařízení staveniště </t>
  </si>
  <si>
    <t>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t>
  </si>
  <si>
    <t>005121030R</t>
  </si>
  <si>
    <t>Odstranění zařízení staveniště</t>
  </si>
  <si>
    <t>Odstranění objektů zařízení staveniště včetně přípojek energií a jejich odvoz. Položka zahrnuje i náklady na úpravu povrchů po odstranění zařízení staveniště a úklid ploch, na kterých bylo zařízení staveniště provozováno.</t>
  </si>
  <si>
    <t>005124010R</t>
  </si>
  <si>
    <t>Koordinační činnost</t>
  </si>
  <si>
    <t>Koordinace stavebních a technologických dodávek stavby.</t>
  </si>
  <si>
    <t>005211010R</t>
  </si>
  <si>
    <t>Předání a převzetí staveniště</t>
  </si>
  <si>
    <t>Náklady spojené s účastí zhotovitele na předání a převzetí staveniště.</t>
  </si>
  <si>
    <t>005211020R</t>
  </si>
  <si>
    <t>Ochrana stávaj. inženýrských sítí na staveništi</t>
  </si>
  <si>
    <t>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t>
  </si>
  <si>
    <t>005211030R</t>
  </si>
  <si>
    <t xml:space="preserve">Dočasná dopravní opatření </t>
  </si>
  <si>
    <t>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t>
  </si>
  <si>
    <t>005211040R</t>
  </si>
  <si>
    <t xml:space="preserve">Užívání veřejných ploch a prostranství  </t>
  </si>
  <si>
    <t>Náklady a poplatky spojené s užíváním veřejných ploch a prostranství, pokud jsou stavebními pracemi nebo souvisejícími činnostmi dotčeny, a to včetně užívání ploch v souvislosti s uložením stavebního materiálu nebo stavebního odpadu.</t>
  </si>
  <si>
    <t>005211080R</t>
  </si>
  <si>
    <t xml:space="preserve">Bezpečnostní a hygienická opatření na staveništi </t>
  </si>
  <si>
    <t>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t>
  </si>
  <si>
    <t>005231010R</t>
  </si>
  <si>
    <t>Revize</t>
  </si>
  <si>
    <t>náklady spojené s provedením všech technickými normami předepsaných zkoušek a revizí stavebních konstrukcí nebo stavebních prací.</t>
  </si>
  <si>
    <t>005241010R</t>
  </si>
  <si>
    <t xml:space="preserve">Dokumentace skutečného provedení </t>
  </si>
  <si>
    <t>Náklady na vyhotovení dokumentace skutečného provedení stavby a její předání objednateli v požadované formě a požadovaném počtu.</t>
  </si>
  <si>
    <t>005241020R</t>
  </si>
  <si>
    <t xml:space="preserve">Geodetické zaměření skutečného provedení  </t>
  </si>
  <si>
    <t>Náklady na provedení skutečného zaměření stavby v rozsahu nezbytném pro zápis změny do katastru nemovitostí.</t>
  </si>
  <si>
    <t>005241111</t>
  </si>
  <si>
    <t>Realizační dokumentace stavby</t>
  </si>
  <si>
    <t>soubor</t>
  </si>
  <si>
    <t>Vlastní</t>
  </si>
  <si>
    <t>SUM</t>
  </si>
  <si>
    <t>Geodetické zaměření rohů stavby, stabilizace bodů a sestavení laviček.</t>
  </si>
  <si>
    <t>END</t>
  </si>
  <si>
    <t>Položkový soupis prací a dodávek</t>
  </si>
  <si>
    <t>121101103R00</t>
  </si>
  <si>
    <t>Sejmutí ornice s přemístěním na vzdálenost přes 100 do 250 m</t>
  </si>
  <si>
    <t>m3</t>
  </si>
  <si>
    <t>800-1</t>
  </si>
  <si>
    <t>RTS 24/ I</t>
  </si>
  <si>
    <t>Práce</t>
  </si>
  <si>
    <t>POL1_</t>
  </si>
  <si>
    <t>nebo lesní půdy, s vodorovným přemístěním na hromady v místě upotřebení nebo na dočasné či trvalé skládky se složením</t>
  </si>
  <si>
    <t>SPI</t>
  </si>
  <si>
    <t>544,00*0,20</t>
  </si>
  <si>
    <t>VV</t>
  </si>
  <si>
    <t>122202202R00</t>
  </si>
  <si>
    <t>Odkopávky a prokopávky pro silnice v hornině 3 přes 100 do 1 000 m3</t>
  </si>
  <si>
    <t>s přemístěním výkopku v příčných profilech na vzdálenost do 15 m nebo s naložením na dopravní prostředek.</t>
  </si>
  <si>
    <t>122202209R00</t>
  </si>
  <si>
    <t>Odkopávky a prokopávky pro silnice v hornině 3 příplatek za lepivost horniny</t>
  </si>
  <si>
    <t>POL1_1</t>
  </si>
  <si>
    <t>162701105R00</t>
  </si>
  <si>
    <t>Vodorovné přemístění výkopku z horniny 1 až 4, na vzdálenost přes 9 000  do 10 000 m</t>
  </si>
  <si>
    <t>po suchu, bez naložení výkopku, avšak se složením bez rozhrnutí, zpáteční cesta vozidla.</t>
  </si>
  <si>
    <t>272,00-50,00</t>
  </si>
  <si>
    <t>162701109R00</t>
  </si>
  <si>
    <t>Vodorovné přemístění výkopku příplatek k ceně za každých dalších i započatých 1 000 m přes 10 000 m  z horniny 1 až 4</t>
  </si>
  <si>
    <t>Odkaz na mn. položky pořadí 4 : 222,00000*3</t>
  </si>
  <si>
    <t>171101105R00</t>
  </si>
  <si>
    <t>Uložení sypaniny do násypů zhutněných s uzavřením povrchu násypu z hornin soudržných s předepsanou mírou zhutnění v procentech výsledků zkoušek Proctor-Standard                 na 103 % PS</t>
  </si>
  <si>
    <t>s rozprostřením sypaniny ve vrstvách a s hrubým urovnáním,</t>
  </si>
  <si>
    <t>180402111R00</t>
  </si>
  <si>
    <t>Založení trávníku parkový trávník, výsevem, v rovině nebo na svahu do 1:5</t>
  </si>
  <si>
    <t>m2</t>
  </si>
  <si>
    <t>823-1</t>
  </si>
  <si>
    <t>na půdě předem připravené s pokosením, naložením, odvozem odpadu do 20 km a se složením,</t>
  </si>
  <si>
    <t xml:space="preserve">štěrkový trávník : </t>
  </si>
  <si>
    <t>164,00</t>
  </si>
  <si>
    <t>181101102R00</t>
  </si>
  <si>
    <t>Úprava pláně v zářezech v hornině 1 až 4, se zhutněním</t>
  </si>
  <si>
    <t>vyrovnáním výškových rozdílů, ploch vodorovných a ploch do sklonu 1 : 5.</t>
  </si>
  <si>
    <t xml:space="preserve">asf.komunikace : </t>
  </si>
  <si>
    <t>1530,00*1,10</t>
  </si>
  <si>
    <t xml:space="preserve">chodník : </t>
  </si>
  <si>
    <t>277,00*1,10</t>
  </si>
  <si>
    <t>164,00*1,10</t>
  </si>
  <si>
    <t>40,00*1,10</t>
  </si>
  <si>
    <t xml:space="preserve">pojížděný chodník : </t>
  </si>
  <si>
    <t>623,00*1,10</t>
  </si>
  <si>
    <t>153,00*1,10</t>
  </si>
  <si>
    <t xml:space="preserve">rel.dlažba : </t>
  </si>
  <si>
    <t>78,00*1,10</t>
  </si>
  <si>
    <t xml:space="preserve">rampy : </t>
  </si>
  <si>
    <t>88,00*1,10</t>
  </si>
  <si>
    <t xml:space="preserve">parkovací pás : </t>
  </si>
  <si>
    <t>451,00*1,10</t>
  </si>
  <si>
    <t>183403114R00</t>
  </si>
  <si>
    <t>Obdělávání půdy kultivátorováním, v rovině nebo na svahu 1:5</t>
  </si>
  <si>
    <t>164,00*3</t>
  </si>
  <si>
    <t>183403151R00</t>
  </si>
  <si>
    <t>Obdělávání půdy smykováním, v rovině nebo na svahu 1:5</t>
  </si>
  <si>
    <t>183403152R00</t>
  </si>
  <si>
    <t>Obdělávání půdy vláčením, v rovině nebo na svahu 1:5</t>
  </si>
  <si>
    <t>183403153R00</t>
  </si>
  <si>
    <t>Obdělávání půdy hrabáním, v rovině nebo na svahu 1:5</t>
  </si>
  <si>
    <t>199000002R00</t>
  </si>
  <si>
    <t>Poplatky za skládku horniny 1- 4, skupina 17 05 04 z Katalogu odpadů</t>
  </si>
  <si>
    <t>00572465R</t>
  </si>
  <si>
    <t>směs travní standard</t>
  </si>
  <si>
    <t>kg</t>
  </si>
  <si>
    <t>SPCM</t>
  </si>
  <si>
    <t>Specifikace</t>
  </si>
  <si>
    <t>POL3_</t>
  </si>
  <si>
    <t>164,00*0,03</t>
  </si>
  <si>
    <t>132201212R00</t>
  </si>
  <si>
    <t xml:space="preserve">Hloubení rýh šířky přes 60 do 200 cm do 1000 m3, v hornině 3, hloubení strojně </t>
  </si>
  <si>
    <t>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t>
  </si>
  <si>
    <t xml:space="preserve">přípojky : </t>
  </si>
  <si>
    <t>160,00*0,80*1,50</t>
  </si>
  <si>
    <t xml:space="preserve">d.vp. : </t>
  </si>
  <si>
    <t>1,50*1,50*1,50*16</t>
  </si>
  <si>
    <t>132201219R00</t>
  </si>
  <si>
    <t xml:space="preserve">Hloubení rýh šířky přes 60 do 200 cm příplatek za lepivost, v hornině 3,  </t>
  </si>
  <si>
    <t>161101101R00</t>
  </si>
  <si>
    <t>Svislé přemístění výkopku z horniny 1 až 4, při hloubce výkopu přes 1 do 2,5 m</t>
  </si>
  <si>
    <t>bez naložení do dopravní nádoby, ale s vyprázdněním dopravní nádoby na hromadu nebo na dopravní prostředek,</t>
  </si>
  <si>
    <t>Odkaz na mn. položky pořadí 18 : 246,00000*3</t>
  </si>
  <si>
    <t>174101101R00</t>
  </si>
  <si>
    <t>Zásyp sypaninou se zhutněním jam, šachet, rýh nebo kolem objektů v těchto vykopávkách</t>
  </si>
  <si>
    <t>z jakékoliv horniny s uložením výkopku po vrstvách,</t>
  </si>
  <si>
    <t>včetně strojního přemístění materiálu pro zásyp ze vzdálenosti do 10 m od okraje zásypu</t>
  </si>
  <si>
    <t xml:space="preserve">ck : </t>
  </si>
  <si>
    <t>246,00</t>
  </si>
  <si>
    <t xml:space="preserve">odpočet : </t>
  </si>
  <si>
    <t xml:space="preserve">lože : </t>
  </si>
  <si>
    <t>-12,80</t>
  </si>
  <si>
    <t xml:space="preserve">obsyp : </t>
  </si>
  <si>
    <t>-64,0</t>
  </si>
  <si>
    <t>-3,14*0,35*0,35*1,50*16</t>
  </si>
  <si>
    <t>175101101R00</t>
  </si>
  <si>
    <t>Obsyp potrubí bez prohození sypaniny, bez dodávky obsypového materiálu</t>
  </si>
  <si>
    <t>sypaninou z vhodných hornin tř. 1 - 4 nebo materiálem připraveným podél výkopu ve vzdálenosti do 3 m od jeho kraje, pro jakoukoliv hloubku výkopu a jakoukoliv míru zhutnění,</t>
  </si>
  <si>
    <t>160,00*0,80*0,50</t>
  </si>
  <si>
    <t>451573111R00</t>
  </si>
  <si>
    <t>Lože pod potrubí, stoky a drobné objekty z písku a štěrkopísku  do 65 mm</t>
  </si>
  <si>
    <t>827-1</t>
  </si>
  <si>
    <t>v otevřeném výkopu,</t>
  </si>
  <si>
    <t>160,00*0,80*0,10</t>
  </si>
  <si>
    <t>58337320R</t>
  </si>
  <si>
    <t>štěrkopísek frakce 0,0 až 8,0 mm; třída C</t>
  </si>
  <si>
    <t>t</t>
  </si>
  <si>
    <t>RTS 23/ I</t>
  </si>
  <si>
    <t>Odkaz na mn. položky pořadí 21 : 64,00000*2</t>
  </si>
  <si>
    <t>58344197R</t>
  </si>
  <si>
    <t>štěrkodrť frakce 0,0 až 63,0 mm; třída A</t>
  </si>
  <si>
    <t>159,97*2,00</t>
  </si>
  <si>
    <t>113106121R00</t>
  </si>
  <si>
    <t>Rozebrání komunikací pro pěší s jakýmkoliv ložem a výplní spár  z betonových nebo kameninových dlaždic nebo tvarovek</t>
  </si>
  <si>
    <t>822-1</t>
  </si>
  <si>
    <t>s přemístěním hmot na skládku na vzdálenost do 3 m nebo s naložením na dopravní prostředek</t>
  </si>
  <si>
    <t>1026,00</t>
  </si>
  <si>
    <t>113107420R00</t>
  </si>
  <si>
    <t>Odstranění podkladů nebo krytů z kameniva těženého, v ploše jednotlivě nad 50 m2, tloušťka vrstvy 200 mm</t>
  </si>
  <si>
    <t>113107620R00</t>
  </si>
  <si>
    <t>Odstranění podkladů nebo krytů z kameniva hrubého drceného, v ploše jednotlivě nad 50 m2, tloušťka vrstvy 200 mm</t>
  </si>
  <si>
    <t>1862,00</t>
  </si>
  <si>
    <t>113151219R00</t>
  </si>
  <si>
    <t>Odstranění podkladu, krytu frézováním povrch živičný, plochy přes 500 m2 na jednom objektu nebo při provádění pruhu šířky přes  750 mm bez překážek v trase, tloušťky 100 mm</t>
  </si>
  <si>
    <t>s naložením na dopravní prostředek, očištění povrchu od frézované plochy, opotřebování frézovacích nástrojů (nožů, upínacích kroužků, držáků) nutné ruční odstranění (vybourání) živičného krytu kolem překážek,</t>
  </si>
  <si>
    <t>113202111R00</t>
  </si>
  <si>
    <t>Vytrhání obrub z krajníků nebo obrubníků stojatých</t>
  </si>
  <si>
    <t>m</t>
  </si>
  <si>
    <t>s vybouráním lože, s přemístěním hmot na skládku na vzdálenost do 3 m nebo naložením na dopravní prostředek</t>
  </si>
  <si>
    <t>851,00</t>
  </si>
  <si>
    <t>476,00</t>
  </si>
  <si>
    <t>113203111R00</t>
  </si>
  <si>
    <t>Vytrhání obrub z dlažebních kostek</t>
  </si>
  <si>
    <t>979999981R00</t>
  </si>
  <si>
    <t>Poplatek za skládku za recyklaci betonu kusovost do 1600 cm2, čistý (skup.170101)</t>
  </si>
  <si>
    <t>801-3</t>
  </si>
  <si>
    <t>979999995R00</t>
  </si>
  <si>
    <t>Poplatek za skládku za recyklaci asfaltu, kusovost do 1600 cm2, (skup.170302)</t>
  </si>
  <si>
    <t>979089001T01</t>
  </si>
  <si>
    <t>Poplatek za uložení odpadního štěrku a kameniva, skupina odpadu 010408</t>
  </si>
  <si>
    <t>979082213R00</t>
  </si>
  <si>
    <t>Vodorovná doprava suti po suchu bez naložení, ale se složením a hrubým urovnáním na vzdálenost do 1 km</t>
  </si>
  <si>
    <t>Přesun suti</t>
  </si>
  <si>
    <t>POL8_</t>
  </si>
  <si>
    <t xml:space="preserve">Demontážní hmotnosti z položek s pořadovými čísly: : </t>
  </si>
  <si>
    <t xml:space="preserve">26,27,28,29,30,31, : </t>
  </si>
  <si>
    <t>Součet: : 3054,25800</t>
  </si>
  <si>
    <t>979082219R00</t>
  </si>
  <si>
    <t>Vodorovná doprava suti po suchu příplatek k ceně za každý další i započatý 1 km přes 1 km</t>
  </si>
  <si>
    <t>Součet: : 36651,09600</t>
  </si>
  <si>
    <t>289971212R00</t>
  </si>
  <si>
    <t>Zřízení vrstvy z geotextilie na upraveném povrchu sklon do 1:5, šířka přes 3 do 6 m</t>
  </si>
  <si>
    <t>800-2</t>
  </si>
  <si>
    <t>42,00*1,00</t>
  </si>
  <si>
    <t>69370522R</t>
  </si>
  <si>
    <t>geotextilie POP; funkce drenážní, separační, ochranná, výztužná, filtrační; plošná hmotnost 500 g/m2</t>
  </si>
  <si>
    <t>42,00*1,20</t>
  </si>
  <si>
    <t>212572111R00</t>
  </si>
  <si>
    <t>Lože pro trativody ze štěrkopísku tříděného</t>
  </si>
  <si>
    <t>465,00*0,30*0,10</t>
  </si>
  <si>
    <t>212531111R00</t>
  </si>
  <si>
    <t>Výplň trativodů kamenivem hrubým drceným, frakce 16-63 mm</t>
  </si>
  <si>
    <t>do rýh bez zhutnění s úpravou povrchu výplně,</t>
  </si>
  <si>
    <t>465,00*0,30*0,20</t>
  </si>
  <si>
    <t>212753114R00</t>
  </si>
  <si>
    <t>Plastové drenážní trubky montáž ohebné plastové drenážní trubky do rýhy, DN 100, bez lože</t>
  </si>
  <si>
    <t>212971110R00</t>
  </si>
  <si>
    <t xml:space="preserve">Zřízení opláštění odvod. trativodů z geotextilie o sklonu do 2,5,  </t>
  </si>
  <si>
    <t>v rýze nebo v zářezu se stěnami,</t>
  </si>
  <si>
    <t>465,00*(0,30+0,30)*2</t>
  </si>
  <si>
    <t>28611223.AR</t>
  </si>
  <si>
    <t>Trubka plastová drenážní spoj: drážkový; potrubí: jednovrstvé; materiál: PVC; povrch: žebrovaný; ohebná; DN = 100; vsakovací plocha = 34,0 cm2/m</t>
  </si>
  <si>
    <t>465,00*1,01</t>
  </si>
  <si>
    <t>69366198R</t>
  </si>
  <si>
    <t>Geosyntetika typ: geotextilie; netkaná; materiál: PP; tl (2 kPa) = 2,9 mm; plošná hmotnost = 300 g/m2; Pevnost v tahu podélně = 20,0 kN/m; Pevnost v tahu příčně = 11,5 kN/m</t>
  </si>
  <si>
    <t>558,00*1,20</t>
  </si>
  <si>
    <t>564811113RT4</t>
  </si>
  <si>
    <t>Podklad ze štěrkodrti s rozprostřením a zhutněním frakce 0-63 mm, tloušťka po zhutnění 70 mm</t>
  </si>
  <si>
    <t>564851111RT4</t>
  </si>
  <si>
    <t>Podklad ze štěrkodrti s rozprostřením a zhutněním frakce 0-63 mm, tloušťka po zhutnění 150 mm</t>
  </si>
  <si>
    <t>frakce dle řezu</t>
  </si>
  <si>
    <t>564861111RT4</t>
  </si>
  <si>
    <t>Podklad ze štěrkodrti s rozprostřením a zhutněním frakce 0-63 mm, tloušťka po zhutnění 200 mm</t>
  </si>
  <si>
    <t>1530,00*1,05</t>
  </si>
  <si>
    <t>564861112RT4</t>
  </si>
  <si>
    <t>Podklad ze štěrkodrti s rozprostřením a zhutněním frakce 0-63 mm, tloušťka po zhutnění 210 mm</t>
  </si>
  <si>
    <t>451,00*1,05</t>
  </si>
  <si>
    <t>565161212R00</t>
  </si>
  <si>
    <t>Podklad z kameniva obaleného asfaltem ACP 22+, v pruhu šířky přes 3 m, třídy 1, tloušťka po zhutnění 90 mm</t>
  </si>
  <si>
    <t>s rozprostřením a zhutněním</t>
  </si>
  <si>
    <t>1530,00</t>
  </si>
  <si>
    <t>567142111R00</t>
  </si>
  <si>
    <t>Podklad z kameniva zpevněného cementem SC C8/10, tloušťka po zhutnění 210 mm</t>
  </si>
  <si>
    <t>bez dilatačních spár, s rozprostřením a zhutněním, ošetřením povrchu podkladu vodou</t>
  </si>
  <si>
    <t>88,00*1,05</t>
  </si>
  <si>
    <t>564251111T01</t>
  </si>
  <si>
    <t>Podklad ze štěrkopísku a zeminy po zhutnění tloušťky 15 cm, vč. rozprostření a zhutnění</t>
  </si>
  <si>
    <t>164,00*1,05</t>
  </si>
  <si>
    <t>573111124R00</t>
  </si>
  <si>
    <t>Postřik živičný infiltrační s posypem kamenivem množství zbytkového asfaltu 1,00 kg/m2</t>
  </si>
  <si>
    <t>573231142R00</t>
  </si>
  <si>
    <t>Postřik živičný spojovací bez posypu kamenivem modifikovanou, množství zbytkového asfaltu 0,20 kg/m2</t>
  </si>
  <si>
    <t>bez posypu kamenivem</t>
  </si>
  <si>
    <t>1530,00*3</t>
  </si>
  <si>
    <t>577132111R00</t>
  </si>
  <si>
    <t>Beton asfaltový s rozprostřením a zhutněním v pruhu šířky přes 3 m, ACO 11+, tloušťky 40 mm, plochy přes 1000 m2</t>
  </si>
  <si>
    <t>577152123R00</t>
  </si>
  <si>
    <t>Beton asfaltový s rozprostřením a zhutněním v pruhu šířky přes 3 m, ACL 16+, tloušťky 60 mm, plochy přes 1000 m2</t>
  </si>
  <si>
    <t>591211211R00</t>
  </si>
  <si>
    <t>Kladení dlažby z kostek drobných z kamene, do lože z kamenné drti tloušťky 50 mm</t>
  </si>
  <si>
    <t>s provedením lože do 50 mm, s vyplněním spár, s dvojím beraněním a se smetením přebytečného materiálu na krajnici</t>
  </si>
  <si>
    <t>88,00</t>
  </si>
  <si>
    <t>596215040R00</t>
  </si>
  <si>
    <t>Kladení zámkové dlažby do drtě tloušťka dlažby 80 mm, tloušťka lože 40 mm</t>
  </si>
  <si>
    <t>s provedením lože z kameniva drceného, s vyplněním spár, s dvojitým hutněním a se smetením přebytečného materiálu na krajnici. S dodáním hmot pro lože a výplň spár.</t>
  </si>
  <si>
    <t>277,00</t>
  </si>
  <si>
    <t>623,00</t>
  </si>
  <si>
    <t>451,00</t>
  </si>
  <si>
    <t>78,00</t>
  </si>
  <si>
    <t xml:space="preserve">pojížděný chodník kostka : </t>
  </si>
  <si>
    <t>153,00</t>
  </si>
  <si>
    <t>40,00</t>
  </si>
  <si>
    <t>596291113R00</t>
  </si>
  <si>
    <t>Řezání zámkové dlažby tloušťky 80 mm</t>
  </si>
  <si>
    <t>596921191R00</t>
  </si>
  <si>
    <t>Příplatek za výplň otvorů vegetačních tvárnic betonových</t>
  </si>
  <si>
    <t>bez dodávky výplnňového materiálu</t>
  </si>
  <si>
    <t>451,00*0,30*0,08</t>
  </si>
  <si>
    <t>591001</t>
  </si>
  <si>
    <t>Náklepová dlažba červená, dodávka a montáž</t>
  </si>
  <si>
    <t xml:space="preserve">m2    </t>
  </si>
  <si>
    <t>583424801R</t>
  </si>
  <si>
    <t>Kamenivo stanovené přírodní; drcené; 4/8; typ: praný; OH = 2,64 Mg/m3; granodiorit</t>
  </si>
  <si>
    <t>Odkaz na mn. položky pořadí 59 : 10,82400*2</t>
  </si>
  <si>
    <t>58380058R</t>
  </si>
  <si>
    <t>mozaika dlažební štípaná; materiálová skupina I/2 (žula); 6/8 cm</t>
  </si>
  <si>
    <t>153,00*1,01</t>
  </si>
  <si>
    <t>40,00*1,01</t>
  </si>
  <si>
    <t>592451158T01</t>
  </si>
  <si>
    <t>Dlažba betonová SLP pro nevidomé 200 x 100 x 80 mm červená</t>
  </si>
  <si>
    <t>78,00*1,01</t>
  </si>
  <si>
    <t>592451170T01</t>
  </si>
  <si>
    <t>Dlažba betonová 200 x 100 x 80 mm přírodní</t>
  </si>
  <si>
    <t>623,00*1,01</t>
  </si>
  <si>
    <t>277,00*1,01</t>
  </si>
  <si>
    <t>-6,00*1,01</t>
  </si>
  <si>
    <t>592451171T01</t>
  </si>
  <si>
    <t>Dlažba betonová 200 x 100 x 80 mm červená</t>
  </si>
  <si>
    <t>6,00*1,01</t>
  </si>
  <si>
    <t>5924511910T01</t>
  </si>
  <si>
    <t>Dlažba betonová 200 x 200 x 80 mm přírodní</t>
  </si>
  <si>
    <t>592452561T01</t>
  </si>
  <si>
    <t>Dlažba zatravňovací přírodní v. 80 mm</t>
  </si>
  <si>
    <t>451,00*1,01</t>
  </si>
  <si>
    <t>871353121R00</t>
  </si>
  <si>
    <t>Montáž potrubí z trub z plastů těsněných gumovým kroužkem  DN 200 mm</t>
  </si>
  <si>
    <t>v otevřeném výkopu ve sklonu do 20 %,</t>
  </si>
  <si>
    <t>87002</t>
  </si>
  <si>
    <t>Napojení přípojek na potrubí/šachtu</t>
  </si>
  <si>
    <t>kus</t>
  </si>
  <si>
    <t>28611263.AR</t>
  </si>
  <si>
    <t>Trubka plastová pro venkovní kanalizaci spoj: hrdlový; potrubí: jednovrstvé; materiál: PVC-U; povrch: hladký; DN/OD = 200; de = 200,0 mm; tl. stěny = 5,9 mm; l = 1 000 mm; SN 8</t>
  </si>
  <si>
    <t>160,00*1,093</t>
  </si>
  <si>
    <t>895941311RT2</t>
  </si>
  <si>
    <t xml:space="preserve">Zřízení vpusti kanalizační uliční z betonových dílců  včetně dodávky dílců pro uliční vpusti TBV  pro typ UVB-50 </t>
  </si>
  <si>
    <t>včetně zřízení lože ze štěrkopísku,</t>
  </si>
  <si>
    <t>899203111RT3</t>
  </si>
  <si>
    <t>Osazení mříží litinových včetně dodání mříže   500 x 500 mm, únosnost D400</t>
  </si>
  <si>
    <t>včetně rámů a košů na bahno,</t>
  </si>
  <si>
    <t>599141111R00</t>
  </si>
  <si>
    <t>Vyplnění spár mezi silničními panely živičnou zálivkou</t>
  </si>
  <si>
    <t>jakékoliv tloušťky a vyčištění spár</t>
  </si>
  <si>
    <t>914001121RT6</t>
  </si>
  <si>
    <t>Osazení a montáž svislých dopravních značek sloupek, do betonového základu a AL patky, včetně dodávky sloupku a značky</t>
  </si>
  <si>
    <t xml:space="preserve">značka a dodatková : </t>
  </si>
  <si>
    <t>2,00</t>
  </si>
  <si>
    <t>915711111R00</t>
  </si>
  <si>
    <t>Vodorovné značení krytů stříkané barvou, bílou, dělicích čar šířky 120 mm</t>
  </si>
  <si>
    <t>915711121R00</t>
  </si>
  <si>
    <t>Vodorovné značení krytů plastem nehlučné, dělicích čar šířky 120 mm</t>
  </si>
  <si>
    <t>915721111R00</t>
  </si>
  <si>
    <t>Vodorovné značení krytů stříkané barvou, bílou, stopčar, zeber, stínů, šipek, nápisů, přechodů apod.</t>
  </si>
  <si>
    <t>915721121R00</t>
  </si>
  <si>
    <t>Vodorovné značení krytů plastem nehlučné, stopčar, zeber, stínů, šipek, nápisů, přechodů apod.</t>
  </si>
  <si>
    <t>915791111R00</t>
  </si>
  <si>
    <t>Předznačení pro vodorovné značení pro dělící čáry, vodící proužky</t>
  </si>
  <si>
    <t>stříkané barvou nebo prováděné z nátěrových hmot</t>
  </si>
  <si>
    <t>915791112R00</t>
  </si>
  <si>
    <t xml:space="preserve">Předznačení pro vodorovné značení pro stopčáry, zebry,stíny, šipky, nápisy, přechody </t>
  </si>
  <si>
    <t>916261111RT1</t>
  </si>
  <si>
    <t>Osazení silniční obruby z dlažebních kostek včetně dodávky dlažebních kostek  z kostek drobných 120 mm, s boční opěrou z betonu prostého, do lože z betonu prostého C 12/15</t>
  </si>
  <si>
    <t>v jedné řadě, se zřízením lože tl. 5 až 10 cm, s vyplněním a zatřením spár cementovou maltou</t>
  </si>
  <si>
    <t xml:space="preserve">dvouřádek : </t>
  </si>
  <si>
    <t>463,00*2</t>
  </si>
  <si>
    <t>917461111R00</t>
  </si>
  <si>
    <t>Osazení chodníkového obrubníku kamenného stojatého, s boční opěrou z betonu prostého, do lože z betonu prostého C 12/15</t>
  </si>
  <si>
    <t>se zřízením lože tl. 80-100 mm</t>
  </si>
  <si>
    <t>917862114R00</t>
  </si>
  <si>
    <t>Osazení silničního nebo chodníkového betonového obrubníku stojatého, s boční opěrou z betonu prostého, do lože z betonu prostého C 25/30</t>
  </si>
  <si>
    <t>S dodáním hmot pro lože tl. 80-100 mm.</t>
  </si>
  <si>
    <t>695,00</t>
  </si>
  <si>
    <t>725,00</t>
  </si>
  <si>
    <t>-436,00</t>
  </si>
  <si>
    <t>15,00</t>
  </si>
  <si>
    <t>38,00</t>
  </si>
  <si>
    <t>919731122R00</t>
  </si>
  <si>
    <t>Zarovnání styčné plochy podkladu nebo krytu živičné, tloušťky přes 50 do 100 mm</t>
  </si>
  <si>
    <t>podél vybourané části komunikace nebo zpevněné plochy</t>
  </si>
  <si>
    <t>919735112R00</t>
  </si>
  <si>
    <t>Řezání stávajících krytů nebo podkladů živičných, hloubky přes 50 do 100 mm</t>
  </si>
  <si>
    <t>včetně spotřeby vody</t>
  </si>
  <si>
    <t>914002811T01</t>
  </si>
  <si>
    <t>Osazení velkorozměrových značek, tabule 350x300 cm, včetně dodávky sloupku a značky</t>
  </si>
  <si>
    <t>58380313R</t>
  </si>
  <si>
    <t>obrubník kamenný přímý; materiálová skupina I/2 (žula); š = 300 mm; h = 200 mm; l = 800 až 2 000 mm</t>
  </si>
  <si>
    <t>88,00*1,01</t>
  </si>
  <si>
    <t>59217420R</t>
  </si>
  <si>
    <t>obrubník chodníkový materiál beton; l = 1000,0 mm; š = 100,0 mm; h = 200,0 mm; barva šedá</t>
  </si>
  <si>
    <t>725,00*1,01</t>
  </si>
  <si>
    <t>15,00*1,01</t>
  </si>
  <si>
    <t>59217488R</t>
  </si>
  <si>
    <t>obrubník silniční materiál beton; l = 1000,0 mm; š = 150,0 mm; h = 250,0 mm; barva šedá</t>
  </si>
  <si>
    <t>(695,00-436,00-222,00)*1,01</t>
  </si>
  <si>
    <t>59217490R</t>
  </si>
  <si>
    <t>obrubník silniční nájezdový; materiál beton; l = 1000,0 mm; š = 150,0 mm; h = 150,0 mm; barva šedá</t>
  </si>
  <si>
    <t>200,00*1,01</t>
  </si>
  <si>
    <t>38,00*1,01</t>
  </si>
  <si>
    <t>59217491R</t>
  </si>
  <si>
    <t>obrubník silniční přechodový pravý; materiál beton; l = 1000,0 mm; š = 150,0 mm; výškový rozsah h = 150 až 250 mm; barva šedá</t>
  </si>
  <si>
    <t>11,00*1,01</t>
  </si>
  <si>
    <t>59217492R</t>
  </si>
  <si>
    <t>obrubník silniční přechodový levý; materiál beton; l = 1000,0 mm; š = 150,0 mm; výškový rozsah h = 150 až 250 mm; barva šedá</t>
  </si>
  <si>
    <t>966006132R00</t>
  </si>
  <si>
    <t>Odstranění značek pro staničení nebo dopravních značek dopravních nebo orientačních   s betonovými patkami</t>
  </si>
  <si>
    <t>s uložením hmot na skládku na vzdálenost do 3 m nebo s naložením na dopravní prostředek, se zásypem jam a jeho zhutněním</t>
  </si>
  <si>
    <t>998223011R00</t>
  </si>
  <si>
    <t>Přesun hmot pozemních komunikací, kryt dlážděný jakékoliv délky objektu</t>
  </si>
  <si>
    <t>Přesun hmot</t>
  </si>
  <si>
    <t>POL7_</t>
  </si>
  <si>
    <t>vodorovně do 200 m</t>
  </si>
  <si>
    <t xml:space="preserve">Hmotnosti z položek s pořadovými čísly: : </t>
  </si>
  <si>
    <t xml:space="preserve">14,23,24,25,37,38,39,40,42,43,44,45,46,47,48,49,50,51,52,53,54,55,56,57,58,61,62,63,64,65,66,67,68, : </t>
  </si>
  <si>
    <t xml:space="preserve">69,70,71,72,73,74,75,76,77,78,81,82,83,86,87,88,89,90,91,92, : </t>
  </si>
  <si>
    <t>Součet: : 5019,67511</t>
  </si>
  <si>
    <t>Pol__0001</t>
  </si>
  <si>
    <t>Ocelový stožár do výšky 8m, odpojení, odvoz správci VO</t>
  </si>
  <si>
    <t>ks</t>
  </si>
  <si>
    <t>Pol__0002</t>
  </si>
  <si>
    <t>Demontáž svítidel</t>
  </si>
  <si>
    <t>Pol__0003</t>
  </si>
  <si>
    <t>Rozbourání betonových základů osvětlovacích stožárů, odvoz suti na skládku zhotovitele, poplatek za, skládku</t>
  </si>
  <si>
    <t>Pol__0004</t>
  </si>
  <si>
    <t>Strojní práce při demontáži VO - 2hod / stožár, svítidlo</t>
  </si>
  <si>
    <t>hod</t>
  </si>
  <si>
    <t>Pol__0005</t>
  </si>
  <si>
    <t>Odpojení, demontáž, odvoz na skladku stávajícívo kabelového vedení</t>
  </si>
  <si>
    <t>Pol__0006</t>
  </si>
  <si>
    <t>STOŽÁROVÉ LED SVÍTIDLO, IP65 Silniční LED svítidlo, 30W, 4650lm, 2700K, přepěťová ochrana 2+3 ve, svítidle, 230V, IP65, stejný typ jako v již rekonstruovaných částech města</t>
  </si>
  <si>
    <t>Pol__0007</t>
  </si>
  <si>
    <t>STOŽÁR BEZPATICOVÝ Stožár silniční, výška 6,0 m nad vetknutím do země, třístupňový, oboustranně, žárově zinkovaný, stejný typ jako v již rekonstruovaných částech města</t>
  </si>
  <si>
    <t>Pol__0008</t>
  </si>
  <si>
    <t>STOŽÁR BEZPATICOVÝ Ochranná manžata plastová</t>
  </si>
  <si>
    <t>Pol__0009</t>
  </si>
  <si>
    <t>STOŽAROVÁ VÝZBROJ Stožárová svorkovnice, IP43, 1x pojistka E27,  pro připoj. kabelů do 3x4x6-4x35mm, - 1ks / stožár</t>
  </si>
  <si>
    <t>Pol__0010</t>
  </si>
  <si>
    <t>STOŽAROVÁ VÝZBROJ Stožárová svorkovnice, IP43, 2x pojistka E27,  pro připoj. kabelů do 3x4x6-4x35mm, - 1ks / stožár</t>
  </si>
  <si>
    <t>Pol__0011</t>
  </si>
  <si>
    <t>STOŽAROVÁ VÝZBROJ pojistková vložka E27/ 6A</t>
  </si>
  <si>
    <t>Pol__0012</t>
  </si>
  <si>
    <t>STOŽAROVÁ VÝZBROJ pojistkový dotyk  6A</t>
  </si>
  <si>
    <t>Pol__0013</t>
  </si>
  <si>
    <t>KABEL SILOVÝ,IZOLACE PVC, INSTALACE VE STOŽÁRU CYKY-J 3x1.5 , pevně</t>
  </si>
  <si>
    <t>Pol__0014</t>
  </si>
  <si>
    <t>Rozvaděč VO do výklenku pro distribuční měření a ovládání VO. Distribuční měření, hlavní jistič jako, stávající. In=63A.  Ovládání je zajištěno pro 9 jednofázových vývodů z jističů 20A/1f, ovládání</t>
  </si>
  <si>
    <t>fotobuňkou s časovou výsečí časového spínače.</t>
  </si>
  <si>
    <t>Pol__0015</t>
  </si>
  <si>
    <t>Zatažení stávajícího kabelu do nového stožáru VO</t>
  </si>
  <si>
    <t>kmpl</t>
  </si>
  <si>
    <t>Pol__0016</t>
  </si>
  <si>
    <t>Zatažení kabelu do stávajícího stožáru, zapojení</t>
  </si>
  <si>
    <t>Pol__0017</t>
  </si>
  <si>
    <t>Podružný materiál</t>
  </si>
  <si>
    <t>Pol__0018</t>
  </si>
  <si>
    <t>CYKY-J 4x16 mm2</t>
  </si>
  <si>
    <t>Pol__0019</t>
  </si>
  <si>
    <t>Trubka, chránička 63/52</t>
  </si>
  <si>
    <t>Pol__0020</t>
  </si>
  <si>
    <t>Trubka, chránička 110/94</t>
  </si>
  <si>
    <t>Pol__0021</t>
  </si>
  <si>
    <t>UKONČENÍ  VODIČŮ V NA SVORKOVNICI Do  16   mm2, vč. zapojení, konc. - 8ks vodičů / stožár, přívodní, vedení</t>
  </si>
  <si>
    <t>Pol__0022</t>
  </si>
  <si>
    <t>OCELOVÝ PÁSEK POZINKOVANÝ Pásek FeZn 30x4 (0,95 kg/m), pevně</t>
  </si>
  <si>
    <t>Pol__0023</t>
  </si>
  <si>
    <t>OCELOVÝ PÁSEK POZINKOVANÝ Vodič FeZn 10 (1 kg = 1,61 m) - připojení stožárů, 4m pro stožár</t>
  </si>
  <si>
    <t>Pol__0024</t>
  </si>
  <si>
    <t>OCELOVÝ PÁSEK POZINKOVANÝ trubice smtšť. PBF 12,7/6,4mm, 1m trubice na stožár</t>
  </si>
  <si>
    <t>Pol__0025</t>
  </si>
  <si>
    <t>Připojovací svorka SP1, 1x svorka na stožár</t>
  </si>
  <si>
    <t>Pol__0026</t>
  </si>
  <si>
    <t>Svorka SR02 odbočná a spojovací pásek pásek - 2ks pro spoj v zemi, á 25 m pásku</t>
  </si>
  <si>
    <t>Pol__0027</t>
  </si>
  <si>
    <t>Svorka SR03 odbočná a spojovací pásek vodič - 2ks pro spoj v zemi</t>
  </si>
  <si>
    <t>Pol__0028</t>
  </si>
  <si>
    <t>Svorka pasivní ochrana uzemňovacího vodiče, spoje v zemi</t>
  </si>
  <si>
    <t>Pol__0029</t>
  </si>
  <si>
    <t>Pol__0030</t>
  </si>
  <si>
    <t>Liniové schéma zapojení rozvodů VO, 1 hod / stožár</t>
  </si>
  <si>
    <t>Pol__0031</t>
  </si>
  <si>
    <t>Výšková plošina pro výškové práce vč. obsluhy - 2 hod / stožár</t>
  </si>
  <si>
    <t>Pol__0032</t>
  </si>
  <si>
    <t>Spolupráce se správcem veřejného osvětlení, trvalý dozor správce VO - 1hod / stožár</t>
  </si>
  <si>
    <t>Pol__0033</t>
  </si>
  <si>
    <t>Koordinace postupu prací s provozovatelem distribuční soustavy</t>
  </si>
  <si>
    <t>Pol__0034</t>
  </si>
  <si>
    <t>Vyhledání připojovacího místa</t>
  </si>
  <si>
    <t>Pol__0035</t>
  </si>
  <si>
    <t>Betonový prstenec u paty stožáru dle nivelety terénu</t>
  </si>
  <si>
    <t>Pol__0036</t>
  </si>
  <si>
    <t>Celk.prohl.el.zaříz.a vyhot.rev.zp.</t>
  </si>
  <si>
    <t>objem</t>
  </si>
  <si>
    <t>Pol__0037</t>
  </si>
  <si>
    <t>Izolační zkouška silových kabelů nn do 4x50mm2 - 1x / stožár</t>
  </si>
  <si>
    <t>kabel</t>
  </si>
  <si>
    <t>Pol__0038</t>
  </si>
  <si>
    <t>Měření odporu nulových smyček 3-fáz.vedení 3x400V</t>
  </si>
  <si>
    <t>okruh</t>
  </si>
  <si>
    <t>Pol__0039</t>
  </si>
  <si>
    <t>Měř.zemn.odporu pro zem.sít do 100m pásku</t>
  </si>
  <si>
    <t>měření</t>
  </si>
  <si>
    <t>Pol__0040</t>
  </si>
  <si>
    <t>Protokol o ověření osvětlenosti pozemních komunikací</t>
  </si>
  <si>
    <t>úsek</t>
  </si>
  <si>
    <t>Pol__0041</t>
  </si>
  <si>
    <t>Měření umělého osvětlení v rozlehlém prostoru</t>
  </si>
  <si>
    <t>Pol__0042</t>
  </si>
  <si>
    <t>VYTÝČENÍ TRATI Kabelové vedení v zastaveném prostoru</t>
  </si>
  <si>
    <t>Pol__0043</t>
  </si>
  <si>
    <t>VÝKOP JÁMY PRO STOŽÁR,BETONOVÝ ZÁKLAD A JINÉ ZAŘÍZENÍ Zemina třídy 3-4,ručně, 1,1 m3/stožár</t>
  </si>
  <si>
    <t>Pol__0044</t>
  </si>
  <si>
    <t>ZÁKLAD Z PROSTÉHO BETONU Do rostlé zeminy bez bednění, 1,1 m3 / stožár</t>
  </si>
  <si>
    <t>Pol__0045</t>
  </si>
  <si>
    <t>POUZDROVÝ ZÁKL.PRO STOŽ.VENK. OSVĚTL.MIMO OSU TRASY KABELU D 350x1500-2500 mm</t>
  </si>
  <si>
    <t>Pol__0046</t>
  </si>
  <si>
    <t>POUZDROVÝ ZÁKL.PRO STOŽ.VENK. OSVĚTL.MIMO OSU TRASY KABELU Písková výplň základu stožáru, 0,3, m3/stožár</t>
  </si>
  <si>
    <t>Pol__0047</t>
  </si>
  <si>
    <t>HLOUBENÍ KABELOVÉ RÝHY Zemina třídy 3, šíře 350mm,hloubka 800mm</t>
  </si>
  <si>
    <t>Pol__0048</t>
  </si>
  <si>
    <t>ZŘÍZENÍ KABELOVÉHO LOŽE Z prosáté zeminy, bez zakrytí, šíře do 45cm,tloušťka 5cm, délka výkopů, celkem</t>
  </si>
  <si>
    <t>Pol__0049</t>
  </si>
  <si>
    <t>FOLIE VÝSTRAŽNÁ Z PVC Do šířky 33cm</t>
  </si>
  <si>
    <t>Pol__0050</t>
  </si>
  <si>
    <t>ZÁHOZ KABELOVÉ RÝHY Zemina třídy 3, šíře 350mm, hutnění, délka výkopů celkem</t>
  </si>
  <si>
    <t>Pol__0051</t>
  </si>
  <si>
    <t>Odvoz a poplatek za skládku přebytečné zeminy Odvoz přebytečné zemniny, odvoz  a uložení na skládku, zhotovitele, vč. poplatku za uložení</t>
  </si>
  <si>
    <t>Pol__0052</t>
  </si>
  <si>
    <t>ÚPRAVA POVRCHU Provizorní úprava terénu v zemina třídy 3, délka výkopů celkem, šíře 0,5m</t>
  </si>
  <si>
    <t>Pol__0053</t>
  </si>
  <si>
    <t>Geodetické zaměření trasy</t>
  </si>
  <si>
    <t>211001</t>
  </si>
  <si>
    <t>ochránění vedení ČEZ, dodávka a montáž</t>
  </si>
  <si>
    <t xml:space="preserv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</si>
</sst>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7"/>
      <name val="Arial CE"/>
      <charset val="238"/>
    </font>
    <font>
      <sz val="8"/>
      <color indexed="9"/>
      <name val="Arial CE"/>
      <charset val="238"/>
    </font>
    <font>
      <sz val="8"/>
      <color indexed="12"/>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3">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8" fillId="0" borderId="18" xfId="0" applyNumberFormat="1" applyFont="1" applyBorder="1" applyAlignment="1">
      <alignment vertical="top" wrapText="1"/>
    </xf>
    <xf numFmtId="0" fontId="19" fillId="0" borderId="0" xfId="0" applyNumberFormat="1" applyFont="1" applyAlignment="1">
      <alignment wrapText="1"/>
    </xf>
    <xf numFmtId="0" fontId="18" fillId="0" borderId="0"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0" fontId="18" fillId="0" borderId="18" xfId="0" applyNumberFormat="1" applyFont="1" applyBorder="1" applyAlignment="1">
      <alignment horizontal="left" vertical="top" wrapText="1"/>
    </xf>
    <xf numFmtId="0" fontId="18"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0" fontId="17" fillId="0" borderId="18" xfId="0" applyNumberFormat="1" applyFont="1" applyBorder="1" applyAlignment="1">
      <alignment vertical="top"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0" fontId="17" fillId="0" borderId="18" xfId="0"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49" fontId="17" fillId="0" borderId="43" xfId="0" applyNumberFormat="1" applyFont="1" applyBorder="1" applyAlignment="1">
      <alignment horizontal="left" vertical="top"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3.2" x14ac:dyDescent="0.25"/>
  <sheetData>
    <row r="1" spans="1:7" x14ac:dyDescent="0.25">
      <c r="A1" s="21" t="s">
        <v>38</v>
      </c>
    </row>
    <row r="2" spans="1:7" ht="57.75" customHeight="1" x14ac:dyDescent="0.25">
      <c r="A2" s="76" t="s">
        <v>39</v>
      </c>
      <c r="B2" s="76"/>
      <c r="C2" s="76"/>
      <c r="D2" s="76"/>
      <c r="E2" s="76"/>
      <c r="F2" s="76"/>
      <c r="G2" s="76"/>
    </row>
  </sheetData>
  <sheetProtection algorithmName="SHA-512" hashValue="Z8CNCNY2JjXIDOLdIf0GRhhoWYBkNdvM5ia0QiBegA3jGtxHzkAcB1Bjm8s6+Vk1N/c1uOiCoJl0bVavVnBjvQ==" saltValue="JBKmth2DIg6DI1OPOVFjJw=="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62"/>
  <sheetViews>
    <sheetView showGridLines="0" tabSelected="1" topLeftCell="B1" zoomScaleNormal="100" zoomScaleSheetLayoutView="75" workbookViewId="0">
      <selection activeCell="A28" sqref="A28"/>
    </sheetView>
  </sheetViews>
  <sheetFormatPr defaultColWidth="9" defaultRowHeight="13.2" x14ac:dyDescent="0.25"/>
  <cols>
    <col min="1" max="1" width="8.44140625" hidden="1" customWidth="1"/>
    <col min="2" max="2" width="13.44140625" customWidth="1"/>
    <col min="3" max="3" width="7.44140625" style="52" customWidth="1"/>
    <col min="4" max="4" width="13" style="52" customWidth="1"/>
    <col min="5" max="5" width="9.6640625" style="52" customWidth="1"/>
    <col min="6" max="6" width="11.6640625" customWidth="1"/>
    <col min="7" max="9" width="13" customWidth="1"/>
    <col min="10" max="10" width="5.5546875" customWidth="1"/>
    <col min="11" max="11" width="4.33203125" customWidth="1"/>
    <col min="12" max="15" width="10.6640625" customWidth="1"/>
    <col min="52" max="52" width="94" customWidth="1"/>
  </cols>
  <sheetData>
    <row r="1" spans="1:15" ht="33.75" customHeight="1" x14ac:dyDescent="0.25">
      <c r="A1" s="47" t="s">
        <v>36</v>
      </c>
      <c r="B1" s="77" t="s">
        <v>41</v>
      </c>
      <c r="C1" s="78"/>
      <c r="D1" s="78"/>
      <c r="E1" s="78"/>
      <c r="F1" s="78"/>
      <c r="G1" s="78"/>
      <c r="H1" s="78"/>
      <c r="I1" s="78"/>
      <c r="J1" s="79"/>
    </row>
    <row r="2" spans="1:15" ht="36" customHeight="1" x14ac:dyDescent="0.25">
      <c r="A2" s="2"/>
      <c r="B2" s="108" t="s">
        <v>22</v>
      </c>
      <c r="C2" s="109"/>
      <c r="D2" s="110" t="s">
        <v>43</v>
      </c>
      <c r="E2" s="111" t="s">
        <v>44</v>
      </c>
      <c r="F2" s="112"/>
      <c r="G2" s="112"/>
      <c r="H2" s="112"/>
      <c r="I2" s="112"/>
      <c r="J2" s="113"/>
      <c r="O2" s="1"/>
    </row>
    <row r="3" spans="1:15" ht="27" hidden="1" customHeight="1" x14ac:dyDescent="0.25">
      <c r="A3" s="2"/>
      <c r="B3" s="114"/>
      <c r="C3" s="109"/>
      <c r="D3" s="115"/>
      <c r="E3" s="116"/>
      <c r="F3" s="117"/>
      <c r="G3" s="117"/>
      <c r="H3" s="117"/>
      <c r="I3" s="117"/>
      <c r="J3" s="118"/>
    </row>
    <row r="4" spans="1:15" ht="23.25" customHeight="1" x14ac:dyDescent="0.25">
      <c r="A4" s="2"/>
      <c r="B4" s="119"/>
      <c r="C4" s="120"/>
      <c r="D4" s="121"/>
      <c r="E4" s="122"/>
      <c r="F4" s="122"/>
      <c r="G4" s="122"/>
      <c r="H4" s="122"/>
      <c r="I4" s="122"/>
      <c r="J4" s="123"/>
    </row>
    <row r="5" spans="1:15" ht="24" customHeight="1" x14ac:dyDescent="0.25">
      <c r="A5" s="2"/>
      <c r="B5" s="31" t="s">
        <v>42</v>
      </c>
      <c r="D5" s="124" t="s">
        <v>45</v>
      </c>
      <c r="E5" s="91"/>
      <c r="F5" s="91"/>
      <c r="G5" s="91"/>
      <c r="H5" s="18" t="s">
        <v>40</v>
      </c>
      <c r="I5" s="128" t="s">
        <v>49</v>
      </c>
      <c r="J5" s="8"/>
    </row>
    <row r="6" spans="1:15" ht="15.75" customHeight="1" x14ac:dyDescent="0.25">
      <c r="A6" s="2"/>
      <c r="B6" s="28"/>
      <c r="C6" s="55"/>
      <c r="D6" s="125" t="s">
        <v>46</v>
      </c>
      <c r="E6" s="92"/>
      <c r="F6" s="92"/>
      <c r="G6" s="92"/>
      <c r="H6" s="18" t="s">
        <v>34</v>
      </c>
      <c r="I6" s="128" t="s">
        <v>50</v>
      </c>
      <c r="J6" s="8"/>
    </row>
    <row r="7" spans="1:15" ht="15.75" customHeight="1" x14ac:dyDescent="0.25">
      <c r="A7" s="2"/>
      <c r="B7" s="29"/>
      <c r="C7" s="56"/>
      <c r="D7" s="127" t="s">
        <v>48</v>
      </c>
      <c r="E7" s="126" t="s">
        <v>47</v>
      </c>
      <c r="F7" s="93"/>
      <c r="G7" s="93"/>
      <c r="H7" s="24"/>
      <c r="I7" s="23"/>
      <c r="J7" s="34"/>
    </row>
    <row r="8" spans="1:15" ht="24" hidden="1" customHeight="1" x14ac:dyDescent="0.25">
      <c r="A8" s="2"/>
      <c r="B8" s="31" t="s">
        <v>20</v>
      </c>
      <c r="D8" s="51"/>
      <c r="H8" s="18" t="s">
        <v>40</v>
      </c>
      <c r="I8" s="22"/>
      <c r="J8" s="8"/>
    </row>
    <row r="9" spans="1:15" ht="15.75" hidden="1" customHeight="1" x14ac:dyDescent="0.25">
      <c r="A9" s="2"/>
      <c r="B9" s="2"/>
      <c r="D9" s="51"/>
      <c r="H9" s="18" t="s">
        <v>34</v>
      </c>
      <c r="I9" s="22"/>
      <c r="J9" s="8"/>
    </row>
    <row r="10" spans="1:15" ht="15.75" hidden="1" customHeight="1" x14ac:dyDescent="0.25">
      <c r="A10" s="2"/>
      <c r="B10" s="35"/>
      <c r="C10" s="56"/>
      <c r="D10" s="53"/>
      <c r="E10" s="57"/>
      <c r="F10" s="24"/>
      <c r="G10" s="14"/>
      <c r="H10" s="14"/>
      <c r="I10" s="36"/>
      <c r="J10" s="34"/>
    </row>
    <row r="11" spans="1:15" ht="24" customHeight="1" x14ac:dyDescent="0.25">
      <c r="A11" s="2"/>
      <c r="B11" s="31" t="s">
        <v>19</v>
      </c>
      <c r="D11" s="129"/>
      <c r="E11" s="129"/>
      <c r="F11" s="129"/>
      <c r="G11" s="129"/>
      <c r="H11" s="18" t="s">
        <v>40</v>
      </c>
      <c r="I11" s="134"/>
      <c r="J11" s="8"/>
    </row>
    <row r="12" spans="1:15" ht="15.75" customHeight="1" x14ac:dyDescent="0.25">
      <c r="A12" s="2"/>
      <c r="B12" s="28"/>
      <c r="C12" s="55"/>
      <c r="D12" s="130"/>
      <c r="E12" s="130"/>
      <c r="F12" s="130"/>
      <c r="G12" s="130"/>
      <c r="H12" s="18" t="s">
        <v>34</v>
      </c>
      <c r="I12" s="134"/>
      <c r="J12" s="8"/>
    </row>
    <row r="13" spans="1:15" ht="15.75" customHeight="1" x14ac:dyDescent="0.25">
      <c r="A13" s="2"/>
      <c r="B13" s="29"/>
      <c r="C13" s="56"/>
      <c r="D13" s="133"/>
      <c r="E13" s="131"/>
      <c r="F13" s="132"/>
      <c r="G13" s="132"/>
      <c r="H13" s="19"/>
      <c r="I13" s="23"/>
      <c r="J13" s="34"/>
    </row>
    <row r="14" spans="1:15" ht="24" customHeight="1" x14ac:dyDescent="0.25">
      <c r="A14" s="2"/>
      <c r="B14" s="43" t="s">
        <v>21</v>
      </c>
      <c r="C14" s="58"/>
      <c r="D14" s="59"/>
      <c r="E14" s="60"/>
      <c r="F14" s="44"/>
      <c r="G14" s="44"/>
      <c r="H14" s="45"/>
      <c r="I14" s="44"/>
      <c r="J14" s="46"/>
    </row>
    <row r="15" spans="1:15" ht="32.25" customHeight="1" x14ac:dyDescent="0.25">
      <c r="A15" s="2"/>
      <c r="B15" s="35" t="s">
        <v>32</v>
      </c>
      <c r="C15" s="61"/>
      <c r="D15" s="54"/>
      <c r="E15" s="86"/>
      <c r="F15" s="86"/>
      <c r="G15" s="87"/>
      <c r="H15" s="87"/>
      <c r="I15" s="87" t="s">
        <v>29</v>
      </c>
      <c r="J15" s="88"/>
    </row>
    <row r="16" spans="1:15" ht="23.25" customHeight="1" x14ac:dyDescent="0.25">
      <c r="A16" s="198" t="s">
        <v>24</v>
      </c>
      <c r="B16" s="38" t="s">
        <v>24</v>
      </c>
      <c r="C16" s="62"/>
      <c r="D16" s="63"/>
      <c r="E16" s="83"/>
      <c r="F16" s="84"/>
      <c r="G16" s="83"/>
      <c r="H16" s="84"/>
      <c r="I16" s="83">
        <f>SUMIF(F136:F158,A16,I136:I158)+SUMIF(F136:F158,"PSU",I136:I158)</f>
        <v>0</v>
      </c>
      <c r="J16" s="85"/>
    </row>
    <row r="17" spans="1:10" ht="23.25" customHeight="1" x14ac:dyDescent="0.25">
      <c r="A17" s="198" t="s">
        <v>25</v>
      </c>
      <c r="B17" s="38" t="s">
        <v>25</v>
      </c>
      <c r="C17" s="62"/>
      <c r="D17" s="63"/>
      <c r="E17" s="83"/>
      <c r="F17" s="84"/>
      <c r="G17" s="83"/>
      <c r="H17" s="84"/>
      <c r="I17" s="83">
        <f>SUMIF(F136:F158,A17,I136:I158)</f>
        <v>0</v>
      </c>
      <c r="J17" s="85"/>
    </row>
    <row r="18" spans="1:10" ht="23.25" customHeight="1" x14ac:dyDescent="0.25">
      <c r="A18" s="198" t="s">
        <v>26</v>
      </c>
      <c r="B18" s="38" t="s">
        <v>26</v>
      </c>
      <c r="C18" s="62"/>
      <c r="D18" s="63"/>
      <c r="E18" s="83"/>
      <c r="F18" s="84"/>
      <c r="G18" s="83"/>
      <c r="H18" s="84"/>
      <c r="I18" s="83">
        <f>SUMIF(F136:F158,A18,I136:I158)</f>
        <v>0</v>
      </c>
      <c r="J18" s="85"/>
    </row>
    <row r="19" spans="1:10" ht="23.25" customHeight="1" x14ac:dyDescent="0.25">
      <c r="A19" s="198" t="s">
        <v>165</v>
      </c>
      <c r="B19" s="38" t="s">
        <v>27</v>
      </c>
      <c r="C19" s="62"/>
      <c r="D19" s="63"/>
      <c r="E19" s="83"/>
      <c r="F19" s="84"/>
      <c r="G19" s="83"/>
      <c r="H19" s="84"/>
      <c r="I19" s="83">
        <f>SUMIF(F136:F158,A19,I136:I158)</f>
        <v>0</v>
      </c>
      <c r="J19" s="85"/>
    </row>
    <row r="20" spans="1:10" ht="23.25" customHeight="1" x14ac:dyDescent="0.25">
      <c r="A20" s="198" t="s">
        <v>166</v>
      </c>
      <c r="B20" s="38" t="s">
        <v>28</v>
      </c>
      <c r="C20" s="62"/>
      <c r="D20" s="63"/>
      <c r="E20" s="83"/>
      <c r="F20" s="84"/>
      <c r="G20" s="83"/>
      <c r="H20" s="84"/>
      <c r="I20" s="83">
        <f>SUMIF(F136:F158,A20,I136:I158)</f>
        <v>0</v>
      </c>
      <c r="J20" s="85"/>
    </row>
    <row r="21" spans="1:10" ht="23.25" customHeight="1" x14ac:dyDescent="0.25">
      <c r="A21" s="2"/>
      <c r="B21" s="48" t="s">
        <v>29</v>
      </c>
      <c r="C21" s="64"/>
      <c r="D21" s="65"/>
      <c r="E21" s="89"/>
      <c r="F21" s="90"/>
      <c r="G21" s="89"/>
      <c r="H21" s="90"/>
      <c r="I21" s="89">
        <f>SUM(I16:J20)</f>
        <v>0</v>
      </c>
      <c r="J21" s="99"/>
    </row>
    <row r="22" spans="1:10" ht="33" customHeight="1" x14ac:dyDescent="0.25">
      <c r="A22" s="2"/>
      <c r="B22" s="42" t="s">
        <v>33</v>
      </c>
      <c r="C22" s="62"/>
      <c r="D22" s="63"/>
      <c r="E22" s="66"/>
      <c r="F22" s="39"/>
      <c r="G22" s="33"/>
      <c r="H22" s="33"/>
      <c r="I22" s="33"/>
      <c r="J22" s="40"/>
    </row>
    <row r="23" spans="1:10" ht="23.25" customHeight="1" x14ac:dyDescent="0.25">
      <c r="A23" s="2">
        <f>ZakladDPHSni*SazbaDPH1/100</f>
        <v>0</v>
      </c>
      <c r="B23" s="38" t="s">
        <v>12</v>
      </c>
      <c r="C23" s="62"/>
      <c r="D23" s="63"/>
      <c r="E23" s="67">
        <v>12</v>
      </c>
      <c r="F23" s="39" t="s">
        <v>0</v>
      </c>
      <c r="G23" s="97">
        <f>ZakladDPHSniVypocet</f>
        <v>0</v>
      </c>
      <c r="H23" s="98"/>
      <c r="I23" s="98"/>
      <c r="J23" s="40" t="str">
        <f t="shared" ref="J23:J28" si="0">Mena</f>
        <v>CZK</v>
      </c>
    </row>
    <row r="24" spans="1:10" ht="23.25" customHeight="1" x14ac:dyDescent="0.25">
      <c r="A24" s="2">
        <f>(A23-INT(A23))*100</f>
        <v>0</v>
      </c>
      <c r="B24" s="38" t="s">
        <v>13</v>
      </c>
      <c r="C24" s="62"/>
      <c r="D24" s="63"/>
      <c r="E24" s="67">
        <f>SazbaDPH1</f>
        <v>12</v>
      </c>
      <c r="F24" s="39" t="s">
        <v>0</v>
      </c>
      <c r="G24" s="95">
        <f>A23</f>
        <v>0</v>
      </c>
      <c r="H24" s="96"/>
      <c r="I24" s="96"/>
      <c r="J24" s="40" t="str">
        <f t="shared" si="0"/>
        <v>CZK</v>
      </c>
    </row>
    <row r="25" spans="1:10" ht="23.25" customHeight="1" x14ac:dyDescent="0.25">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5">
      <c r="A26" s="2">
        <f>(A25-INT(A25))*100</f>
        <v>0</v>
      </c>
      <c r="B26" s="32" t="s">
        <v>15</v>
      </c>
      <c r="C26" s="68"/>
      <c r="D26" s="54"/>
      <c r="E26" s="69">
        <f>SazbaDPH2</f>
        <v>21</v>
      </c>
      <c r="F26" s="30" t="s">
        <v>0</v>
      </c>
      <c r="G26" s="80">
        <f>A25</f>
        <v>0</v>
      </c>
      <c r="H26" s="81"/>
      <c r="I26" s="81"/>
      <c r="J26" s="37" t="str">
        <f t="shared" si="0"/>
        <v>CZK</v>
      </c>
    </row>
    <row r="27" spans="1:10" ht="23.25" customHeight="1" thickBot="1" x14ac:dyDescent="0.3">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3">
      <c r="A28" s="2"/>
      <c r="B28" s="165" t="s">
        <v>23</v>
      </c>
      <c r="C28" s="166"/>
      <c r="D28" s="166"/>
      <c r="E28" s="167"/>
      <c r="F28" s="168"/>
      <c r="G28" s="169">
        <f>ZakladDPHSniVypocet+ZakladDPHZaklVypocet</f>
        <v>0</v>
      </c>
      <c r="H28" s="169"/>
      <c r="I28" s="169"/>
      <c r="J28" s="170" t="str">
        <f t="shared" si="0"/>
        <v>CZK</v>
      </c>
    </row>
    <row r="29" spans="1:10" ht="27.75" customHeight="1" thickBot="1" x14ac:dyDescent="0.3">
      <c r="A29" s="2">
        <f>(A27-INT(A27))*100</f>
        <v>0</v>
      </c>
      <c r="B29" s="165" t="s">
        <v>35</v>
      </c>
      <c r="C29" s="171"/>
      <c r="D29" s="171"/>
      <c r="E29" s="171"/>
      <c r="F29" s="172"/>
      <c r="G29" s="173">
        <f>A27</f>
        <v>0</v>
      </c>
      <c r="H29" s="173"/>
      <c r="I29" s="173"/>
      <c r="J29" s="174" t="s">
        <v>66</v>
      </c>
    </row>
    <row r="30" spans="1:10" ht="12.75" customHeight="1" x14ac:dyDescent="0.25">
      <c r="A30" s="2"/>
      <c r="B30" s="2"/>
      <c r="J30" s="9"/>
    </row>
    <row r="31" spans="1:10" ht="30" customHeight="1" x14ac:dyDescent="0.25">
      <c r="A31" s="2"/>
      <c r="B31" s="2"/>
      <c r="J31" s="9"/>
    </row>
    <row r="32" spans="1:10" ht="18.75" customHeight="1" x14ac:dyDescent="0.25">
      <c r="A32" s="2"/>
      <c r="B32" s="17"/>
      <c r="C32" s="72" t="s">
        <v>11</v>
      </c>
      <c r="D32" s="73"/>
      <c r="E32" s="73"/>
      <c r="F32" s="15" t="s">
        <v>10</v>
      </c>
      <c r="G32" s="26"/>
      <c r="H32" s="27"/>
      <c r="I32" s="26"/>
      <c r="J32" s="9"/>
    </row>
    <row r="33" spans="1:10" ht="47.25" customHeight="1" x14ac:dyDescent="0.25">
      <c r="A33" s="2"/>
      <c r="B33" s="2"/>
      <c r="J33" s="9"/>
    </row>
    <row r="34" spans="1:10" s="21" customFormat="1" ht="18.75" customHeight="1" x14ac:dyDescent="0.25">
      <c r="A34" s="20"/>
      <c r="B34" s="20"/>
      <c r="C34" s="74"/>
      <c r="D34" s="100"/>
      <c r="E34" s="101"/>
      <c r="G34" s="102"/>
      <c r="H34" s="103"/>
      <c r="I34" s="103"/>
      <c r="J34" s="25"/>
    </row>
    <row r="35" spans="1:10" ht="12.75" customHeight="1" x14ac:dyDescent="0.25">
      <c r="A35" s="2"/>
      <c r="B35" s="2"/>
      <c r="D35" s="94" t="s">
        <v>2</v>
      </c>
      <c r="E35" s="94"/>
      <c r="H35" s="10" t="s">
        <v>3</v>
      </c>
      <c r="J35" s="9"/>
    </row>
    <row r="36" spans="1:10" ht="13.5" customHeight="1" thickBot="1" x14ac:dyDescent="0.3">
      <c r="A36" s="11"/>
      <c r="B36" s="11"/>
      <c r="C36" s="75"/>
      <c r="D36" s="75"/>
      <c r="E36" s="75"/>
      <c r="F36" s="12"/>
      <c r="G36" s="12"/>
      <c r="H36" s="12"/>
      <c r="I36" s="12"/>
      <c r="J36" s="13"/>
    </row>
    <row r="37" spans="1:10" ht="27" customHeight="1" x14ac:dyDescent="0.25">
      <c r="B37" s="137" t="s">
        <v>16</v>
      </c>
      <c r="C37" s="138"/>
      <c r="D37" s="138"/>
      <c r="E37" s="138"/>
      <c r="F37" s="139"/>
      <c r="G37" s="139"/>
      <c r="H37" s="139"/>
      <c r="I37" s="139"/>
      <c r="J37" s="140"/>
    </row>
    <row r="38" spans="1:10" ht="25.5" customHeight="1" x14ac:dyDescent="0.25">
      <c r="A38" s="136" t="s">
        <v>37</v>
      </c>
      <c r="B38" s="141" t="s">
        <v>17</v>
      </c>
      <c r="C38" s="142" t="s">
        <v>5</v>
      </c>
      <c r="D38" s="142"/>
      <c r="E38" s="142"/>
      <c r="F38" s="143" t="str">
        <f>B23</f>
        <v>Základ pro sníženou DPH</v>
      </c>
      <c r="G38" s="143" t="str">
        <f>B25</f>
        <v>Základ pro základní DPH</v>
      </c>
      <c r="H38" s="144" t="s">
        <v>18</v>
      </c>
      <c r="I38" s="144" t="s">
        <v>1</v>
      </c>
      <c r="J38" s="145" t="s">
        <v>0</v>
      </c>
    </row>
    <row r="39" spans="1:10" ht="25.5" hidden="1" customHeight="1" x14ac:dyDescent="0.25">
      <c r="A39" s="136">
        <v>1</v>
      </c>
      <c r="B39" s="146" t="s">
        <v>51</v>
      </c>
      <c r="C39" s="147"/>
      <c r="D39" s="147"/>
      <c r="E39" s="147"/>
      <c r="F39" s="148">
        <f>'000 01 Naklady'!AE41+'SO 100 01 Pol'!AE315+'SO 401 1 Pol'!AE70+'SO 410 01 Pol'!AE11</f>
        <v>0</v>
      </c>
      <c r="G39" s="149">
        <f>'000 01 Naklady'!AF41+'SO 100 01 Pol'!AF315+'SO 401 1 Pol'!AF70+'SO 410 01 Pol'!AF11</f>
        <v>0</v>
      </c>
      <c r="H39" s="150">
        <f>(F39*SazbaDPH1/100)+(G39*SazbaDPH2/100)</f>
        <v>0</v>
      </c>
      <c r="I39" s="150">
        <f>F39+G39+H39</f>
        <v>0</v>
      </c>
      <c r="J39" s="151" t="str">
        <f>IF(CenaCelkemVypocet=0,"",I39/CenaCelkemVypocet*100)</f>
        <v/>
      </c>
    </row>
    <row r="40" spans="1:10" ht="25.5" customHeight="1" x14ac:dyDescent="0.25">
      <c r="A40" s="136">
        <v>2</v>
      </c>
      <c r="B40" s="152"/>
      <c r="C40" s="153" t="s">
        <v>52</v>
      </c>
      <c r="D40" s="153"/>
      <c r="E40" s="153"/>
      <c r="F40" s="154">
        <f>'000 01 Naklady'!AE41</f>
        <v>0</v>
      </c>
      <c r="G40" s="155">
        <f>'000 01 Naklady'!AF41</f>
        <v>0</v>
      </c>
      <c r="H40" s="155">
        <f>(F40*SazbaDPH1/100)+(G40*SazbaDPH2/100)</f>
        <v>0</v>
      </c>
      <c r="I40" s="155">
        <f>F40+G40+H40</f>
        <v>0</v>
      </c>
      <c r="J40" s="156" t="str">
        <f>IF(CenaCelkemVypocet=0,"",I40/CenaCelkemVypocet*100)</f>
        <v/>
      </c>
    </row>
    <row r="41" spans="1:10" ht="25.5" customHeight="1" x14ac:dyDescent="0.25">
      <c r="A41" s="136">
        <v>3</v>
      </c>
      <c r="B41" s="157" t="s">
        <v>53</v>
      </c>
      <c r="C41" s="147" t="s">
        <v>54</v>
      </c>
      <c r="D41" s="147"/>
      <c r="E41" s="147"/>
      <c r="F41" s="158">
        <f>'000 01 Naklady'!AE41</f>
        <v>0</v>
      </c>
      <c r="G41" s="150">
        <f>'000 01 Naklady'!AF41</f>
        <v>0</v>
      </c>
      <c r="H41" s="150">
        <f>(F41*SazbaDPH1/100)+(G41*SazbaDPH2/100)</f>
        <v>0</v>
      </c>
      <c r="I41" s="150">
        <f>F41+G41+H41</f>
        <v>0</v>
      </c>
      <c r="J41" s="151" t="str">
        <f>IF(CenaCelkemVypocet=0,"",I41/CenaCelkemVypocet*100)</f>
        <v/>
      </c>
    </row>
    <row r="42" spans="1:10" ht="25.5" customHeight="1" x14ac:dyDescent="0.25">
      <c r="A42" s="136">
        <v>2</v>
      </c>
      <c r="B42" s="152"/>
      <c r="C42" s="153" t="s">
        <v>55</v>
      </c>
      <c r="D42" s="153"/>
      <c r="E42" s="153"/>
      <c r="F42" s="154"/>
      <c r="G42" s="155"/>
      <c r="H42" s="155">
        <f>(F42*SazbaDPH1/100)+(G42*SazbaDPH2/100)</f>
        <v>0</v>
      </c>
      <c r="I42" s="155"/>
      <c r="J42" s="156"/>
    </row>
    <row r="43" spans="1:10" ht="25.5" customHeight="1" x14ac:dyDescent="0.25">
      <c r="A43" s="136">
        <v>2</v>
      </c>
      <c r="B43" s="152" t="s">
        <v>56</v>
      </c>
      <c r="C43" s="153" t="s">
        <v>57</v>
      </c>
      <c r="D43" s="153"/>
      <c r="E43" s="153"/>
      <c r="F43" s="154">
        <f>'SO 100 01 Pol'!AE315</f>
        <v>0</v>
      </c>
      <c r="G43" s="155">
        <f>'SO 100 01 Pol'!AF315</f>
        <v>0</v>
      </c>
      <c r="H43" s="155">
        <f>(F43*SazbaDPH1/100)+(G43*SazbaDPH2/100)</f>
        <v>0</v>
      </c>
      <c r="I43" s="155">
        <f>F43+G43+H43</f>
        <v>0</v>
      </c>
      <c r="J43" s="156" t="str">
        <f>IF(CenaCelkemVypocet=0,"",I43/CenaCelkemVypocet*100)</f>
        <v/>
      </c>
    </row>
    <row r="44" spans="1:10" ht="25.5" customHeight="1" x14ac:dyDescent="0.25">
      <c r="A44" s="136">
        <v>3</v>
      </c>
      <c r="B44" s="157" t="s">
        <v>53</v>
      </c>
      <c r="C44" s="147" t="s">
        <v>58</v>
      </c>
      <c r="D44" s="147"/>
      <c r="E44" s="147"/>
      <c r="F44" s="158">
        <f>'SO 100 01 Pol'!AE315</f>
        <v>0</v>
      </c>
      <c r="G44" s="150">
        <f>'SO 100 01 Pol'!AF315</f>
        <v>0</v>
      </c>
      <c r="H44" s="150">
        <f>(F44*SazbaDPH1/100)+(G44*SazbaDPH2/100)</f>
        <v>0</v>
      </c>
      <c r="I44" s="150">
        <f>F44+G44+H44</f>
        <v>0</v>
      </c>
      <c r="J44" s="151" t="str">
        <f>IF(CenaCelkemVypocet=0,"",I44/CenaCelkemVypocet*100)</f>
        <v/>
      </c>
    </row>
    <row r="45" spans="1:10" ht="25.5" customHeight="1" x14ac:dyDescent="0.25">
      <c r="A45" s="136">
        <v>2</v>
      </c>
      <c r="B45" s="152" t="s">
        <v>59</v>
      </c>
      <c r="C45" s="153" t="s">
        <v>60</v>
      </c>
      <c r="D45" s="153"/>
      <c r="E45" s="153"/>
      <c r="F45" s="154">
        <f>'SO 401 1 Pol'!AE70</f>
        <v>0</v>
      </c>
      <c r="G45" s="155">
        <f>'SO 401 1 Pol'!AF70</f>
        <v>0</v>
      </c>
      <c r="H45" s="155">
        <f>(F45*SazbaDPH1/100)+(G45*SazbaDPH2/100)</f>
        <v>0</v>
      </c>
      <c r="I45" s="155">
        <f>F45+G45+H45</f>
        <v>0</v>
      </c>
      <c r="J45" s="156" t="str">
        <f>IF(CenaCelkemVypocet=0,"",I45/CenaCelkemVypocet*100)</f>
        <v/>
      </c>
    </row>
    <row r="46" spans="1:10" ht="25.5" customHeight="1" x14ac:dyDescent="0.25">
      <c r="A46" s="136">
        <v>3</v>
      </c>
      <c r="B46" s="157" t="s">
        <v>61</v>
      </c>
      <c r="C46" s="147" t="s">
        <v>62</v>
      </c>
      <c r="D46" s="147"/>
      <c r="E46" s="147"/>
      <c r="F46" s="158">
        <f>'SO 401 1 Pol'!AE70</f>
        <v>0</v>
      </c>
      <c r="G46" s="150">
        <f>'SO 401 1 Pol'!AF70</f>
        <v>0</v>
      </c>
      <c r="H46" s="150">
        <f>(F46*SazbaDPH1/100)+(G46*SazbaDPH2/100)</f>
        <v>0</v>
      </c>
      <c r="I46" s="150">
        <f>F46+G46+H46</f>
        <v>0</v>
      </c>
      <c r="J46" s="151" t="str">
        <f>IF(CenaCelkemVypocet=0,"",I46/CenaCelkemVypocet*100)</f>
        <v/>
      </c>
    </row>
    <row r="47" spans="1:10" ht="25.5" customHeight="1" x14ac:dyDescent="0.25">
      <c r="A47" s="136">
        <v>2</v>
      </c>
      <c r="B47" s="152" t="s">
        <v>63</v>
      </c>
      <c r="C47" s="153" t="s">
        <v>64</v>
      </c>
      <c r="D47" s="153"/>
      <c r="E47" s="153"/>
      <c r="F47" s="154">
        <f>'SO 410 01 Pol'!AE11</f>
        <v>0</v>
      </c>
      <c r="G47" s="155">
        <f>'SO 410 01 Pol'!AF11</f>
        <v>0</v>
      </c>
      <c r="H47" s="155">
        <f>(F47*SazbaDPH1/100)+(G47*SazbaDPH2/100)</f>
        <v>0</v>
      </c>
      <c r="I47" s="155">
        <f>F47+G47+H47</f>
        <v>0</v>
      </c>
      <c r="J47" s="156" t="str">
        <f>IF(CenaCelkemVypocet=0,"",I47/CenaCelkemVypocet*100)</f>
        <v/>
      </c>
    </row>
    <row r="48" spans="1:10" ht="25.5" customHeight="1" x14ac:dyDescent="0.25">
      <c r="A48" s="136">
        <v>3</v>
      </c>
      <c r="B48" s="157" t="s">
        <v>53</v>
      </c>
      <c r="C48" s="147" t="s">
        <v>58</v>
      </c>
      <c r="D48" s="147"/>
      <c r="E48" s="147"/>
      <c r="F48" s="158">
        <f>'SO 410 01 Pol'!AE11</f>
        <v>0</v>
      </c>
      <c r="G48" s="150">
        <f>'SO 410 01 Pol'!AF11</f>
        <v>0</v>
      </c>
      <c r="H48" s="150">
        <f>(F48*SazbaDPH1/100)+(G48*SazbaDPH2/100)</f>
        <v>0</v>
      </c>
      <c r="I48" s="150">
        <f>F48+G48+H48</f>
        <v>0</v>
      </c>
      <c r="J48" s="151" t="str">
        <f>IF(CenaCelkemVypocet=0,"",I48/CenaCelkemVypocet*100)</f>
        <v/>
      </c>
    </row>
    <row r="49" spans="1:52" ht="25.5" customHeight="1" x14ac:dyDescent="0.25">
      <c r="A49" s="136"/>
      <c r="B49" s="159" t="s">
        <v>65</v>
      </c>
      <c r="C49" s="160"/>
      <c r="D49" s="160"/>
      <c r="E49" s="161"/>
      <c r="F49" s="162">
        <f>SUMIF(A39:A48,"=1",F39:F48)</f>
        <v>0</v>
      </c>
      <c r="G49" s="163">
        <f>SUMIF(A39:A48,"=1",G39:G48)</f>
        <v>0</v>
      </c>
      <c r="H49" s="163">
        <f>SUMIF(A39:A48,"=1",H39:H48)</f>
        <v>0</v>
      </c>
      <c r="I49" s="163">
        <f>SUMIF(A39:A48,"=1",I39:I48)</f>
        <v>0</v>
      </c>
      <c r="J49" s="164">
        <f>SUMIF(A39:A48,"=1",J39:J48)</f>
        <v>0</v>
      </c>
    </row>
    <row r="51" spans="1:52" x14ac:dyDescent="0.25">
      <c r="A51" t="s">
        <v>67</v>
      </c>
      <c r="B51" t="s">
        <v>68</v>
      </c>
    </row>
    <row r="52" spans="1:52" x14ac:dyDescent="0.25">
      <c r="B52" s="176" t="s">
        <v>69</v>
      </c>
      <c r="C52" s="176"/>
      <c r="D52" s="176"/>
      <c r="E52" s="176"/>
      <c r="F52" s="176"/>
      <c r="G52" s="176"/>
      <c r="H52" s="176"/>
      <c r="I52" s="176"/>
      <c r="J52" s="176"/>
      <c r="AZ52" s="175" t="str">
        <f>B52</f>
        <v>1. PODMÍNKY PRO ZPRACOVÁNÍ NABÍDKOVÉ CENY</v>
      </c>
    </row>
    <row r="54" spans="1:52" x14ac:dyDescent="0.25">
      <c r="B54" s="176" t="s">
        <v>70</v>
      </c>
      <c r="C54" s="176"/>
      <c r="D54" s="176"/>
      <c r="E54" s="176"/>
      <c r="F54" s="176"/>
      <c r="G54" s="176"/>
      <c r="H54" s="176"/>
      <c r="I54" s="176"/>
      <c r="J54" s="176"/>
      <c r="AZ54" s="175" t="str">
        <f>B54</f>
        <v xml:space="preserve">        Preambule</v>
      </c>
    </row>
    <row r="56" spans="1:52" ht="52.8" x14ac:dyDescent="0.25">
      <c r="B56" s="176" t="s">
        <v>71</v>
      </c>
      <c r="C56" s="176"/>
      <c r="D56" s="176"/>
      <c r="E56" s="176"/>
      <c r="F56" s="176"/>
      <c r="G56" s="176"/>
      <c r="H56" s="176"/>
      <c r="I56" s="176"/>
      <c r="J56" s="176"/>
      <c r="AZ56" s="175" t="str">
        <f>B56</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7" spans="1:52" ht="52.8" x14ac:dyDescent="0.25">
      <c r="B57" s="176" t="s">
        <v>72</v>
      </c>
      <c r="C57" s="176"/>
      <c r="D57" s="176"/>
      <c r="E57" s="176"/>
      <c r="F57" s="176"/>
      <c r="G57" s="176"/>
      <c r="H57" s="176"/>
      <c r="I57" s="176"/>
      <c r="J57" s="176"/>
      <c r="AZ57" s="175" t="str">
        <f>B57</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9" spans="1:52" x14ac:dyDescent="0.25">
      <c r="B59" s="176" t="s">
        <v>73</v>
      </c>
      <c r="C59" s="176"/>
      <c r="D59" s="176"/>
      <c r="E59" s="176"/>
      <c r="F59" s="176"/>
      <c r="G59" s="176"/>
      <c r="H59" s="176"/>
      <c r="I59" s="176"/>
      <c r="J59" s="176"/>
      <c r="AZ59" s="175" t="str">
        <f>B59</f>
        <v xml:space="preserve">        Vymezení některých pojmů</v>
      </c>
    </row>
    <row r="62" spans="1:52" x14ac:dyDescent="0.25">
      <c r="B62" s="176" t="s">
        <v>74</v>
      </c>
      <c r="C62" s="176"/>
      <c r="D62" s="176"/>
      <c r="E62" s="176"/>
      <c r="F62" s="176"/>
      <c r="G62" s="176"/>
      <c r="H62" s="176"/>
      <c r="I62" s="176"/>
      <c r="J62" s="176"/>
      <c r="AZ62" s="175" t="str">
        <f>B62</f>
        <v>Pro účely zpracování nabídkové ceny se jsou použity některé pojmy, pod kterými se rozumí:</v>
      </c>
    </row>
    <row r="63" spans="1:52" ht="39.6" x14ac:dyDescent="0.25">
      <c r="B63" s="176" t="s">
        <v>75</v>
      </c>
      <c r="C63" s="176"/>
      <c r="D63" s="176"/>
      <c r="E63" s="176"/>
      <c r="F63" s="176"/>
      <c r="G63" s="176"/>
      <c r="H63" s="176"/>
      <c r="I63" s="176"/>
      <c r="J63" s="176"/>
      <c r="AZ63" s="175" t="str">
        <f>B63</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4" spans="1:52" ht="39.6" x14ac:dyDescent="0.25">
      <c r="B64" s="176" t="s">
        <v>76</v>
      </c>
      <c r="C64" s="176"/>
      <c r="D64" s="176"/>
      <c r="E64" s="176"/>
      <c r="F64" s="176"/>
      <c r="G64" s="176"/>
      <c r="H64" s="176"/>
      <c r="I64" s="176"/>
      <c r="J64" s="176"/>
      <c r="AZ64" s="175" t="str">
        <f>B64</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5" spans="2:52" ht="52.8" x14ac:dyDescent="0.25">
      <c r="B65" s="176" t="s">
        <v>77</v>
      </c>
      <c r="C65" s="176"/>
      <c r="D65" s="176"/>
      <c r="E65" s="176"/>
      <c r="F65" s="176"/>
      <c r="G65" s="176"/>
      <c r="H65" s="176"/>
      <c r="I65" s="176"/>
      <c r="J65" s="176"/>
      <c r="AZ65" s="175" t="str">
        <f>B65</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6" spans="2:52" ht="79.2" x14ac:dyDescent="0.25">
      <c r="B66" s="176" t="s">
        <v>78</v>
      </c>
      <c r="C66" s="176"/>
      <c r="D66" s="176"/>
      <c r="E66" s="176"/>
      <c r="F66" s="176"/>
      <c r="G66" s="176"/>
      <c r="H66" s="176"/>
      <c r="I66" s="176"/>
      <c r="J66" s="176"/>
      <c r="AZ66" s="175" t="str">
        <f>B66</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7" spans="2:52" ht="52.8" x14ac:dyDescent="0.25">
      <c r="B67" s="176" t="s">
        <v>79</v>
      </c>
      <c r="C67" s="176"/>
      <c r="D67" s="176"/>
      <c r="E67" s="176"/>
      <c r="F67" s="176"/>
      <c r="G67" s="176"/>
      <c r="H67" s="176"/>
      <c r="I67" s="176"/>
      <c r="J67" s="176"/>
      <c r="AZ67" s="175" t="str">
        <f>B67</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9" spans="2:52" x14ac:dyDescent="0.25">
      <c r="B69" s="176" t="s">
        <v>80</v>
      </c>
      <c r="C69" s="176"/>
      <c r="D69" s="176"/>
      <c r="E69" s="176"/>
      <c r="F69" s="176"/>
      <c r="G69" s="176"/>
      <c r="H69" s="176"/>
      <c r="I69" s="176"/>
      <c r="J69" s="176"/>
      <c r="AZ69" s="175" t="str">
        <f>B69</f>
        <v xml:space="preserve">        Cenová soustava</v>
      </c>
    </row>
    <row r="71" spans="2:52" x14ac:dyDescent="0.25">
      <c r="B71" s="176" t="s">
        <v>81</v>
      </c>
      <c r="C71" s="176"/>
      <c r="D71" s="176"/>
      <c r="E71" s="176"/>
      <c r="F71" s="176"/>
      <c r="G71" s="176"/>
      <c r="H71" s="176"/>
      <c r="I71" s="176"/>
      <c r="J71" s="176"/>
      <c r="AZ71" s="175" t="str">
        <f>B71</f>
        <v xml:space="preserve">        Použitá cenová soustava</v>
      </c>
    </row>
    <row r="72" spans="2:52" ht="39.6" x14ac:dyDescent="0.25">
      <c r="B72" s="176" t="s">
        <v>82</v>
      </c>
      <c r="C72" s="176"/>
      <c r="D72" s="176"/>
      <c r="E72" s="176"/>
      <c r="F72" s="176"/>
      <c r="G72" s="176"/>
      <c r="H72" s="176"/>
      <c r="I72" s="176"/>
      <c r="J72" s="176"/>
      <c r="AZ72" s="175" t="str">
        <f>B72</f>
        <v>Soupisy stavebních prací, dodávek a služeb jsou zpracovány s použitím cenové soustavy zpracované společností RTS, a.s.. Položky z cenové soustavy mají uveden odkaz na cenovou soustavu včetně označení příslušného ceníku.</v>
      </c>
    </row>
    <row r="74" spans="2:52" x14ac:dyDescent="0.25">
      <c r="B74" s="176" t="s">
        <v>83</v>
      </c>
      <c r="C74" s="176"/>
      <c r="D74" s="176"/>
      <c r="E74" s="176"/>
      <c r="F74" s="176"/>
      <c r="G74" s="176"/>
      <c r="H74" s="176"/>
      <c r="I74" s="176"/>
      <c r="J74" s="176"/>
      <c r="AZ74" s="175" t="str">
        <f>B74</f>
        <v xml:space="preserve">        Technické podmínky</v>
      </c>
    </row>
    <row r="75" spans="2:52" ht="39.6" x14ac:dyDescent="0.25">
      <c r="B75" s="176" t="s">
        <v>84</v>
      </c>
      <c r="C75" s="176"/>
      <c r="D75" s="176"/>
      <c r="E75" s="176"/>
      <c r="F75" s="176"/>
      <c r="G75" s="176"/>
      <c r="H75" s="176"/>
      <c r="I75" s="176"/>
      <c r="J75" s="176"/>
      <c r="AZ75" s="175" t="str">
        <f>B75</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7" spans="2:52" x14ac:dyDescent="0.25">
      <c r="B77" s="176" t="s">
        <v>85</v>
      </c>
      <c r="C77" s="176"/>
      <c r="D77" s="176"/>
      <c r="E77" s="176"/>
      <c r="F77" s="176"/>
      <c r="G77" s="176"/>
      <c r="H77" s="176"/>
      <c r="I77" s="176"/>
      <c r="J77" s="176"/>
      <c r="AZ77" s="175" t="str">
        <f>B77</f>
        <v>Individuální položky</v>
      </c>
    </row>
    <row r="78" spans="2:52" ht="39.6" x14ac:dyDescent="0.25">
      <c r="B78" s="176" t="s">
        <v>86</v>
      </c>
      <c r="C78" s="176"/>
      <c r="D78" s="176"/>
      <c r="E78" s="176"/>
      <c r="F78" s="176"/>
      <c r="G78" s="176"/>
      <c r="H78" s="176"/>
      <c r="I78" s="176"/>
      <c r="J78" s="176"/>
      <c r="AZ78" s="175" t="str">
        <f>B78</f>
        <v>Položky soupisu prací, které cenová soustava neobsahuje, jsou označeny popisem „vlastní“. Pro tyto položky jsou cenové a technické podmínky definovány jejich popisem, případně odkazem na konkrétní část příslušné dokumentace.</v>
      </c>
    </row>
    <row r="80" spans="2:52" x14ac:dyDescent="0.25">
      <c r="B80" s="176" t="s">
        <v>87</v>
      </c>
      <c r="C80" s="176"/>
      <c r="D80" s="176"/>
      <c r="E80" s="176"/>
      <c r="F80" s="176"/>
      <c r="G80" s="176"/>
      <c r="H80" s="176"/>
      <c r="I80" s="176"/>
      <c r="J80" s="176"/>
      <c r="AZ80" s="175" t="str">
        <f>B80</f>
        <v xml:space="preserve">        Závaznost a změna soupisu</v>
      </c>
    </row>
    <row r="82" spans="2:52" x14ac:dyDescent="0.25">
      <c r="B82" s="176" t="s">
        <v>88</v>
      </c>
      <c r="C82" s="176"/>
      <c r="D82" s="176"/>
      <c r="E82" s="176"/>
      <c r="F82" s="176"/>
      <c r="G82" s="176"/>
      <c r="H82" s="176"/>
      <c r="I82" s="176"/>
      <c r="J82" s="176"/>
      <c r="AZ82" s="175" t="str">
        <f>B82</f>
        <v xml:space="preserve">        Závaznost soupisu</v>
      </c>
    </row>
    <row r="83" spans="2:52" ht="39.6" x14ac:dyDescent="0.25">
      <c r="B83" s="176" t="s">
        <v>89</v>
      </c>
      <c r="C83" s="176"/>
      <c r="D83" s="176"/>
      <c r="E83" s="176"/>
      <c r="F83" s="176"/>
      <c r="G83" s="176"/>
      <c r="H83" s="176"/>
      <c r="I83" s="176"/>
      <c r="J83" s="176"/>
      <c r="AZ83" s="175" t="str">
        <f>B83</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5" spans="2:52" x14ac:dyDescent="0.25">
      <c r="B85" s="176" t="s">
        <v>90</v>
      </c>
      <c r="C85" s="176"/>
      <c r="D85" s="176"/>
      <c r="E85" s="176"/>
      <c r="F85" s="176"/>
      <c r="G85" s="176"/>
      <c r="H85" s="176"/>
      <c r="I85" s="176"/>
      <c r="J85" s="176"/>
      <c r="AZ85" s="175" t="str">
        <f>B85</f>
        <v xml:space="preserve">        Zvláštní podmínky pro stanovení nabídkové ceny</v>
      </c>
    </row>
    <row r="87" spans="2:52" x14ac:dyDescent="0.25">
      <c r="B87" s="176" t="s">
        <v>91</v>
      </c>
      <c r="C87" s="176"/>
      <c r="D87" s="176"/>
      <c r="E87" s="176"/>
      <c r="F87" s="176"/>
      <c r="G87" s="176"/>
      <c r="H87" s="176"/>
      <c r="I87" s="176"/>
      <c r="J87" s="176"/>
      <c r="AZ87" s="175" t="str">
        <f>B87</f>
        <v xml:space="preserve">        Přeprava vybouraných hmot, suti a vytěžené zeminy</v>
      </c>
    </row>
    <row r="88" spans="2:52" ht="79.2" x14ac:dyDescent="0.25">
      <c r="B88" s="176" t="s">
        <v>92</v>
      </c>
      <c r="C88" s="176"/>
      <c r="D88" s="176"/>
      <c r="E88" s="176"/>
      <c r="F88" s="176"/>
      <c r="G88" s="176"/>
      <c r="H88" s="176"/>
      <c r="I88" s="176"/>
      <c r="J88" s="176"/>
      <c r="AZ88" s="175" t="str">
        <f>B88</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90" spans="2:52" x14ac:dyDescent="0.25">
      <c r="B90" s="176" t="s">
        <v>93</v>
      </c>
      <c r="C90" s="176"/>
      <c r="D90" s="176"/>
      <c r="E90" s="176"/>
      <c r="F90" s="176"/>
      <c r="G90" s="176"/>
      <c r="H90" s="176"/>
      <c r="I90" s="176"/>
      <c r="J90" s="176"/>
      <c r="AZ90" s="175" t="str">
        <f>B90</f>
        <v xml:space="preserve">        Vnitrostaveništní přesun stavebního materiálu</v>
      </c>
    </row>
    <row r="91" spans="2:52" ht="52.8" x14ac:dyDescent="0.25">
      <c r="B91" s="176" t="s">
        <v>94</v>
      </c>
      <c r="C91" s="176"/>
      <c r="D91" s="176"/>
      <c r="E91" s="176"/>
      <c r="F91" s="176"/>
      <c r="G91" s="176"/>
      <c r="H91" s="176"/>
      <c r="I91" s="176"/>
      <c r="J91" s="176"/>
      <c r="AZ91" s="175" t="str">
        <f>B91</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92" spans="2:52" ht="52.8" x14ac:dyDescent="0.25">
      <c r="B92" s="176" t="s">
        <v>95</v>
      </c>
      <c r="C92" s="176"/>
      <c r="D92" s="176"/>
      <c r="E92" s="176"/>
      <c r="F92" s="176"/>
      <c r="G92" s="176"/>
      <c r="H92" s="176"/>
      <c r="I92" s="176"/>
      <c r="J92" s="176"/>
      <c r="AZ92" s="175" t="str">
        <f>B92</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4" spans="2:52" x14ac:dyDescent="0.25">
      <c r="B94" s="176" t="s">
        <v>96</v>
      </c>
      <c r="C94" s="176"/>
      <c r="D94" s="176"/>
      <c r="E94" s="176"/>
      <c r="F94" s="176"/>
      <c r="G94" s="176"/>
      <c r="H94" s="176"/>
      <c r="I94" s="176"/>
      <c r="J94" s="176"/>
      <c r="AZ94" s="175" t="str">
        <f>B94</f>
        <v xml:space="preserve">        Příplatky za ztížené podmínky prací</v>
      </c>
    </row>
    <row r="95" spans="2:52" ht="26.4" x14ac:dyDescent="0.25">
      <c r="B95" s="176" t="s">
        <v>97</v>
      </c>
      <c r="C95" s="176"/>
      <c r="D95" s="176"/>
      <c r="E95" s="176"/>
      <c r="F95" s="176"/>
      <c r="G95" s="176"/>
      <c r="H95" s="176"/>
      <c r="I95" s="176"/>
      <c r="J95" s="176"/>
      <c r="AZ95" s="175" t="str">
        <f>B95</f>
        <v>Pokud soupis položku příplatku za ztížené podmínky obsahuje, je dodavatel povinen ji ocenit bez ohledu na to, že tento příplatek dodavatel standardně neuplatňuje.</v>
      </c>
    </row>
    <row r="97" spans="2:52" x14ac:dyDescent="0.25">
      <c r="B97" s="176" t="s">
        <v>98</v>
      </c>
      <c r="C97" s="176"/>
      <c r="D97" s="176"/>
      <c r="E97" s="176"/>
      <c r="F97" s="176"/>
      <c r="G97" s="176"/>
      <c r="H97" s="176"/>
      <c r="I97" s="176"/>
      <c r="J97" s="176"/>
      <c r="AZ97" s="175" t="str">
        <f>B97</f>
        <v xml:space="preserve">        Vedlejší a ostatní náklady</v>
      </c>
    </row>
    <row r="98" spans="2:52" ht="26.4" x14ac:dyDescent="0.25">
      <c r="B98" s="176" t="s">
        <v>99</v>
      </c>
      <c r="C98" s="176"/>
      <c r="D98" s="176"/>
      <c r="E98" s="176"/>
      <c r="F98" s="176"/>
      <c r="G98" s="176"/>
      <c r="H98" s="176"/>
      <c r="I98" s="176"/>
      <c r="J98" s="176"/>
      <c r="AZ98" s="175" t="str">
        <f>B98</f>
        <v>Tyto náklady jsou popsány v samostatném soupisu stavebních prací, dodávek a služeb s tím, že dodavatel je povinen v rámci těchto nákladů ocenit všechny definované náklady souhrnně pro celou stavbu.</v>
      </c>
    </row>
    <row r="102" spans="2:52" x14ac:dyDescent="0.25">
      <c r="B102" s="176" t="s">
        <v>100</v>
      </c>
      <c r="C102" s="176"/>
      <c r="D102" s="176"/>
      <c r="E102" s="176"/>
      <c r="F102" s="176"/>
      <c r="G102" s="176"/>
      <c r="H102" s="176"/>
      <c r="I102" s="176"/>
      <c r="J102" s="176"/>
      <c r="AZ102" s="175" t="str">
        <f>B102</f>
        <v>2. SPECIFICKÉ PODMÍNKY PRO ZPRACOVÁNÍ NABÍDKOVÉ CENY</v>
      </c>
    </row>
    <row r="104" spans="2:52" x14ac:dyDescent="0.25">
      <c r="B104" s="176" t="s">
        <v>101</v>
      </c>
      <c r="C104" s="176"/>
      <c r="D104" s="176"/>
      <c r="E104" s="176"/>
      <c r="F104" s="176"/>
      <c r="G104" s="176"/>
      <c r="H104" s="176"/>
      <c r="I104" s="176"/>
      <c r="J104" s="176"/>
      <c r="AZ104" s="175" t="str">
        <f>B104</f>
        <v>Zde doplní zpracovatel soupisu  případná specifika týkající se konkrétní zakázky.</v>
      </c>
    </row>
    <row r="107" spans="2:52" x14ac:dyDescent="0.25">
      <c r="B107" s="176" t="s">
        <v>102</v>
      </c>
      <c r="C107" s="176"/>
      <c r="D107" s="176"/>
      <c r="E107" s="176"/>
      <c r="F107" s="176"/>
      <c r="G107" s="176"/>
      <c r="H107" s="176"/>
      <c r="I107" s="176"/>
      <c r="J107" s="176"/>
      <c r="AZ107" s="175" t="str">
        <f>B107</f>
        <v>3. ELEKTRONICKÁ PODOBA SOUPISU</v>
      </c>
    </row>
    <row r="109" spans="2:52" x14ac:dyDescent="0.25">
      <c r="B109" s="176" t="s">
        <v>103</v>
      </c>
      <c r="C109" s="176"/>
      <c r="D109" s="176"/>
      <c r="E109" s="176"/>
      <c r="F109" s="176"/>
      <c r="G109" s="176"/>
      <c r="H109" s="176"/>
      <c r="I109" s="176"/>
      <c r="J109" s="176"/>
      <c r="AZ109" s="175" t="str">
        <f>B109</f>
        <v xml:space="preserve">        Elektronická podoba soupisu</v>
      </c>
    </row>
    <row r="110" spans="2:52" ht="26.4" x14ac:dyDescent="0.25">
      <c r="B110" s="176" t="s">
        <v>104</v>
      </c>
      <c r="C110" s="176"/>
      <c r="D110" s="176"/>
      <c r="E110" s="176"/>
      <c r="F110" s="176"/>
      <c r="G110" s="176"/>
      <c r="H110" s="176"/>
      <c r="I110" s="176"/>
      <c r="J110" s="176"/>
      <c r="AZ110" s="175" t="str">
        <f>B110</f>
        <v>V souladu se zákonem jsou předložené soupisy zpracovány i v elektronické podobě.  Elektronickou podobou soupisu stavebních prací, dodávek a služeb je formát MS EXCEL.</v>
      </c>
    </row>
    <row r="111" spans="2:52" x14ac:dyDescent="0.25">
      <c r="B111" s="176" t="s">
        <v>105</v>
      </c>
      <c r="C111" s="176"/>
      <c r="D111" s="176"/>
      <c r="E111" s="176"/>
      <c r="F111" s="176"/>
      <c r="G111" s="176"/>
      <c r="H111" s="176"/>
      <c r="I111" s="176"/>
      <c r="J111" s="176"/>
      <c r="AZ111" s="175" t="str">
        <f>B111</f>
        <v>Popis formátu soupisu odpovídá svou strukturou vzorovému soupisu volně dostupnému na internetové adrese:</v>
      </c>
    </row>
    <row r="113" spans="1:52" x14ac:dyDescent="0.25">
      <c r="B113" s="176" t="s">
        <v>106</v>
      </c>
      <c r="C113" s="176"/>
      <c r="D113" s="176"/>
      <c r="E113" s="176"/>
      <c r="F113" s="176"/>
      <c r="G113" s="176"/>
      <c r="H113" s="176"/>
      <c r="I113" s="176"/>
      <c r="J113" s="176"/>
      <c r="AZ113" s="175" t="str">
        <f>B113</f>
        <v>www.stavebnionline.cz/soupis</v>
      </c>
    </row>
    <row r="115" spans="1:52" x14ac:dyDescent="0.25">
      <c r="B115" s="176" t="s">
        <v>107</v>
      </c>
      <c r="C115" s="176"/>
      <c r="D115" s="176"/>
      <c r="E115" s="176"/>
      <c r="F115" s="176"/>
      <c r="G115" s="176"/>
      <c r="H115" s="176"/>
      <c r="I115" s="176"/>
      <c r="J115" s="176"/>
      <c r="AZ115" s="175" t="str">
        <f>B115</f>
        <v xml:space="preserve">        Zpracování elektronické podoby soupisu</v>
      </c>
    </row>
    <row r="116" spans="1:52" ht="52.8" x14ac:dyDescent="0.25">
      <c r="B116" s="176" t="s">
        <v>108</v>
      </c>
      <c r="C116" s="176"/>
      <c r="D116" s="176"/>
      <c r="E116" s="176"/>
      <c r="F116" s="176"/>
      <c r="G116" s="176"/>
      <c r="H116" s="176"/>
      <c r="I116" s="176"/>
      <c r="J116" s="176"/>
      <c r="AZ116" s="175" t="str">
        <f>B116</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8" spans="1:52" x14ac:dyDescent="0.25">
      <c r="B118" s="176" t="s">
        <v>109</v>
      </c>
      <c r="C118" s="176"/>
      <c r="D118" s="176"/>
      <c r="E118" s="176"/>
      <c r="F118" s="176"/>
      <c r="G118" s="176"/>
      <c r="H118" s="176"/>
      <c r="I118" s="176"/>
      <c r="J118" s="176"/>
      <c r="AZ118" s="175" t="str">
        <f>B118</f>
        <v xml:space="preserve">        Jiný formát soupisu</v>
      </c>
    </row>
    <row r="119" spans="1:52" ht="39.6" x14ac:dyDescent="0.25">
      <c r="B119" s="176" t="s">
        <v>110</v>
      </c>
      <c r="C119" s="176"/>
      <c r="D119" s="176"/>
      <c r="E119" s="176"/>
      <c r="F119" s="176"/>
      <c r="G119" s="176"/>
      <c r="H119" s="176"/>
      <c r="I119" s="176"/>
      <c r="J119" s="176"/>
      <c r="AZ119" s="175" t="str">
        <f>B119</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21" spans="1:52" x14ac:dyDescent="0.25">
      <c r="B121" s="176" t="s">
        <v>111</v>
      </c>
      <c r="C121" s="176"/>
      <c r="D121" s="176"/>
      <c r="E121" s="176"/>
      <c r="F121" s="176"/>
      <c r="G121" s="176"/>
      <c r="H121" s="176"/>
      <c r="I121" s="176"/>
      <c r="J121" s="176"/>
      <c r="AZ121" s="175" t="str">
        <f>B121</f>
        <v xml:space="preserve">        Závěrečné ustanovení</v>
      </c>
    </row>
    <row r="122" spans="1:52" x14ac:dyDescent="0.25">
      <c r="B122" s="176" t="s">
        <v>112</v>
      </c>
      <c r="C122" s="176"/>
      <c r="D122" s="176"/>
      <c r="E122" s="176"/>
      <c r="F122" s="176"/>
      <c r="G122" s="176"/>
      <c r="H122" s="176"/>
      <c r="I122" s="176"/>
      <c r="J122" s="176"/>
      <c r="AZ122" s="175" t="str">
        <f>B122</f>
        <v>Ostatní podmínky vztahující se ke zpracování nabídkové ceny jsou uvedeny v zadávací dokumentaci.</v>
      </c>
    </row>
    <row r="123" spans="1:52" x14ac:dyDescent="0.25">
      <c r="A123" t="s">
        <v>113</v>
      </c>
      <c r="B123" t="s">
        <v>114</v>
      </c>
    </row>
    <row r="124" spans="1:52" x14ac:dyDescent="0.25">
      <c r="A124" t="s">
        <v>115</v>
      </c>
      <c r="B124" t="s">
        <v>116</v>
      </c>
    </row>
    <row r="125" spans="1:52" x14ac:dyDescent="0.25">
      <c r="A125" t="s">
        <v>113</v>
      </c>
      <c r="B125" t="s">
        <v>117</v>
      </c>
    </row>
    <row r="126" spans="1:52" x14ac:dyDescent="0.25">
      <c r="A126" t="s">
        <v>115</v>
      </c>
      <c r="B126" t="s">
        <v>118</v>
      </c>
    </row>
    <row r="127" spans="1:52" x14ac:dyDescent="0.25">
      <c r="A127" t="s">
        <v>113</v>
      </c>
      <c r="B127" t="s">
        <v>119</v>
      </c>
    </row>
    <row r="128" spans="1:52" x14ac:dyDescent="0.25">
      <c r="A128" t="s">
        <v>115</v>
      </c>
      <c r="B128" t="s">
        <v>120</v>
      </c>
    </row>
    <row r="129" spans="1:10" x14ac:dyDescent="0.25">
      <c r="A129" t="s">
        <v>113</v>
      </c>
      <c r="B129" t="s">
        <v>121</v>
      </c>
    </row>
    <row r="130" spans="1:10" x14ac:dyDescent="0.25">
      <c r="A130" t="s">
        <v>115</v>
      </c>
      <c r="B130" t="s">
        <v>118</v>
      </c>
    </row>
    <row r="133" spans="1:10" ht="15.6" x14ac:dyDescent="0.3">
      <c r="B133" s="177" t="s">
        <v>122</v>
      </c>
    </row>
    <row r="135" spans="1:10" ht="25.5" customHeight="1" x14ac:dyDescent="0.25">
      <c r="A135" s="179"/>
      <c r="B135" s="182" t="s">
        <v>17</v>
      </c>
      <c r="C135" s="182" t="s">
        <v>5</v>
      </c>
      <c r="D135" s="183"/>
      <c r="E135" s="183"/>
      <c r="F135" s="184" t="s">
        <v>123</v>
      </c>
      <c r="G135" s="184"/>
      <c r="H135" s="184"/>
      <c r="I135" s="184" t="s">
        <v>29</v>
      </c>
      <c r="J135" s="184" t="s">
        <v>0</v>
      </c>
    </row>
    <row r="136" spans="1:10" ht="36.75" customHeight="1" x14ac:dyDescent="0.25">
      <c r="A136" s="180"/>
      <c r="B136" s="185" t="s">
        <v>124</v>
      </c>
      <c r="C136" s="186" t="s">
        <v>125</v>
      </c>
      <c r="D136" s="187"/>
      <c r="E136" s="187"/>
      <c r="F136" s="194" t="s">
        <v>24</v>
      </c>
      <c r="G136" s="195"/>
      <c r="H136" s="195"/>
      <c r="I136" s="195">
        <f>'SO 401 1 Pol'!G8</f>
        <v>0</v>
      </c>
      <c r="J136" s="191" t="str">
        <f>IF(I159=0,"",I136/I159*100)</f>
        <v/>
      </c>
    </row>
    <row r="137" spans="1:10" ht="36.75" customHeight="1" x14ac:dyDescent="0.25">
      <c r="A137" s="180"/>
      <c r="B137" s="185" t="s">
        <v>126</v>
      </c>
      <c r="C137" s="186" t="s">
        <v>127</v>
      </c>
      <c r="D137" s="187"/>
      <c r="E137" s="187"/>
      <c r="F137" s="194" t="s">
        <v>24</v>
      </c>
      <c r="G137" s="195"/>
      <c r="H137" s="195"/>
      <c r="I137" s="195">
        <f>'SO 401 1 Pol'!G14</f>
        <v>0</v>
      </c>
      <c r="J137" s="191" t="str">
        <f>IF(I159=0,"",I137/I159*100)</f>
        <v/>
      </c>
    </row>
    <row r="138" spans="1:10" ht="36.75" customHeight="1" x14ac:dyDescent="0.25">
      <c r="A138" s="180"/>
      <c r="B138" s="185" t="s">
        <v>128</v>
      </c>
      <c r="C138" s="186" t="s">
        <v>129</v>
      </c>
      <c r="D138" s="187"/>
      <c r="E138" s="187"/>
      <c r="F138" s="194" t="s">
        <v>24</v>
      </c>
      <c r="G138" s="195"/>
      <c r="H138" s="195"/>
      <c r="I138" s="195">
        <f>'SO 401 1 Pol'!G23</f>
        <v>0</v>
      </c>
      <c r="J138" s="191" t="str">
        <f>IF(I159=0,"",I138/I159*100)</f>
        <v/>
      </c>
    </row>
    <row r="139" spans="1:10" ht="36.75" customHeight="1" x14ac:dyDescent="0.25">
      <c r="A139" s="180"/>
      <c r="B139" s="185" t="s">
        <v>130</v>
      </c>
      <c r="C139" s="186" t="s">
        <v>131</v>
      </c>
      <c r="D139" s="187"/>
      <c r="E139" s="187"/>
      <c r="F139" s="194" t="s">
        <v>24</v>
      </c>
      <c r="G139" s="195"/>
      <c r="H139" s="195"/>
      <c r="I139" s="195">
        <f>'SO 401 1 Pol'!G29</f>
        <v>0</v>
      </c>
      <c r="J139" s="191" t="str">
        <f>IF(I159=0,"",I139/I159*100)</f>
        <v/>
      </c>
    </row>
    <row r="140" spans="1:10" ht="36.75" customHeight="1" x14ac:dyDescent="0.25">
      <c r="A140" s="180"/>
      <c r="B140" s="185" t="s">
        <v>132</v>
      </c>
      <c r="C140" s="186" t="s">
        <v>133</v>
      </c>
      <c r="D140" s="187"/>
      <c r="E140" s="187"/>
      <c r="F140" s="194" t="s">
        <v>24</v>
      </c>
      <c r="G140" s="195"/>
      <c r="H140" s="195"/>
      <c r="I140" s="195">
        <f>'SO 401 1 Pol'!G49</f>
        <v>0</v>
      </c>
      <c r="J140" s="191" t="str">
        <f>IF(I159=0,"",I140/I159*100)</f>
        <v/>
      </c>
    </row>
    <row r="141" spans="1:10" ht="36.75" customHeight="1" x14ac:dyDescent="0.25">
      <c r="A141" s="180"/>
      <c r="B141" s="185" t="s">
        <v>134</v>
      </c>
      <c r="C141" s="186" t="s">
        <v>135</v>
      </c>
      <c r="D141" s="187"/>
      <c r="E141" s="187"/>
      <c r="F141" s="194" t="s">
        <v>24</v>
      </c>
      <c r="G141" s="195"/>
      <c r="H141" s="195"/>
      <c r="I141" s="195">
        <f>'SO 401 1 Pol'!G54</f>
        <v>0</v>
      </c>
      <c r="J141" s="191" t="str">
        <f>IF(I159=0,"",I141/I159*100)</f>
        <v/>
      </c>
    </row>
    <row r="142" spans="1:10" ht="36.75" customHeight="1" x14ac:dyDescent="0.25">
      <c r="A142" s="180"/>
      <c r="B142" s="185" t="s">
        <v>61</v>
      </c>
      <c r="C142" s="186" t="s">
        <v>136</v>
      </c>
      <c r="D142" s="187"/>
      <c r="E142" s="187"/>
      <c r="F142" s="194" t="s">
        <v>24</v>
      </c>
      <c r="G142" s="195"/>
      <c r="H142" s="195"/>
      <c r="I142" s="195">
        <f>'SO 100 01 Pol'!G8</f>
        <v>0</v>
      </c>
      <c r="J142" s="191" t="str">
        <f>IF(I159=0,"",I142/I159*100)</f>
        <v/>
      </c>
    </row>
    <row r="143" spans="1:10" ht="36.75" customHeight="1" x14ac:dyDescent="0.25">
      <c r="A143" s="180"/>
      <c r="B143" s="185" t="s">
        <v>137</v>
      </c>
      <c r="C143" s="186" t="s">
        <v>138</v>
      </c>
      <c r="D143" s="187"/>
      <c r="E143" s="187"/>
      <c r="F143" s="194" t="s">
        <v>24</v>
      </c>
      <c r="G143" s="195"/>
      <c r="H143" s="195"/>
      <c r="I143" s="195">
        <f>'SO 100 01 Pol'!G56</f>
        <v>0</v>
      </c>
      <c r="J143" s="191" t="str">
        <f>IF(I159=0,"",I143/I159*100)</f>
        <v/>
      </c>
    </row>
    <row r="144" spans="1:10" ht="36.75" customHeight="1" x14ac:dyDescent="0.25">
      <c r="A144" s="180"/>
      <c r="B144" s="185" t="s">
        <v>139</v>
      </c>
      <c r="C144" s="186" t="s">
        <v>140</v>
      </c>
      <c r="D144" s="187"/>
      <c r="E144" s="187"/>
      <c r="F144" s="194" t="s">
        <v>24</v>
      </c>
      <c r="G144" s="195"/>
      <c r="H144" s="195"/>
      <c r="I144" s="195">
        <f>'SO 100 01 Pol'!G95</f>
        <v>0</v>
      </c>
      <c r="J144" s="191" t="str">
        <f>IF(I159=0,"",I144/I159*100)</f>
        <v/>
      </c>
    </row>
    <row r="145" spans="1:10" ht="36.75" customHeight="1" x14ac:dyDescent="0.25">
      <c r="A145" s="180"/>
      <c r="B145" s="185" t="s">
        <v>141</v>
      </c>
      <c r="C145" s="186" t="s">
        <v>142</v>
      </c>
      <c r="D145" s="187"/>
      <c r="E145" s="187"/>
      <c r="F145" s="194" t="s">
        <v>24</v>
      </c>
      <c r="G145" s="195"/>
      <c r="H145" s="195"/>
      <c r="I145" s="195">
        <f>'SO 100 01 Pol'!G126</f>
        <v>0</v>
      </c>
      <c r="J145" s="191" t="str">
        <f>IF(I159=0,"",I145/I159*100)</f>
        <v/>
      </c>
    </row>
    <row r="146" spans="1:10" ht="36.75" customHeight="1" x14ac:dyDescent="0.25">
      <c r="A146" s="180"/>
      <c r="B146" s="185" t="s">
        <v>143</v>
      </c>
      <c r="C146" s="186" t="s">
        <v>144</v>
      </c>
      <c r="D146" s="187"/>
      <c r="E146" s="187"/>
      <c r="F146" s="194" t="s">
        <v>24</v>
      </c>
      <c r="G146" s="195"/>
      <c r="H146" s="195"/>
      <c r="I146" s="195">
        <f>'SO 100 01 Pol'!G131</f>
        <v>0</v>
      </c>
      <c r="J146" s="191" t="str">
        <f>IF(I159=0,"",I146/I159*100)</f>
        <v/>
      </c>
    </row>
    <row r="147" spans="1:10" ht="36.75" customHeight="1" x14ac:dyDescent="0.25">
      <c r="A147" s="180"/>
      <c r="B147" s="185" t="s">
        <v>145</v>
      </c>
      <c r="C147" s="186" t="s">
        <v>146</v>
      </c>
      <c r="D147" s="187"/>
      <c r="E147" s="187"/>
      <c r="F147" s="194" t="s">
        <v>24</v>
      </c>
      <c r="G147" s="195"/>
      <c r="H147" s="195"/>
      <c r="I147" s="195">
        <f>'SO 100 01 Pol'!G145</f>
        <v>0</v>
      </c>
      <c r="J147" s="191" t="str">
        <f>IF(I159=0,"",I147/I159*100)</f>
        <v/>
      </c>
    </row>
    <row r="148" spans="1:10" ht="36.75" customHeight="1" x14ac:dyDescent="0.25">
      <c r="A148" s="180"/>
      <c r="B148" s="185" t="s">
        <v>147</v>
      </c>
      <c r="C148" s="186" t="s">
        <v>148</v>
      </c>
      <c r="D148" s="187"/>
      <c r="E148" s="187"/>
      <c r="F148" s="194" t="s">
        <v>24</v>
      </c>
      <c r="G148" s="195"/>
      <c r="H148" s="195"/>
      <c r="I148" s="195">
        <f>'SO 100 01 Pol'!G191</f>
        <v>0</v>
      </c>
      <c r="J148" s="191" t="str">
        <f>IF(I159=0,"",I148/I159*100)</f>
        <v/>
      </c>
    </row>
    <row r="149" spans="1:10" ht="36.75" customHeight="1" x14ac:dyDescent="0.25">
      <c r="A149" s="180"/>
      <c r="B149" s="185" t="s">
        <v>149</v>
      </c>
      <c r="C149" s="186" t="s">
        <v>150</v>
      </c>
      <c r="D149" s="187"/>
      <c r="E149" s="187"/>
      <c r="F149" s="194" t="s">
        <v>24</v>
      </c>
      <c r="G149" s="195"/>
      <c r="H149" s="195"/>
      <c r="I149" s="195">
        <f>'SO 100 01 Pol'!G205</f>
        <v>0</v>
      </c>
      <c r="J149" s="191" t="str">
        <f>IF(I159=0,"",I149/I159*100)</f>
        <v/>
      </c>
    </row>
    <row r="150" spans="1:10" ht="36.75" customHeight="1" x14ac:dyDescent="0.25">
      <c r="A150" s="180"/>
      <c r="B150" s="185" t="s">
        <v>151</v>
      </c>
      <c r="C150" s="186" t="s">
        <v>152</v>
      </c>
      <c r="D150" s="187"/>
      <c r="E150" s="187"/>
      <c r="F150" s="194" t="s">
        <v>24</v>
      </c>
      <c r="G150" s="195"/>
      <c r="H150" s="195"/>
      <c r="I150" s="195">
        <f>'SO 100 01 Pol'!G247</f>
        <v>0</v>
      </c>
      <c r="J150" s="191" t="str">
        <f>IF(I159=0,"",I150/I159*100)</f>
        <v/>
      </c>
    </row>
    <row r="151" spans="1:10" ht="36.75" customHeight="1" x14ac:dyDescent="0.25">
      <c r="A151" s="180"/>
      <c r="B151" s="185" t="s">
        <v>153</v>
      </c>
      <c r="C151" s="186" t="s">
        <v>154</v>
      </c>
      <c r="D151" s="187"/>
      <c r="E151" s="187"/>
      <c r="F151" s="194" t="s">
        <v>24</v>
      </c>
      <c r="G151" s="195"/>
      <c r="H151" s="195"/>
      <c r="I151" s="195">
        <f>'SO 100 01 Pol'!G253</f>
        <v>0</v>
      </c>
      <c r="J151" s="191" t="str">
        <f>IF(I159=0,"",I151/I159*100)</f>
        <v/>
      </c>
    </row>
    <row r="152" spans="1:10" ht="36.75" customHeight="1" x14ac:dyDescent="0.25">
      <c r="A152" s="180"/>
      <c r="B152" s="185" t="s">
        <v>155</v>
      </c>
      <c r="C152" s="186" t="s">
        <v>156</v>
      </c>
      <c r="D152" s="187"/>
      <c r="E152" s="187"/>
      <c r="F152" s="194" t="s">
        <v>24</v>
      </c>
      <c r="G152" s="195"/>
      <c r="H152" s="195"/>
      <c r="I152" s="195">
        <f>'SO 401 1 Pol'!G42</f>
        <v>0</v>
      </c>
      <c r="J152" s="191" t="str">
        <f>IF(I159=0,"",I152/I159*100)</f>
        <v/>
      </c>
    </row>
    <row r="153" spans="1:10" ht="36.75" customHeight="1" x14ac:dyDescent="0.25">
      <c r="A153" s="180"/>
      <c r="B153" s="185" t="s">
        <v>157</v>
      </c>
      <c r="C153" s="186" t="s">
        <v>158</v>
      </c>
      <c r="D153" s="187"/>
      <c r="E153" s="187"/>
      <c r="F153" s="194" t="s">
        <v>24</v>
      </c>
      <c r="G153" s="195"/>
      <c r="H153" s="195"/>
      <c r="I153" s="195">
        <f>'SO 100 01 Pol'!G258</f>
        <v>0</v>
      </c>
      <c r="J153" s="191" t="str">
        <f>IF(I159=0,"",I153/I159*100)</f>
        <v/>
      </c>
    </row>
    <row r="154" spans="1:10" ht="36.75" customHeight="1" x14ac:dyDescent="0.25">
      <c r="A154" s="180"/>
      <c r="B154" s="185" t="s">
        <v>159</v>
      </c>
      <c r="C154" s="186" t="s">
        <v>160</v>
      </c>
      <c r="D154" s="187"/>
      <c r="E154" s="187"/>
      <c r="F154" s="194" t="s">
        <v>24</v>
      </c>
      <c r="G154" s="195"/>
      <c r="H154" s="195"/>
      <c r="I154" s="195">
        <f>'SO 100 01 Pol'!G304</f>
        <v>0</v>
      </c>
      <c r="J154" s="191" t="str">
        <f>IF(I159=0,"",I154/I159*100)</f>
        <v/>
      </c>
    </row>
    <row r="155" spans="1:10" ht="36.75" customHeight="1" x14ac:dyDescent="0.25">
      <c r="A155" s="180"/>
      <c r="B155" s="185" t="s">
        <v>161</v>
      </c>
      <c r="C155" s="186" t="s">
        <v>162</v>
      </c>
      <c r="D155" s="187"/>
      <c r="E155" s="187"/>
      <c r="F155" s="194" t="s">
        <v>24</v>
      </c>
      <c r="G155" s="195"/>
      <c r="H155" s="195"/>
      <c r="I155" s="195">
        <f>'SO 100 01 Pol'!G307</f>
        <v>0</v>
      </c>
      <c r="J155" s="191" t="str">
        <f>IF(I159=0,"",I155/I159*100)</f>
        <v/>
      </c>
    </row>
    <row r="156" spans="1:10" ht="36.75" customHeight="1" x14ac:dyDescent="0.25">
      <c r="A156" s="180"/>
      <c r="B156" s="185" t="s">
        <v>163</v>
      </c>
      <c r="C156" s="186" t="s">
        <v>164</v>
      </c>
      <c r="D156" s="187"/>
      <c r="E156" s="187"/>
      <c r="F156" s="194" t="s">
        <v>26</v>
      </c>
      <c r="G156" s="195"/>
      <c r="H156" s="195"/>
      <c r="I156" s="195">
        <f>'SO 410 01 Pol'!G8</f>
        <v>0</v>
      </c>
      <c r="J156" s="191" t="str">
        <f>IF(I159=0,"",I156/I159*100)</f>
        <v/>
      </c>
    </row>
    <row r="157" spans="1:10" ht="36.75" customHeight="1" x14ac:dyDescent="0.25">
      <c r="A157" s="180"/>
      <c r="B157" s="185" t="s">
        <v>165</v>
      </c>
      <c r="C157" s="186" t="s">
        <v>27</v>
      </c>
      <c r="D157" s="187"/>
      <c r="E157" s="187"/>
      <c r="F157" s="194" t="s">
        <v>165</v>
      </c>
      <c r="G157" s="195"/>
      <c r="H157" s="195"/>
      <c r="I157" s="195">
        <f>'000 01 Naklady'!G8</f>
        <v>0</v>
      </c>
      <c r="J157" s="191" t="str">
        <f>IF(I159=0,"",I157/I159*100)</f>
        <v/>
      </c>
    </row>
    <row r="158" spans="1:10" ht="36.75" customHeight="1" x14ac:dyDescent="0.25">
      <c r="A158" s="180"/>
      <c r="B158" s="185" t="s">
        <v>166</v>
      </c>
      <c r="C158" s="186" t="s">
        <v>28</v>
      </c>
      <c r="D158" s="187"/>
      <c r="E158" s="187"/>
      <c r="F158" s="194" t="s">
        <v>166</v>
      </c>
      <c r="G158" s="195"/>
      <c r="H158" s="195"/>
      <c r="I158" s="195">
        <f>'000 01 Naklady'!G22</f>
        <v>0</v>
      </c>
      <c r="J158" s="191" t="str">
        <f>IF(I159=0,"",I158/I159*100)</f>
        <v/>
      </c>
    </row>
    <row r="159" spans="1:10" ht="25.5" customHeight="1" x14ac:dyDescent="0.25">
      <c r="A159" s="181"/>
      <c r="B159" s="188" t="s">
        <v>1</v>
      </c>
      <c r="C159" s="189"/>
      <c r="D159" s="190"/>
      <c r="E159" s="190"/>
      <c r="F159" s="196"/>
      <c r="G159" s="197"/>
      <c r="H159" s="197"/>
      <c r="I159" s="197">
        <f>SUM(I136:I158)</f>
        <v>0</v>
      </c>
      <c r="J159" s="192">
        <f>SUM(J136:J158)</f>
        <v>0</v>
      </c>
    </row>
    <row r="160" spans="1:10" x14ac:dyDescent="0.25">
      <c r="F160" s="135"/>
      <c r="G160" s="135"/>
      <c r="H160" s="135"/>
      <c r="I160" s="135"/>
      <c r="J160" s="193"/>
    </row>
    <row r="161" spans="6:10" x14ac:dyDescent="0.25">
      <c r="F161" s="135"/>
      <c r="G161" s="135"/>
      <c r="H161" s="135"/>
      <c r="I161" s="135"/>
      <c r="J161" s="193"/>
    </row>
    <row r="162" spans="6:10" x14ac:dyDescent="0.25">
      <c r="F162" s="135"/>
      <c r="G162" s="135"/>
      <c r="H162" s="135"/>
      <c r="I162" s="135"/>
      <c r="J162" s="193"/>
    </row>
  </sheetData>
  <sheetProtection algorithmName="SHA-512" hashValue="tAxFhCJ2V4AHuLbxxpF9neSdsS+n5IgDiqMj959DEnrNbTz9Lw/9EnJd6tFUOuQ7nPI35by8Y2cYOnInPxo91Q==" saltValue="+RyN8XMabGw4teNZhazWR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9">
    <mergeCell ref="C156:E156"/>
    <mergeCell ref="C157:E157"/>
    <mergeCell ref="C158:E158"/>
    <mergeCell ref="C151:E151"/>
    <mergeCell ref="C152:E152"/>
    <mergeCell ref="C153:E153"/>
    <mergeCell ref="C154:E154"/>
    <mergeCell ref="C155:E155"/>
    <mergeCell ref="C146:E146"/>
    <mergeCell ref="C147:E147"/>
    <mergeCell ref="C148:E148"/>
    <mergeCell ref="C149:E149"/>
    <mergeCell ref="C150:E150"/>
    <mergeCell ref="C141:E141"/>
    <mergeCell ref="C142:E142"/>
    <mergeCell ref="C143:E143"/>
    <mergeCell ref="C144:E144"/>
    <mergeCell ref="C145:E145"/>
    <mergeCell ref="C136:E136"/>
    <mergeCell ref="C137:E137"/>
    <mergeCell ref="C138:E138"/>
    <mergeCell ref="C139:E139"/>
    <mergeCell ref="C140:E140"/>
    <mergeCell ref="B116:J116"/>
    <mergeCell ref="B118:J118"/>
    <mergeCell ref="B119:J119"/>
    <mergeCell ref="B121:J121"/>
    <mergeCell ref="B122:J122"/>
    <mergeCell ref="B109:J109"/>
    <mergeCell ref="B110:J110"/>
    <mergeCell ref="B111:J111"/>
    <mergeCell ref="B113:J113"/>
    <mergeCell ref="B115:J115"/>
    <mergeCell ref="B97:J97"/>
    <mergeCell ref="B98:J98"/>
    <mergeCell ref="B102:J102"/>
    <mergeCell ref="B104:J104"/>
    <mergeCell ref="B107:J107"/>
    <mergeCell ref="B90:J90"/>
    <mergeCell ref="B91:J91"/>
    <mergeCell ref="B92:J92"/>
    <mergeCell ref="B94:J94"/>
    <mergeCell ref="B95:J95"/>
    <mergeCell ref="B82:J82"/>
    <mergeCell ref="B83:J83"/>
    <mergeCell ref="B85:J85"/>
    <mergeCell ref="B87:J87"/>
    <mergeCell ref="B88:J88"/>
    <mergeCell ref="B74:J74"/>
    <mergeCell ref="B75:J75"/>
    <mergeCell ref="B77:J77"/>
    <mergeCell ref="B78:J78"/>
    <mergeCell ref="B80:J80"/>
    <mergeCell ref="B66:J66"/>
    <mergeCell ref="B67:J67"/>
    <mergeCell ref="B69:J69"/>
    <mergeCell ref="B71:J71"/>
    <mergeCell ref="B72:J72"/>
    <mergeCell ref="B59:J59"/>
    <mergeCell ref="B62:J62"/>
    <mergeCell ref="B63:J63"/>
    <mergeCell ref="B64:J64"/>
    <mergeCell ref="B65:J65"/>
    <mergeCell ref="B49:E49"/>
    <mergeCell ref="B52:J52"/>
    <mergeCell ref="B54:J54"/>
    <mergeCell ref="B56:J56"/>
    <mergeCell ref="B57:J57"/>
    <mergeCell ref="C44:E44"/>
    <mergeCell ref="C45:E45"/>
    <mergeCell ref="C46:E46"/>
    <mergeCell ref="C47:E47"/>
    <mergeCell ref="C48:E48"/>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30"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104" t="s">
        <v>6</v>
      </c>
      <c r="B1" s="104"/>
      <c r="C1" s="105"/>
      <c r="D1" s="104"/>
      <c r="E1" s="104"/>
      <c r="F1" s="104"/>
      <c r="G1" s="104"/>
    </row>
    <row r="2" spans="1:7" ht="24.9" customHeight="1" x14ac:dyDescent="0.25">
      <c r="A2" s="50" t="s">
        <v>7</v>
      </c>
      <c r="B2" s="49"/>
      <c r="C2" s="106"/>
      <c r="D2" s="106"/>
      <c r="E2" s="106"/>
      <c r="F2" s="106"/>
      <c r="G2" s="107"/>
    </row>
    <row r="3" spans="1:7" ht="24.9" customHeight="1" x14ac:dyDescent="0.25">
      <c r="A3" s="50" t="s">
        <v>8</v>
      </c>
      <c r="B3" s="49"/>
      <c r="C3" s="106"/>
      <c r="D3" s="106"/>
      <c r="E3" s="106"/>
      <c r="F3" s="106"/>
      <c r="G3" s="107"/>
    </row>
    <row r="4" spans="1:7" ht="24.9" customHeight="1" x14ac:dyDescent="0.25">
      <c r="A4" s="50" t="s">
        <v>9</v>
      </c>
      <c r="B4" s="49"/>
      <c r="C4" s="106"/>
      <c r="D4" s="106"/>
      <c r="E4" s="106"/>
      <c r="F4" s="106"/>
      <c r="G4" s="107"/>
    </row>
    <row r="5" spans="1:7" x14ac:dyDescent="0.25">
      <c r="B5" s="4"/>
      <c r="C5" s="5"/>
      <c r="D5" s="6"/>
    </row>
  </sheetData>
  <sheetProtection algorithmName="SHA-512" hashValue="IzspSTCq7yJNCASbvwlD88O/yzBtl/a28Mx8XROG6RV91N2azmSQDZJSCZ32wwE5sPRwmhVgVyu8beYZoCDqMg==" saltValue="SeGI8qW8a2q0FCQLz2fZJA=="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D6055-2A86-4DCF-B7DD-8AAAAAD41761}">
  <sheetPr>
    <outlinePr summaryBelow="0"/>
  </sheetPr>
  <dimension ref="A1:BH5000"/>
  <sheetViews>
    <sheetView workbookViewId="0">
      <pane ySplit="7" topLeftCell="A8" activePane="bottomLeft" state="frozen"/>
      <selection pane="bottomLeft" sqref="A1:G1"/>
    </sheetView>
  </sheetViews>
  <sheetFormatPr defaultRowHeight="13.2" outlineLevelRow="3"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9" t="s">
        <v>167</v>
      </c>
      <c r="B1" s="199"/>
      <c r="C1" s="199"/>
      <c r="D1" s="199"/>
      <c r="E1" s="199"/>
      <c r="F1" s="199"/>
      <c r="G1" s="199"/>
      <c r="AG1" t="s">
        <v>168</v>
      </c>
    </row>
    <row r="2" spans="1:60" ht="25.05" customHeight="1" x14ac:dyDescent="0.25">
      <c r="A2" s="200" t="s">
        <v>7</v>
      </c>
      <c r="B2" s="49" t="s">
        <v>43</v>
      </c>
      <c r="C2" s="203" t="s">
        <v>44</v>
      </c>
      <c r="D2" s="201"/>
      <c r="E2" s="201"/>
      <c r="F2" s="201"/>
      <c r="G2" s="202"/>
      <c r="AG2" t="s">
        <v>169</v>
      </c>
    </row>
    <row r="3" spans="1:60" ht="25.05" customHeight="1" x14ac:dyDescent="0.25">
      <c r="A3" s="200" t="s">
        <v>8</v>
      </c>
      <c r="B3" s="49" t="s">
        <v>170</v>
      </c>
      <c r="C3" s="203" t="s">
        <v>171</v>
      </c>
      <c r="D3" s="201"/>
      <c r="E3" s="201"/>
      <c r="F3" s="201"/>
      <c r="G3" s="202"/>
      <c r="AC3" s="178" t="s">
        <v>172</v>
      </c>
      <c r="AG3" t="s">
        <v>173</v>
      </c>
    </row>
    <row r="4" spans="1:60" ht="25.05" customHeight="1" x14ac:dyDescent="0.25">
      <c r="A4" s="204" t="s">
        <v>9</v>
      </c>
      <c r="B4" s="205" t="s">
        <v>53</v>
      </c>
      <c r="C4" s="206" t="s">
        <v>54</v>
      </c>
      <c r="D4" s="207"/>
      <c r="E4" s="207"/>
      <c r="F4" s="207"/>
      <c r="G4" s="208"/>
      <c r="AG4" t="s">
        <v>174</v>
      </c>
    </row>
    <row r="5" spans="1:60" x14ac:dyDescent="0.25">
      <c r="D5" s="10"/>
    </row>
    <row r="6" spans="1:60" ht="39.6" x14ac:dyDescent="0.25">
      <c r="A6" s="210" t="s">
        <v>175</v>
      </c>
      <c r="B6" s="212" t="s">
        <v>176</v>
      </c>
      <c r="C6" s="212" t="s">
        <v>177</v>
      </c>
      <c r="D6" s="211" t="s">
        <v>178</v>
      </c>
      <c r="E6" s="210" t="s">
        <v>179</v>
      </c>
      <c r="F6" s="209" t="s">
        <v>180</v>
      </c>
      <c r="G6" s="210" t="s">
        <v>29</v>
      </c>
      <c r="H6" s="213" t="s">
        <v>30</v>
      </c>
      <c r="I6" s="213" t="s">
        <v>181</v>
      </c>
      <c r="J6" s="213" t="s">
        <v>31</v>
      </c>
      <c r="K6" s="213" t="s">
        <v>182</v>
      </c>
      <c r="L6" s="213" t="s">
        <v>183</v>
      </c>
      <c r="M6" s="213" t="s">
        <v>184</v>
      </c>
      <c r="N6" s="213" t="s">
        <v>185</v>
      </c>
      <c r="O6" s="213" t="s">
        <v>186</v>
      </c>
      <c r="P6" s="213" t="s">
        <v>187</v>
      </c>
      <c r="Q6" s="213" t="s">
        <v>188</v>
      </c>
      <c r="R6" s="213" t="s">
        <v>189</v>
      </c>
      <c r="S6" s="213" t="s">
        <v>190</v>
      </c>
      <c r="T6" s="213" t="s">
        <v>191</v>
      </c>
      <c r="U6" s="213" t="s">
        <v>192</v>
      </c>
      <c r="V6" s="213" t="s">
        <v>193</v>
      </c>
      <c r="W6" s="213" t="s">
        <v>194</v>
      </c>
      <c r="X6" s="213" t="s">
        <v>195</v>
      </c>
      <c r="Y6" s="213" t="s">
        <v>196</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6" t="s">
        <v>197</v>
      </c>
      <c r="B8" s="227" t="s">
        <v>165</v>
      </c>
      <c r="C8" s="243" t="s">
        <v>27</v>
      </c>
      <c r="D8" s="228"/>
      <c r="E8" s="229"/>
      <c r="F8" s="230"/>
      <c r="G8" s="230">
        <f>SUMIF(AG9:AG21,"&lt;&gt;NOR",G9:G21)</f>
        <v>0</v>
      </c>
      <c r="H8" s="230"/>
      <c r="I8" s="230">
        <f>SUM(I9:I21)</f>
        <v>0</v>
      </c>
      <c r="J8" s="230"/>
      <c r="K8" s="230">
        <f>SUM(K9:K21)</f>
        <v>0</v>
      </c>
      <c r="L8" s="230"/>
      <c r="M8" s="230">
        <f>SUM(M9:M21)</f>
        <v>0</v>
      </c>
      <c r="N8" s="229"/>
      <c r="O8" s="229">
        <f>SUM(O9:O21)</f>
        <v>0</v>
      </c>
      <c r="P8" s="229"/>
      <c r="Q8" s="229">
        <f>SUM(Q9:Q21)</f>
        <v>0</v>
      </c>
      <c r="R8" s="230"/>
      <c r="S8" s="230"/>
      <c r="T8" s="231"/>
      <c r="U8" s="225"/>
      <c r="V8" s="225">
        <f>SUM(V9:V21)</f>
        <v>0</v>
      </c>
      <c r="W8" s="225"/>
      <c r="X8" s="225"/>
      <c r="Y8" s="225"/>
      <c r="AG8" t="s">
        <v>198</v>
      </c>
    </row>
    <row r="9" spans="1:60" outlineLevel="1" x14ac:dyDescent="0.25">
      <c r="A9" s="233">
        <v>1</v>
      </c>
      <c r="B9" s="234" t="s">
        <v>199</v>
      </c>
      <c r="C9" s="244" t="s">
        <v>200</v>
      </c>
      <c r="D9" s="235" t="s">
        <v>201</v>
      </c>
      <c r="E9" s="236">
        <v>1</v>
      </c>
      <c r="F9" s="237"/>
      <c r="G9" s="238">
        <f>ROUND(E9*F9,2)</f>
        <v>0</v>
      </c>
      <c r="H9" s="237"/>
      <c r="I9" s="238">
        <f>ROUND(E9*H9,2)</f>
        <v>0</v>
      </c>
      <c r="J9" s="237"/>
      <c r="K9" s="238">
        <f>ROUND(E9*J9,2)</f>
        <v>0</v>
      </c>
      <c r="L9" s="238">
        <v>21</v>
      </c>
      <c r="M9" s="238">
        <f>G9*(1+L9/100)</f>
        <v>0</v>
      </c>
      <c r="N9" s="236">
        <v>0</v>
      </c>
      <c r="O9" s="236">
        <f>ROUND(E9*N9,2)</f>
        <v>0</v>
      </c>
      <c r="P9" s="236">
        <v>0</v>
      </c>
      <c r="Q9" s="236">
        <f>ROUND(E9*P9,2)</f>
        <v>0</v>
      </c>
      <c r="R9" s="238"/>
      <c r="S9" s="238" t="s">
        <v>202</v>
      </c>
      <c r="T9" s="239" t="s">
        <v>203</v>
      </c>
      <c r="U9" s="224">
        <v>0</v>
      </c>
      <c r="V9" s="224">
        <f>ROUND(E9*U9,2)</f>
        <v>0</v>
      </c>
      <c r="W9" s="224"/>
      <c r="X9" s="224" t="s">
        <v>204</v>
      </c>
      <c r="Y9" s="224" t="s">
        <v>205</v>
      </c>
      <c r="Z9" s="214"/>
      <c r="AA9" s="214"/>
      <c r="AB9" s="214"/>
      <c r="AC9" s="214"/>
      <c r="AD9" s="214"/>
      <c r="AE9" s="214"/>
      <c r="AF9" s="214"/>
      <c r="AG9" s="214" t="s">
        <v>206</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5">
      <c r="A10" s="221"/>
      <c r="B10" s="222"/>
      <c r="C10" s="245" t="s">
        <v>253</v>
      </c>
      <c r="D10" s="240"/>
      <c r="E10" s="240"/>
      <c r="F10" s="240"/>
      <c r="G10" s="240"/>
      <c r="H10" s="224"/>
      <c r="I10" s="224"/>
      <c r="J10" s="224"/>
      <c r="K10" s="224"/>
      <c r="L10" s="224"/>
      <c r="M10" s="224"/>
      <c r="N10" s="223"/>
      <c r="O10" s="223"/>
      <c r="P10" s="223"/>
      <c r="Q10" s="223"/>
      <c r="R10" s="224"/>
      <c r="S10" s="224"/>
      <c r="T10" s="224"/>
      <c r="U10" s="224"/>
      <c r="V10" s="224"/>
      <c r="W10" s="224"/>
      <c r="X10" s="224"/>
      <c r="Y10" s="224"/>
      <c r="Z10" s="214"/>
      <c r="AA10" s="214"/>
      <c r="AB10" s="214"/>
      <c r="AC10" s="214"/>
      <c r="AD10" s="214"/>
      <c r="AE10" s="214"/>
      <c r="AF10" s="214"/>
      <c r="AG10" s="214" t="s">
        <v>207</v>
      </c>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outlineLevel="3" x14ac:dyDescent="0.25">
      <c r="A11" s="221"/>
      <c r="B11" s="222"/>
      <c r="C11" s="246" t="s">
        <v>208</v>
      </c>
      <c r="D11" s="242"/>
      <c r="E11" s="242"/>
      <c r="F11" s="242"/>
      <c r="G11" s="242"/>
      <c r="H11" s="224"/>
      <c r="I11" s="224"/>
      <c r="J11" s="224"/>
      <c r="K11" s="224"/>
      <c r="L11" s="224"/>
      <c r="M11" s="224"/>
      <c r="N11" s="223"/>
      <c r="O11" s="223"/>
      <c r="P11" s="223"/>
      <c r="Q11" s="223"/>
      <c r="R11" s="224"/>
      <c r="S11" s="224"/>
      <c r="T11" s="224"/>
      <c r="U11" s="224"/>
      <c r="V11" s="224"/>
      <c r="W11" s="224"/>
      <c r="X11" s="224"/>
      <c r="Y11" s="224"/>
      <c r="Z11" s="214"/>
      <c r="AA11" s="214"/>
      <c r="AB11" s="214"/>
      <c r="AC11" s="214"/>
      <c r="AD11" s="214"/>
      <c r="AE11" s="214"/>
      <c r="AF11" s="214"/>
      <c r="AG11" s="214" t="s">
        <v>207</v>
      </c>
      <c r="AH11" s="214"/>
      <c r="AI11" s="214"/>
      <c r="AJ11" s="214"/>
      <c r="AK11" s="214"/>
      <c r="AL11" s="214"/>
      <c r="AM11" s="214"/>
      <c r="AN11" s="214"/>
      <c r="AO11" s="214"/>
      <c r="AP11" s="214"/>
      <c r="AQ11" s="214"/>
      <c r="AR11" s="214"/>
      <c r="AS11" s="214"/>
      <c r="AT11" s="214"/>
      <c r="AU11" s="214"/>
      <c r="AV11" s="214"/>
      <c r="AW11" s="214"/>
      <c r="AX11" s="214"/>
      <c r="AY11" s="214"/>
      <c r="AZ11" s="214"/>
      <c r="BA11" s="241" t="str">
        <f>C11</f>
        <v>Vyhotovení protokolu o vytyčení stavby se seznamem souřadnic vytyčených bodů a jejich polohopisnými (S-JTSK) a výškopisnými (Bpv) hodnotami.</v>
      </c>
      <c r="BB11" s="214"/>
      <c r="BC11" s="214"/>
      <c r="BD11" s="214"/>
      <c r="BE11" s="214"/>
      <c r="BF11" s="214"/>
      <c r="BG11" s="214"/>
      <c r="BH11" s="214"/>
    </row>
    <row r="12" spans="1:60" outlineLevel="1" x14ac:dyDescent="0.25">
      <c r="A12" s="233">
        <v>2</v>
      </c>
      <c r="B12" s="234" t="s">
        <v>209</v>
      </c>
      <c r="C12" s="244" t="s">
        <v>210</v>
      </c>
      <c r="D12" s="235" t="s">
        <v>201</v>
      </c>
      <c r="E12" s="236">
        <v>1</v>
      </c>
      <c r="F12" s="237"/>
      <c r="G12" s="238">
        <f>ROUND(E12*F12,2)</f>
        <v>0</v>
      </c>
      <c r="H12" s="237"/>
      <c r="I12" s="238">
        <f>ROUND(E12*H12,2)</f>
        <v>0</v>
      </c>
      <c r="J12" s="237"/>
      <c r="K12" s="238">
        <f>ROUND(E12*J12,2)</f>
        <v>0</v>
      </c>
      <c r="L12" s="238">
        <v>21</v>
      </c>
      <c r="M12" s="238">
        <f>G12*(1+L12/100)</f>
        <v>0</v>
      </c>
      <c r="N12" s="236">
        <v>0</v>
      </c>
      <c r="O12" s="236">
        <f>ROUND(E12*N12,2)</f>
        <v>0</v>
      </c>
      <c r="P12" s="236">
        <v>0</v>
      </c>
      <c r="Q12" s="236">
        <f>ROUND(E12*P12,2)</f>
        <v>0</v>
      </c>
      <c r="R12" s="238"/>
      <c r="S12" s="238" t="s">
        <v>202</v>
      </c>
      <c r="T12" s="239" t="s">
        <v>203</v>
      </c>
      <c r="U12" s="224">
        <v>0</v>
      </c>
      <c r="V12" s="224">
        <f>ROUND(E12*U12,2)</f>
        <v>0</v>
      </c>
      <c r="W12" s="224"/>
      <c r="X12" s="224" t="s">
        <v>204</v>
      </c>
      <c r="Y12" s="224" t="s">
        <v>205</v>
      </c>
      <c r="Z12" s="214"/>
      <c r="AA12" s="214"/>
      <c r="AB12" s="214"/>
      <c r="AC12" s="214"/>
      <c r="AD12" s="214"/>
      <c r="AE12" s="214"/>
      <c r="AF12" s="214"/>
      <c r="AG12" s="214" t="s">
        <v>206</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2" x14ac:dyDescent="0.25">
      <c r="A13" s="221"/>
      <c r="B13" s="222"/>
      <c r="C13" s="245" t="s">
        <v>211</v>
      </c>
      <c r="D13" s="240"/>
      <c r="E13" s="240"/>
      <c r="F13" s="240"/>
      <c r="G13" s="240"/>
      <c r="H13" s="224"/>
      <c r="I13" s="224"/>
      <c r="J13" s="224"/>
      <c r="K13" s="224"/>
      <c r="L13" s="224"/>
      <c r="M13" s="224"/>
      <c r="N13" s="223"/>
      <c r="O13" s="223"/>
      <c r="P13" s="223"/>
      <c r="Q13" s="223"/>
      <c r="R13" s="224"/>
      <c r="S13" s="224"/>
      <c r="T13" s="224"/>
      <c r="U13" s="224"/>
      <c r="V13" s="224"/>
      <c r="W13" s="224"/>
      <c r="X13" s="224"/>
      <c r="Y13" s="224"/>
      <c r="Z13" s="214"/>
      <c r="AA13" s="214"/>
      <c r="AB13" s="214"/>
      <c r="AC13" s="214"/>
      <c r="AD13" s="214"/>
      <c r="AE13" s="214"/>
      <c r="AF13" s="214"/>
      <c r="AG13" s="214" t="s">
        <v>207</v>
      </c>
      <c r="AH13" s="214"/>
      <c r="AI13" s="214"/>
      <c r="AJ13" s="214"/>
      <c r="AK13" s="214"/>
      <c r="AL13" s="214"/>
      <c r="AM13" s="214"/>
      <c r="AN13" s="214"/>
      <c r="AO13" s="214"/>
      <c r="AP13" s="214"/>
      <c r="AQ13" s="214"/>
      <c r="AR13" s="214"/>
      <c r="AS13" s="214"/>
      <c r="AT13" s="214"/>
      <c r="AU13" s="214"/>
      <c r="AV13" s="214"/>
      <c r="AW13" s="214"/>
      <c r="AX13" s="214"/>
      <c r="AY13" s="214"/>
      <c r="AZ13" s="214"/>
      <c r="BA13" s="241" t="str">
        <f>C13</f>
        <v>Zaměření a vytýčení stávajících inženýrských sítí v místě stavby z hlediska jejich ochrany při provádění stavby.</v>
      </c>
      <c r="BB13" s="214"/>
      <c r="BC13" s="214"/>
      <c r="BD13" s="214"/>
      <c r="BE13" s="214"/>
      <c r="BF13" s="214"/>
      <c r="BG13" s="214"/>
      <c r="BH13" s="214"/>
    </row>
    <row r="14" spans="1:60" outlineLevel="1" x14ac:dyDescent="0.25">
      <c r="A14" s="233">
        <v>3</v>
      </c>
      <c r="B14" s="234" t="s">
        <v>212</v>
      </c>
      <c r="C14" s="244" t="s">
        <v>213</v>
      </c>
      <c r="D14" s="235" t="s">
        <v>201</v>
      </c>
      <c r="E14" s="236">
        <v>1</v>
      </c>
      <c r="F14" s="237"/>
      <c r="G14" s="238">
        <f>ROUND(E14*F14,2)</f>
        <v>0</v>
      </c>
      <c r="H14" s="237"/>
      <c r="I14" s="238">
        <f>ROUND(E14*H14,2)</f>
        <v>0</v>
      </c>
      <c r="J14" s="237"/>
      <c r="K14" s="238">
        <f>ROUND(E14*J14,2)</f>
        <v>0</v>
      </c>
      <c r="L14" s="238">
        <v>21</v>
      </c>
      <c r="M14" s="238">
        <f>G14*(1+L14/100)</f>
        <v>0</v>
      </c>
      <c r="N14" s="236">
        <v>0</v>
      </c>
      <c r="O14" s="236">
        <f>ROUND(E14*N14,2)</f>
        <v>0</v>
      </c>
      <c r="P14" s="236">
        <v>0</v>
      </c>
      <c r="Q14" s="236">
        <f>ROUND(E14*P14,2)</f>
        <v>0</v>
      </c>
      <c r="R14" s="238"/>
      <c r="S14" s="238" t="s">
        <v>202</v>
      </c>
      <c r="T14" s="239" t="s">
        <v>203</v>
      </c>
      <c r="U14" s="224">
        <v>0</v>
      </c>
      <c r="V14" s="224">
        <f>ROUND(E14*U14,2)</f>
        <v>0</v>
      </c>
      <c r="W14" s="224"/>
      <c r="X14" s="224" t="s">
        <v>204</v>
      </c>
      <c r="Y14" s="224" t="s">
        <v>205</v>
      </c>
      <c r="Z14" s="214"/>
      <c r="AA14" s="214"/>
      <c r="AB14" s="214"/>
      <c r="AC14" s="214"/>
      <c r="AD14" s="214"/>
      <c r="AE14" s="214"/>
      <c r="AF14" s="214"/>
      <c r="AG14" s="214" t="s">
        <v>206</v>
      </c>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ht="21" outlineLevel="2" x14ac:dyDescent="0.25">
      <c r="A15" s="221"/>
      <c r="B15" s="222"/>
      <c r="C15" s="245" t="s">
        <v>214</v>
      </c>
      <c r="D15" s="240"/>
      <c r="E15" s="240"/>
      <c r="F15" s="240"/>
      <c r="G15" s="240"/>
      <c r="H15" s="224"/>
      <c r="I15" s="224"/>
      <c r="J15" s="224"/>
      <c r="K15" s="224"/>
      <c r="L15" s="224"/>
      <c r="M15" s="224"/>
      <c r="N15" s="223"/>
      <c r="O15" s="223"/>
      <c r="P15" s="223"/>
      <c r="Q15" s="223"/>
      <c r="R15" s="224"/>
      <c r="S15" s="224"/>
      <c r="T15" s="224"/>
      <c r="U15" s="224"/>
      <c r="V15" s="224"/>
      <c r="W15" s="224"/>
      <c r="X15" s="224"/>
      <c r="Y15" s="224"/>
      <c r="Z15" s="214"/>
      <c r="AA15" s="214"/>
      <c r="AB15" s="214"/>
      <c r="AC15" s="214"/>
      <c r="AD15" s="214"/>
      <c r="AE15" s="214"/>
      <c r="AF15" s="214"/>
      <c r="AG15" s="214" t="s">
        <v>207</v>
      </c>
      <c r="AH15" s="214"/>
      <c r="AI15" s="214"/>
      <c r="AJ15" s="214"/>
      <c r="AK15" s="214"/>
      <c r="AL15" s="214"/>
      <c r="AM15" s="214"/>
      <c r="AN15" s="214"/>
      <c r="AO15" s="214"/>
      <c r="AP15" s="214"/>
      <c r="AQ15" s="214"/>
      <c r="AR15" s="214"/>
      <c r="AS15" s="214"/>
      <c r="AT15" s="214"/>
      <c r="AU15" s="214"/>
      <c r="AV15" s="214"/>
      <c r="AW15" s="214"/>
      <c r="AX15" s="214"/>
      <c r="AY15" s="214"/>
      <c r="AZ15" s="214"/>
      <c r="BA15" s="241" t="str">
        <f>C15</f>
        <v>Náklady spojené se zřízením přípojek energií k objektům zařízení staveniště, vybudování případných měřících odběrných míst a zřízení, případná příprava území pro objekty zařízení staveniště a vlastní vybudování objektů zařízení staveniště.</v>
      </c>
      <c r="BB15" s="214"/>
      <c r="BC15" s="214"/>
      <c r="BD15" s="214"/>
      <c r="BE15" s="214"/>
      <c r="BF15" s="214"/>
      <c r="BG15" s="214"/>
      <c r="BH15" s="214"/>
    </row>
    <row r="16" spans="1:60" outlineLevel="1" x14ac:dyDescent="0.25">
      <c r="A16" s="233">
        <v>4</v>
      </c>
      <c r="B16" s="234" t="s">
        <v>215</v>
      </c>
      <c r="C16" s="244" t="s">
        <v>216</v>
      </c>
      <c r="D16" s="235" t="s">
        <v>201</v>
      </c>
      <c r="E16" s="236">
        <v>1</v>
      </c>
      <c r="F16" s="237"/>
      <c r="G16" s="238">
        <f>ROUND(E16*F16,2)</f>
        <v>0</v>
      </c>
      <c r="H16" s="237"/>
      <c r="I16" s="238">
        <f>ROUND(E16*H16,2)</f>
        <v>0</v>
      </c>
      <c r="J16" s="237"/>
      <c r="K16" s="238">
        <f>ROUND(E16*J16,2)</f>
        <v>0</v>
      </c>
      <c r="L16" s="238">
        <v>21</v>
      </c>
      <c r="M16" s="238">
        <f>G16*(1+L16/100)</f>
        <v>0</v>
      </c>
      <c r="N16" s="236">
        <v>0</v>
      </c>
      <c r="O16" s="236">
        <f>ROUND(E16*N16,2)</f>
        <v>0</v>
      </c>
      <c r="P16" s="236">
        <v>0</v>
      </c>
      <c r="Q16" s="236">
        <f>ROUND(E16*P16,2)</f>
        <v>0</v>
      </c>
      <c r="R16" s="238"/>
      <c r="S16" s="238" t="s">
        <v>202</v>
      </c>
      <c r="T16" s="239" t="s">
        <v>203</v>
      </c>
      <c r="U16" s="224">
        <v>0</v>
      </c>
      <c r="V16" s="224">
        <f>ROUND(E16*U16,2)</f>
        <v>0</v>
      </c>
      <c r="W16" s="224"/>
      <c r="X16" s="224" t="s">
        <v>204</v>
      </c>
      <c r="Y16" s="224" t="s">
        <v>205</v>
      </c>
      <c r="Z16" s="214"/>
      <c r="AA16" s="214"/>
      <c r="AB16" s="214"/>
      <c r="AC16" s="214"/>
      <c r="AD16" s="214"/>
      <c r="AE16" s="214"/>
      <c r="AF16" s="214"/>
      <c r="AG16" s="214" t="s">
        <v>206</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ht="31.2" outlineLevel="2" x14ac:dyDescent="0.25">
      <c r="A17" s="221"/>
      <c r="B17" s="222"/>
      <c r="C17" s="245" t="s">
        <v>217</v>
      </c>
      <c r="D17" s="240"/>
      <c r="E17" s="240"/>
      <c r="F17" s="240"/>
      <c r="G17" s="240"/>
      <c r="H17" s="224"/>
      <c r="I17" s="224"/>
      <c r="J17" s="224"/>
      <c r="K17" s="224"/>
      <c r="L17" s="224"/>
      <c r="M17" s="224"/>
      <c r="N17" s="223"/>
      <c r="O17" s="223"/>
      <c r="P17" s="223"/>
      <c r="Q17" s="223"/>
      <c r="R17" s="224"/>
      <c r="S17" s="224"/>
      <c r="T17" s="224"/>
      <c r="U17" s="224"/>
      <c r="V17" s="224"/>
      <c r="W17" s="224"/>
      <c r="X17" s="224"/>
      <c r="Y17" s="224"/>
      <c r="Z17" s="214"/>
      <c r="AA17" s="214"/>
      <c r="AB17" s="214"/>
      <c r="AC17" s="214"/>
      <c r="AD17" s="214"/>
      <c r="AE17" s="214"/>
      <c r="AF17" s="214"/>
      <c r="AG17" s="214" t="s">
        <v>207</v>
      </c>
      <c r="AH17" s="214"/>
      <c r="AI17" s="214"/>
      <c r="AJ17" s="214"/>
      <c r="AK17" s="214"/>
      <c r="AL17" s="214"/>
      <c r="AM17" s="214"/>
      <c r="AN17" s="214"/>
      <c r="AO17" s="214"/>
      <c r="AP17" s="214"/>
      <c r="AQ17" s="214"/>
      <c r="AR17" s="214"/>
      <c r="AS17" s="214"/>
      <c r="AT17" s="214"/>
      <c r="AU17" s="214"/>
      <c r="AV17" s="214"/>
      <c r="AW17" s="214"/>
      <c r="AX17" s="214"/>
      <c r="AY17" s="214"/>
      <c r="AZ17" s="214"/>
      <c r="BA17" s="241" t="str">
        <f>C17</f>
        <v>Náklady na vybavení objektů zařízení staveniště, ostraha staveniště,  náklady na energie spotřebované dodavatelem v rámci provozu zařízení staveniště, náklady na potřebný úklid v prostorách zařízení staveniště, náklady na nutnou údržbu a opravy na objektech zařízení staveniště a na přípojkách energií.</v>
      </c>
      <c r="BB17" s="214"/>
      <c r="BC17" s="214"/>
      <c r="BD17" s="214"/>
      <c r="BE17" s="214"/>
      <c r="BF17" s="214"/>
      <c r="BG17" s="214"/>
      <c r="BH17" s="214"/>
    </row>
    <row r="18" spans="1:60" outlineLevel="1" x14ac:dyDescent="0.25">
      <c r="A18" s="233">
        <v>5</v>
      </c>
      <c r="B18" s="234" t="s">
        <v>218</v>
      </c>
      <c r="C18" s="244" t="s">
        <v>219</v>
      </c>
      <c r="D18" s="235" t="s">
        <v>201</v>
      </c>
      <c r="E18" s="236">
        <v>1</v>
      </c>
      <c r="F18" s="237"/>
      <c r="G18" s="238">
        <f>ROUND(E18*F18,2)</f>
        <v>0</v>
      </c>
      <c r="H18" s="237"/>
      <c r="I18" s="238">
        <f>ROUND(E18*H18,2)</f>
        <v>0</v>
      </c>
      <c r="J18" s="237"/>
      <c r="K18" s="238">
        <f>ROUND(E18*J18,2)</f>
        <v>0</v>
      </c>
      <c r="L18" s="238">
        <v>21</v>
      </c>
      <c r="M18" s="238">
        <f>G18*(1+L18/100)</f>
        <v>0</v>
      </c>
      <c r="N18" s="236">
        <v>0</v>
      </c>
      <c r="O18" s="236">
        <f>ROUND(E18*N18,2)</f>
        <v>0</v>
      </c>
      <c r="P18" s="236">
        <v>0</v>
      </c>
      <c r="Q18" s="236">
        <f>ROUND(E18*P18,2)</f>
        <v>0</v>
      </c>
      <c r="R18" s="238"/>
      <c r="S18" s="238" t="s">
        <v>202</v>
      </c>
      <c r="T18" s="239" t="s">
        <v>203</v>
      </c>
      <c r="U18" s="224">
        <v>0</v>
      </c>
      <c r="V18" s="224">
        <f>ROUND(E18*U18,2)</f>
        <v>0</v>
      </c>
      <c r="W18" s="224"/>
      <c r="X18" s="224" t="s">
        <v>204</v>
      </c>
      <c r="Y18" s="224" t="s">
        <v>205</v>
      </c>
      <c r="Z18" s="214"/>
      <c r="AA18" s="214"/>
      <c r="AB18" s="214"/>
      <c r="AC18" s="214"/>
      <c r="AD18" s="214"/>
      <c r="AE18" s="214"/>
      <c r="AF18" s="214"/>
      <c r="AG18" s="214" t="s">
        <v>206</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ht="21" outlineLevel="2" x14ac:dyDescent="0.25">
      <c r="A19" s="221"/>
      <c r="B19" s="222"/>
      <c r="C19" s="245" t="s">
        <v>220</v>
      </c>
      <c r="D19" s="240"/>
      <c r="E19" s="240"/>
      <c r="F19" s="240"/>
      <c r="G19" s="240"/>
      <c r="H19" s="224"/>
      <c r="I19" s="224"/>
      <c r="J19" s="224"/>
      <c r="K19" s="224"/>
      <c r="L19" s="224"/>
      <c r="M19" s="224"/>
      <c r="N19" s="223"/>
      <c r="O19" s="223"/>
      <c r="P19" s="223"/>
      <c r="Q19" s="223"/>
      <c r="R19" s="224"/>
      <c r="S19" s="224"/>
      <c r="T19" s="224"/>
      <c r="U19" s="224"/>
      <c r="V19" s="224"/>
      <c r="W19" s="224"/>
      <c r="X19" s="224"/>
      <c r="Y19" s="224"/>
      <c r="Z19" s="214"/>
      <c r="AA19" s="214"/>
      <c r="AB19" s="214"/>
      <c r="AC19" s="214"/>
      <c r="AD19" s="214"/>
      <c r="AE19" s="214"/>
      <c r="AF19" s="214"/>
      <c r="AG19" s="214" t="s">
        <v>207</v>
      </c>
      <c r="AH19" s="214"/>
      <c r="AI19" s="214"/>
      <c r="AJ19" s="214"/>
      <c r="AK19" s="214"/>
      <c r="AL19" s="214"/>
      <c r="AM19" s="214"/>
      <c r="AN19" s="214"/>
      <c r="AO19" s="214"/>
      <c r="AP19" s="214"/>
      <c r="AQ19" s="214"/>
      <c r="AR19" s="214"/>
      <c r="AS19" s="214"/>
      <c r="AT19" s="214"/>
      <c r="AU19" s="214"/>
      <c r="AV19" s="214"/>
      <c r="AW19" s="214"/>
      <c r="AX19" s="214"/>
      <c r="AY19" s="214"/>
      <c r="AZ19" s="214"/>
      <c r="BA19" s="241" t="str">
        <f>C19</f>
        <v>Odstranění objektů zařízení staveniště včetně přípojek energií a jejich odvoz. Položka zahrnuje i náklady na úpravu povrchů po odstranění zařízení staveniště a úklid ploch, na kterých bylo zařízení staveniště provozováno.</v>
      </c>
      <c r="BB19" s="214"/>
      <c r="BC19" s="214"/>
      <c r="BD19" s="214"/>
      <c r="BE19" s="214"/>
      <c r="BF19" s="214"/>
      <c r="BG19" s="214"/>
      <c r="BH19" s="214"/>
    </row>
    <row r="20" spans="1:60" outlineLevel="1" x14ac:dyDescent="0.25">
      <c r="A20" s="233">
        <v>6</v>
      </c>
      <c r="B20" s="234" t="s">
        <v>221</v>
      </c>
      <c r="C20" s="244" t="s">
        <v>222</v>
      </c>
      <c r="D20" s="235" t="s">
        <v>201</v>
      </c>
      <c r="E20" s="236">
        <v>1</v>
      </c>
      <c r="F20" s="237"/>
      <c r="G20" s="238">
        <f>ROUND(E20*F20,2)</f>
        <v>0</v>
      </c>
      <c r="H20" s="237"/>
      <c r="I20" s="238">
        <f>ROUND(E20*H20,2)</f>
        <v>0</v>
      </c>
      <c r="J20" s="237"/>
      <c r="K20" s="238">
        <f>ROUND(E20*J20,2)</f>
        <v>0</v>
      </c>
      <c r="L20" s="238">
        <v>21</v>
      </c>
      <c r="M20" s="238">
        <f>G20*(1+L20/100)</f>
        <v>0</v>
      </c>
      <c r="N20" s="236">
        <v>0</v>
      </c>
      <c r="O20" s="236">
        <f>ROUND(E20*N20,2)</f>
        <v>0</v>
      </c>
      <c r="P20" s="236">
        <v>0</v>
      </c>
      <c r="Q20" s="236">
        <f>ROUND(E20*P20,2)</f>
        <v>0</v>
      </c>
      <c r="R20" s="238"/>
      <c r="S20" s="238" t="s">
        <v>202</v>
      </c>
      <c r="T20" s="239" t="s">
        <v>203</v>
      </c>
      <c r="U20" s="224">
        <v>0</v>
      </c>
      <c r="V20" s="224">
        <f>ROUND(E20*U20,2)</f>
        <v>0</v>
      </c>
      <c r="W20" s="224"/>
      <c r="X20" s="224" t="s">
        <v>204</v>
      </c>
      <c r="Y20" s="224" t="s">
        <v>205</v>
      </c>
      <c r="Z20" s="214"/>
      <c r="AA20" s="214"/>
      <c r="AB20" s="214"/>
      <c r="AC20" s="214"/>
      <c r="AD20" s="214"/>
      <c r="AE20" s="214"/>
      <c r="AF20" s="214"/>
      <c r="AG20" s="214" t="s">
        <v>206</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2" x14ac:dyDescent="0.25">
      <c r="A21" s="221"/>
      <c r="B21" s="222"/>
      <c r="C21" s="245" t="s">
        <v>223</v>
      </c>
      <c r="D21" s="240"/>
      <c r="E21" s="240"/>
      <c r="F21" s="240"/>
      <c r="G21" s="240"/>
      <c r="H21" s="224"/>
      <c r="I21" s="224"/>
      <c r="J21" s="224"/>
      <c r="K21" s="224"/>
      <c r="L21" s="224"/>
      <c r="M21" s="224"/>
      <c r="N21" s="223"/>
      <c r="O21" s="223"/>
      <c r="P21" s="223"/>
      <c r="Q21" s="223"/>
      <c r="R21" s="224"/>
      <c r="S21" s="224"/>
      <c r="T21" s="224"/>
      <c r="U21" s="224"/>
      <c r="V21" s="224"/>
      <c r="W21" s="224"/>
      <c r="X21" s="224"/>
      <c r="Y21" s="224"/>
      <c r="Z21" s="214"/>
      <c r="AA21" s="214"/>
      <c r="AB21" s="214"/>
      <c r="AC21" s="214"/>
      <c r="AD21" s="214"/>
      <c r="AE21" s="214"/>
      <c r="AF21" s="214"/>
      <c r="AG21" s="214" t="s">
        <v>207</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x14ac:dyDescent="0.25">
      <c r="A22" s="226" t="s">
        <v>197</v>
      </c>
      <c r="B22" s="227" t="s">
        <v>166</v>
      </c>
      <c r="C22" s="243" t="s">
        <v>28</v>
      </c>
      <c r="D22" s="228"/>
      <c r="E22" s="229"/>
      <c r="F22" s="230"/>
      <c r="G22" s="230">
        <f>SUMIF(AG23:AG39,"&lt;&gt;NOR",G23:G39)</f>
        <v>0</v>
      </c>
      <c r="H22" s="230"/>
      <c r="I22" s="230">
        <f>SUM(I23:I39)</f>
        <v>0</v>
      </c>
      <c r="J22" s="230"/>
      <c r="K22" s="230">
        <f>SUM(K23:K39)</f>
        <v>0</v>
      </c>
      <c r="L22" s="230"/>
      <c r="M22" s="230">
        <f>SUM(M23:M39)</f>
        <v>0</v>
      </c>
      <c r="N22" s="229"/>
      <c r="O22" s="229">
        <f>SUM(O23:O39)</f>
        <v>0</v>
      </c>
      <c r="P22" s="229"/>
      <c r="Q22" s="229">
        <f>SUM(Q23:Q39)</f>
        <v>0</v>
      </c>
      <c r="R22" s="230"/>
      <c r="S22" s="230"/>
      <c r="T22" s="231"/>
      <c r="U22" s="225"/>
      <c r="V22" s="225">
        <f>SUM(V23:V39)</f>
        <v>0</v>
      </c>
      <c r="W22" s="225"/>
      <c r="X22" s="225"/>
      <c r="Y22" s="225"/>
      <c r="AG22" t="s">
        <v>198</v>
      </c>
    </row>
    <row r="23" spans="1:60" outlineLevel="1" x14ac:dyDescent="0.25">
      <c r="A23" s="233">
        <v>7</v>
      </c>
      <c r="B23" s="234" t="s">
        <v>224</v>
      </c>
      <c r="C23" s="244" t="s">
        <v>225</v>
      </c>
      <c r="D23" s="235" t="s">
        <v>201</v>
      </c>
      <c r="E23" s="236">
        <v>1</v>
      </c>
      <c r="F23" s="237"/>
      <c r="G23" s="238">
        <f>ROUND(E23*F23,2)</f>
        <v>0</v>
      </c>
      <c r="H23" s="237"/>
      <c r="I23" s="238">
        <f>ROUND(E23*H23,2)</f>
        <v>0</v>
      </c>
      <c r="J23" s="237"/>
      <c r="K23" s="238">
        <f>ROUND(E23*J23,2)</f>
        <v>0</v>
      </c>
      <c r="L23" s="238">
        <v>21</v>
      </c>
      <c r="M23" s="238">
        <f>G23*(1+L23/100)</f>
        <v>0</v>
      </c>
      <c r="N23" s="236">
        <v>0</v>
      </c>
      <c r="O23" s="236">
        <f>ROUND(E23*N23,2)</f>
        <v>0</v>
      </c>
      <c r="P23" s="236">
        <v>0</v>
      </c>
      <c r="Q23" s="236">
        <f>ROUND(E23*P23,2)</f>
        <v>0</v>
      </c>
      <c r="R23" s="238"/>
      <c r="S23" s="238" t="s">
        <v>202</v>
      </c>
      <c r="T23" s="239" t="s">
        <v>203</v>
      </c>
      <c r="U23" s="224">
        <v>0</v>
      </c>
      <c r="V23" s="224">
        <f>ROUND(E23*U23,2)</f>
        <v>0</v>
      </c>
      <c r="W23" s="224"/>
      <c r="X23" s="224" t="s">
        <v>204</v>
      </c>
      <c r="Y23" s="224" t="s">
        <v>205</v>
      </c>
      <c r="Z23" s="214"/>
      <c r="AA23" s="214"/>
      <c r="AB23" s="214"/>
      <c r="AC23" s="214"/>
      <c r="AD23" s="214"/>
      <c r="AE23" s="214"/>
      <c r="AF23" s="214"/>
      <c r="AG23" s="214" t="s">
        <v>206</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outlineLevel="2" x14ac:dyDescent="0.25">
      <c r="A24" s="221"/>
      <c r="B24" s="222"/>
      <c r="C24" s="245" t="s">
        <v>226</v>
      </c>
      <c r="D24" s="240"/>
      <c r="E24" s="240"/>
      <c r="F24" s="240"/>
      <c r="G24" s="240"/>
      <c r="H24" s="224"/>
      <c r="I24" s="224"/>
      <c r="J24" s="224"/>
      <c r="K24" s="224"/>
      <c r="L24" s="224"/>
      <c r="M24" s="224"/>
      <c r="N24" s="223"/>
      <c r="O24" s="223"/>
      <c r="P24" s="223"/>
      <c r="Q24" s="223"/>
      <c r="R24" s="224"/>
      <c r="S24" s="224"/>
      <c r="T24" s="224"/>
      <c r="U24" s="224"/>
      <c r="V24" s="224"/>
      <c r="W24" s="224"/>
      <c r="X24" s="224"/>
      <c r="Y24" s="224"/>
      <c r="Z24" s="214"/>
      <c r="AA24" s="214"/>
      <c r="AB24" s="214"/>
      <c r="AC24" s="214"/>
      <c r="AD24" s="214"/>
      <c r="AE24" s="214"/>
      <c r="AF24" s="214"/>
      <c r="AG24" s="214" t="s">
        <v>207</v>
      </c>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1" x14ac:dyDescent="0.25">
      <c r="A25" s="233">
        <v>8</v>
      </c>
      <c r="B25" s="234" t="s">
        <v>227</v>
      </c>
      <c r="C25" s="244" t="s">
        <v>228</v>
      </c>
      <c r="D25" s="235" t="s">
        <v>201</v>
      </c>
      <c r="E25" s="236">
        <v>1</v>
      </c>
      <c r="F25" s="237"/>
      <c r="G25" s="238">
        <f>ROUND(E25*F25,2)</f>
        <v>0</v>
      </c>
      <c r="H25" s="237"/>
      <c r="I25" s="238">
        <f>ROUND(E25*H25,2)</f>
        <v>0</v>
      </c>
      <c r="J25" s="237"/>
      <c r="K25" s="238">
        <f>ROUND(E25*J25,2)</f>
        <v>0</v>
      </c>
      <c r="L25" s="238">
        <v>21</v>
      </c>
      <c r="M25" s="238">
        <f>G25*(1+L25/100)</f>
        <v>0</v>
      </c>
      <c r="N25" s="236">
        <v>0</v>
      </c>
      <c r="O25" s="236">
        <f>ROUND(E25*N25,2)</f>
        <v>0</v>
      </c>
      <c r="P25" s="236">
        <v>0</v>
      </c>
      <c r="Q25" s="236">
        <f>ROUND(E25*P25,2)</f>
        <v>0</v>
      </c>
      <c r="R25" s="238"/>
      <c r="S25" s="238" t="s">
        <v>202</v>
      </c>
      <c r="T25" s="239" t="s">
        <v>203</v>
      </c>
      <c r="U25" s="224">
        <v>0</v>
      </c>
      <c r="V25" s="224">
        <f>ROUND(E25*U25,2)</f>
        <v>0</v>
      </c>
      <c r="W25" s="224"/>
      <c r="X25" s="224" t="s">
        <v>204</v>
      </c>
      <c r="Y25" s="224" t="s">
        <v>205</v>
      </c>
      <c r="Z25" s="214"/>
      <c r="AA25" s="214"/>
      <c r="AB25" s="214"/>
      <c r="AC25" s="214"/>
      <c r="AD25" s="214"/>
      <c r="AE25" s="214"/>
      <c r="AF25" s="214"/>
      <c r="AG25" s="214" t="s">
        <v>206</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ht="21" outlineLevel="2" x14ac:dyDescent="0.25">
      <c r="A26" s="221"/>
      <c r="B26" s="222"/>
      <c r="C26" s="245" t="s">
        <v>229</v>
      </c>
      <c r="D26" s="240"/>
      <c r="E26" s="240"/>
      <c r="F26" s="240"/>
      <c r="G26" s="240"/>
      <c r="H26" s="224"/>
      <c r="I26" s="224"/>
      <c r="J26" s="224"/>
      <c r="K26" s="224"/>
      <c r="L26" s="224"/>
      <c r="M26" s="224"/>
      <c r="N26" s="223"/>
      <c r="O26" s="223"/>
      <c r="P26" s="223"/>
      <c r="Q26" s="223"/>
      <c r="R26" s="224"/>
      <c r="S26" s="224"/>
      <c r="T26" s="224"/>
      <c r="U26" s="224"/>
      <c r="V26" s="224"/>
      <c r="W26" s="224"/>
      <c r="X26" s="224"/>
      <c r="Y26" s="224"/>
      <c r="Z26" s="214"/>
      <c r="AA26" s="214"/>
      <c r="AB26" s="214"/>
      <c r="AC26" s="214"/>
      <c r="AD26" s="214"/>
      <c r="AE26" s="214"/>
      <c r="AF26" s="214"/>
      <c r="AG26" s="214" t="s">
        <v>207</v>
      </c>
      <c r="AH26" s="214"/>
      <c r="AI26" s="214"/>
      <c r="AJ26" s="214"/>
      <c r="AK26" s="214"/>
      <c r="AL26" s="214"/>
      <c r="AM26" s="214"/>
      <c r="AN26" s="214"/>
      <c r="AO26" s="214"/>
      <c r="AP26" s="214"/>
      <c r="AQ26" s="214"/>
      <c r="AR26" s="214"/>
      <c r="AS26" s="214"/>
      <c r="AT26" s="214"/>
      <c r="AU26" s="214"/>
      <c r="AV26" s="214"/>
      <c r="AW26" s="214"/>
      <c r="AX26" s="214"/>
      <c r="AY26" s="214"/>
      <c r="AZ26" s="214"/>
      <c r="BA26" s="241" t="str">
        <f>C26</f>
        <v>Náklady na přezkoumání podkladů objednatele o stavu inženýrských sítí probíhajících staveništěm nebo dotčenými stavbou i mimo území staveniště, kontrola vytýčení jejich skutečné trasy a provedení ochranných opatření pro zabezpečení stávajících inženýrských sítí.</v>
      </c>
      <c r="BB26" s="214"/>
      <c r="BC26" s="214"/>
      <c r="BD26" s="214"/>
      <c r="BE26" s="214"/>
      <c r="BF26" s="214"/>
      <c r="BG26" s="214"/>
      <c r="BH26" s="214"/>
    </row>
    <row r="27" spans="1:60" outlineLevel="1" x14ac:dyDescent="0.25">
      <c r="A27" s="233">
        <v>9</v>
      </c>
      <c r="B27" s="234" t="s">
        <v>230</v>
      </c>
      <c r="C27" s="244" t="s">
        <v>231</v>
      </c>
      <c r="D27" s="235" t="s">
        <v>201</v>
      </c>
      <c r="E27" s="236">
        <v>1</v>
      </c>
      <c r="F27" s="237"/>
      <c r="G27" s="238">
        <f>ROUND(E27*F27,2)</f>
        <v>0</v>
      </c>
      <c r="H27" s="237"/>
      <c r="I27" s="238">
        <f>ROUND(E27*H27,2)</f>
        <v>0</v>
      </c>
      <c r="J27" s="237"/>
      <c r="K27" s="238">
        <f>ROUND(E27*J27,2)</f>
        <v>0</v>
      </c>
      <c r="L27" s="238">
        <v>21</v>
      </c>
      <c r="M27" s="238">
        <f>G27*(1+L27/100)</f>
        <v>0</v>
      </c>
      <c r="N27" s="236">
        <v>0</v>
      </c>
      <c r="O27" s="236">
        <f>ROUND(E27*N27,2)</f>
        <v>0</v>
      </c>
      <c r="P27" s="236">
        <v>0</v>
      </c>
      <c r="Q27" s="236">
        <f>ROUND(E27*P27,2)</f>
        <v>0</v>
      </c>
      <c r="R27" s="238"/>
      <c r="S27" s="238" t="s">
        <v>202</v>
      </c>
      <c r="T27" s="239" t="s">
        <v>203</v>
      </c>
      <c r="U27" s="224">
        <v>0</v>
      </c>
      <c r="V27" s="224">
        <f>ROUND(E27*U27,2)</f>
        <v>0</v>
      </c>
      <c r="W27" s="224"/>
      <c r="X27" s="224" t="s">
        <v>204</v>
      </c>
      <c r="Y27" s="224" t="s">
        <v>205</v>
      </c>
      <c r="Z27" s="214"/>
      <c r="AA27" s="214"/>
      <c r="AB27" s="214"/>
      <c r="AC27" s="214"/>
      <c r="AD27" s="214"/>
      <c r="AE27" s="214"/>
      <c r="AF27" s="214"/>
      <c r="AG27" s="214" t="s">
        <v>206</v>
      </c>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ht="21" outlineLevel="2" x14ac:dyDescent="0.25">
      <c r="A28" s="221"/>
      <c r="B28" s="222"/>
      <c r="C28" s="245" t="s">
        <v>232</v>
      </c>
      <c r="D28" s="240"/>
      <c r="E28" s="240"/>
      <c r="F28" s="240"/>
      <c r="G28" s="240"/>
      <c r="H28" s="224"/>
      <c r="I28" s="224"/>
      <c r="J28" s="224"/>
      <c r="K28" s="224"/>
      <c r="L28" s="224"/>
      <c r="M28" s="224"/>
      <c r="N28" s="223"/>
      <c r="O28" s="223"/>
      <c r="P28" s="223"/>
      <c r="Q28" s="223"/>
      <c r="R28" s="224"/>
      <c r="S28" s="224"/>
      <c r="T28" s="224"/>
      <c r="U28" s="224"/>
      <c r="V28" s="224"/>
      <c r="W28" s="224"/>
      <c r="X28" s="224"/>
      <c r="Y28" s="224"/>
      <c r="Z28" s="214"/>
      <c r="AA28" s="214"/>
      <c r="AB28" s="214"/>
      <c r="AC28" s="214"/>
      <c r="AD28" s="214"/>
      <c r="AE28" s="214"/>
      <c r="AF28" s="214"/>
      <c r="AG28" s="214" t="s">
        <v>207</v>
      </c>
      <c r="AH28" s="214"/>
      <c r="AI28" s="214"/>
      <c r="AJ28" s="214"/>
      <c r="AK28" s="214"/>
      <c r="AL28" s="214"/>
      <c r="AM28" s="214"/>
      <c r="AN28" s="214"/>
      <c r="AO28" s="214"/>
      <c r="AP28" s="214"/>
      <c r="AQ28" s="214"/>
      <c r="AR28" s="214"/>
      <c r="AS28" s="214"/>
      <c r="AT28" s="214"/>
      <c r="AU28" s="214"/>
      <c r="AV28" s="214"/>
      <c r="AW28" s="214"/>
      <c r="AX28" s="214"/>
      <c r="AY28" s="214"/>
      <c r="AZ28" s="214"/>
      <c r="BA28" s="241" t="str">
        <f>C28</f>
        <v>Náklady na vyhotovení návrhu dočasného dopravního značení, jeho projednání s dotčenými orgány a organizacemi, dodání dopravních značek a světelné signalizace, jejich rozmístění a přemísťování a jejich údržba v průběhu výstavby včetně následného odstranění po ukončení stavebních prací.</v>
      </c>
      <c r="BB28" s="214"/>
      <c r="BC28" s="214"/>
      <c r="BD28" s="214"/>
      <c r="BE28" s="214"/>
      <c r="BF28" s="214"/>
      <c r="BG28" s="214"/>
      <c r="BH28" s="214"/>
    </row>
    <row r="29" spans="1:60" outlineLevel="1" x14ac:dyDescent="0.25">
      <c r="A29" s="233">
        <v>10</v>
      </c>
      <c r="B29" s="234" t="s">
        <v>233</v>
      </c>
      <c r="C29" s="244" t="s">
        <v>234</v>
      </c>
      <c r="D29" s="235" t="s">
        <v>201</v>
      </c>
      <c r="E29" s="236">
        <v>1</v>
      </c>
      <c r="F29" s="237"/>
      <c r="G29" s="238">
        <f>ROUND(E29*F29,2)</f>
        <v>0</v>
      </c>
      <c r="H29" s="237"/>
      <c r="I29" s="238">
        <f>ROUND(E29*H29,2)</f>
        <v>0</v>
      </c>
      <c r="J29" s="237"/>
      <c r="K29" s="238">
        <f>ROUND(E29*J29,2)</f>
        <v>0</v>
      </c>
      <c r="L29" s="238">
        <v>21</v>
      </c>
      <c r="M29" s="238">
        <f>G29*(1+L29/100)</f>
        <v>0</v>
      </c>
      <c r="N29" s="236">
        <v>0</v>
      </c>
      <c r="O29" s="236">
        <f>ROUND(E29*N29,2)</f>
        <v>0</v>
      </c>
      <c r="P29" s="236">
        <v>0</v>
      </c>
      <c r="Q29" s="236">
        <f>ROUND(E29*P29,2)</f>
        <v>0</v>
      </c>
      <c r="R29" s="238"/>
      <c r="S29" s="238" t="s">
        <v>202</v>
      </c>
      <c r="T29" s="239" t="s">
        <v>203</v>
      </c>
      <c r="U29" s="224">
        <v>0</v>
      </c>
      <c r="V29" s="224">
        <f>ROUND(E29*U29,2)</f>
        <v>0</v>
      </c>
      <c r="W29" s="224"/>
      <c r="X29" s="224" t="s">
        <v>204</v>
      </c>
      <c r="Y29" s="224" t="s">
        <v>205</v>
      </c>
      <c r="Z29" s="214"/>
      <c r="AA29" s="214"/>
      <c r="AB29" s="214"/>
      <c r="AC29" s="214"/>
      <c r="AD29" s="214"/>
      <c r="AE29" s="214"/>
      <c r="AF29" s="214"/>
      <c r="AG29" s="214" t="s">
        <v>206</v>
      </c>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ht="21" outlineLevel="2" x14ac:dyDescent="0.25">
      <c r="A30" s="221"/>
      <c r="B30" s="222"/>
      <c r="C30" s="245" t="s">
        <v>235</v>
      </c>
      <c r="D30" s="240"/>
      <c r="E30" s="240"/>
      <c r="F30" s="240"/>
      <c r="G30" s="240"/>
      <c r="H30" s="224"/>
      <c r="I30" s="224"/>
      <c r="J30" s="224"/>
      <c r="K30" s="224"/>
      <c r="L30" s="224"/>
      <c r="M30" s="224"/>
      <c r="N30" s="223"/>
      <c r="O30" s="223"/>
      <c r="P30" s="223"/>
      <c r="Q30" s="223"/>
      <c r="R30" s="224"/>
      <c r="S30" s="224"/>
      <c r="T30" s="224"/>
      <c r="U30" s="224"/>
      <c r="V30" s="224"/>
      <c r="W30" s="224"/>
      <c r="X30" s="224"/>
      <c r="Y30" s="224"/>
      <c r="Z30" s="214"/>
      <c r="AA30" s="214"/>
      <c r="AB30" s="214"/>
      <c r="AC30" s="214"/>
      <c r="AD30" s="214"/>
      <c r="AE30" s="214"/>
      <c r="AF30" s="214"/>
      <c r="AG30" s="214" t="s">
        <v>207</v>
      </c>
      <c r="AH30" s="214"/>
      <c r="AI30" s="214"/>
      <c r="AJ30" s="214"/>
      <c r="AK30" s="214"/>
      <c r="AL30" s="214"/>
      <c r="AM30" s="214"/>
      <c r="AN30" s="214"/>
      <c r="AO30" s="214"/>
      <c r="AP30" s="214"/>
      <c r="AQ30" s="214"/>
      <c r="AR30" s="214"/>
      <c r="AS30" s="214"/>
      <c r="AT30" s="214"/>
      <c r="AU30" s="214"/>
      <c r="AV30" s="214"/>
      <c r="AW30" s="214"/>
      <c r="AX30" s="214"/>
      <c r="AY30" s="214"/>
      <c r="AZ30" s="214"/>
      <c r="BA30" s="241" t="str">
        <f>C30</f>
        <v>Náklady a poplatky spojené s užíváním veřejných ploch a prostranství, pokud jsou stavebními pracemi nebo souvisejícími činnostmi dotčeny, a to včetně užívání ploch v souvislosti s uložením stavebního materiálu nebo stavebního odpadu.</v>
      </c>
      <c r="BB30" s="214"/>
      <c r="BC30" s="214"/>
      <c r="BD30" s="214"/>
      <c r="BE30" s="214"/>
      <c r="BF30" s="214"/>
      <c r="BG30" s="214"/>
      <c r="BH30" s="214"/>
    </row>
    <row r="31" spans="1:60" outlineLevel="1" x14ac:dyDescent="0.25">
      <c r="A31" s="233">
        <v>11</v>
      </c>
      <c r="B31" s="234" t="s">
        <v>236</v>
      </c>
      <c r="C31" s="244" t="s">
        <v>237</v>
      </c>
      <c r="D31" s="235" t="s">
        <v>201</v>
      </c>
      <c r="E31" s="236">
        <v>1</v>
      </c>
      <c r="F31" s="237"/>
      <c r="G31" s="238">
        <f>ROUND(E31*F31,2)</f>
        <v>0</v>
      </c>
      <c r="H31" s="237"/>
      <c r="I31" s="238">
        <f>ROUND(E31*H31,2)</f>
        <v>0</v>
      </c>
      <c r="J31" s="237"/>
      <c r="K31" s="238">
        <f>ROUND(E31*J31,2)</f>
        <v>0</v>
      </c>
      <c r="L31" s="238">
        <v>21</v>
      </c>
      <c r="M31" s="238">
        <f>G31*(1+L31/100)</f>
        <v>0</v>
      </c>
      <c r="N31" s="236">
        <v>0</v>
      </c>
      <c r="O31" s="236">
        <f>ROUND(E31*N31,2)</f>
        <v>0</v>
      </c>
      <c r="P31" s="236">
        <v>0</v>
      </c>
      <c r="Q31" s="236">
        <f>ROUND(E31*P31,2)</f>
        <v>0</v>
      </c>
      <c r="R31" s="238"/>
      <c r="S31" s="238" t="s">
        <v>202</v>
      </c>
      <c r="T31" s="239" t="s">
        <v>203</v>
      </c>
      <c r="U31" s="224">
        <v>0</v>
      </c>
      <c r="V31" s="224">
        <f>ROUND(E31*U31,2)</f>
        <v>0</v>
      </c>
      <c r="W31" s="224"/>
      <c r="X31" s="224" t="s">
        <v>204</v>
      </c>
      <c r="Y31" s="224" t="s">
        <v>205</v>
      </c>
      <c r="Z31" s="214"/>
      <c r="AA31" s="214"/>
      <c r="AB31" s="214"/>
      <c r="AC31" s="214"/>
      <c r="AD31" s="214"/>
      <c r="AE31" s="214"/>
      <c r="AF31" s="214"/>
      <c r="AG31" s="214" t="s">
        <v>206</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ht="31.2" outlineLevel="2" x14ac:dyDescent="0.25">
      <c r="A32" s="221"/>
      <c r="B32" s="222"/>
      <c r="C32" s="245" t="s">
        <v>238</v>
      </c>
      <c r="D32" s="240"/>
      <c r="E32" s="240"/>
      <c r="F32" s="240"/>
      <c r="G32" s="240"/>
      <c r="H32" s="224"/>
      <c r="I32" s="224"/>
      <c r="J32" s="224"/>
      <c r="K32" s="224"/>
      <c r="L32" s="224"/>
      <c r="M32" s="224"/>
      <c r="N32" s="223"/>
      <c r="O32" s="223"/>
      <c r="P32" s="223"/>
      <c r="Q32" s="223"/>
      <c r="R32" s="224"/>
      <c r="S32" s="224"/>
      <c r="T32" s="224"/>
      <c r="U32" s="224"/>
      <c r="V32" s="224"/>
      <c r="W32" s="224"/>
      <c r="X32" s="224"/>
      <c r="Y32" s="224"/>
      <c r="Z32" s="214"/>
      <c r="AA32" s="214"/>
      <c r="AB32" s="214"/>
      <c r="AC32" s="214"/>
      <c r="AD32" s="214"/>
      <c r="AE32" s="214"/>
      <c r="AF32" s="214"/>
      <c r="AG32" s="214" t="s">
        <v>207</v>
      </c>
      <c r="AH32" s="214"/>
      <c r="AI32" s="214"/>
      <c r="AJ32" s="214"/>
      <c r="AK32" s="214"/>
      <c r="AL32" s="214"/>
      <c r="AM32" s="214"/>
      <c r="AN32" s="214"/>
      <c r="AO32" s="214"/>
      <c r="AP32" s="214"/>
      <c r="AQ32" s="214"/>
      <c r="AR32" s="214"/>
      <c r="AS32" s="214"/>
      <c r="AT32" s="214"/>
      <c r="AU32" s="214"/>
      <c r="AV32" s="214"/>
      <c r="AW32" s="214"/>
      <c r="AX32" s="214"/>
      <c r="AY32" s="214"/>
      <c r="AZ32" s="214"/>
      <c r="BA32" s="241" t="str">
        <f>C32</f>
        <v>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v>
      </c>
      <c r="BB32" s="214"/>
      <c r="BC32" s="214"/>
      <c r="BD32" s="214"/>
      <c r="BE32" s="214"/>
      <c r="BF32" s="214"/>
      <c r="BG32" s="214"/>
      <c r="BH32" s="214"/>
    </row>
    <row r="33" spans="1:60" outlineLevel="1" x14ac:dyDescent="0.25">
      <c r="A33" s="233">
        <v>12</v>
      </c>
      <c r="B33" s="234" t="s">
        <v>239</v>
      </c>
      <c r="C33" s="244" t="s">
        <v>240</v>
      </c>
      <c r="D33" s="235" t="s">
        <v>201</v>
      </c>
      <c r="E33" s="236">
        <v>1</v>
      </c>
      <c r="F33" s="237"/>
      <c r="G33" s="238">
        <f>ROUND(E33*F33,2)</f>
        <v>0</v>
      </c>
      <c r="H33" s="237"/>
      <c r="I33" s="238">
        <f>ROUND(E33*H33,2)</f>
        <v>0</v>
      </c>
      <c r="J33" s="237"/>
      <c r="K33" s="238">
        <f>ROUND(E33*J33,2)</f>
        <v>0</v>
      </c>
      <c r="L33" s="238">
        <v>21</v>
      </c>
      <c r="M33" s="238">
        <f>G33*(1+L33/100)</f>
        <v>0</v>
      </c>
      <c r="N33" s="236">
        <v>0</v>
      </c>
      <c r="O33" s="236">
        <f>ROUND(E33*N33,2)</f>
        <v>0</v>
      </c>
      <c r="P33" s="236">
        <v>0</v>
      </c>
      <c r="Q33" s="236">
        <f>ROUND(E33*P33,2)</f>
        <v>0</v>
      </c>
      <c r="R33" s="238"/>
      <c r="S33" s="238" t="s">
        <v>202</v>
      </c>
      <c r="T33" s="239" t="s">
        <v>203</v>
      </c>
      <c r="U33" s="224">
        <v>0</v>
      </c>
      <c r="V33" s="224">
        <f>ROUND(E33*U33,2)</f>
        <v>0</v>
      </c>
      <c r="W33" s="224"/>
      <c r="X33" s="224" t="s">
        <v>204</v>
      </c>
      <c r="Y33" s="224" t="s">
        <v>205</v>
      </c>
      <c r="Z33" s="214"/>
      <c r="AA33" s="214"/>
      <c r="AB33" s="214"/>
      <c r="AC33" s="214"/>
      <c r="AD33" s="214"/>
      <c r="AE33" s="214"/>
      <c r="AF33" s="214"/>
      <c r="AG33" s="214" t="s">
        <v>206</v>
      </c>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2" x14ac:dyDescent="0.25">
      <c r="A34" s="221"/>
      <c r="B34" s="222"/>
      <c r="C34" s="245" t="s">
        <v>241</v>
      </c>
      <c r="D34" s="240"/>
      <c r="E34" s="240"/>
      <c r="F34" s="240"/>
      <c r="G34" s="240"/>
      <c r="H34" s="224"/>
      <c r="I34" s="224"/>
      <c r="J34" s="224"/>
      <c r="K34" s="224"/>
      <c r="L34" s="224"/>
      <c r="M34" s="224"/>
      <c r="N34" s="223"/>
      <c r="O34" s="223"/>
      <c r="P34" s="223"/>
      <c r="Q34" s="223"/>
      <c r="R34" s="224"/>
      <c r="S34" s="224"/>
      <c r="T34" s="224"/>
      <c r="U34" s="224"/>
      <c r="V34" s="224"/>
      <c r="W34" s="224"/>
      <c r="X34" s="224"/>
      <c r="Y34" s="224"/>
      <c r="Z34" s="214"/>
      <c r="AA34" s="214"/>
      <c r="AB34" s="214"/>
      <c r="AC34" s="214"/>
      <c r="AD34" s="214"/>
      <c r="AE34" s="214"/>
      <c r="AF34" s="214"/>
      <c r="AG34" s="214" t="s">
        <v>207</v>
      </c>
      <c r="AH34" s="214"/>
      <c r="AI34" s="214"/>
      <c r="AJ34" s="214"/>
      <c r="AK34" s="214"/>
      <c r="AL34" s="214"/>
      <c r="AM34" s="214"/>
      <c r="AN34" s="214"/>
      <c r="AO34" s="214"/>
      <c r="AP34" s="214"/>
      <c r="AQ34" s="214"/>
      <c r="AR34" s="214"/>
      <c r="AS34" s="214"/>
      <c r="AT34" s="214"/>
      <c r="AU34" s="214"/>
      <c r="AV34" s="214"/>
      <c r="AW34" s="214"/>
      <c r="AX34" s="214"/>
      <c r="AY34" s="214"/>
      <c r="AZ34" s="214"/>
      <c r="BA34" s="241" t="str">
        <f>C34</f>
        <v>náklady spojené s provedením všech technickými normami předepsaných zkoušek a revizí stavebních konstrukcí nebo stavebních prací.</v>
      </c>
      <c r="BB34" s="214"/>
      <c r="BC34" s="214"/>
      <c r="BD34" s="214"/>
      <c r="BE34" s="214"/>
      <c r="BF34" s="214"/>
      <c r="BG34" s="214"/>
      <c r="BH34" s="214"/>
    </row>
    <row r="35" spans="1:60" outlineLevel="1" x14ac:dyDescent="0.25">
      <c r="A35" s="233">
        <v>13</v>
      </c>
      <c r="B35" s="234" t="s">
        <v>242</v>
      </c>
      <c r="C35" s="244" t="s">
        <v>243</v>
      </c>
      <c r="D35" s="235" t="s">
        <v>201</v>
      </c>
      <c r="E35" s="236">
        <v>1</v>
      </c>
      <c r="F35" s="237"/>
      <c r="G35" s="238">
        <f>ROUND(E35*F35,2)</f>
        <v>0</v>
      </c>
      <c r="H35" s="237"/>
      <c r="I35" s="238">
        <f>ROUND(E35*H35,2)</f>
        <v>0</v>
      </c>
      <c r="J35" s="237"/>
      <c r="K35" s="238">
        <f>ROUND(E35*J35,2)</f>
        <v>0</v>
      </c>
      <c r="L35" s="238">
        <v>21</v>
      </c>
      <c r="M35" s="238">
        <f>G35*(1+L35/100)</f>
        <v>0</v>
      </c>
      <c r="N35" s="236">
        <v>0</v>
      </c>
      <c r="O35" s="236">
        <f>ROUND(E35*N35,2)</f>
        <v>0</v>
      </c>
      <c r="P35" s="236">
        <v>0</v>
      </c>
      <c r="Q35" s="236">
        <f>ROUND(E35*P35,2)</f>
        <v>0</v>
      </c>
      <c r="R35" s="238"/>
      <c r="S35" s="238" t="s">
        <v>202</v>
      </c>
      <c r="T35" s="239" t="s">
        <v>203</v>
      </c>
      <c r="U35" s="224">
        <v>0</v>
      </c>
      <c r="V35" s="224">
        <f>ROUND(E35*U35,2)</f>
        <v>0</v>
      </c>
      <c r="W35" s="224"/>
      <c r="X35" s="224" t="s">
        <v>204</v>
      </c>
      <c r="Y35" s="224" t="s">
        <v>205</v>
      </c>
      <c r="Z35" s="214"/>
      <c r="AA35" s="214"/>
      <c r="AB35" s="214"/>
      <c r="AC35" s="214"/>
      <c r="AD35" s="214"/>
      <c r="AE35" s="214"/>
      <c r="AF35" s="214"/>
      <c r="AG35" s="214" t="s">
        <v>206</v>
      </c>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2" x14ac:dyDescent="0.25">
      <c r="A36" s="221"/>
      <c r="B36" s="222"/>
      <c r="C36" s="245" t="s">
        <v>244</v>
      </c>
      <c r="D36" s="240"/>
      <c r="E36" s="240"/>
      <c r="F36" s="240"/>
      <c r="G36" s="240"/>
      <c r="H36" s="224"/>
      <c r="I36" s="224"/>
      <c r="J36" s="224"/>
      <c r="K36" s="224"/>
      <c r="L36" s="224"/>
      <c r="M36" s="224"/>
      <c r="N36" s="223"/>
      <c r="O36" s="223"/>
      <c r="P36" s="223"/>
      <c r="Q36" s="223"/>
      <c r="R36" s="224"/>
      <c r="S36" s="224"/>
      <c r="T36" s="224"/>
      <c r="U36" s="224"/>
      <c r="V36" s="224"/>
      <c r="W36" s="224"/>
      <c r="X36" s="224"/>
      <c r="Y36" s="224"/>
      <c r="Z36" s="214"/>
      <c r="AA36" s="214"/>
      <c r="AB36" s="214"/>
      <c r="AC36" s="214"/>
      <c r="AD36" s="214"/>
      <c r="AE36" s="214"/>
      <c r="AF36" s="214"/>
      <c r="AG36" s="214" t="s">
        <v>207</v>
      </c>
      <c r="AH36" s="214"/>
      <c r="AI36" s="214"/>
      <c r="AJ36" s="214"/>
      <c r="AK36" s="214"/>
      <c r="AL36" s="214"/>
      <c r="AM36" s="214"/>
      <c r="AN36" s="214"/>
      <c r="AO36" s="214"/>
      <c r="AP36" s="214"/>
      <c r="AQ36" s="214"/>
      <c r="AR36" s="214"/>
      <c r="AS36" s="214"/>
      <c r="AT36" s="214"/>
      <c r="AU36" s="214"/>
      <c r="AV36" s="214"/>
      <c r="AW36" s="214"/>
      <c r="AX36" s="214"/>
      <c r="AY36" s="214"/>
      <c r="AZ36" s="214"/>
      <c r="BA36" s="241" t="str">
        <f>C36</f>
        <v>Náklady na vyhotovení dokumentace skutečného provedení stavby a její předání objednateli v požadované formě a požadovaném počtu.</v>
      </c>
      <c r="BB36" s="214"/>
      <c r="BC36" s="214"/>
      <c r="BD36" s="214"/>
      <c r="BE36" s="214"/>
      <c r="BF36" s="214"/>
      <c r="BG36" s="214"/>
      <c r="BH36" s="214"/>
    </row>
    <row r="37" spans="1:60" outlineLevel="1" x14ac:dyDescent="0.25">
      <c r="A37" s="233">
        <v>14</v>
      </c>
      <c r="B37" s="234" t="s">
        <v>245</v>
      </c>
      <c r="C37" s="244" t="s">
        <v>246</v>
      </c>
      <c r="D37" s="235" t="s">
        <v>201</v>
      </c>
      <c r="E37" s="236">
        <v>1</v>
      </c>
      <c r="F37" s="237"/>
      <c r="G37" s="238">
        <f>ROUND(E37*F37,2)</f>
        <v>0</v>
      </c>
      <c r="H37" s="237"/>
      <c r="I37" s="238">
        <f>ROUND(E37*H37,2)</f>
        <v>0</v>
      </c>
      <c r="J37" s="237"/>
      <c r="K37" s="238">
        <f>ROUND(E37*J37,2)</f>
        <v>0</v>
      </c>
      <c r="L37" s="238">
        <v>21</v>
      </c>
      <c r="M37" s="238">
        <f>G37*(1+L37/100)</f>
        <v>0</v>
      </c>
      <c r="N37" s="236">
        <v>0</v>
      </c>
      <c r="O37" s="236">
        <f>ROUND(E37*N37,2)</f>
        <v>0</v>
      </c>
      <c r="P37" s="236">
        <v>0</v>
      </c>
      <c r="Q37" s="236">
        <f>ROUND(E37*P37,2)</f>
        <v>0</v>
      </c>
      <c r="R37" s="238"/>
      <c r="S37" s="238" t="s">
        <v>202</v>
      </c>
      <c r="T37" s="239" t="s">
        <v>203</v>
      </c>
      <c r="U37" s="224">
        <v>0</v>
      </c>
      <c r="V37" s="224">
        <f>ROUND(E37*U37,2)</f>
        <v>0</v>
      </c>
      <c r="W37" s="224"/>
      <c r="X37" s="224" t="s">
        <v>204</v>
      </c>
      <c r="Y37" s="224" t="s">
        <v>205</v>
      </c>
      <c r="Z37" s="214"/>
      <c r="AA37" s="214"/>
      <c r="AB37" s="214"/>
      <c r="AC37" s="214"/>
      <c r="AD37" s="214"/>
      <c r="AE37" s="214"/>
      <c r="AF37" s="214"/>
      <c r="AG37" s="214" t="s">
        <v>206</v>
      </c>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2" x14ac:dyDescent="0.25">
      <c r="A38" s="221"/>
      <c r="B38" s="222"/>
      <c r="C38" s="245" t="s">
        <v>247</v>
      </c>
      <c r="D38" s="240"/>
      <c r="E38" s="240"/>
      <c r="F38" s="240"/>
      <c r="G38" s="240"/>
      <c r="H38" s="224"/>
      <c r="I38" s="224"/>
      <c r="J38" s="224"/>
      <c r="K38" s="224"/>
      <c r="L38" s="224"/>
      <c r="M38" s="224"/>
      <c r="N38" s="223"/>
      <c r="O38" s="223"/>
      <c r="P38" s="223"/>
      <c r="Q38" s="223"/>
      <c r="R38" s="224"/>
      <c r="S38" s="224"/>
      <c r="T38" s="224"/>
      <c r="U38" s="224"/>
      <c r="V38" s="224"/>
      <c r="W38" s="224"/>
      <c r="X38" s="224"/>
      <c r="Y38" s="224"/>
      <c r="Z38" s="214"/>
      <c r="AA38" s="214"/>
      <c r="AB38" s="214"/>
      <c r="AC38" s="214"/>
      <c r="AD38" s="214"/>
      <c r="AE38" s="214"/>
      <c r="AF38" s="214"/>
      <c r="AG38" s="214" t="s">
        <v>207</v>
      </c>
      <c r="AH38" s="214"/>
      <c r="AI38" s="214"/>
      <c r="AJ38" s="214"/>
      <c r="AK38" s="214"/>
      <c r="AL38" s="214"/>
      <c r="AM38" s="214"/>
      <c r="AN38" s="214"/>
      <c r="AO38" s="214"/>
      <c r="AP38" s="214"/>
      <c r="AQ38" s="214"/>
      <c r="AR38" s="214"/>
      <c r="AS38" s="214"/>
      <c r="AT38" s="214"/>
      <c r="AU38" s="214"/>
      <c r="AV38" s="214"/>
      <c r="AW38" s="214"/>
      <c r="AX38" s="214"/>
      <c r="AY38" s="214"/>
      <c r="AZ38" s="214"/>
      <c r="BA38" s="241" t="str">
        <f>C38</f>
        <v>Náklady na provedení skutečného zaměření stavby v rozsahu nezbytném pro zápis změny do katastru nemovitostí.</v>
      </c>
      <c r="BB38" s="214"/>
      <c r="BC38" s="214"/>
      <c r="BD38" s="214"/>
      <c r="BE38" s="214"/>
      <c r="BF38" s="214"/>
      <c r="BG38" s="214"/>
      <c r="BH38" s="214"/>
    </row>
    <row r="39" spans="1:60" outlineLevel="1" x14ac:dyDescent="0.25">
      <c r="A39" s="233">
        <v>15</v>
      </c>
      <c r="B39" s="234" t="s">
        <v>248</v>
      </c>
      <c r="C39" s="244" t="s">
        <v>249</v>
      </c>
      <c r="D39" s="235" t="s">
        <v>250</v>
      </c>
      <c r="E39" s="236">
        <v>1</v>
      </c>
      <c r="F39" s="237"/>
      <c r="G39" s="238">
        <f>ROUND(E39*F39,2)</f>
        <v>0</v>
      </c>
      <c r="H39" s="237"/>
      <c r="I39" s="238">
        <f>ROUND(E39*H39,2)</f>
        <v>0</v>
      </c>
      <c r="J39" s="237"/>
      <c r="K39" s="238">
        <f>ROUND(E39*J39,2)</f>
        <v>0</v>
      </c>
      <c r="L39" s="238">
        <v>21</v>
      </c>
      <c r="M39" s="238">
        <f>G39*(1+L39/100)</f>
        <v>0</v>
      </c>
      <c r="N39" s="236">
        <v>0</v>
      </c>
      <c r="O39" s="236">
        <f>ROUND(E39*N39,2)</f>
        <v>0</v>
      </c>
      <c r="P39" s="236">
        <v>0</v>
      </c>
      <c r="Q39" s="236">
        <f>ROUND(E39*P39,2)</f>
        <v>0</v>
      </c>
      <c r="R39" s="238"/>
      <c r="S39" s="238" t="s">
        <v>251</v>
      </c>
      <c r="T39" s="239" t="s">
        <v>203</v>
      </c>
      <c r="U39" s="224">
        <v>0</v>
      </c>
      <c r="V39" s="224">
        <f>ROUND(E39*U39,2)</f>
        <v>0</v>
      </c>
      <c r="W39" s="224"/>
      <c r="X39" s="224" t="s">
        <v>204</v>
      </c>
      <c r="Y39" s="224" t="s">
        <v>205</v>
      </c>
      <c r="Z39" s="214"/>
      <c r="AA39" s="214"/>
      <c r="AB39" s="214"/>
      <c r="AC39" s="214"/>
      <c r="AD39" s="214"/>
      <c r="AE39" s="214"/>
      <c r="AF39" s="214"/>
      <c r="AG39" s="214" t="s">
        <v>206</v>
      </c>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x14ac:dyDescent="0.25">
      <c r="A40" s="3"/>
      <c r="B40" s="4"/>
      <c r="C40" s="247"/>
      <c r="D40" s="6"/>
      <c r="E40" s="3"/>
      <c r="F40" s="3"/>
      <c r="G40" s="3"/>
      <c r="H40" s="3"/>
      <c r="I40" s="3"/>
      <c r="J40" s="3"/>
      <c r="K40" s="3"/>
      <c r="L40" s="3"/>
      <c r="M40" s="3"/>
      <c r="N40" s="3"/>
      <c r="O40" s="3"/>
      <c r="P40" s="3"/>
      <c r="Q40" s="3"/>
      <c r="R40" s="3"/>
      <c r="S40" s="3"/>
      <c r="T40" s="3"/>
      <c r="U40" s="3"/>
      <c r="V40" s="3"/>
      <c r="W40" s="3"/>
      <c r="X40" s="3"/>
      <c r="Y40" s="3"/>
      <c r="AE40">
        <v>12</v>
      </c>
      <c r="AF40">
        <v>21</v>
      </c>
      <c r="AG40" t="s">
        <v>183</v>
      </c>
    </row>
    <row r="41" spans="1:60" x14ac:dyDescent="0.25">
      <c r="A41" s="217"/>
      <c r="B41" s="218" t="s">
        <v>29</v>
      </c>
      <c r="C41" s="248"/>
      <c r="D41" s="219"/>
      <c r="E41" s="220"/>
      <c r="F41" s="220"/>
      <c r="G41" s="232">
        <f>G8+G22</f>
        <v>0</v>
      </c>
      <c r="H41" s="3"/>
      <c r="I41" s="3"/>
      <c r="J41" s="3"/>
      <c r="K41" s="3"/>
      <c r="L41" s="3"/>
      <c r="M41" s="3"/>
      <c r="N41" s="3"/>
      <c r="O41" s="3"/>
      <c r="P41" s="3"/>
      <c r="Q41" s="3"/>
      <c r="R41" s="3"/>
      <c r="S41" s="3"/>
      <c r="T41" s="3"/>
      <c r="U41" s="3"/>
      <c r="V41" s="3"/>
      <c r="W41" s="3"/>
      <c r="X41" s="3"/>
      <c r="Y41" s="3"/>
      <c r="AE41">
        <f>SUMIF(L7:L39,AE40,G7:G39)</f>
        <v>0</v>
      </c>
      <c r="AF41">
        <f>SUMIF(L7:L39,AF40,G7:G39)</f>
        <v>0</v>
      </c>
      <c r="AG41" t="s">
        <v>252</v>
      </c>
    </row>
    <row r="42" spans="1:60" x14ac:dyDescent="0.25">
      <c r="C42" s="249"/>
      <c r="D42" s="10"/>
      <c r="AG42" t="s">
        <v>254</v>
      </c>
    </row>
    <row r="43" spans="1:60" x14ac:dyDescent="0.25">
      <c r="D43" s="10"/>
    </row>
    <row r="44" spans="1:60" x14ac:dyDescent="0.25">
      <c r="D44" s="10"/>
    </row>
    <row r="45" spans="1:60" x14ac:dyDescent="0.25">
      <c r="D45" s="10"/>
    </row>
    <row r="46" spans="1:60" x14ac:dyDescent="0.25">
      <c r="D46" s="10"/>
    </row>
    <row r="47" spans="1:60" x14ac:dyDescent="0.25">
      <c r="D47" s="10"/>
    </row>
    <row r="48" spans="1:60"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xdxb3kK2qxo5BqNxHjE8gaT5DEu2kBg4P+fv+QjZXJ3Dql0Vlmiy9ezJpITSX8xLs9d6QBUVmxtG5HOLKASNhw==" saltValue="71tox4IM7pSJOarxSKgY0w==" spinCount="100000" sheet="1" formatRows="0"/>
  <mergeCells count="19">
    <mergeCell ref="C38:G38"/>
    <mergeCell ref="C26:G26"/>
    <mergeCell ref="C28:G28"/>
    <mergeCell ref="C30:G30"/>
    <mergeCell ref="C32:G32"/>
    <mergeCell ref="C34:G34"/>
    <mergeCell ref="C36:G36"/>
    <mergeCell ref="C13:G13"/>
    <mergeCell ref="C15:G15"/>
    <mergeCell ref="C17:G17"/>
    <mergeCell ref="C19:G19"/>
    <mergeCell ref="C21:G21"/>
    <mergeCell ref="C24:G24"/>
    <mergeCell ref="A1:G1"/>
    <mergeCell ref="C2:G2"/>
    <mergeCell ref="C3:G3"/>
    <mergeCell ref="C4:G4"/>
    <mergeCell ref="C10:G10"/>
    <mergeCell ref="C11:G11"/>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51EC-74B8-4152-A8AB-DB472FC6045C}">
  <sheetPr>
    <outlinePr summaryBelow="0"/>
  </sheetPr>
  <dimension ref="A1:BH5000"/>
  <sheetViews>
    <sheetView workbookViewId="0">
      <pane ySplit="7" topLeftCell="A8" activePane="bottomLeft" state="frozen"/>
      <selection pane="bottomLeft" sqref="A1:G1"/>
    </sheetView>
  </sheetViews>
  <sheetFormatPr defaultRowHeight="13.2" outlineLevelRow="3"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9" t="s">
        <v>255</v>
      </c>
      <c r="B1" s="199"/>
      <c r="C1" s="199"/>
      <c r="D1" s="199"/>
      <c r="E1" s="199"/>
      <c r="F1" s="199"/>
      <c r="G1" s="199"/>
      <c r="AG1" t="s">
        <v>168</v>
      </c>
    </row>
    <row r="2" spans="1:60" ht="25.05" customHeight="1" x14ac:dyDescent="0.25">
      <c r="A2" s="200" t="s">
        <v>7</v>
      </c>
      <c r="B2" s="49" t="s">
        <v>43</v>
      </c>
      <c r="C2" s="203" t="s">
        <v>44</v>
      </c>
      <c r="D2" s="201"/>
      <c r="E2" s="201"/>
      <c r="F2" s="201"/>
      <c r="G2" s="202"/>
      <c r="AG2" t="s">
        <v>169</v>
      </c>
    </row>
    <row r="3" spans="1:60" ht="25.05" customHeight="1" x14ac:dyDescent="0.25">
      <c r="A3" s="200" t="s">
        <v>8</v>
      </c>
      <c r="B3" s="49" t="s">
        <v>56</v>
      </c>
      <c r="C3" s="203" t="s">
        <v>57</v>
      </c>
      <c r="D3" s="201"/>
      <c r="E3" s="201"/>
      <c r="F3" s="201"/>
      <c r="G3" s="202"/>
      <c r="AC3" s="178" t="s">
        <v>169</v>
      </c>
      <c r="AG3" t="s">
        <v>173</v>
      </c>
    </row>
    <row r="4" spans="1:60" ht="25.05" customHeight="1" x14ac:dyDescent="0.25">
      <c r="A4" s="204" t="s">
        <v>9</v>
      </c>
      <c r="B4" s="205" t="s">
        <v>53</v>
      </c>
      <c r="C4" s="206" t="s">
        <v>58</v>
      </c>
      <c r="D4" s="207"/>
      <c r="E4" s="207"/>
      <c r="F4" s="207"/>
      <c r="G4" s="208"/>
      <c r="AG4" t="s">
        <v>174</v>
      </c>
    </row>
    <row r="5" spans="1:60" x14ac:dyDescent="0.25">
      <c r="D5" s="10"/>
    </row>
    <row r="6" spans="1:60" ht="39.6" x14ac:dyDescent="0.25">
      <c r="A6" s="210" t="s">
        <v>175</v>
      </c>
      <c r="B6" s="212" t="s">
        <v>176</v>
      </c>
      <c r="C6" s="212" t="s">
        <v>177</v>
      </c>
      <c r="D6" s="211" t="s">
        <v>178</v>
      </c>
      <c r="E6" s="210" t="s">
        <v>179</v>
      </c>
      <c r="F6" s="209" t="s">
        <v>180</v>
      </c>
      <c r="G6" s="210" t="s">
        <v>29</v>
      </c>
      <c r="H6" s="213" t="s">
        <v>30</v>
      </c>
      <c r="I6" s="213" t="s">
        <v>181</v>
      </c>
      <c r="J6" s="213" t="s">
        <v>31</v>
      </c>
      <c r="K6" s="213" t="s">
        <v>182</v>
      </c>
      <c r="L6" s="213" t="s">
        <v>183</v>
      </c>
      <c r="M6" s="213" t="s">
        <v>184</v>
      </c>
      <c r="N6" s="213" t="s">
        <v>185</v>
      </c>
      <c r="O6" s="213" t="s">
        <v>186</v>
      </c>
      <c r="P6" s="213" t="s">
        <v>187</v>
      </c>
      <c r="Q6" s="213" t="s">
        <v>188</v>
      </c>
      <c r="R6" s="213" t="s">
        <v>189</v>
      </c>
      <c r="S6" s="213" t="s">
        <v>190</v>
      </c>
      <c r="T6" s="213" t="s">
        <v>191</v>
      </c>
      <c r="U6" s="213" t="s">
        <v>192</v>
      </c>
      <c r="V6" s="213" t="s">
        <v>193</v>
      </c>
      <c r="W6" s="213" t="s">
        <v>194</v>
      </c>
      <c r="X6" s="213" t="s">
        <v>195</v>
      </c>
      <c r="Y6" s="213" t="s">
        <v>196</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6" t="s">
        <v>197</v>
      </c>
      <c r="B8" s="227" t="s">
        <v>61</v>
      </c>
      <c r="C8" s="243" t="s">
        <v>136</v>
      </c>
      <c r="D8" s="228"/>
      <c r="E8" s="229"/>
      <c r="F8" s="230"/>
      <c r="G8" s="230">
        <f>SUMIF(AG9:AG55,"&lt;&gt;NOR",G9:G55)</f>
        <v>0</v>
      </c>
      <c r="H8" s="230"/>
      <c r="I8" s="230">
        <f>SUM(I9:I55)</f>
        <v>0</v>
      </c>
      <c r="J8" s="230"/>
      <c r="K8" s="230">
        <f>SUM(K9:K55)</f>
        <v>0</v>
      </c>
      <c r="L8" s="230"/>
      <c r="M8" s="230">
        <f>SUM(M9:M55)</f>
        <v>0</v>
      </c>
      <c r="N8" s="229"/>
      <c r="O8" s="229">
        <f>SUM(O9:O55)</f>
        <v>0</v>
      </c>
      <c r="P8" s="229"/>
      <c r="Q8" s="229">
        <f>SUM(Q9:Q55)</f>
        <v>0</v>
      </c>
      <c r="R8" s="230"/>
      <c r="S8" s="230"/>
      <c r="T8" s="231"/>
      <c r="U8" s="225"/>
      <c r="V8" s="225">
        <f>SUM(V9:V55)</f>
        <v>187.81000000000003</v>
      </c>
      <c r="W8" s="225"/>
      <c r="X8" s="225"/>
      <c r="Y8" s="225"/>
      <c r="AG8" t="s">
        <v>198</v>
      </c>
    </row>
    <row r="9" spans="1:60" outlineLevel="1" x14ac:dyDescent="0.25">
      <c r="A9" s="233">
        <v>1</v>
      </c>
      <c r="B9" s="234" t="s">
        <v>256</v>
      </c>
      <c r="C9" s="244" t="s">
        <v>257</v>
      </c>
      <c r="D9" s="235" t="s">
        <v>258</v>
      </c>
      <c r="E9" s="236">
        <v>108.8</v>
      </c>
      <c r="F9" s="237"/>
      <c r="G9" s="238">
        <f>ROUND(E9*F9,2)</f>
        <v>0</v>
      </c>
      <c r="H9" s="237"/>
      <c r="I9" s="238">
        <f>ROUND(E9*H9,2)</f>
        <v>0</v>
      </c>
      <c r="J9" s="237"/>
      <c r="K9" s="238">
        <f>ROUND(E9*J9,2)</f>
        <v>0</v>
      </c>
      <c r="L9" s="238">
        <v>21</v>
      </c>
      <c r="M9" s="238">
        <f>G9*(1+L9/100)</f>
        <v>0</v>
      </c>
      <c r="N9" s="236">
        <v>0</v>
      </c>
      <c r="O9" s="236">
        <f>ROUND(E9*N9,2)</f>
        <v>0</v>
      </c>
      <c r="P9" s="236">
        <v>0</v>
      </c>
      <c r="Q9" s="236">
        <f>ROUND(E9*P9,2)</f>
        <v>0</v>
      </c>
      <c r="R9" s="238" t="s">
        <v>259</v>
      </c>
      <c r="S9" s="238" t="s">
        <v>202</v>
      </c>
      <c r="T9" s="239" t="s">
        <v>260</v>
      </c>
      <c r="U9" s="224">
        <v>0.01</v>
      </c>
      <c r="V9" s="224">
        <f>ROUND(E9*U9,2)</f>
        <v>1.0900000000000001</v>
      </c>
      <c r="W9" s="224"/>
      <c r="X9" s="224" t="s">
        <v>261</v>
      </c>
      <c r="Y9" s="224" t="s">
        <v>205</v>
      </c>
      <c r="Z9" s="214"/>
      <c r="AA9" s="214"/>
      <c r="AB9" s="214"/>
      <c r="AC9" s="214"/>
      <c r="AD9" s="214"/>
      <c r="AE9" s="214"/>
      <c r="AF9" s="214"/>
      <c r="AG9" s="214" t="s">
        <v>262</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2" x14ac:dyDescent="0.25">
      <c r="A10" s="221"/>
      <c r="B10" s="222"/>
      <c r="C10" s="260" t="s">
        <v>263</v>
      </c>
      <c r="D10" s="252"/>
      <c r="E10" s="252"/>
      <c r="F10" s="252"/>
      <c r="G10" s="252"/>
      <c r="H10" s="224"/>
      <c r="I10" s="224"/>
      <c r="J10" s="224"/>
      <c r="K10" s="224"/>
      <c r="L10" s="224"/>
      <c r="M10" s="224"/>
      <c r="N10" s="223"/>
      <c r="O10" s="223"/>
      <c r="P10" s="223"/>
      <c r="Q10" s="223"/>
      <c r="R10" s="224"/>
      <c r="S10" s="224"/>
      <c r="T10" s="224"/>
      <c r="U10" s="224"/>
      <c r="V10" s="224"/>
      <c r="W10" s="224"/>
      <c r="X10" s="224"/>
      <c r="Y10" s="224"/>
      <c r="Z10" s="214"/>
      <c r="AA10" s="214"/>
      <c r="AB10" s="214"/>
      <c r="AC10" s="214"/>
      <c r="AD10" s="214"/>
      <c r="AE10" s="214"/>
      <c r="AF10" s="214"/>
      <c r="AG10" s="214" t="s">
        <v>264</v>
      </c>
      <c r="AH10" s="214"/>
      <c r="AI10" s="214"/>
      <c r="AJ10" s="214"/>
      <c r="AK10" s="214"/>
      <c r="AL10" s="214"/>
      <c r="AM10" s="214"/>
      <c r="AN10" s="214"/>
      <c r="AO10" s="214"/>
      <c r="AP10" s="214"/>
      <c r="AQ10" s="214"/>
      <c r="AR10" s="214"/>
      <c r="AS10" s="214"/>
      <c r="AT10" s="214"/>
      <c r="AU10" s="214"/>
      <c r="AV10" s="214"/>
      <c r="AW10" s="214"/>
      <c r="AX10" s="214"/>
      <c r="AY10" s="214"/>
      <c r="AZ10" s="214"/>
      <c r="BA10" s="241" t="str">
        <f>C10</f>
        <v>nebo lesní půdy, s vodorovným přemístěním na hromady v místě upotřebení nebo na dočasné či trvalé skládky se složením</v>
      </c>
      <c r="BB10" s="214"/>
      <c r="BC10" s="214"/>
      <c r="BD10" s="214"/>
      <c r="BE10" s="214"/>
      <c r="BF10" s="214"/>
      <c r="BG10" s="214"/>
      <c r="BH10" s="214"/>
    </row>
    <row r="11" spans="1:60" outlineLevel="2" x14ac:dyDescent="0.25">
      <c r="A11" s="221"/>
      <c r="B11" s="222"/>
      <c r="C11" s="261" t="s">
        <v>265</v>
      </c>
      <c r="D11" s="250"/>
      <c r="E11" s="251">
        <v>108.8</v>
      </c>
      <c r="F11" s="224"/>
      <c r="G11" s="224"/>
      <c r="H11" s="224"/>
      <c r="I11" s="224"/>
      <c r="J11" s="224"/>
      <c r="K11" s="224"/>
      <c r="L11" s="224"/>
      <c r="M11" s="224"/>
      <c r="N11" s="223"/>
      <c r="O11" s="223"/>
      <c r="P11" s="223"/>
      <c r="Q11" s="223"/>
      <c r="R11" s="224"/>
      <c r="S11" s="224"/>
      <c r="T11" s="224"/>
      <c r="U11" s="224"/>
      <c r="V11" s="224"/>
      <c r="W11" s="224"/>
      <c r="X11" s="224"/>
      <c r="Y11" s="224"/>
      <c r="Z11" s="214"/>
      <c r="AA11" s="214"/>
      <c r="AB11" s="214"/>
      <c r="AC11" s="214"/>
      <c r="AD11" s="214"/>
      <c r="AE11" s="214"/>
      <c r="AF11" s="214"/>
      <c r="AG11" s="214" t="s">
        <v>266</v>
      </c>
      <c r="AH11" s="214">
        <v>0</v>
      </c>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1" x14ac:dyDescent="0.25">
      <c r="A12" s="233">
        <v>2</v>
      </c>
      <c r="B12" s="234" t="s">
        <v>267</v>
      </c>
      <c r="C12" s="244" t="s">
        <v>268</v>
      </c>
      <c r="D12" s="235" t="s">
        <v>258</v>
      </c>
      <c r="E12" s="236">
        <v>272</v>
      </c>
      <c r="F12" s="237"/>
      <c r="G12" s="238">
        <f>ROUND(E12*F12,2)</f>
        <v>0</v>
      </c>
      <c r="H12" s="237"/>
      <c r="I12" s="238">
        <f>ROUND(E12*H12,2)</f>
        <v>0</v>
      </c>
      <c r="J12" s="237"/>
      <c r="K12" s="238">
        <f>ROUND(E12*J12,2)</f>
        <v>0</v>
      </c>
      <c r="L12" s="238">
        <v>21</v>
      </c>
      <c r="M12" s="238">
        <f>G12*(1+L12/100)</f>
        <v>0</v>
      </c>
      <c r="N12" s="236">
        <v>0</v>
      </c>
      <c r="O12" s="236">
        <f>ROUND(E12*N12,2)</f>
        <v>0</v>
      </c>
      <c r="P12" s="236">
        <v>0</v>
      </c>
      <c r="Q12" s="236">
        <f>ROUND(E12*P12,2)</f>
        <v>0</v>
      </c>
      <c r="R12" s="238" t="s">
        <v>259</v>
      </c>
      <c r="S12" s="238" t="s">
        <v>202</v>
      </c>
      <c r="T12" s="239" t="s">
        <v>260</v>
      </c>
      <c r="U12" s="224">
        <v>0.223</v>
      </c>
      <c r="V12" s="224">
        <f>ROUND(E12*U12,2)</f>
        <v>60.66</v>
      </c>
      <c r="W12" s="224"/>
      <c r="X12" s="224" t="s">
        <v>261</v>
      </c>
      <c r="Y12" s="224" t="s">
        <v>205</v>
      </c>
      <c r="Z12" s="214"/>
      <c r="AA12" s="214"/>
      <c r="AB12" s="214"/>
      <c r="AC12" s="214"/>
      <c r="AD12" s="214"/>
      <c r="AE12" s="214"/>
      <c r="AF12" s="214"/>
      <c r="AG12" s="214" t="s">
        <v>262</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2" x14ac:dyDescent="0.25">
      <c r="A13" s="221"/>
      <c r="B13" s="222"/>
      <c r="C13" s="260" t="s">
        <v>269</v>
      </c>
      <c r="D13" s="252"/>
      <c r="E13" s="252"/>
      <c r="F13" s="252"/>
      <c r="G13" s="252"/>
      <c r="H13" s="224"/>
      <c r="I13" s="224"/>
      <c r="J13" s="224"/>
      <c r="K13" s="224"/>
      <c r="L13" s="224"/>
      <c r="M13" s="224"/>
      <c r="N13" s="223"/>
      <c r="O13" s="223"/>
      <c r="P13" s="223"/>
      <c r="Q13" s="223"/>
      <c r="R13" s="224"/>
      <c r="S13" s="224"/>
      <c r="T13" s="224"/>
      <c r="U13" s="224"/>
      <c r="V13" s="224"/>
      <c r="W13" s="224"/>
      <c r="X13" s="224"/>
      <c r="Y13" s="224"/>
      <c r="Z13" s="214"/>
      <c r="AA13" s="214"/>
      <c r="AB13" s="214"/>
      <c r="AC13" s="214"/>
      <c r="AD13" s="214"/>
      <c r="AE13" s="214"/>
      <c r="AF13" s="214"/>
      <c r="AG13" s="214" t="s">
        <v>264</v>
      </c>
      <c r="AH13" s="214"/>
      <c r="AI13" s="214"/>
      <c r="AJ13" s="214"/>
      <c r="AK13" s="214"/>
      <c r="AL13" s="214"/>
      <c r="AM13" s="214"/>
      <c r="AN13" s="214"/>
      <c r="AO13" s="214"/>
      <c r="AP13" s="214"/>
      <c r="AQ13" s="214"/>
      <c r="AR13" s="214"/>
      <c r="AS13" s="214"/>
      <c r="AT13" s="214"/>
      <c r="AU13" s="214"/>
      <c r="AV13" s="214"/>
      <c r="AW13" s="214"/>
      <c r="AX13" s="214"/>
      <c r="AY13" s="214"/>
      <c r="AZ13" s="214"/>
      <c r="BA13" s="241" t="str">
        <f>C13</f>
        <v>s přemístěním výkopku v příčných profilech na vzdálenost do 15 m nebo s naložením na dopravní prostředek.</v>
      </c>
      <c r="BB13" s="214"/>
      <c r="BC13" s="214"/>
      <c r="BD13" s="214"/>
      <c r="BE13" s="214"/>
      <c r="BF13" s="214"/>
      <c r="BG13" s="214"/>
      <c r="BH13" s="214"/>
    </row>
    <row r="14" spans="1:60" outlineLevel="1" x14ac:dyDescent="0.25">
      <c r="A14" s="233">
        <v>3</v>
      </c>
      <c r="B14" s="234" t="s">
        <v>270</v>
      </c>
      <c r="C14" s="244" t="s">
        <v>271</v>
      </c>
      <c r="D14" s="235" t="s">
        <v>258</v>
      </c>
      <c r="E14" s="236">
        <v>272</v>
      </c>
      <c r="F14" s="237"/>
      <c r="G14" s="238">
        <f>ROUND(E14*F14,2)</f>
        <v>0</v>
      </c>
      <c r="H14" s="237"/>
      <c r="I14" s="238">
        <f>ROUND(E14*H14,2)</f>
        <v>0</v>
      </c>
      <c r="J14" s="237"/>
      <c r="K14" s="238">
        <f>ROUND(E14*J14,2)</f>
        <v>0</v>
      </c>
      <c r="L14" s="238">
        <v>21</v>
      </c>
      <c r="M14" s="238">
        <f>G14*(1+L14/100)</f>
        <v>0</v>
      </c>
      <c r="N14" s="236">
        <v>0</v>
      </c>
      <c r="O14" s="236">
        <f>ROUND(E14*N14,2)</f>
        <v>0</v>
      </c>
      <c r="P14" s="236">
        <v>0</v>
      </c>
      <c r="Q14" s="236">
        <f>ROUND(E14*P14,2)</f>
        <v>0</v>
      </c>
      <c r="R14" s="238" t="s">
        <v>259</v>
      </c>
      <c r="S14" s="238" t="s">
        <v>202</v>
      </c>
      <c r="T14" s="239" t="s">
        <v>260</v>
      </c>
      <c r="U14" s="224">
        <v>0.09</v>
      </c>
      <c r="V14" s="224">
        <f>ROUND(E14*U14,2)</f>
        <v>24.48</v>
      </c>
      <c r="W14" s="224"/>
      <c r="X14" s="224" t="s">
        <v>261</v>
      </c>
      <c r="Y14" s="224" t="s">
        <v>205</v>
      </c>
      <c r="Z14" s="214"/>
      <c r="AA14" s="214"/>
      <c r="AB14" s="214"/>
      <c r="AC14" s="214"/>
      <c r="AD14" s="214"/>
      <c r="AE14" s="214"/>
      <c r="AF14" s="214"/>
      <c r="AG14" s="214" t="s">
        <v>272</v>
      </c>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row>
    <row r="15" spans="1:60" outlineLevel="2" x14ac:dyDescent="0.25">
      <c r="A15" s="221"/>
      <c r="B15" s="222"/>
      <c r="C15" s="260" t="s">
        <v>269</v>
      </c>
      <c r="D15" s="252"/>
      <c r="E15" s="252"/>
      <c r="F15" s="252"/>
      <c r="G15" s="252"/>
      <c r="H15" s="224"/>
      <c r="I15" s="224"/>
      <c r="J15" s="224"/>
      <c r="K15" s="224"/>
      <c r="L15" s="224"/>
      <c r="M15" s="224"/>
      <c r="N15" s="223"/>
      <c r="O15" s="223"/>
      <c r="P15" s="223"/>
      <c r="Q15" s="223"/>
      <c r="R15" s="224"/>
      <c r="S15" s="224"/>
      <c r="T15" s="224"/>
      <c r="U15" s="224"/>
      <c r="V15" s="224"/>
      <c r="W15" s="224"/>
      <c r="X15" s="224"/>
      <c r="Y15" s="224"/>
      <c r="Z15" s="214"/>
      <c r="AA15" s="214"/>
      <c r="AB15" s="214"/>
      <c r="AC15" s="214"/>
      <c r="AD15" s="214"/>
      <c r="AE15" s="214"/>
      <c r="AF15" s="214"/>
      <c r="AG15" s="214" t="s">
        <v>264</v>
      </c>
      <c r="AH15" s="214"/>
      <c r="AI15" s="214"/>
      <c r="AJ15" s="214"/>
      <c r="AK15" s="214"/>
      <c r="AL15" s="214"/>
      <c r="AM15" s="214"/>
      <c r="AN15" s="214"/>
      <c r="AO15" s="214"/>
      <c r="AP15" s="214"/>
      <c r="AQ15" s="214"/>
      <c r="AR15" s="214"/>
      <c r="AS15" s="214"/>
      <c r="AT15" s="214"/>
      <c r="AU15" s="214"/>
      <c r="AV15" s="214"/>
      <c r="AW15" s="214"/>
      <c r="AX15" s="214"/>
      <c r="AY15" s="214"/>
      <c r="AZ15" s="214"/>
      <c r="BA15" s="241" t="str">
        <f>C15</f>
        <v>s přemístěním výkopku v příčných profilech na vzdálenost do 15 m nebo s naložením na dopravní prostředek.</v>
      </c>
      <c r="BB15" s="214"/>
      <c r="BC15" s="214"/>
      <c r="BD15" s="214"/>
      <c r="BE15" s="214"/>
      <c r="BF15" s="214"/>
      <c r="BG15" s="214"/>
      <c r="BH15" s="214"/>
    </row>
    <row r="16" spans="1:60" outlineLevel="1" x14ac:dyDescent="0.25">
      <c r="A16" s="233">
        <v>4</v>
      </c>
      <c r="B16" s="234" t="s">
        <v>273</v>
      </c>
      <c r="C16" s="244" t="s">
        <v>274</v>
      </c>
      <c r="D16" s="235" t="s">
        <v>258</v>
      </c>
      <c r="E16" s="236">
        <v>222</v>
      </c>
      <c r="F16" s="237"/>
      <c r="G16" s="238">
        <f>ROUND(E16*F16,2)</f>
        <v>0</v>
      </c>
      <c r="H16" s="237"/>
      <c r="I16" s="238">
        <f>ROUND(E16*H16,2)</f>
        <v>0</v>
      </c>
      <c r="J16" s="237"/>
      <c r="K16" s="238">
        <f>ROUND(E16*J16,2)</f>
        <v>0</v>
      </c>
      <c r="L16" s="238">
        <v>21</v>
      </c>
      <c r="M16" s="238">
        <f>G16*(1+L16/100)</f>
        <v>0</v>
      </c>
      <c r="N16" s="236">
        <v>0</v>
      </c>
      <c r="O16" s="236">
        <f>ROUND(E16*N16,2)</f>
        <v>0</v>
      </c>
      <c r="P16" s="236">
        <v>0</v>
      </c>
      <c r="Q16" s="236">
        <f>ROUND(E16*P16,2)</f>
        <v>0</v>
      </c>
      <c r="R16" s="238" t="s">
        <v>259</v>
      </c>
      <c r="S16" s="238" t="s">
        <v>202</v>
      </c>
      <c r="T16" s="239" t="s">
        <v>260</v>
      </c>
      <c r="U16" s="224">
        <v>0.01</v>
      </c>
      <c r="V16" s="224">
        <f>ROUND(E16*U16,2)</f>
        <v>2.2200000000000002</v>
      </c>
      <c r="W16" s="224"/>
      <c r="X16" s="224" t="s">
        <v>261</v>
      </c>
      <c r="Y16" s="224" t="s">
        <v>205</v>
      </c>
      <c r="Z16" s="214"/>
      <c r="AA16" s="214"/>
      <c r="AB16" s="214"/>
      <c r="AC16" s="214"/>
      <c r="AD16" s="214"/>
      <c r="AE16" s="214"/>
      <c r="AF16" s="214"/>
      <c r="AG16" s="214" t="s">
        <v>262</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2" x14ac:dyDescent="0.25">
      <c r="A17" s="221"/>
      <c r="B17" s="222"/>
      <c r="C17" s="260" t="s">
        <v>275</v>
      </c>
      <c r="D17" s="252"/>
      <c r="E17" s="252"/>
      <c r="F17" s="252"/>
      <c r="G17" s="252"/>
      <c r="H17" s="224"/>
      <c r="I17" s="224"/>
      <c r="J17" s="224"/>
      <c r="K17" s="224"/>
      <c r="L17" s="224"/>
      <c r="M17" s="224"/>
      <c r="N17" s="223"/>
      <c r="O17" s="223"/>
      <c r="P17" s="223"/>
      <c r="Q17" s="223"/>
      <c r="R17" s="224"/>
      <c r="S17" s="224"/>
      <c r="T17" s="224"/>
      <c r="U17" s="224"/>
      <c r="V17" s="224"/>
      <c r="W17" s="224"/>
      <c r="X17" s="224"/>
      <c r="Y17" s="224"/>
      <c r="Z17" s="214"/>
      <c r="AA17" s="214"/>
      <c r="AB17" s="214"/>
      <c r="AC17" s="214"/>
      <c r="AD17" s="214"/>
      <c r="AE17" s="214"/>
      <c r="AF17" s="214"/>
      <c r="AG17" s="214" t="s">
        <v>264</v>
      </c>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outlineLevel="2" x14ac:dyDescent="0.25">
      <c r="A18" s="221"/>
      <c r="B18" s="222"/>
      <c r="C18" s="261" t="s">
        <v>276</v>
      </c>
      <c r="D18" s="250"/>
      <c r="E18" s="251">
        <v>222</v>
      </c>
      <c r="F18" s="224"/>
      <c r="G18" s="224"/>
      <c r="H18" s="224"/>
      <c r="I18" s="224"/>
      <c r="J18" s="224"/>
      <c r="K18" s="224"/>
      <c r="L18" s="224"/>
      <c r="M18" s="224"/>
      <c r="N18" s="223"/>
      <c r="O18" s="223"/>
      <c r="P18" s="223"/>
      <c r="Q18" s="223"/>
      <c r="R18" s="224"/>
      <c r="S18" s="224"/>
      <c r="T18" s="224"/>
      <c r="U18" s="224"/>
      <c r="V18" s="224"/>
      <c r="W18" s="224"/>
      <c r="X18" s="224"/>
      <c r="Y18" s="224"/>
      <c r="Z18" s="214"/>
      <c r="AA18" s="214"/>
      <c r="AB18" s="214"/>
      <c r="AC18" s="214"/>
      <c r="AD18" s="214"/>
      <c r="AE18" s="214"/>
      <c r="AF18" s="214"/>
      <c r="AG18" s="214" t="s">
        <v>266</v>
      </c>
      <c r="AH18" s="214">
        <v>0</v>
      </c>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ht="20.399999999999999" outlineLevel="1" x14ac:dyDescent="0.25">
      <c r="A19" s="233">
        <v>5</v>
      </c>
      <c r="B19" s="234" t="s">
        <v>277</v>
      </c>
      <c r="C19" s="244" t="s">
        <v>278</v>
      </c>
      <c r="D19" s="235" t="s">
        <v>258</v>
      </c>
      <c r="E19" s="236">
        <v>666</v>
      </c>
      <c r="F19" s="237"/>
      <c r="G19" s="238">
        <f>ROUND(E19*F19,2)</f>
        <v>0</v>
      </c>
      <c r="H19" s="237"/>
      <c r="I19" s="238">
        <f>ROUND(E19*H19,2)</f>
        <v>0</v>
      </c>
      <c r="J19" s="237"/>
      <c r="K19" s="238">
        <f>ROUND(E19*J19,2)</f>
        <v>0</v>
      </c>
      <c r="L19" s="238">
        <v>21</v>
      </c>
      <c r="M19" s="238">
        <f>G19*(1+L19/100)</f>
        <v>0</v>
      </c>
      <c r="N19" s="236">
        <v>0</v>
      </c>
      <c r="O19" s="236">
        <f>ROUND(E19*N19,2)</f>
        <v>0</v>
      </c>
      <c r="P19" s="236">
        <v>0</v>
      </c>
      <c r="Q19" s="236">
        <f>ROUND(E19*P19,2)</f>
        <v>0</v>
      </c>
      <c r="R19" s="238" t="s">
        <v>259</v>
      </c>
      <c r="S19" s="238" t="s">
        <v>202</v>
      </c>
      <c r="T19" s="239" t="s">
        <v>260</v>
      </c>
      <c r="U19" s="224">
        <v>0</v>
      </c>
      <c r="V19" s="224">
        <f>ROUND(E19*U19,2)</f>
        <v>0</v>
      </c>
      <c r="W19" s="224"/>
      <c r="X19" s="224" t="s">
        <v>261</v>
      </c>
      <c r="Y19" s="224" t="s">
        <v>205</v>
      </c>
      <c r="Z19" s="214"/>
      <c r="AA19" s="214"/>
      <c r="AB19" s="214"/>
      <c r="AC19" s="214"/>
      <c r="AD19" s="214"/>
      <c r="AE19" s="214"/>
      <c r="AF19" s="214"/>
      <c r="AG19" s="214" t="s">
        <v>262</v>
      </c>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row>
    <row r="20" spans="1:60" outlineLevel="2" x14ac:dyDescent="0.25">
      <c r="A20" s="221"/>
      <c r="B20" s="222"/>
      <c r="C20" s="260" t="s">
        <v>275</v>
      </c>
      <c r="D20" s="252"/>
      <c r="E20" s="252"/>
      <c r="F20" s="252"/>
      <c r="G20" s="252"/>
      <c r="H20" s="224"/>
      <c r="I20" s="224"/>
      <c r="J20" s="224"/>
      <c r="K20" s="224"/>
      <c r="L20" s="224"/>
      <c r="M20" s="224"/>
      <c r="N20" s="223"/>
      <c r="O20" s="223"/>
      <c r="P20" s="223"/>
      <c r="Q20" s="223"/>
      <c r="R20" s="224"/>
      <c r="S20" s="224"/>
      <c r="T20" s="224"/>
      <c r="U20" s="224"/>
      <c r="V20" s="224"/>
      <c r="W20" s="224"/>
      <c r="X20" s="224"/>
      <c r="Y20" s="224"/>
      <c r="Z20" s="214"/>
      <c r="AA20" s="214"/>
      <c r="AB20" s="214"/>
      <c r="AC20" s="214"/>
      <c r="AD20" s="214"/>
      <c r="AE20" s="214"/>
      <c r="AF20" s="214"/>
      <c r="AG20" s="214" t="s">
        <v>264</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2" x14ac:dyDescent="0.25">
      <c r="A21" s="221"/>
      <c r="B21" s="222"/>
      <c r="C21" s="261" t="s">
        <v>279</v>
      </c>
      <c r="D21" s="250"/>
      <c r="E21" s="251">
        <v>666</v>
      </c>
      <c r="F21" s="224"/>
      <c r="G21" s="224"/>
      <c r="H21" s="224"/>
      <c r="I21" s="224"/>
      <c r="J21" s="224"/>
      <c r="K21" s="224"/>
      <c r="L21" s="224"/>
      <c r="M21" s="224"/>
      <c r="N21" s="223"/>
      <c r="O21" s="223"/>
      <c r="P21" s="223"/>
      <c r="Q21" s="223"/>
      <c r="R21" s="224"/>
      <c r="S21" s="224"/>
      <c r="T21" s="224"/>
      <c r="U21" s="224"/>
      <c r="V21" s="224"/>
      <c r="W21" s="224"/>
      <c r="X21" s="224"/>
      <c r="Y21" s="224"/>
      <c r="Z21" s="214"/>
      <c r="AA21" s="214"/>
      <c r="AB21" s="214"/>
      <c r="AC21" s="214"/>
      <c r="AD21" s="214"/>
      <c r="AE21" s="214"/>
      <c r="AF21" s="214"/>
      <c r="AG21" s="214" t="s">
        <v>266</v>
      </c>
      <c r="AH21" s="214">
        <v>5</v>
      </c>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ht="30.6" outlineLevel="1" x14ac:dyDescent="0.25">
      <c r="A22" s="233">
        <v>6</v>
      </c>
      <c r="B22" s="234" t="s">
        <v>280</v>
      </c>
      <c r="C22" s="244" t="s">
        <v>281</v>
      </c>
      <c r="D22" s="235" t="s">
        <v>258</v>
      </c>
      <c r="E22" s="236">
        <v>50</v>
      </c>
      <c r="F22" s="237"/>
      <c r="G22" s="238">
        <f>ROUND(E22*F22,2)</f>
        <v>0</v>
      </c>
      <c r="H22" s="237"/>
      <c r="I22" s="238">
        <f>ROUND(E22*H22,2)</f>
        <v>0</v>
      </c>
      <c r="J22" s="237"/>
      <c r="K22" s="238">
        <f>ROUND(E22*J22,2)</f>
        <v>0</v>
      </c>
      <c r="L22" s="238">
        <v>21</v>
      </c>
      <c r="M22" s="238">
        <f>G22*(1+L22/100)</f>
        <v>0</v>
      </c>
      <c r="N22" s="236">
        <v>0</v>
      </c>
      <c r="O22" s="236">
        <f>ROUND(E22*N22,2)</f>
        <v>0</v>
      </c>
      <c r="P22" s="236">
        <v>0</v>
      </c>
      <c r="Q22" s="236">
        <f>ROUND(E22*P22,2)</f>
        <v>0</v>
      </c>
      <c r="R22" s="238" t="s">
        <v>259</v>
      </c>
      <c r="S22" s="238" t="s">
        <v>202</v>
      </c>
      <c r="T22" s="239" t="s">
        <v>260</v>
      </c>
      <c r="U22" s="224">
        <v>8.5999999999999993E-2</v>
      </c>
      <c r="V22" s="224">
        <f>ROUND(E22*U22,2)</f>
        <v>4.3</v>
      </c>
      <c r="W22" s="224"/>
      <c r="X22" s="224" t="s">
        <v>261</v>
      </c>
      <c r="Y22" s="224" t="s">
        <v>205</v>
      </c>
      <c r="Z22" s="214"/>
      <c r="AA22" s="214"/>
      <c r="AB22" s="214"/>
      <c r="AC22" s="214"/>
      <c r="AD22" s="214"/>
      <c r="AE22" s="214"/>
      <c r="AF22" s="214"/>
      <c r="AG22" s="214" t="s">
        <v>262</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outlineLevel="2" x14ac:dyDescent="0.25">
      <c r="A23" s="221"/>
      <c r="B23" s="222"/>
      <c r="C23" s="260" t="s">
        <v>282</v>
      </c>
      <c r="D23" s="252"/>
      <c r="E23" s="252"/>
      <c r="F23" s="252"/>
      <c r="G23" s="252"/>
      <c r="H23" s="224"/>
      <c r="I23" s="224"/>
      <c r="J23" s="224"/>
      <c r="K23" s="224"/>
      <c r="L23" s="224"/>
      <c r="M23" s="224"/>
      <c r="N23" s="223"/>
      <c r="O23" s="223"/>
      <c r="P23" s="223"/>
      <c r="Q23" s="223"/>
      <c r="R23" s="224"/>
      <c r="S23" s="224"/>
      <c r="T23" s="224"/>
      <c r="U23" s="224"/>
      <c r="V23" s="224"/>
      <c r="W23" s="224"/>
      <c r="X23" s="224"/>
      <c r="Y23" s="224"/>
      <c r="Z23" s="214"/>
      <c r="AA23" s="214"/>
      <c r="AB23" s="214"/>
      <c r="AC23" s="214"/>
      <c r="AD23" s="214"/>
      <c r="AE23" s="214"/>
      <c r="AF23" s="214"/>
      <c r="AG23" s="214" t="s">
        <v>264</v>
      </c>
      <c r="AH23" s="214"/>
      <c r="AI23" s="214"/>
      <c r="AJ23" s="214"/>
      <c r="AK23" s="214"/>
      <c r="AL23" s="214"/>
      <c r="AM23" s="214"/>
      <c r="AN23" s="214"/>
      <c r="AO23" s="214"/>
      <c r="AP23" s="214"/>
      <c r="AQ23" s="214"/>
      <c r="AR23" s="214"/>
      <c r="AS23" s="214"/>
      <c r="AT23" s="214"/>
      <c r="AU23" s="214"/>
      <c r="AV23" s="214"/>
      <c r="AW23" s="214"/>
      <c r="AX23" s="214"/>
      <c r="AY23" s="214"/>
      <c r="AZ23" s="214"/>
      <c r="BA23" s="214"/>
      <c r="BB23" s="214"/>
      <c r="BC23" s="214"/>
      <c r="BD23" s="214"/>
      <c r="BE23" s="214"/>
      <c r="BF23" s="214"/>
      <c r="BG23" s="214"/>
      <c r="BH23" s="214"/>
    </row>
    <row r="24" spans="1:60" outlineLevel="1" x14ac:dyDescent="0.25">
      <c r="A24" s="233">
        <v>7</v>
      </c>
      <c r="B24" s="234" t="s">
        <v>283</v>
      </c>
      <c r="C24" s="244" t="s">
        <v>284</v>
      </c>
      <c r="D24" s="235" t="s">
        <v>285</v>
      </c>
      <c r="E24" s="236">
        <v>164</v>
      </c>
      <c r="F24" s="237"/>
      <c r="G24" s="238">
        <f>ROUND(E24*F24,2)</f>
        <v>0</v>
      </c>
      <c r="H24" s="237"/>
      <c r="I24" s="238">
        <f>ROUND(E24*H24,2)</f>
        <v>0</v>
      </c>
      <c r="J24" s="237"/>
      <c r="K24" s="238">
        <f>ROUND(E24*J24,2)</f>
        <v>0</v>
      </c>
      <c r="L24" s="238">
        <v>21</v>
      </c>
      <c r="M24" s="238">
        <f>G24*(1+L24/100)</f>
        <v>0</v>
      </c>
      <c r="N24" s="236">
        <v>0</v>
      </c>
      <c r="O24" s="236">
        <f>ROUND(E24*N24,2)</f>
        <v>0</v>
      </c>
      <c r="P24" s="236">
        <v>0</v>
      </c>
      <c r="Q24" s="236">
        <f>ROUND(E24*P24,2)</f>
        <v>0</v>
      </c>
      <c r="R24" s="238" t="s">
        <v>286</v>
      </c>
      <c r="S24" s="238" t="s">
        <v>202</v>
      </c>
      <c r="T24" s="239" t="s">
        <v>260</v>
      </c>
      <c r="U24" s="224">
        <v>0.06</v>
      </c>
      <c r="V24" s="224">
        <f>ROUND(E24*U24,2)</f>
        <v>9.84</v>
      </c>
      <c r="W24" s="224"/>
      <c r="X24" s="224" t="s">
        <v>261</v>
      </c>
      <c r="Y24" s="224" t="s">
        <v>205</v>
      </c>
      <c r="Z24" s="214"/>
      <c r="AA24" s="214"/>
      <c r="AB24" s="214"/>
      <c r="AC24" s="214"/>
      <c r="AD24" s="214"/>
      <c r="AE24" s="214"/>
      <c r="AF24" s="214"/>
      <c r="AG24" s="214" t="s">
        <v>272</v>
      </c>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2" x14ac:dyDescent="0.25">
      <c r="A25" s="221"/>
      <c r="B25" s="222"/>
      <c r="C25" s="260" t="s">
        <v>287</v>
      </c>
      <c r="D25" s="252"/>
      <c r="E25" s="252"/>
      <c r="F25" s="252"/>
      <c r="G25" s="252"/>
      <c r="H25" s="224"/>
      <c r="I25" s="224"/>
      <c r="J25" s="224"/>
      <c r="K25" s="224"/>
      <c r="L25" s="224"/>
      <c r="M25" s="224"/>
      <c r="N25" s="223"/>
      <c r="O25" s="223"/>
      <c r="P25" s="223"/>
      <c r="Q25" s="223"/>
      <c r="R25" s="224"/>
      <c r="S25" s="224"/>
      <c r="T25" s="224"/>
      <c r="U25" s="224"/>
      <c r="V25" s="224"/>
      <c r="W25" s="224"/>
      <c r="X25" s="224"/>
      <c r="Y25" s="224"/>
      <c r="Z25" s="214"/>
      <c r="AA25" s="214"/>
      <c r="AB25" s="214"/>
      <c r="AC25" s="214"/>
      <c r="AD25" s="214"/>
      <c r="AE25" s="214"/>
      <c r="AF25" s="214"/>
      <c r="AG25" s="214" t="s">
        <v>264</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2" x14ac:dyDescent="0.25">
      <c r="A26" s="221"/>
      <c r="B26" s="222"/>
      <c r="C26" s="261" t="s">
        <v>288</v>
      </c>
      <c r="D26" s="250"/>
      <c r="E26" s="251"/>
      <c r="F26" s="224"/>
      <c r="G26" s="224"/>
      <c r="H26" s="224"/>
      <c r="I26" s="224"/>
      <c r="J26" s="224"/>
      <c r="K26" s="224"/>
      <c r="L26" s="224"/>
      <c r="M26" s="224"/>
      <c r="N26" s="223"/>
      <c r="O26" s="223"/>
      <c r="P26" s="223"/>
      <c r="Q26" s="223"/>
      <c r="R26" s="224"/>
      <c r="S26" s="224"/>
      <c r="T26" s="224"/>
      <c r="U26" s="224"/>
      <c r="V26" s="224"/>
      <c r="W26" s="224"/>
      <c r="X26" s="224"/>
      <c r="Y26" s="224"/>
      <c r="Z26" s="214"/>
      <c r="AA26" s="214"/>
      <c r="AB26" s="214"/>
      <c r="AC26" s="214"/>
      <c r="AD26" s="214"/>
      <c r="AE26" s="214"/>
      <c r="AF26" s="214"/>
      <c r="AG26" s="214" t="s">
        <v>266</v>
      </c>
      <c r="AH26" s="214">
        <v>0</v>
      </c>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3" x14ac:dyDescent="0.25">
      <c r="A27" s="221"/>
      <c r="B27" s="222"/>
      <c r="C27" s="261" t="s">
        <v>289</v>
      </c>
      <c r="D27" s="250"/>
      <c r="E27" s="251">
        <v>164</v>
      </c>
      <c r="F27" s="224"/>
      <c r="G27" s="224"/>
      <c r="H27" s="224"/>
      <c r="I27" s="224"/>
      <c r="J27" s="224"/>
      <c r="K27" s="224"/>
      <c r="L27" s="224"/>
      <c r="M27" s="224"/>
      <c r="N27" s="223"/>
      <c r="O27" s="223"/>
      <c r="P27" s="223"/>
      <c r="Q27" s="223"/>
      <c r="R27" s="224"/>
      <c r="S27" s="224"/>
      <c r="T27" s="224"/>
      <c r="U27" s="224"/>
      <c r="V27" s="224"/>
      <c r="W27" s="224"/>
      <c r="X27" s="224"/>
      <c r="Y27" s="224"/>
      <c r="Z27" s="214"/>
      <c r="AA27" s="214"/>
      <c r="AB27" s="214"/>
      <c r="AC27" s="214"/>
      <c r="AD27" s="214"/>
      <c r="AE27" s="214"/>
      <c r="AF27" s="214"/>
      <c r="AG27" s="214" t="s">
        <v>266</v>
      </c>
      <c r="AH27" s="214">
        <v>0</v>
      </c>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1" x14ac:dyDescent="0.25">
      <c r="A28" s="233">
        <v>8</v>
      </c>
      <c r="B28" s="234" t="s">
        <v>290</v>
      </c>
      <c r="C28" s="244" t="s">
        <v>291</v>
      </c>
      <c r="D28" s="235" t="s">
        <v>285</v>
      </c>
      <c r="E28" s="236">
        <v>3744.4</v>
      </c>
      <c r="F28" s="237"/>
      <c r="G28" s="238">
        <f>ROUND(E28*F28,2)</f>
        <v>0</v>
      </c>
      <c r="H28" s="237"/>
      <c r="I28" s="238">
        <f>ROUND(E28*H28,2)</f>
        <v>0</v>
      </c>
      <c r="J28" s="237"/>
      <c r="K28" s="238">
        <f>ROUND(E28*J28,2)</f>
        <v>0</v>
      </c>
      <c r="L28" s="238">
        <v>21</v>
      </c>
      <c r="M28" s="238">
        <f>G28*(1+L28/100)</f>
        <v>0</v>
      </c>
      <c r="N28" s="236">
        <v>0</v>
      </c>
      <c r="O28" s="236">
        <f>ROUND(E28*N28,2)</f>
        <v>0</v>
      </c>
      <c r="P28" s="236">
        <v>0</v>
      </c>
      <c r="Q28" s="236">
        <f>ROUND(E28*P28,2)</f>
        <v>0</v>
      </c>
      <c r="R28" s="238" t="s">
        <v>259</v>
      </c>
      <c r="S28" s="238" t="s">
        <v>202</v>
      </c>
      <c r="T28" s="239" t="s">
        <v>260</v>
      </c>
      <c r="U28" s="224">
        <v>0.02</v>
      </c>
      <c r="V28" s="224">
        <f>ROUND(E28*U28,2)</f>
        <v>74.89</v>
      </c>
      <c r="W28" s="224"/>
      <c r="X28" s="224" t="s">
        <v>261</v>
      </c>
      <c r="Y28" s="224" t="s">
        <v>205</v>
      </c>
      <c r="Z28" s="214"/>
      <c r="AA28" s="214"/>
      <c r="AB28" s="214"/>
      <c r="AC28" s="214"/>
      <c r="AD28" s="214"/>
      <c r="AE28" s="214"/>
      <c r="AF28" s="214"/>
      <c r="AG28" s="214" t="s">
        <v>262</v>
      </c>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outlineLevel="2" x14ac:dyDescent="0.25">
      <c r="A29" s="221"/>
      <c r="B29" s="222"/>
      <c r="C29" s="260" t="s">
        <v>292</v>
      </c>
      <c r="D29" s="252"/>
      <c r="E29" s="252"/>
      <c r="F29" s="252"/>
      <c r="G29" s="252"/>
      <c r="H29" s="224"/>
      <c r="I29" s="224"/>
      <c r="J29" s="224"/>
      <c r="K29" s="224"/>
      <c r="L29" s="224"/>
      <c r="M29" s="224"/>
      <c r="N29" s="223"/>
      <c r="O29" s="223"/>
      <c r="P29" s="223"/>
      <c r="Q29" s="223"/>
      <c r="R29" s="224"/>
      <c r="S29" s="224"/>
      <c r="T29" s="224"/>
      <c r="U29" s="224"/>
      <c r="V29" s="224"/>
      <c r="W29" s="224"/>
      <c r="X29" s="224"/>
      <c r="Y29" s="224"/>
      <c r="Z29" s="214"/>
      <c r="AA29" s="214"/>
      <c r="AB29" s="214"/>
      <c r="AC29" s="214"/>
      <c r="AD29" s="214"/>
      <c r="AE29" s="214"/>
      <c r="AF29" s="214"/>
      <c r="AG29" s="214" t="s">
        <v>264</v>
      </c>
      <c r="AH29" s="214"/>
      <c r="AI29" s="214"/>
      <c r="AJ29" s="214"/>
      <c r="AK29" s="214"/>
      <c r="AL29" s="214"/>
      <c r="AM29" s="214"/>
      <c r="AN29" s="214"/>
      <c r="AO29" s="214"/>
      <c r="AP29" s="214"/>
      <c r="AQ29" s="214"/>
      <c r="AR29" s="214"/>
      <c r="AS29" s="214"/>
      <c r="AT29" s="214"/>
      <c r="AU29" s="214"/>
      <c r="AV29" s="214"/>
      <c r="AW29" s="214"/>
      <c r="AX29" s="214"/>
      <c r="AY29" s="214"/>
      <c r="AZ29" s="214"/>
      <c r="BA29" s="214"/>
      <c r="BB29" s="214"/>
      <c r="BC29" s="214"/>
      <c r="BD29" s="214"/>
      <c r="BE29" s="214"/>
      <c r="BF29" s="214"/>
      <c r="BG29" s="214"/>
      <c r="BH29" s="214"/>
    </row>
    <row r="30" spans="1:60" outlineLevel="2" x14ac:dyDescent="0.25">
      <c r="A30" s="221"/>
      <c r="B30" s="222"/>
      <c r="C30" s="261" t="s">
        <v>293</v>
      </c>
      <c r="D30" s="250"/>
      <c r="E30" s="251"/>
      <c r="F30" s="224"/>
      <c r="G30" s="224"/>
      <c r="H30" s="224"/>
      <c r="I30" s="224"/>
      <c r="J30" s="224"/>
      <c r="K30" s="224"/>
      <c r="L30" s="224"/>
      <c r="M30" s="224"/>
      <c r="N30" s="223"/>
      <c r="O30" s="223"/>
      <c r="P30" s="223"/>
      <c r="Q30" s="223"/>
      <c r="R30" s="224"/>
      <c r="S30" s="224"/>
      <c r="T30" s="224"/>
      <c r="U30" s="224"/>
      <c r="V30" s="224"/>
      <c r="W30" s="224"/>
      <c r="X30" s="224"/>
      <c r="Y30" s="224"/>
      <c r="Z30" s="214"/>
      <c r="AA30" s="214"/>
      <c r="AB30" s="214"/>
      <c r="AC30" s="214"/>
      <c r="AD30" s="214"/>
      <c r="AE30" s="214"/>
      <c r="AF30" s="214"/>
      <c r="AG30" s="214" t="s">
        <v>266</v>
      </c>
      <c r="AH30" s="214">
        <v>0</v>
      </c>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outlineLevel="3" x14ac:dyDescent="0.25">
      <c r="A31" s="221"/>
      <c r="B31" s="222"/>
      <c r="C31" s="261" t="s">
        <v>294</v>
      </c>
      <c r="D31" s="250"/>
      <c r="E31" s="251">
        <v>1683</v>
      </c>
      <c r="F31" s="224"/>
      <c r="G31" s="224"/>
      <c r="H31" s="224"/>
      <c r="I31" s="224"/>
      <c r="J31" s="224"/>
      <c r="K31" s="224"/>
      <c r="L31" s="224"/>
      <c r="M31" s="224"/>
      <c r="N31" s="223"/>
      <c r="O31" s="223"/>
      <c r="P31" s="223"/>
      <c r="Q31" s="223"/>
      <c r="R31" s="224"/>
      <c r="S31" s="224"/>
      <c r="T31" s="224"/>
      <c r="U31" s="224"/>
      <c r="V31" s="224"/>
      <c r="W31" s="224"/>
      <c r="X31" s="224"/>
      <c r="Y31" s="224"/>
      <c r="Z31" s="214"/>
      <c r="AA31" s="214"/>
      <c r="AB31" s="214"/>
      <c r="AC31" s="214"/>
      <c r="AD31" s="214"/>
      <c r="AE31" s="214"/>
      <c r="AF31" s="214"/>
      <c r="AG31" s="214" t="s">
        <v>266</v>
      </c>
      <c r="AH31" s="214">
        <v>0</v>
      </c>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3" x14ac:dyDescent="0.25">
      <c r="A32" s="221"/>
      <c r="B32" s="222"/>
      <c r="C32" s="261" t="s">
        <v>295</v>
      </c>
      <c r="D32" s="250"/>
      <c r="E32" s="251"/>
      <c r="F32" s="224"/>
      <c r="G32" s="224"/>
      <c r="H32" s="224"/>
      <c r="I32" s="224"/>
      <c r="J32" s="224"/>
      <c r="K32" s="224"/>
      <c r="L32" s="224"/>
      <c r="M32" s="224"/>
      <c r="N32" s="223"/>
      <c r="O32" s="223"/>
      <c r="P32" s="223"/>
      <c r="Q32" s="223"/>
      <c r="R32" s="224"/>
      <c r="S32" s="224"/>
      <c r="T32" s="224"/>
      <c r="U32" s="224"/>
      <c r="V32" s="224"/>
      <c r="W32" s="224"/>
      <c r="X32" s="224"/>
      <c r="Y32" s="224"/>
      <c r="Z32" s="214"/>
      <c r="AA32" s="214"/>
      <c r="AB32" s="214"/>
      <c r="AC32" s="214"/>
      <c r="AD32" s="214"/>
      <c r="AE32" s="214"/>
      <c r="AF32" s="214"/>
      <c r="AG32" s="214" t="s">
        <v>266</v>
      </c>
      <c r="AH32" s="214">
        <v>0</v>
      </c>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outlineLevel="3" x14ac:dyDescent="0.25">
      <c r="A33" s="221"/>
      <c r="B33" s="222"/>
      <c r="C33" s="261" t="s">
        <v>296</v>
      </c>
      <c r="D33" s="250"/>
      <c r="E33" s="251">
        <v>304.7</v>
      </c>
      <c r="F33" s="224"/>
      <c r="G33" s="224"/>
      <c r="H33" s="224"/>
      <c r="I33" s="224"/>
      <c r="J33" s="224"/>
      <c r="K33" s="224"/>
      <c r="L33" s="224"/>
      <c r="M33" s="224"/>
      <c r="N33" s="223"/>
      <c r="O33" s="223"/>
      <c r="P33" s="223"/>
      <c r="Q33" s="223"/>
      <c r="R33" s="224"/>
      <c r="S33" s="224"/>
      <c r="T33" s="224"/>
      <c r="U33" s="224"/>
      <c r="V33" s="224"/>
      <c r="W33" s="224"/>
      <c r="X33" s="224"/>
      <c r="Y33" s="224"/>
      <c r="Z33" s="214"/>
      <c r="AA33" s="214"/>
      <c r="AB33" s="214"/>
      <c r="AC33" s="214"/>
      <c r="AD33" s="214"/>
      <c r="AE33" s="214"/>
      <c r="AF33" s="214"/>
      <c r="AG33" s="214" t="s">
        <v>266</v>
      </c>
      <c r="AH33" s="214">
        <v>0</v>
      </c>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3" x14ac:dyDescent="0.25">
      <c r="A34" s="221"/>
      <c r="B34" s="222"/>
      <c r="C34" s="261" t="s">
        <v>288</v>
      </c>
      <c r="D34" s="250"/>
      <c r="E34" s="251"/>
      <c r="F34" s="224"/>
      <c r="G34" s="224"/>
      <c r="H34" s="224"/>
      <c r="I34" s="224"/>
      <c r="J34" s="224"/>
      <c r="K34" s="224"/>
      <c r="L34" s="224"/>
      <c r="M34" s="224"/>
      <c r="N34" s="223"/>
      <c r="O34" s="223"/>
      <c r="P34" s="223"/>
      <c r="Q34" s="223"/>
      <c r="R34" s="224"/>
      <c r="S34" s="224"/>
      <c r="T34" s="224"/>
      <c r="U34" s="224"/>
      <c r="V34" s="224"/>
      <c r="W34" s="224"/>
      <c r="X34" s="224"/>
      <c r="Y34" s="224"/>
      <c r="Z34" s="214"/>
      <c r="AA34" s="214"/>
      <c r="AB34" s="214"/>
      <c r="AC34" s="214"/>
      <c r="AD34" s="214"/>
      <c r="AE34" s="214"/>
      <c r="AF34" s="214"/>
      <c r="AG34" s="214" t="s">
        <v>266</v>
      </c>
      <c r="AH34" s="214">
        <v>0</v>
      </c>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outlineLevel="3" x14ac:dyDescent="0.25">
      <c r="A35" s="221"/>
      <c r="B35" s="222"/>
      <c r="C35" s="261" t="s">
        <v>297</v>
      </c>
      <c r="D35" s="250"/>
      <c r="E35" s="251">
        <v>180.4</v>
      </c>
      <c r="F35" s="224"/>
      <c r="G35" s="224"/>
      <c r="H35" s="224"/>
      <c r="I35" s="224"/>
      <c r="J35" s="224"/>
      <c r="K35" s="224"/>
      <c r="L35" s="224"/>
      <c r="M35" s="224"/>
      <c r="N35" s="223"/>
      <c r="O35" s="223"/>
      <c r="P35" s="223"/>
      <c r="Q35" s="223"/>
      <c r="R35" s="224"/>
      <c r="S35" s="224"/>
      <c r="T35" s="224"/>
      <c r="U35" s="224"/>
      <c r="V35" s="224"/>
      <c r="W35" s="224"/>
      <c r="X35" s="224"/>
      <c r="Y35" s="224"/>
      <c r="Z35" s="214"/>
      <c r="AA35" s="214"/>
      <c r="AB35" s="214"/>
      <c r="AC35" s="214"/>
      <c r="AD35" s="214"/>
      <c r="AE35" s="214"/>
      <c r="AF35" s="214"/>
      <c r="AG35" s="214" t="s">
        <v>266</v>
      </c>
      <c r="AH35" s="214">
        <v>0</v>
      </c>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3" x14ac:dyDescent="0.25">
      <c r="A36" s="221"/>
      <c r="B36" s="222"/>
      <c r="C36" s="261" t="s">
        <v>295</v>
      </c>
      <c r="D36" s="250"/>
      <c r="E36" s="251"/>
      <c r="F36" s="224"/>
      <c r="G36" s="224"/>
      <c r="H36" s="224"/>
      <c r="I36" s="224"/>
      <c r="J36" s="224"/>
      <c r="K36" s="224"/>
      <c r="L36" s="224"/>
      <c r="M36" s="224"/>
      <c r="N36" s="223"/>
      <c r="O36" s="223"/>
      <c r="P36" s="223"/>
      <c r="Q36" s="223"/>
      <c r="R36" s="224"/>
      <c r="S36" s="224"/>
      <c r="T36" s="224"/>
      <c r="U36" s="224"/>
      <c r="V36" s="224"/>
      <c r="W36" s="224"/>
      <c r="X36" s="224"/>
      <c r="Y36" s="224"/>
      <c r="Z36" s="214"/>
      <c r="AA36" s="214"/>
      <c r="AB36" s="214"/>
      <c r="AC36" s="214"/>
      <c r="AD36" s="214"/>
      <c r="AE36" s="214"/>
      <c r="AF36" s="214"/>
      <c r="AG36" s="214" t="s">
        <v>266</v>
      </c>
      <c r="AH36" s="214">
        <v>0</v>
      </c>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outlineLevel="3" x14ac:dyDescent="0.25">
      <c r="A37" s="221"/>
      <c r="B37" s="222"/>
      <c r="C37" s="261" t="s">
        <v>298</v>
      </c>
      <c r="D37" s="250"/>
      <c r="E37" s="251">
        <v>44</v>
      </c>
      <c r="F37" s="224"/>
      <c r="G37" s="224"/>
      <c r="H37" s="224"/>
      <c r="I37" s="224"/>
      <c r="J37" s="224"/>
      <c r="K37" s="224"/>
      <c r="L37" s="224"/>
      <c r="M37" s="224"/>
      <c r="N37" s="223"/>
      <c r="O37" s="223"/>
      <c r="P37" s="223"/>
      <c r="Q37" s="223"/>
      <c r="R37" s="224"/>
      <c r="S37" s="224"/>
      <c r="T37" s="224"/>
      <c r="U37" s="224"/>
      <c r="V37" s="224"/>
      <c r="W37" s="224"/>
      <c r="X37" s="224"/>
      <c r="Y37" s="224"/>
      <c r="Z37" s="214"/>
      <c r="AA37" s="214"/>
      <c r="AB37" s="214"/>
      <c r="AC37" s="214"/>
      <c r="AD37" s="214"/>
      <c r="AE37" s="214"/>
      <c r="AF37" s="214"/>
      <c r="AG37" s="214" t="s">
        <v>266</v>
      </c>
      <c r="AH37" s="214">
        <v>0</v>
      </c>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3" x14ac:dyDescent="0.25">
      <c r="A38" s="221"/>
      <c r="B38" s="222"/>
      <c r="C38" s="261" t="s">
        <v>299</v>
      </c>
      <c r="D38" s="250"/>
      <c r="E38" s="251"/>
      <c r="F38" s="224"/>
      <c r="G38" s="224"/>
      <c r="H38" s="224"/>
      <c r="I38" s="224"/>
      <c r="J38" s="224"/>
      <c r="K38" s="224"/>
      <c r="L38" s="224"/>
      <c r="M38" s="224"/>
      <c r="N38" s="223"/>
      <c r="O38" s="223"/>
      <c r="P38" s="223"/>
      <c r="Q38" s="223"/>
      <c r="R38" s="224"/>
      <c r="S38" s="224"/>
      <c r="T38" s="224"/>
      <c r="U38" s="224"/>
      <c r="V38" s="224"/>
      <c r="W38" s="224"/>
      <c r="X38" s="224"/>
      <c r="Y38" s="224"/>
      <c r="Z38" s="214"/>
      <c r="AA38" s="214"/>
      <c r="AB38" s="214"/>
      <c r="AC38" s="214"/>
      <c r="AD38" s="214"/>
      <c r="AE38" s="214"/>
      <c r="AF38" s="214"/>
      <c r="AG38" s="214" t="s">
        <v>266</v>
      </c>
      <c r="AH38" s="214">
        <v>0</v>
      </c>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outlineLevel="3" x14ac:dyDescent="0.25">
      <c r="A39" s="221"/>
      <c r="B39" s="222"/>
      <c r="C39" s="261" t="s">
        <v>300</v>
      </c>
      <c r="D39" s="250"/>
      <c r="E39" s="251">
        <v>685.3</v>
      </c>
      <c r="F39" s="224"/>
      <c r="G39" s="224"/>
      <c r="H39" s="224"/>
      <c r="I39" s="224"/>
      <c r="J39" s="224"/>
      <c r="K39" s="224"/>
      <c r="L39" s="224"/>
      <c r="M39" s="224"/>
      <c r="N39" s="223"/>
      <c r="O39" s="223"/>
      <c r="P39" s="223"/>
      <c r="Q39" s="223"/>
      <c r="R39" s="224"/>
      <c r="S39" s="224"/>
      <c r="T39" s="224"/>
      <c r="U39" s="224"/>
      <c r="V39" s="224"/>
      <c r="W39" s="224"/>
      <c r="X39" s="224"/>
      <c r="Y39" s="224"/>
      <c r="Z39" s="214"/>
      <c r="AA39" s="214"/>
      <c r="AB39" s="214"/>
      <c r="AC39" s="214"/>
      <c r="AD39" s="214"/>
      <c r="AE39" s="214"/>
      <c r="AF39" s="214"/>
      <c r="AG39" s="214" t="s">
        <v>266</v>
      </c>
      <c r="AH39" s="214">
        <v>0</v>
      </c>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outlineLevel="3" x14ac:dyDescent="0.25">
      <c r="A40" s="221"/>
      <c r="B40" s="222"/>
      <c r="C40" s="261" t="s">
        <v>299</v>
      </c>
      <c r="D40" s="250"/>
      <c r="E40" s="251"/>
      <c r="F40" s="224"/>
      <c r="G40" s="224"/>
      <c r="H40" s="224"/>
      <c r="I40" s="224"/>
      <c r="J40" s="224"/>
      <c r="K40" s="224"/>
      <c r="L40" s="224"/>
      <c r="M40" s="224"/>
      <c r="N40" s="223"/>
      <c r="O40" s="223"/>
      <c r="P40" s="223"/>
      <c r="Q40" s="223"/>
      <c r="R40" s="224"/>
      <c r="S40" s="224"/>
      <c r="T40" s="224"/>
      <c r="U40" s="224"/>
      <c r="V40" s="224"/>
      <c r="W40" s="224"/>
      <c r="X40" s="224"/>
      <c r="Y40" s="224"/>
      <c r="Z40" s="214"/>
      <c r="AA40" s="214"/>
      <c r="AB40" s="214"/>
      <c r="AC40" s="214"/>
      <c r="AD40" s="214"/>
      <c r="AE40" s="214"/>
      <c r="AF40" s="214"/>
      <c r="AG40" s="214" t="s">
        <v>266</v>
      </c>
      <c r="AH40" s="214">
        <v>0</v>
      </c>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row>
    <row r="41" spans="1:60" outlineLevel="3" x14ac:dyDescent="0.25">
      <c r="A41" s="221"/>
      <c r="B41" s="222"/>
      <c r="C41" s="261" t="s">
        <v>301</v>
      </c>
      <c r="D41" s="250"/>
      <c r="E41" s="251">
        <v>168.3</v>
      </c>
      <c r="F41" s="224"/>
      <c r="G41" s="224"/>
      <c r="H41" s="224"/>
      <c r="I41" s="224"/>
      <c r="J41" s="224"/>
      <c r="K41" s="224"/>
      <c r="L41" s="224"/>
      <c r="M41" s="224"/>
      <c r="N41" s="223"/>
      <c r="O41" s="223"/>
      <c r="P41" s="223"/>
      <c r="Q41" s="223"/>
      <c r="R41" s="224"/>
      <c r="S41" s="224"/>
      <c r="T41" s="224"/>
      <c r="U41" s="224"/>
      <c r="V41" s="224"/>
      <c r="W41" s="224"/>
      <c r="X41" s="224"/>
      <c r="Y41" s="224"/>
      <c r="Z41" s="214"/>
      <c r="AA41" s="214"/>
      <c r="AB41" s="214"/>
      <c r="AC41" s="214"/>
      <c r="AD41" s="214"/>
      <c r="AE41" s="214"/>
      <c r="AF41" s="214"/>
      <c r="AG41" s="214" t="s">
        <v>266</v>
      </c>
      <c r="AH41" s="214">
        <v>0</v>
      </c>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outlineLevel="3" x14ac:dyDescent="0.25">
      <c r="A42" s="221"/>
      <c r="B42" s="222"/>
      <c r="C42" s="261" t="s">
        <v>302</v>
      </c>
      <c r="D42" s="250"/>
      <c r="E42" s="251"/>
      <c r="F42" s="224"/>
      <c r="G42" s="224"/>
      <c r="H42" s="224"/>
      <c r="I42" s="224"/>
      <c r="J42" s="224"/>
      <c r="K42" s="224"/>
      <c r="L42" s="224"/>
      <c r="M42" s="224"/>
      <c r="N42" s="223"/>
      <c r="O42" s="223"/>
      <c r="P42" s="223"/>
      <c r="Q42" s="223"/>
      <c r="R42" s="224"/>
      <c r="S42" s="224"/>
      <c r="T42" s="224"/>
      <c r="U42" s="224"/>
      <c r="V42" s="224"/>
      <c r="W42" s="224"/>
      <c r="X42" s="224"/>
      <c r="Y42" s="224"/>
      <c r="Z42" s="214"/>
      <c r="AA42" s="214"/>
      <c r="AB42" s="214"/>
      <c r="AC42" s="214"/>
      <c r="AD42" s="214"/>
      <c r="AE42" s="214"/>
      <c r="AF42" s="214"/>
      <c r="AG42" s="214" t="s">
        <v>266</v>
      </c>
      <c r="AH42" s="214">
        <v>0</v>
      </c>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row>
    <row r="43" spans="1:60" outlineLevel="3" x14ac:dyDescent="0.25">
      <c r="A43" s="221"/>
      <c r="B43" s="222"/>
      <c r="C43" s="261" t="s">
        <v>303</v>
      </c>
      <c r="D43" s="250"/>
      <c r="E43" s="251">
        <v>85.8</v>
      </c>
      <c r="F43" s="224"/>
      <c r="G43" s="224"/>
      <c r="H43" s="224"/>
      <c r="I43" s="224"/>
      <c r="J43" s="224"/>
      <c r="K43" s="224"/>
      <c r="L43" s="224"/>
      <c r="M43" s="224"/>
      <c r="N43" s="223"/>
      <c r="O43" s="223"/>
      <c r="P43" s="223"/>
      <c r="Q43" s="223"/>
      <c r="R43" s="224"/>
      <c r="S43" s="224"/>
      <c r="T43" s="224"/>
      <c r="U43" s="224"/>
      <c r="V43" s="224"/>
      <c r="W43" s="224"/>
      <c r="X43" s="224"/>
      <c r="Y43" s="224"/>
      <c r="Z43" s="214"/>
      <c r="AA43" s="214"/>
      <c r="AB43" s="214"/>
      <c r="AC43" s="214"/>
      <c r="AD43" s="214"/>
      <c r="AE43" s="214"/>
      <c r="AF43" s="214"/>
      <c r="AG43" s="214" t="s">
        <v>266</v>
      </c>
      <c r="AH43" s="214">
        <v>0</v>
      </c>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3" x14ac:dyDescent="0.25">
      <c r="A44" s="221"/>
      <c r="B44" s="222"/>
      <c r="C44" s="261" t="s">
        <v>304</v>
      </c>
      <c r="D44" s="250"/>
      <c r="E44" s="251"/>
      <c r="F44" s="224"/>
      <c r="G44" s="224"/>
      <c r="H44" s="224"/>
      <c r="I44" s="224"/>
      <c r="J44" s="224"/>
      <c r="K44" s="224"/>
      <c r="L44" s="224"/>
      <c r="M44" s="224"/>
      <c r="N44" s="223"/>
      <c r="O44" s="223"/>
      <c r="P44" s="223"/>
      <c r="Q44" s="223"/>
      <c r="R44" s="224"/>
      <c r="S44" s="224"/>
      <c r="T44" s="224"/>
      <c r="U44" s="224"/>
      <c r="V44" s="224"/>
      <c r="W44" s="224"/>
      <c r="X44" s="224"/>
      <c r="Y44" s="224"/>
      <c r="Z44" s="214"/>
      <c r="AA44" s="214"/>
      <c r="AB44" s="214"/>
      <c r="AC44" s="214"/>
      <c r="AD44" s="214"/>
      <c r="AE44" s="214"/>
      <c r="AF44" s="214"/>
      <c r="AG44" s="214" t="s">
        <v>266</v>
      </c>
      <c r="AH44" s="214">
        <v>0</v>
      </c>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outlineLevel="3" x14ac:dyDescent="0.25">
      <c r="A45" s="221"/>
      <c r="B45" s="222"/>
      <c r="C45" s="261" t="s">
        <v>305</v>
      </c>
      <c r="D45" s="250"/>
      <c r="E45" s="251">
        <v>96.8</v>
      </c>
      <c r="F45" s="224"/>
      <c r="G45" s="224"/>
      <c r="H45" s="224"/>
      <c r="I45" s="224"/>
      <c r="J45" s="224"/>
      <c r="K45" s="224"/>
      <c r="L45" s="224"/>
      <c r="M45" s="224"/>
      <c r="N45" s="223"/>
      <c r="O45" s="223"/>
      <c r="P45" s="223"/>
      <c r="Q45" s="223"/>
      <c r="R45" s="224"/>
      <c r="S45" s="224"/>
      <c r="T45" s="224"/>
      <c r="U45" s="224"/>
      <c r="V45" s="224"/>
      <c r="W45" s="224"/>
      <c r="X45" s="224"/>
      <c r="Y45" s="224"/>
      <c r="Z45" s="214"/>
      <c r="AA45" s="214"/>
      <c r="AB45" s="214"/>
      <c r="AC45" s="214"/>
      <c r="AD45" s="214"/>
      <c r="AE45" s="214"/>
      <c r="AF45" s="214"/>
      <c r="AG45" s="214" t="s">
        <v>266</v>
      </c>
      <c r="AH45" s="214">
        <v>0</v>
      </c>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outlineLevel="3" x14ac:dyDescent="0.25">
      <c r="A46" s="221"/>
      <c r="B46" s="222"/>
      <c r="C46" s="261" t="s">
        <v>306</v>
      </c>
      <c r="D46" s="250"/>
      <c r="E46" s="251"/>
      <c r="F46" s="224"/>
      <c r="G46" s="224"/>
      <c r="H46" s="224"/>
      <c r="I46" s="224"/>
      <c r="J46" s="224"/>
      <c r="K46" s="224"/>
      <c r="L46" s="224"/>
      <c r="M46" s="224"/>
      <c r="N46" s="223"/>
      <c r="O46" s="223"/>
      <c r="P46" s="223"/>
      <c r="Q46" s="223"/>
      <c r="R46" s="224"/>
      <c r="S46" s="224"/>
      <c r="T46" s="224"/>
      <c r="U46" s="224"/>
      <c r="V46" s="224"/>
      <c r="W46" s="224"/>
      <c r="X46" s="224"/>
      <c r="Y46" s="224"/>
      <c r="Z46" s="214"/>
      <c r="AA46" s="214"/>
      <c r="AB46" s="214"/>
      <c r="AC46" s="214"/>
      <c r="AD46" s="214"/>
      <c r="AE46" s="214"/>
      <c r="AF46" s="214"/>
      <c r="AG46" s="214" t="s">
        <v>266</v>
      </c>
      <c r="AH46" s="214">
        <v>0</v>
      </c>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outlineLevel="3" x14ac:dyDescent="0.25">
      <c r="A47" s="221"/>
      <c r="B47" s="222"/>
      <c r="C47" s="261" t="s">
        <v>307</v>
      </c>
      <c r="D47" s="250"/>
      <c r="E47" s="251">
        <v>496.1</v>
      </c>
      <c r="F47" s="224"/>
      <c r="G47" s="224"/>
      <c r="H47" s="224"/>
      <c r="I47" s="224"/>
      <c r="J47" s="224"/>
      <c r="K47" s="224"/>
      <c r="L47" s="224"/>
      <c r="M47" s="224"/>
      <c r="N47" s="223"/>
      <c r="O47" s="223"/>
      <c r="P47" s="223"/>
      <c r="Q47" s="223"/>
      <c r="R47" s="224"/>
      <c r="S47" s="224"/>
      <c r="T47" s="224"/>
      <c r="U47" s="224"/>
      <c r="V47" s="224"/>
      <c r="W47" s="224"/>
      <c r="X47" s="224"/>
      <c r="Y47" s="224"/>
      <c r="Z47" s="214"/>
      <c r="AA47" s="214"/>
      <c r="AB47" s="214"/>
      <c r="AC47" s="214"/>
      <c r="AD47" s="214"/>
      <c r="AE47" s="214"/>
      <c r="AF47" s="214"/>
      <c r="AG47" s="214" t="s">
        <v>266</v>
      </c>
      <c r="AH47" s="214">
        <v>0</v>
      </c>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outlineLevel="1" x14ac:dyDescent="0.25">
      <c r="A48" s="233">
        <v>9</v>
      </c>
      <c r="B48" s="234" t="s">
        <v>308</v>
      </c>
      <c r="C48" s="244" t="s">
        <v>309</v>
      </c>
      <c r="D48" s="235" t="s">
        <v>285</v>
      </c>
      <c r="E48" s="236">
        <v>492</v>
      </c>
      <c r="F48" s="237"/>
      <c r="G48" s="238">
        <f>ROUND(E48*F48,2)</f>
        <v>0</v>
      </c>
      <c r="H48" s="237"/>
      <c r="I48" s="238">
        <f>ROUND(E48*H48,2)</f>
        <v>0</v>
      </c>
      <c r="J48" s="237"/>
      <c r="K48" s="238">
        <f>ROUND(E48*J48,2)</f>
        <v>0</v>
      </c>
      <c r="L48" s="238">
        <v>21</v>
      </c>
      <c r="M48" s="238">
        <f>G48*(1+L48/100)</f>
        <v>0</v>
      </c>
      <c r="N48" s="236">
        <v>0</v>
      </c>
      <c r="O48" s="236">
        <f>ROUND(E48*N48,2)</f>
        <v>0</v>
      </c>
      <c r="P48" s="236">
        <v>0</v>
      </c>
      <c r="Q48" s="236">
        <f>ROUND(E48*P48,2)</f>
        <v>0</v>
      </c>
      <c r="R48" s="238" t="s">
        <v>286</v>
      </c>
      <c r="S48" s="238" t="s">
        <v>202</v>
      </c>
      <c r="T48" s="239" t="s">
        <v>260</v>
      </c>
      <c r="U48" s="224">
        <v>0</v>
      </c>
      <c r="V48" s="224">
        <f>ROUND(E48*U48,2)</f>
        <v>0</v>
      </c>
      <c r="W48" s="224"/>
      <c r="X48" s="224" t="s">
        <v>261</v>
      </c>
      <c r="Y48" s="224" t="s">
        <v>205</v>
      </c>
      <c r="Z48" s="214"/>
      <c r="AA48" s="214"/>
      <c r="AB48" s="214"/>
      <c r="AC48" s="214"/>
      <c r="AD48" s="214"/>
      <c r="AE48" s="214"/>
      <c r="AF48" s="214"/>
      <c r="AG48" s="214" t="s">
        <v>272</v>
      </c>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outlineLevel="2" x14ac:dyDescent="0.25">
      <c r="A49" s="221"/>
      <c r="B49" s="222"/>
      <c r="C49" s="261" t="s">
        <v>310</v>
      </c>
      <c r="D49" s="250"/>
      <c r="E49" s="251">
        <v>492</v>
      </c>
      <c r="F49" s="224"/>
      <c r="G49" s="224"/>
      <c r="H49" s="224"/>
      <c r="I49" s="224"/>
      <c r="J49" s="224"/>
      <c r="K49" s="224"/>
      <c r="L49" s="224"/>
      <c r="M49" s="224"/>
      <c r="N49" s="223"/>
      <c r="O49" s="223"/>
      <c r="P49" s="223"/>
      <c r="Q49" s="223"/>
      <c r="R49" s="224"/>
      <c r="S49" s="224"/>
      <c r="T49" s="224"/>
      <c r="U49" s="224"/>
      <c r="V49" s="224"/>
      <c r="W49" s="224"/>
      <c r="X49" s="224"/>
      <c r="Y49" s="224"/>
      <c r="Z49" s="214"/>
      <c r="AA49" s="214"/>
      <c r="AB49" s="214"/>
      <c r="AC49" s="214"/>
      <c r="AD49" s="214"/>
      <c r="AE49" s="214"/>
      <c r="AF49" s="214"/>
      <c r="AG49" s="214" t="s">
        <v>266</v>
      </c>
      <c r="AH49" s="214">
        <v>0</v>
      </c>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row>
    <row r="50" spans="1:60" outlineLevel="1" x14ac:dyDescent="0.25">
      <c r="A50" s="253">
        <v>10</v>
      </c>
      <c r="B50" s="254" t="s">
        <v>311</v>
      </c>
      <c r="C50" s="262" t="s">
        <v>312</v>
      </c>
      <c r="D50" s="255" t="s">
        <v>285</v>
      </c>
      <c r="E50" s="256">
        <v>492</v>
      </c>
      <c r="F50" s="257"/>
      <c r="G50" s="258">
        <f>ROUND(E50*F50,2)</f>
        <v>0</v>
      </c>
      <c r="H50" s="257"/>
      <c r="I50" s="258">
        <f>ROUND(E50*H50,2)</f>
        <v>0</v>
      </c>
      <c r="J50" s="257"/>
      <c r="K50" s="258">
        <f>ROUND(E50*J50,2)</f>
        <v>0</v>
      </c>
      <c r="L50" s="258">
        <v>21</v>
      </c>
      <c r="M50" s="258">
        <f>G50*(1+L50/100)</f>
        <v>0</v>
      </c>
      <c r="N50" s="256">
        <v>0</v>
      </c>
      <c r="O50" s="256">
        <f>ROUND(E50*N50,2)</f>
        <v>0</v>
      </c>
      <c r="P50" s="256">
        <v>0</v>
      </c>
      <c r="Q50" s="256">
        <f>ROUND(E50*P50,2)</f>
        <v>0</v>
      </c>
      <c r="R50" s="258" t="s">
        <v>286</v>
      </c>
      <c r="S50" s="258" t="s">
        <v>202</v>
      </c>
      <c r="T50" s="259" t="s">
        <v>260</v>
      </c>
      <c r="U50" s="224">
        <v>1E-3</v>
      </c>
      <c r="V50" s="224">
        <f>ROUND(E50*U50,2)</f>
        <v>0.49</v>
      </c>
      <c r="W50" s="224"/>
      <c r="X50" s="224" t="s">
        <v>261</v>
      </c>
      <c r="Y50" s="224" t="s">
        <v>205</v>
      </c>
      <c r="Z50" s="214"/>
      <c r="AA50" s="214"/>
      <c r="AB50" s="214"/>
      <c r="AC50" s="214"/>
      <c r="AD50" s="214"/>
      <c r="AE50" s="214"/>
      <c r="AF50" s="214"/>
      <c r="AG50" s="214" t="s">
        <v>262</v>
      </c>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row>
    <row r="51" spans="1:60" outlineLevel="1" x14ac:dyDescent="0.25">
      <c r="A51" s="253">
        <v>11</v>
      </c>
      <c r="B51" s="254" t="s">
        <v>313</v>
      </c>
      <c r="C51" s="262" t="s">
        <v>314</v>
      </c>
      <c r="D51" s="255" t="s">
        <v>285</v>
      </c>
      <c r="E51" s="256">
        <v>492</v>
      </c>
      <c r="F51" s="257"/>
      <c r="G51" s="258">
        <f>ROUND(E51*F51,2)</f>
        <v>0</v>
      </c>
      <c r="H51" s="257"/>
      <c r="I51" s="258">
        <f>ROUND(E51*H51,2)</f>
        <v>0</v>
      </c>
      <c r="J51" s="257"/>
      <c r="K51" s="258">
        <f>ROUND(E51*J51,2)</f>
        <v>0</v>
      </c>
      <c r="L51" s="258">
        <v>21</v>
      </c>
      <c r="M51" s="258">
        <f>G51*(1+L51/100)</f>
        <v>0</v>
      </c>
      <c r="N51" s="256">
        <v>0</v>
      </c>
      <c r="O51" s="256">
        <f>ROUND(E51*N51,2)</f>
        <v>0</v>
      </c>
      <c r="P51" s="256">
        <v>0</v>
      </c>
      <c r="Q51" s="256">
        <f>ROUND(E51*P51,2)</f>
        <v>0</v>
      </c>
      <c r="R51" s="258" t="s">
        <v>286</v>
      </c>
      <c r="S51" s="258" t="s">
        <v>202</v>
      </c>
      <c r="T51" s="259" t="s">
        <v>260</v>
      </c>
      <c r="U51" s="224">
        <v>0</v>
      </c>
      <c r="V51" s="224">
        <f>ROUND(E51*U51,2)</f>
        <v>0</v>
      </c>
      <c r="W51" s="224"/>
      <c r="X51" s="224" t="s">
        <v>261</v>
      </c>
      <c r="Y51" s="224" t="s">
        <v>205</v>
      </c>
      <c r="Z51" s="214"/>
      <c r="AA51" s="214"/>
      <c r="AB51" s="214"/>
      <c r="AC51" s="214"/>
      <c r="AD51" s="214"/>
      <c r="AE51" s="214"/>
      <c r="AF51" s="214"/>
      <c r="AG51" s="214" t="s">
        <v>272</v>
      </c>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1" x14ac:dyDescent="0.25">
      <c r="A52" s="253">
        <v>12</v>
      </c>
      <c r="B52" s="254" t="s">
        <v>315</v>
      </c>
      <c r="C52" s="262" t="s">
        <v>316</v>
      </c>
      <c r="D52" s="255" t="s">
        <v>285</v>
      </c>
      <c r="E52" s="256">
        <v>492</v>
      </c>
      <c r="F52" s="257"/>
      <c r="G52" s="258">
        <f>ROUND(E52*F52,2)</f>
        <v>0</v>
      </c>
      <c r="H52" s="257"/>
      <c r="I52" s="258">
        <f>ROUND(E52*H52,2)</f>
        <v>0</v>
      </c>
      <c r="J52" s="257"/>
      <c r="K52" s="258">
        <f>ROUND(E52*J52,2)</f>
        <v>0</v>
      </c>
      <c r="L52" s="258">
        <v>21</v>
      </c>
      <c r="M52" s="258">
        <f>G52*(1+L52/100)</f>
        <v>0</v>
      </c>
      <c r="N52" s="256">
        <v>0</v>
      </c>
      <c r="O52" s="256">
        <f>ROUND(E52*N52,2)</f>
        <v>0</v>
      </c>
      <c r="P52" s="256">
        <v>0</v>
      </c>
      <c r="Q52" s="256">
        <f>ROUND(E52*P52,2)</f>
        <v>0</v>
      </c>
      <c r="R52" s="258" t="s">
        <v>286</v>
      </c>
      <c r="S52" s="258" t="s">
        <v>202</v>
      </c>
      <c r="T52" s="259" t="s">
        <v>260</v>
      </c>
      <c r="U52" s="224">
        <v>0.02</v>
      </c>
      <c r="V52" s="224">
        <f>ROUND(E52*U52,2)</f>
        <v>9.84</v>
      </c>
      <c r="W52" s="224"/>
      <c r="X52" s="224" t="s">
        <v>261</v>
      </c>
      <c r="Y52" s="224" t="s">
        <v>205</v>
      </c>
      <c r="Z52" s="214"/>
      <c r="AA52" s="214"/>
      <c r="AB52" s="214"/>
      <c r="AC52" s="214"/>
      <c r="AD52" s="214"/>
      <c r="AE52" s="214"/>
      <c r="AF52" s="214"/>
      <c r="AG52" s="214" t="s">
        <v>262</v>
      </c>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1" x14ac:dyDescent="0.25">
      <c r="A53" s="253">
        <v>13</v>
      </c>
      <c r="B53" s="254" t="s">
        <v>317</v>
      </c>
      <c r="C53" s="262" t="s">
        <v>318</v>
      </c>
      <c r="D53" s="255" t="s">
        <v>258</v>
      </c>
      <c r="E53" s="256">
        <v>222</v>
      </c>
      <c r="F53" s="257"/>
      <c r="G53" s="258">
        <f>ROUND(E53*F53,2)</f>
        <v>0</v>
      </c>
      <c r="H53" s="257"/>
      <c r="I53" s="258">
        <f>ROUND(E53*H53,2)</f>
        <v>0</v>
      </c>
      <c r="J53" s="257"/>
      <c r="K53" s="258">
        <f>ROUND(E53*J53,2)</f>
        <v>0</v>
      </c>
      <c r="L53" s="258">
        <v>21</v>
      </c>
      <c r="M53" s="258">
        <f>G53*(1+L53/100)</f>
        <v>0</v>
      </c>
      <c r="N53" s="256">
        <v>0</v>
      </c>
      <c r="O53" s="256">
        <f>ROUND(E53*N53,2)</f>
        <v>0</v>
      </c>
      <c r="P53" s="256">
        <v>0</v>
      </c>
      <c r="Q53" s="256">
        <f>ROUND(E53*P53,2)</f>
        <v>0</v>
      </c>
      <c r="R53" s="258" t="s">
        <v>259</v>
      </c>
      <c r="S53" s="258" t="s">
        <v>202</v>
      </c>
      <c r="T53" s="259" t="s">
        <v>260</v>
      </c>
      <c r="U53" s="224">
        <v>0</v>
      </c>
      <c r="V53" s="224">
        <f>ROUND(E53*U53,2)</f>
        <v>0</v>
      </c>
      <c r="W53" s="224"/>
      <c r="X53" s="224" t="s">
        <v>261</v>
      </c>
      <c r="Y53" s="224" t="s">
        <v>205</v>
      </c>
      <c r="Z53" s="214"/>
      <c r="AA53" s="214"/>
      <c r="AB53" s="214"/>
      <c r="AC53" s="214"/>
      <c r="AD53" s="214"/>
      <c r="AE53" s="214"/>
      <c r="AF53" s="214"/>
      <c r="AG53" s="214" t="s">
        <v>262</v>
      </c>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outlineLevel="1" x14ac:dyDescent="0.25">
      <c r="A54" s="233">
        <v>14</v>
      </c>
      <c r="B54" s="234" t="s">
        <v>319</v>
      </c>
      <c r="C54" s="244" t="s">
        <v>320</v>
      </c>
      <c r="D54" s="235" t="s">
        <v>321</v>
      </c>
      <c r="E54" s="236">
        <v>4.92</v>
      </c>
      <c r="F54" s="237"/>
      <c r="G54" s="238">
        <f>ROUND(E54*F54,2)</f>
        <v>0</v>
      </c>
      <c r="H54" s="237"/>
      <c r="I54" s="238">
        <f>ROUND(E54*H54,2)</f>
        <v>0</v>
      </c>
      <c r="J54" s="237"/>
      <c r="K54" s="238">
        <f>ROUND(E54*J54,2)</f>
        <v>0</v>
      </c>
      <c r="L54" s="238">
        <v>21</v>
      </c>
      <c r="M54" s="238">
        <f>G54*(1+L54/100)</f>
        <v>0</v>
      </c>
      <c r="N54" s="236">
        <v>1E-3</v>
      </c>
      <c r="O54" s="236">
        <f>ROUND(E54*N54,2)</f>
        <v>0</v>
      </c>
      <c r="P54" s="236">
        <v>0</v>
      </c>
      <c r="Q54" s="236">
        <f>ROUND(E54*P54,2)</f>
        <v>0</v>
      </c>
      <c r="R54" s="238" t="s">
        <v>322</v>
      </c>
      <c r="S54" s="238" t="s">
        <v>202</v>
      </c>
      <c r="T54" s="239" t="s">
        <v>260</v>
      </c>
      <c r="U54" s="224">
        <v>0</v>
      </c>
      <c r="V54" s="224">
        <f>ROUND(E54*U54,2)</f>
        <v>0</v>
      </c>
      <c r="W54" s="224"/>
      <c r="X54" s="224" t="s">
        <v>323</v>
      </c>
      <c r="Y54" s="224" t="s">
        <v>205</v>
      </c>
      <c r="Z54" s="214"/>
      <c r="AA54" s="214"/>
      <c r="AB54" s="214"/>
      <c r="AC54" s="214"/>
      <c r="AD54" s="214"/>
      <c r="AE54" s="214"/>
      <c r="AF54" s="214"/>
      <c r="AG54" s="214" t="s">
        <v>324</v>
      </c>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outlineLevel="2" x14ac:dyDescent="0.25">
      <c r="A55" s="221"/>
      <c r="B55" s="222"/>
      <c r="C55" s="261" t="s">
        <v>325</v>
      </c>
      <c r="D55" s="250"/>
      <c r="E55" s="251">
        <v>4.92</v>
      </c>
      <c r="F55" s="224"/>
      <c r="G55" s="224"/>
      <c r="H55" s="224"/>
      <c r="I55" s="224"/>
      <c r="J55" s="224"/>
      <c r="K55" s="224"/>
      <c r="L55" s="224"/>
      <c r="M55" s="224"/>
      <c r="N55" s="223"/>
      <c r="O55" s="223"/>
      <c r="P55" s="223"/>
      <c r="Q55" s="223"/>
      <c r="R55" s="224"/>
      <c r="S55" s="224"/>
      <c r="T55" s="224"/>
      <c r="U55" s="224"/>
      <c r="V55" s="224"/>
      <c r="W55" s="224"/>
      <c r="X55" s="224"/>
      <c r="Y55" s="224"/>
      <c r="Z55" s="214"/>
      <c r="AA55" s="214"/>
      <c r="AB55" s="214"/>
      <c r="AC55" s="214"/>
      <c r="AD55" s="214"/>
      <c r="AE55" s="214"/>
      <c r="AF55" s="214"/>
      <c r="AG55" s="214" t="s">
        <v>266</v>
      </c>
      <c r="AH55" s="214">
        <v>0</v>
      </c>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x14ac:dyDescent="0.25">
      <c r="A56" s="226" t="s">
        <v>197</v>
      </c>
      <c r="B56" s="227" t="s">
        <v>137</v>
      </c>
      <c r="C56" s="243" t="s">
        <v>138</v>
      </c>
      <c r="D56" s="228"/>
      <c r="E56" s="229"/>
      <c r="F56" s="230"/>
      <c r="G56" s="230">
        <f>SUMIF(AG57:AG94,"&lt;&gt;NOR",G57:G94)</f>
        <v>0</v>
      </c>
      <c r="H56" s="230"/>
      <c r="I56" s="230">
        <f>SUM(I57:I94)</f>
        <v>0</v>
      </c>
      <c r="J56" s="230"/>
      <c r="K56" s="230">
        <f>SUM(K57:K94)</f>
        <v>0</v>
      </c>
      <c r="L56" s="230"/>
      <c r="M56" s="230">
        <f>SUM(M57:M94)</f>
        <v>0</v>
      </c>
      <c r="N56" s="229"/>
      <c r="O56" s="229">
        <f>SUM(O57:O94)</f>
        <v>472.14</v>
      </c>
      <c r="P56" s="229"/>
      <c r="Q56" s="229">
        <f>SUM(Q57:Q94)</f>
        <v>0</v>
      </c>
      <c r="R56" s="230"/>
      <c r="S56" s="230"/>
      <c r="T56" s="231"/>
      <c r="U56" s="225"/>
      <c r="V56" s="225">
        <f>SUM(V57:V94)</f>
        <v>299.23</v>
      </c>
      <c r="W56" s="225"/>
      <c r="X56" s="225"/>
      <c r="Y56" s="225"/>
      <c r="AG56" t="s">
        <v>198</v>
      </c>
    </row>
    <row r="57" spans="1:60" outlineLevel="1" x14ac:dyDescent="0.25">
      <c r="A57" s="233">
        <v>15</v>
      </c>
      <c r="B57" s="234" t="s">
        <v>326</v>
      </c>
      <c r="C57" s="244" t="s">
        <v>327</v>
      </c>
      <c r="D57" s="235" t="s">
        <v>258</v>
      </c>
      <c r="E57" s="236">
        <v>246</v>
      </c>
      <c r="F57" s="237"/>
      <c r="G57" s="238">
        <f>ROUND(E57*F57,2)</f>
        <v>0</v>
      </c>
      <c r="H57" s="237"/>
      <c r="I57" s="238">
        <f>ROUND(E57*H57,2)</f>
        <v>0</v>
      </c>
      <c r="J57" s="237"/>
      <c r="K57" s="238">
        <f>ROUND(E57*J57,2)</f>
        <v>0</v>
      </c>
      <c r="L57" s="238">
        <v>21</v>
      </c>
      <c r="M57" s="238">
        <f>G57*(1+L57/100)</f>
        <v>0</v>
      </c>
      <c r="N57" s="236">
        <v>0</v>
      </c>
      <c r="O57" s="236">
        <f>ROUND(E57*N57,2)</f>
        <v>0</v>
      </c>
      <c r="P57" s="236">
        <v>0</v>
      </c>
      <c r="Q57" s="236">
        <f>ROUND(E57*P57,2)</f>
        <v>0</v>
      </c>
      <c r="R57" s="238" t="s">
        <v>259</v>
      </c>
      <c r="S57" s="238" t="s">
        <v>202</v>
      </c>
      <c r="T57" s="239" t="s">
        <v>260</v>
      </c>
      <c r="U57" s="224">
        <v>0.16</v>
      </c>
      <c r="V57" s="224">
        <f>ROUND(E57*U57,2)</f>
        <v>39.36</v>
      </c>
      <c r="W57" s="224"/>
      <c r="X57" s="224" t="s">
        <v>261</v>
      </c>
      <c r="Y57" s="224" t="s">
        <v>205</v>
      </c>
      <c r="Z57" s="214"/>
      <c r="AA57" s="214"/>
      <c r="AB57" s="214"/>
      <c r="AC57" s="214"/>
      <c r="AD57" s="214"/>
      <c r="AE57" s="214"/>
      <c r="AF57" s="214"/>
      <c r="AG57" s="214" t="s">
        <v>262</v>
      </c>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ht="21" outlineLevel="2" x14ac:dyDescent="0.25">
      <c r="A58" s="221"/>
      <c r="B58" s="222"/>
      <c r="C58" s="260" t="s">
        <v>328</v>
      </c>
      <c r="D58" s="252"/>
      <c r="E58" s="252"/>
      <c r="F58" s="252"/>
      <c r="G58" s="252"/>
      <c r="H58" s="224"/>
      <c r="I58" s="224"/>
      <c r="J58" s="224"/>
      <c r="K58" s="224"/>
      <c r="L58" s="224"/>
      <c r="M58" s="224"/>
      <c r="N58" s="223"/>
      <c r="O58" s="223"/>
      <c r="P58" s="223"/>
      <c r="Q58" s="223"/>
      <c r="R58" s="224"/>
      <c r="S58" s="224"/>
      <c r="T58" s="224"/>
      <c r="U58" s="224"/>
      <c r="V58" s="224"/>
      <c r="W58" s="224"/>
      <c r="X58" s="224"/>
      <c r="Y58" s="224"/>
      <c r="Z58" s="214"/>
      <c r="AA58" s="214"/>
      <c r="AB58" s="214"/>
      <c r="AC58" s="214"/>
      <c r="AD58" s="214"/>
      <c r="AE58" s="214"/>
      <c r="AF58" s="214"/>
      <c r="AG58" s="214" t="s">
        <v>264</v>
      </c>
      <c r="AH58" s="214"/>
      <c r="AI58" s="214"/>
      <c r="AJ58" s="214"/>
      <c r="AK58" s="214"/>
      <c r="AL58" s="214"/>
      <c r="AM58" s="214"/>
      <c r="AN58" s="214"/>
      <c r="AO58" s="214"/>
      <c r="AP58" s="214"/>
      <c r="AQ58" s="214"/>
      <c r="AR58" s="214"/>
      <c r="AS58" s="214"/>
      <c r="AT58" s="214"/>
      <c r="AU58" s="214"/>
      <c r="AV58" s="214"/>
      <c r="AW58" s="214"/>
      <c r="AX58" s="214"/>
      <c r="AY58" s="214"/>
      <c r="AZ58" s="214"/>
      <c r="BA58" s="241" t="str">
        <f>C58</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58" s="214"/>
      <c r="BC58" s="214"/>
      <c r="BD58" s="214"/>
      <c r="BE58" s="214"/>
      <c r="BF58" s="214"/>
      <c r="BG58" s="214"/>
      <c r="BH58" s="214"/>
    </row>
    <row r="59" spans="1:60" outlineLevel="2" x14ac:dyDescent="0.25">
      <c r="A59" s="221"/>
      <c r="B59" s="222"/>
      <c r="C59" s="261" t="s">
        <v>329</v>
      </c>
      <c r="D59" s="250"/>
      <c r="E59" s="251"/>
      <c r="F59" s="224"/>
      <c r="G59" s="224"/>
      <c r="H59" s="224"/>
      <c r="I59" s="224"/>
      <c r="J59" s="224"/>
      <c r="K59" s="224"/>
      <c r="L59" s="224"/>
      <c r="M59" s="224"/>
      <c r="N59" s="223"/>
      <c r="O59" s="223"/>
      <c r="P59" s="223"/>
      <c r="Q59" s="223"/>
      <c r="R59" s="224"/>
      <c r="S59" s="224"/>
      <c r="T59" s="224"/>
      <c r="U59" s="224"/>
      <c r="V59" s="224"/>
      <c r="W59" s="224"/>
      <c r="X59" s="224"/>
      <c r="Y59" s="224"/>
      <c r="Z59" s="214"/>
      <c r="AA59" s="214"/>
      <c r="AB59" s="214"/>
      <c r="AC59" s="214"/>
      <c r="AD59" s="214"/>
      <c r="AE59" s="214"/>
      <c r="AF59" s="214"/>
      <c r="AG59" s="214" t="s">
        <v>266</v>
      </c>
      <c r="AH59" s="214">
        <v>0</v>
      </c>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outlineLevel="3" x14ac:dyDescent="0.25">
      <c r="A60" s="221"/>
      <c r="B60" s="222"/>
      <c r="C60" s="261" t="s">
        <v>330</v>
      </c>
      <c r="D60" s="250"/>
      <c r="E60" s="251">
        <v>192</v>
      </c>
      <c r="F60" s="224"/>
      <c r="G60" s="224"/>
      <c r="H60" s="224"/>
      <c r="I60" s="224"/>
      <c r="J60" s="224"/>
      <c r="K60" s="224"/>
      <c r="L60" s="224"/>
      <c r="M60" s="224"/>
      <c r="N60" s="223"/>
      <c r="O60" s="223"/>
      <c r="P60" s="223"/>
      <c r="Q60" s="223"/>
      <c r="R60" s="224"/>
      <c r="S60" s="224"/>
      <c r="T60" s="224"/>
      <c r="U60" s="224"/>
      <c r="V60" s="224"/>
      <c r="W60" s="224"/>
      <c r="X60" s="224"/>
      <c r="Y60" s="224"/>
      <c r="Z60" s="214"/>
      <c r="AA60" s="214"/>
      <c r="AB60" s="214"/>
      <c r="AC60" s="214"/>
      <c r="AD60" s="214"/>
      <c r="AE60" s="214"/>
      <c r="AF60" s="214"/>
      <c r="AG60" s="214" t="s">
        <v>266</v>
      </c>
      <c r="AH60" s="214">
        <v>0</v>
      </c>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outlineLevel="3" x14ac:dyDescent="0.25">
      <c r="A61" s="221"/>
      <c r="B61" s="222"/>
      <c r="C61" s="261" t="s">
        <v>331</v>
      </c>
      <c r="D61" s="250"/>
      <c r="E61" s="251"/>
      <c r="F61" s="224"/>
      <c r="G61" s="224"/>
      <c r="H61" s="224"/>
      <c r="I61" s="224"/>
      <c r="J61" s="224"/>
      <c r="K61" s="224"/>
      <c r="L61" s="224"/>
      <c r="M61" s="224"/>
      <c r="N61" s="223"/>
      <c r="O61" s="223"/>
      <c r="P61" s="223"/>
      <c r="Q61" s="223"/>
      <c r="R61" s="224"/>
      <c r="S61" s="224"/>
      <c r="T61" s="224"/>
      <c r="U61" s="224"/>
      <c r="V61" s="224"/>
      <c r="W61" s="224"/>
      <c r="X61" s="224"/>
      <c r="Y61" s="224"/>
      <c r="Z61" s="214"/>
      <c r="AA61" s="214"/>
      <c r="AB61" s="214"/>
      <c r="AC61" s="214"/>
      <c r="AD61" s="214"/>
      <c r="AE61" s="214"/>
      <c r="AF61" s="214"/>
      <c r="AG61" s="214" t="s">
        <v>266</v>
      </c>
      <c r="AH61" s="214">
        <v>0</v>
      </c>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outlineLevel="3" x14ac:dyDescent="0.25">
      <c r="A62" s="221"/>
      <c r="B62" s="222"/>
      <c r="C62" s="261" t="s">
        <v>332</v>
      </c>
      <c r="D62" s="250"/>
      <c r="E62" s="251">
        <v>54</v>
      </c>
      <c r="F62" s="224"/>
      <c r="G62" s="224"/>
      <c r="H62" s="224"/>
      <c r="I62" s="224"/>
      <c r="J62" s="224"/>
      <c r="K62" s="224"/>
      <c r="L62" s="224"/>
      <c r="M62" s="224"/>
      <c r="N62" s="223"/>
      <c r="O62" s="223"/>
      <c r="P62" s="223"/>
      <c r="Q62" s="223"/>
      <c r="R62" s="224"/>
      <c r="S62" s="224"/>
      <c r="T62" s="224"/>
      <c r="U62" s="224"/>
      <c r="V62" s="224"/>
      <c r="W62" s="224"/>
      <c r="X62" s="224"/>
      <c r="Y62" s="224"/>
      <c r="Z62" s="214"/>
      <c r="AA62" s="214"/>
      <c r="AB62" s="214"/>
      <c r="AC62" s="214"/>
      <c r="AD62" s="214"/>
      <c r="AE62" s="214"/>
      <c r="AF62" s="214"/>
      <c r="AG62" s="214" t="s">
        <v>266</v>
      </c>
      <c r="AH62" s="214">
        <v>0</v>
      </c>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outlineLevel="1" x14ac:dyDescent="0.25">
      <c r="A63" s="233">
        <v>16</v>
      </c>
      <c r="B63" s="234" t="s">
        <v>333</v>
      </c>
      <c r="C63" s="244" t="s">
        <v>334</v>
      </c>
      <c r="D63" s="235" t="s">
        <v>258</v>
      </c>
      <c r="E63" s="236">
        <v>246</v>
      </c>
      <c r="F63" s="237"/>
      <c r="G63" s="238">
        <f>ROUND(E63*F63,2)</f>
        <v>0</v>
      </c>
      <c r="H63" s="237"/>
      <c r="I63" s="238">
        <f>ROUND(E63*H63,2)</f>
        <v>0</v>
      </c>
      <c r="J63" s="237"/>
      <c r="K63" s="238">
        <f>ROUND(E63*J63,2)</f>
        <v>0</v>
      </c>
      <c r="L63" s="238">
        <v>21</v>
      </c>
      <c r="M63" s="238">
        <f>G63*(1+L63/100)</f>
        <v>0</v>
      </c>
      <c r="N63" s="236">
        <v>0</v>
      </c>
      <c r="O63" s="236">
        <f>ROUND(E63*N63,2)</f>
        <v>0</v>
      </c>
      <c r="P63" s="236">
        <v>0</v>
      </c>
      <c r="Q63" s="236">
        <f>ROUND(E63*P63,2)</f>
        <v>0</v>
      </c>
      <c r="R63" s="238" t="s">
        <v>259</v>
      </c>
      <c r="S63" s="238" t="s">
        <v>202</v>
      </c>
      <c r="T63" s="239" t="s">
        <v>260</v>
      </c>
      <c r="U63" s="224">
        <v>8.4000000000000005E-2</v>
      </c>
      <c r="V63" s="224">
        <f>ROUND(E63*U63,2)</f>
        <v>20.66</v>
      </c>
      <c r="W63" s="224"/>
      <c r="X63" s="224" t="s">
        <v>261</v>
      </c>
      <c r="Y63" s="224" t="s">
        <v>205</v>
      </c>
      <c r="Z63" s="214"/>
      <c r="AA63" s="214"/>
      <c r="AB63" s="214"/>
      <c r="AC63" s="214"/>
      <c r="AD63" s="214"/>
      <c r="AE63" s="214"/>
      <c r="AF63" s="214"/>
      <c r="AG63" s="214" t="s">
        <v>262</v>
      </c>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ht="21" outlineLevel="2" x14ac:dyDescent="0.25">
      <c r="A64" s="221"/>
      <c r="B64" s="222"/>
      <c r="C64" s="260" t="s">
        <v>328</v>
      </c>
      <c r="D64" s="252"/>
      <c r="E64" s="252"/>
      <c r="F64" s="252"/>
      <c r="G64" s="252"/>
      <c r="H64" s="224"/>
      <c r="I64" s="224"/>
      <c r="J64" s="224"/>
      <c r="K64" s="224"/>
      <c r="L64" s="224"/>
      <c r="M64" s="224"/>
      <c r="N64" s="223"/>
      <c r="O64" s="223"/>
      <c r="P64" s="223"/>
      <c r="Q64" s="223"/>
      <c r="R64" s="224"/>
      <c r="S64" s="224"/>
      <c r="T64" s="224"/>
      <c r="U64" s="224"/>
      <c r="V64" s="224"/>
      <c r="W64" s="224"/>
      <c r="X64" s="224"/>
      <c r="Y64" s="224"/>
      <c r="Z64" s="214"/>
      <c r="AA64" s="214"/>
      <c r="AB64" s="214"/>
      <c r="AC64" s="214"/>
      <c r="AD64" s="214"/>
      <c r="AE64" s="214"/>
      <c r="AF64" s="214"/>
      <c r="AG64" s="214" t="s">
        <v>264</v>
      </c>
      <c r="AH64" s="214"/>
      <c r="AI64" s="214"/>
      <c r="AJ64" s="214"/>
      <c r="AK64" s="214"/>
      <c r="AL64" s="214"/>
      <c r="AM64" s="214"/>
      <c r="AN64" s="214"/>
      <c r="AO64" s="214"/>
      <c r="AP64" s="214"/>
      <c r="AQ64" s="214"/>
      <c r="AR64" s="214"/>
      <c r="AS64" s="214"/>
      <c r="AT64" s="214"/>
      <c r="AU64" s="214"/>
      <c r="AV64" s="214"/>
      <c r="AW64" s="214"/>
      <c r="AX64" s="214"/>
      <c r="AY64" s="214"/>
      <c r="AZ64" s="214"/>
      <c r="BA64" s="241" t="str">
        <f>C64</f>
        <v>zapažených i nezapažených, s urovnáním dna do předepsaného profilu a spádu, s případně nutným přehozením výkopku na vzdálenost do 3 m ve výkopišti, s přehozením výkopku na přilehlém terénu na vzdálenost do 5 m od podélné osy rýhy nebo s naložením výkopku na dopravní prostředek.</v>
      </c>
      <c r="BB64" s="214"/>
      <c r="BC64" s="214"/>
      <c r="BD64" s="214"/>
      <c r="BE64" s="214"/>
      <c r="BF64" s="214"/>
      <c r="BG64" s="214"/>
      <c r="BH64" s="214"/>
    </row>
    <row r="65" spans="1:60" outlineLevel="1" x14ac:dyDescent="0.25">
      <c r="A65" s="233">
        <v>17</v>
      </c>
      <c r="B65" s="234" t="s">
        <v>335</v>
      </c>
      <c r="C65" s="244" t="s">
        <v>336</v>
      </c>
      <c r="D65" s="235" t="s">
        <v>258</v>
      </c>
      <c r="E65" s="236">
        <v>246</v>
      </c>
      <c r="F65" s="237"/>
      <c r="G65" s="238">
        <f>ROUND(E65*F65,2)</f>
        <v>0</v>
      </c>
      <c r="H65" s="237"/>
      <c r="I65" s="238">
        <f>ROUND(E65*H65,2)</f>
        <v>0</v>
      </c>
      <c r="J65" s="237"/>
      <c r="K65" s="238">
        <f>ROUND(E65*J65,2)</f>
        <v>0</v>
      </c>
      <c r="L65" s="238">
        <v>21</v>
      </c>
      <c r="M65" s="238">
        <f>G65*(1+L65/100)</f>
        <v>0</v>
      </c>
      <c r="N65" s="236">
        <v>0</v>
      </c>
      <c r="O65" s="236">
        <f>ROUND(E65*N65,2)</f>
        <v>0</v>
      </c>
      <c r="P65" s="236">
        <v>0</v>
      </c>
      <c r="Q65" s="236">
        <f>ROUND(E65*P65,2)</f>
        <v>0</v>
      </c>
      <c r="R65" s="238" t="s">
        <v>259</v>
      </c>
      <c r="S65" s="238" t="s">
        <v>202</v>
      </c>
      <c r="T65" s="239" t="s">
        <v>260</v>
      </c>
      <c r="U65" s="224">
        <v>0.35</v>
      </c>
      <c r="V65" s="224">
        <f>ROUND(E65*U65,2)</f>
        <v>86.1</v>
      </c>
      <c r="W65" s="224"/>
      <c r="X65" s="224" t="s">
        <v>261</v>
      </c>
      <c r="Y65" s="224" t="s">
        <v>205</v>
      </c>
      <c r="Z65" s="214"/>
      <c r="AA65" s="214"/>
      <c r="AB65" s="214"/>
      <c r="AC65" s="214"/>
      <c r="AD65" s="214"/>
      <c r="AE65" s="214"/>
      <c r="AF65" s="214"/>
      <c r="AG65" s="214" t="s">
        <v>262</v>
      </c>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outlineLevel="2" x14ac:dyDescent="0.25">
      <c r="A66" s="221"/>
      <c r="B66" s="222"/>
      <c r="C66" s="260" t="s">
        <v>337</v>
      </c>
      <c r="D66" s="252"/>
      <c r="E66" s="252"/>
      <c r="F66" s="252"/>
      <c r="G66" s="252"/>
      <c r="H66" s="224"/>
      <c r="I66" s="224"/>
      <c r="J66" s="224"/>
      <c r="K66" s="224"/>
      <c r="L66" s="224"/>
      <c r="M66" s="224"/>
      <c r="N66" s="223"/>
      <c r="O66" s="223"/>
      <c r="P66" s="223"/>
      <c r="Q66" s="223"/>
      <c r="R66" s="224"/>
      <c r="S66" s="224"/>
      <c r="T66" s="224"/>
      <c r="U66" s="224"/>
      <c r="V66" s="224"/>
      <c r="W66" s="224"/>
      <c r="X66" s="224"/>
      <c r="Y66" s="224"/>
      <c r="Z66" s="214"/>
      <c r="AA66" s="214"/>
      <c r="AB66" s="214"/>
      <c r="AC66" s="214"/>
      <c r="AD66" s="214"/>
      <c r="AE66" s="214"/>
      <c r="AF66" s="214"/>
      <c r="AG66" s="214" t="s">
        <v>264</v>
      </c>
      <c r="AH66" s="214"/>
      <c r="AI66" s="214"/>
      <c r="AJ66" s="214"/>
      <c r="AK66" s="214"/>
      <c r="AL66" s="214"/>
      <c r="AM66" s="214"/>
      <c r="AN66" s="214"/>
      <c r="AO66" s="214"/>
      <c r="AP66" s="214"/>
      <c r="AQ66" s="214"/>
      <c r="AR66" s="214"/>
      <c r="AS66" s="214"/>
      <c r="AT66" s="214"/>
      <c r="AU66" s="214"/>
      <c r="AV66" s="214"/>
      <c r="AW66" s="214"/>
      <c r="AX66" s="214"/>
      <c r="AY66" s="214"/>
      <c r="AZ66" s="214"/>
      <c r="BA66" s="241" t="str">
        <f>C66</f>
        <v>bez naložení do dopravní nádoby, ale s vyprázdněním dopravní nádoby na hromadu nebo na dopravní prostředek,</v>
      </c>
      <c r="BB66" s="214"/>
      <c r="BC66" s="214"/>
      <c r="BD66" s="214"/>
      <c r="BE66" s="214"/>
      <c r="BF66" s="214"/>
      <c r="BG66" s="214"/>
      <c r="BH66" s="214"/>
    </row>
    <row r="67" spans="1:60" outlineLevel="1" x14ac:dyDescent="0.25">
      <c r="A67" s="233">
        <v>18</v>
      </c>
      <c r="B67" s="234" t="s">
        <v>273</v>
      </c>
      <c r="C67" s="244" t="s">
        <v>274</v>
      </c>
      <c r="D67" s="235" t="s">
        <v>258</v>
      </c>
      <c r="E67" s="236">
        <v>246</v>
      </c>
      <c r="F67" s="237"/>
      <c r="G67" s="238">
        <f>ROUND(E67*F67,2)</f>
        <v>0</v>
      </c>
      <c r="H67" s="237"/>
      <c r="I67" s="238">
        <f>ROUND(E67*H67,2)</f>
        <v>0</v>
      </c>
      <c r="J67" s="237"/>
      <c r="K67" s="238">
        <f>ROUND(E67*J67,2)</f>
        <v>0</v>
      </c>
      <c r="L67" s="238">
        <v>21</v>
      </c>
      <c r="M67" s="238">
        <f>G67*(1+L67/100)</f>
        <v>0</v>
      </c>
      <c r="N67" s="236">
        <v>0</v>
      </c>
      <c r="O67" s="236">
        <f>ROUND(E67*N67,2)</f>
        <v>0</v>
      </c>
      <c r="P67" s="236">
        <v>0</v>
      </c>
      <c r="Q67" s="236">
        <f>ROUND(E67*P67,2)</f>
        <v>0</v>
      </c>
      <c r="R67" s="238" t="s">
        <v>259</v>
      </c>
      <c r="S67" s="238" t="s">
        <v>202</v>
      </c>
      <c r="T67" s="239" t="s">
        <v>260</v>
      </c>
      <c r="U67" s="224">
        <v>0.01</v>
      </c>
      <c r="V67" s="224">
        <f>ROUND(E67*U67,2)</f>
        <v>2.46</v>
      </c>
      <c r="W67" s="224"/>
      <c r="X67" s="224" t="s">
        <v>261</v>
      </c>
      <c r="Y67" s="224" t="s">
        <v>205</v>
      </c>
      <c r="Z67" s="214"/>
      <c r="AA67" s="214"/>
      <c r="AB67" s="214"/>
      <c r="AC67" s="214"/>
      <c r="AD67" s="214"/>
      <c r="AE67" s="214"/>
      <c r="AF67" s="214"/>
      <c r="AG67" s="214" t="s">
        <v>262</v>
      </c>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outlineLevel="2" x14ac:dyDescent="0.25">
      <c r="A68" s="221"/>
      <c r="B68" s="222"/>
      <c r="C68" s="260" t="s">
        <v>275</v>
      </c>
      <c r="D68" s="252"/>
      <c r="E68" s="252"/>
      <c r="F68" s="252"/>
      <c r="G68" s="252"/>
      <c r="H68" s="224"/>
      <c r="I68" s="224"/>
      <c r="J68" s="224"/>
      <c r="K68" s="224"/>
      <c r="L68" s="224"/>
      <c r="M68" s="224"/>
      <c r="N68" s="223"/>
      <c r="O68" s="223"/>
      <c r="P68" s="223"/>
      <c r="Q68" s="223"/>
      <c r="R68" s="224"/>
      <c r="S68" s="224"/>
      <c r="T68" s="224"/>
      <c r="U68" s="224"/>
      <c r="V68" s="224"/>
      <c r="W68" s="224"/>
      <c r="X68" s="224"/>
      <c r="Y68" s="224"/>
      <c r="Z68" s="214"/>
      <c r="AA68" s="214"/>
      <c r="AB68" s="214"/>
      <c r="AC68" s="214"/>
      <c r="AD68" s="214"/>
      <c r="AE68" s="214"/>
      <c r="AF68" s="214"/>
      <c r="AG68" s="214" t="s">
        <v>264</v>
      </c>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ht="20.399999999999999" outlineLevel="1" x14ac:dyDescent="0.25">
      <c r="A69" s="233">
        <v>19</v>
      </c>
      <c r="B69" s="234" t="s">
        <v>277</v>
      </c>
      <c r="C69" s="244" t="s">
        <v>278</v>
      </c>
      <c r="D69" s="235" t="s">
        <v>258</v>
      </c>
      <c r="E69" s="236">
        <v>738</v>
      </c>
      <c r="F69" s="237"/>
      <c r="G69" s="238">
        <f>ROUND(E69*F69,2)</f>
        <v>0</v>
      </c>
      <c r="H69" s="237"/>
      <c r="I69" s="238">
        <f>ROUND(E69*H69,2)</f>
        <v>0</v>
      </c>
      <c r="J69" s="237"/>
      <c r="K69" s="238">
        <f>ROUND(E69*J69,2)</f>
        <v>0</v>
      </c>
      <c r="L69" s="238">
        <v>21</v>
      </c>
      <c r="M69" s="238">
        <f>G69*(1+L69/100)</f>
        <v>0</v>
      </c>
      <c r="N69" s="236">
        <v>0</v>
      </c>
      <c r="O69" s="236">
        <f>ROUND(E69*N69,2)</f>
        <v>0</v>
      </c>
      <c r="P69" s="236">
        <v>0</v>
      </c>
      <c r="Q69" s="236">
        <f>ROUND(E69*P69,2)</f>
        <v>0</v>
      </c>
      <c r="R69" s="238" t="s">
        <v>259</v>
      </c>
      <c r="S69" s="238" t="s">
        <v>202</v>
      </c>
      <c r="T69" s="239" t="s">
        <v>260</v>
      </c>
      <c r="U69" s="224">
        <v>0</v>
      </c>
      <c r="V69" s="224">
        <f>ROUND(E69*U69,2)</f>
        <v>0</v>
      </c>
      <c r="W69" s="224"/>
      <c r="X69" s="224" t="s">
        <v>261</v>
      </c>
      <c r="Y69" s="224" t="s">
        <v>205</v>
      </c>
      <c r="Z69" s="214"/>
      <c r="AA69" s="214"/>
      <c r="AB69" s="214"/>
      <c r="AC69" s="214"/>
      <c r="AD69" s="214"/>
      <c r="AE69" s="214"/>
      <c r="AF69" s="214"/>
      <c r="AG69" s="214" t="s">
        <v>262</v>
      </c>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row>
    <row r="70" spans="1:60" outlineLevel="2" x14ac:dyDescent="0.25">
      <c r="A70" s="221"/>
      <c r="B70" s="222"/>
      <c r="C70" s="260" t="s">
        <v>275</v>
      </c>
      <c r="D70" s="252"/>
      <c r="E70" s="252"/>
      <c r="F70" s="252"/>
      <c r="G70" s="252"/>
      <c r="H70" s="224"/>
      <c r="I70" s="224"/>
      <c r="J70" s="224"/>
      <c r="K70" s="224"/>
      <c r="L70" s="224"/>
      <c r="M70" s="224"/>
      <c r="N70" s="223"/>
      <c r="O70" s="223"/>
      <c r="P70" s="223"/>
      <c r="Q70" s="223"/>
      <c r="R70" s="224"/>
      <c r="S70" s="224"/>
      <c r="T70" s="224"/>
      <c r="U70" s="224"/>
      <c r="V70" s="224"/>
      <c r="W70" s="224"/>
      <c r="X70" s="224"/>
      <c r="Y70" s="224"/>
      <c r="Z70" s="214"/>
      <c r="AA70" s="214"/>
      <c r="AB70" s="214"/>
      <c r="AC70" s="214"/>
      <c r="AD70" s="214"/>
      <c r="AE70" s="214"/>
      <c r="AF70" s="214"/>
      <c r="AG70" s="214" t="s">
        <v>264</v>
      </c>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row>
    <row r="71" spans="1:60" outlineLevel="2" x14ac:dyDescent="0.25">
      <c r="A71" s="221"/>
      <c r="B71" s="222"/>
      <c r="C71" s="261" t="s">
        <v>338</v>
      </c>
      <c r="D71" s="250"/>
      <c r="E71" s="251">
        <v>738</v>
      </c>
      <c r="F71" s="224"/>
      <c r="G71" s="224"/>
      <c r="H71" s="224"/>
      <c r="I71" s="224"/>
      <c r="J71" s="224"/>
      <c r="K71" s="224"/>
      <c r="L71" s="224"/>
      <c r="M71" s="224"/>
      <c r="N71" s="223"/>
      <c r="O71" s="223"/>
      <c r="P71" s="223"/>
      <c r="Q71" s="223"/>
      <c r="R71" s="224"/>
      <c r="S71" s="224"/>
      <c r="T71" s="224"/>
      <c r="U71" s="224"/>
      <c r="V71" s="224"/>
      <c r="W71" s="224"/>
      <c r="X71" s="224"/>
      <c r="Y71" s="224"/>
      <c r="Z71" s="214"/>
      <c r="AA71" s="214"/>
      <c r="AB71" s="214"/>
      <c r="AC71" s="214"/>
      <c r="AD71" s="214"/>
      <c r="AE71" s="214"/>
      <c r="AF71" s="214"/>
      <c r="AG71" s="214" t="s">
        <v>266</v>
      </c>
      <c r="AH71" s="214">
        <v>5</v>
      </c>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row>
    <row r="72" spans="1:60" outlineLevel="1" x14ac:dyDescent="0.25">
      <c r="A72" s="233">
        <v>20</v>
      </c>
      <c r="B72" s="234" t="s">
        <v>339</v>
      </c>
      <c r="C72" s="244" t="s">
        <v>340</v>
      </c>
      <c r="D72" s="235" t="s">
        <v>258</v>
      </c>
      <c r="E72" s="236">
        <v>159.9684</v>
      </c>
      <c r="F72" s="237"/>
      <c r="G72" s="238">
        <f>ROUND(E72*F72,2)</f>
        <v>0</v>
      </c>
      <c r="H72" s="237"/>
      <c r="I72" s="238">
        <f>ROUND(E72*H72,2)</f>
        <v>0</v>
      </c>
      <c r="J72" s="237"/>
      <c r="K72" s="238">
        <f>ROUND(E72*J72,2)</f>
        <v>0</v>
      </c>
      <c r="L72" s="238">
        <v>21</v>
      </c>
      <c r="M72" s="238">
        <f>G72*(1+L72/100)</f>
        <v>0</v>
      </c>
      <c r="N72" s="236">
        <v>0</v>
      </c>
      <c r="O72" s="236">
        <f>ROUND(E72*N72,2)</f>
        <v>0</v>
      </c>
      <c r="P72" s="236">
        <v>0</v>
      </c>
      <c r="Q72" s="236">
        <f>ROUND(E72*P72,2)</f>
        <v>0</v>
      </c>
      <c r="R72" s="238" t="s">
        <v>259</v>
      </c>
      <c r="S72" s="238" t="s">
        <v>202</v>
      </c>
      <c r="T72" s="239" t="s">
        <v>260</v>
      </c>
      <c r="U72" s="224">
        <v>0.2</v>
      </c>
      <c r="V72" s="224">
        <f>ROUND(E72*U72,2)</f>
        <v>31.99</v>
      </c>
      <c r="W72" s="224"/>
      <c r="X72" s="224" t="s">
        <v>261</v>
      </c>
      <c r="Y72" s="224" t="s">
        <v>205</v>
      </c>
      <c r="Z72" s="214"/>
      <c r="AA72" s="214"/>
      <c r="AB72" s="214"/>
      <c r="AC72" s="214"/>
      <c r="AD72" s="214"/>
      <c r="AE72" s="214"/>
      <c r="AF72" s="214"/>
      <c r="AG72" s="214" t="s">
        <v>262</v>
      </c>
      <c r="AH72" s="214"/>
      <c r="AI72" s="214"/>
      <c r="AJ72" s="214"/>
      <c r="AK72" s="214"/>
      <c r="AL72" s="214"/>
      <c r="AM72" s="214"/>
      <c r="AN72" s="214"/>
      <c r="AO72" s="214"/>
      <c r="AP72" s="214"/>
      <c r="AQ72" s="214"/>
      <c r="AR72" s="214"/>
      <c r="AS72" s="214"/>
      <c r="AT72" s="214"/>
      <c r="AU72" s="214"/>
      <c r="AV72" s="214"/>
      <c r="AW72" s="214"/>
      <c r="AX72" s="214"/>
      <c r="AY72" s="214"/>
      <c r="AZ72" s="214"/>
      <c r="BA72" s="214"/>
      <c r="BB72" s="214"/>
      <c r="BC72" s="214"/>
      <c r="BD72" s="214"/>
      <c r="BE72" s="214"/>
      <c r="BF72" s="214"/>
      <c r="BG72" s="214"/>
      <c r="BH72" s="214"/>
    </row>
    <row r="73" spans="1:60" outlineLevel="2" x14ac:dyDescent="0.25">
      <c r="A73" s="221"/>
      <c r="B73" s="222"/>
      <c r="C73" s="260" t="s">
        <v>341</v>
      </c>
      <c r="D73" s="252"/>
      <c r="E73" s="252"/>
      <c r="F73" s="252"/>
      <c r="G73" s="252"/>
      <c r="H73" s="224"/>
      <c r="I73" s="224"/>
      <c r="J73" s="224"/>
      <c r="K73" s="224"/>
      <c r="L73" s="224"/>
      <c r="M73" s="224"/>
      <c r="N73" s="223"/>
      <c r="O73" s="223"/>
      <c r="P73" s="223"/>
      <c r="Q73" s="223"/>
      <c r="R73" s="224"/>
      <c r="S73" s="224"/>
      <c r="T73" s="224"/>
      <c r="U73" s="224"/>
      <c r="V73" s="224"/>
      <c r="W73" s="224"/>
      <c r="X73" s="224"/>
      <c r="Y73" s="224"/>
      <c r="Z73" s="214"/>
      <c r="AA73" s="214"/>
      <c r="AB73" s="214"/>
      <c r="AC73" s="214"/>
      <c r="AD73" s="214"/>
      <c r="AE73" s="214"/>
      <c r="AF73" s="214"/>
      <c r="AG73" s="214" t="s">
        <v>264</v>
      </c>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row>
    <row r="74" spans="1:60" outlineLevel="2" x14ac:dyDescent="0.25">
      <c r="A74" s="221"/>
      <c r="B74" s="222"/>
      <c r="C74" s="246" t="s">
        <v>342</v>
      </c>
      <c r="D74" s="242"/>
      <c r="E74" s="242"/>
      <c r="F74" s="242"/>
      <c r="G74" s="242"/>
      <c r="H74" s="224"/>
      <c r="I74" s="224"/>
      <c r="J74" s="224"/>
      <c r="K74" s="224"/>
      <c r="L74" s="224"/>
      <c r="M74" s="224"/>
      <c r="N74" s="223"/>
      <c r="O74" s="223"/>
      <c r="P74" s="223"/>
      <c r="Q74" s="223"/>
      <c r="R74" s="224"/>
      <c r="S74" s="224"/>
      <c r="T74" s="224"/>
      <c r="U74" s="224"/>
      <c r="V74" s="224"/>
      <c r="W74" s="224"/>
      <c r="X74" s="224"/>
      <c r="Y74" s="224"/>
      <c r="Z74" s="214"/>
      <c r="AA74" s="214"/>
      <c r="AB74" s="214"/>
      <c r="AC74" s="214"/>
      <c r="AD74" s="214"/>
      <c r="AE74" s="214"/>
      <c r="AF74" s="214"/>
      <c r="AG74" s="214" t="s">
        <v>207</v>
      </c>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row>
    <row r="75" spans="1:60" outlineLevel="2" x14ac:dyDescent="0.25">
      <c r="A75" s="221"/>
      <c r="B75" s="222"/>
      <c r="C75" s="261" t="s">
        <v>343</v>
      </c>
      <c r="D75" s="250"/>
      <c r="E75" s="251"/>
      <c r="F75" s="224"/>
      <c r="G75" s="224"/>
      <c r="H75" s="224"/>
      <c r="I75" s="224"/>
      <c r="J75" s="224"/>
      <c r="K75" s="224"/>
      <c r="L75" s="224"/>
      <c r="M75" s="224"/>
      <c r="N75" s="223"/>
      <c r="O75" s="223"/>
      <c r="P75" s="223"/>
      <c r="Q75" s="223"/>
      <c r="R75" s="224"/>
      <c r="S75" s="224"/>
      <c r="T75" s="224"/>
      <c r="U75" s="224"/>
      <c r="V75" s="224"/>
      <c r="W75" s="224"/>
      <c r="X75" s="224"/>
      <c r="Y75" s="224"/>
      <c r="Z75" s="214"/>
      <c r="AA75" s="214"/>
      <c r="AB75" s="214"/>
      <c r="AC75" s="214"/>
      <c r="AD75" s="214"/>
      <c r="AE75" s="214"/>
      <c r="AF75" s="214"/>
      <c r="AG75" s="214" t="s">
        <v>266</v>
      </c>
      <c r="AH75" s="214">
        <v>0</v>
      </c>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4"/>
      <c r="BF75" s="214"/>
      <c r="BG75" s="214"/>
      <c r="BH75" s="214"/>
    </row>
    <row r="76" spans="1:60" outlineLevel="3" x14ac:dyDescent="0.25">
      <c r="A76" s="221"/>
      <c r="B76" s="222"/>
      <c r="C76" s="261" t="s">
        <v>344</v>
      </c>
      <c r="D76" s="250"/>
      <c r="E76" s="251">
        <v>246</v>
      </c>
      <c r="F76" s="224"/>
      <c r="G76" s="224"/>
      <c r="H76" s="224"/>
      <c r="I76" s="224"/>
      <c r="J76" s="224"/>
      <c r="K76" s="224"/>
      <c r="L76" s="224"/>
      <c r="M76" s="224"/>
      <c r="N76" s="223"/>
      <c r="O76" s="223"/>
      <c r="P76" s="223"/>
      <c r="Q76" s="223"/>
      <c r="R76" s="224"/>
      <c r="S76" s="224"/>
      <c r="T76" s="224"/>
      <c r="U76" s="224"/>
      <c r="V76" s="224"/>
      <c r="W76" s="224"/>
      <c r="X76" s="224"/>
      <c r="Y76" s="224"/>
      <c r="Z76" s="214"/>
      <c r="AA76" s="214"/>
      <c r="AB76" s="214"/>
      <c r="AC76" s="214"/>
      <c r="AD76" s="214"/>
      <c r="AE76" s="214"/>
      <c r="AF76" s="214"/>
      <c r="AG76" s="214" t="s">
        <v>266</v>
      </c>
      <c r="AH76" s="214">
        <v>0</v>
      </c>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row>
    <row r="77" spans="1:60" outlineLevel="3" x14ac:dyDescent="0.25">
      <c r="A77" s="221"/>
      <c r="B77" s="222"/>
      <c r="C77" s="261" t="s">
        <v>345</v>
      </c>
      <c r="D77" s="250"/>
      <c r="E77" s="251"/>
      <c r="F77" s="224"/>
      <c r="G77" s="224"/>
      <c r="H77" s="224"/>
      <c r="I77" s="224"/>
      <c r="J77" s="224"/>
      <c r="K77" s="224"/>
      <c r="L77" s="224"/>
      <c r="M77" s="224"/>
      <c r="N77" s="223"/>
      <c r="O77" s="223"/>
      <c r="P77" s="223"/>
      <c r="Q77" s="223"/>
      <c r="R77" s="224"/>
      <c r="S77" s="224"/>
      <c r="T77" s="224"/>
      <c r="U77" s="224"/>
      <c r="V77" s="224"/>
      <c r="W77" s="224"/>
      <c r="X77" s="224"/>
      <c r="Y77" s="224"/>
      <c r="Z77" s="214"/>
      <c r="AA77" s="214"/>
      <c r="AB77" s="214"/>
      <c r="AC77" s="214"/>
      <c r="AD77" s="214"/>
      <c r="AE77" s="214"/>
      <c r="AF77" s="214"/>
      <c r="AG77" s="214" t="s">
        <v>266</v>
      </c>
      <c r="AH77" s="214">
        <v>0</v>
      </c>
      <c r="AI77" s="214"/>
      <c r="AJ77" s="214"/>
      <c r="AK77" s="214"/>
      <c r="AL77" s="214"/>
      <c r="AM77" s="214"/>
      <c r="AN77" s="214"/>
      <c r="AO77" s="214"/>
      <c r="AP77" s="214"/>
      <c r="AQ77" s="214"/>
      <c r="AR77" s="214"/>
      <c r="AS77" s="214"/>
      <c r="AT77" s="214"/>
      <c r="AU77" s="214"/>
      <c r="AV77" s="214"/>
      <c r="AW77" s="214"/>
      <c r="AX77" s="214"/>
      <c r="AY77" s="214"/>
      <c r="AZ77" s="214"/>
      <c r="BA77" s="214"/>
      <c r="BB77" s="214"/>
      <c r="BC77" s="214"/>
      <c r="BD77" s="214"/>
      <c r="BE77" s="214"/>
      <c r="BF77" s="214"/>
      <c r="BG77" s="214"/>
      <c r="BH77" s="214"/>
    </row>
    <row r="78" spans="1:60" outlineLevel="3" x14ac:dyDescent="0.25">
      <c r="A78" s="221"/>
      <c r="B78" s="222"/>
      <c r="C78" s="261" t="s">
        <v>346</v>
      </c>
      <c r="D78" s="250"/>
      <c r="E78" s="251"/>
      <c r="F78" s="224"/>
      <c r="G78" s="224"/>
      <c r="H78" s="224"/>
      <c r="I78" s="224"/>
      <c r="J78" s="224"/>
      <c r="K78" s="224"/>
      <c r="L78" s="224"/>
      <c r="M78" s="224"/>
      <c r="N78" s="223"/>
      <c r="O78" s="223"/>
      <c r="P78" s="223"/>
      <c r="Q78" s="223"/>
      <c r="R78" s="224"/>
      <c r="S78" s="224"/>
      <c r="T78" s="224"/>
      <c r="U78" s="224"/>
      <c r="V78" s="224"/>
      <c r="W78" s="224"/>
      <c r="X78" s="224"/>
      <c r="Y78" s="224"/>
      <c r="Z78" s="214"/>
      <c r="AA78" s="214"/>
      <c r="AB78" s="214"/>
      <c r="AC78" s="214"/>
      <c r="AD78" s="214"/>
      <c r="AE78" s="214"/>
      <c r="AF78" s="214"/>
      <c r="AG78" s="214" t="s">
        <v>266</v>
      </c>
      <c r="AH78" s="214">
        <v>0</v>
      </c>
      <c r="AI78" s="214"/>
      <c r="AJ78" s="214"/>
      <c r="AK78" s="214"/>
      <c r="AL78" s="214"/>
      <c r="AM78" s="214"/>
      <c r="AN78" s="214"/>
      <c r="AO78" s="214"/>
      <c r="AP78" s="214"/>
      <c r="AQ78" s="214"/>
      <c r="AR78" s="214"/>
      <c r="AS78" s="214"/>
      <c r="AT78" s="214"/>
      <c r="AU78" s="214"/>
      <c r="AV78" s="214"/>
      <c r="AW78" s="214"/>
      <c r="AX78" s="214"/>
      <c r="AY78" s="214"/>
      <c r="AZ78" s="214"/>
      <c r="BA78" s="214"/>
      <c r="BB78" s="214"/>
      <c r="BC78" s="214"/>
      <c r="BD78" s="214"/>
      <c r="BE78" s="214"/>
      <c r="BF78" s="214"/>
      <c r="BG78" s="214"/>
      <c r="BH78" s="214"/>
    </row>
    <row r="79" spans="1:60" outlineLevel="3" x14ac:dyDescent="0.25">
      <c r="A79" s="221"/>
      <c r="B79" s="222"/>
      <c r="C79" s="261" t="s">
        <v>347</v>
      </c>
      <c r="D79" s="250"/>
      <c r="E79" s="251">
        <v>-12.8</v>
      </c>
      <c r="F79" s="224"/>
      <c r="G79" s="224"/>
      <c r="H79" s="224"/>
      <c r="I79" s="224"/>
      <c r="J79" s="224"/>
      <c r="K79" s="224"/>
      <c r="L79" s="224"/>
      <c r="M79" s="224"/>
      <c r="N79" s="223"/>
      <c r="O79" s="223"/>
      <c r="P79" s="223"/>
      <c r="Q79" s="223"/>
      <c r="R79" s="224"/>
      <c r="S79" s="224"/>
      <c r="T79" s="224"/>
      <c r="U79" s="224"/>
      <c r="V79" s="224"/>
      <c r="W79" s="224"/>
      <c r="X79" s="224"/>
      <c r="Y79" s="224"/>
      <c r="Z79" s="214"/>
      <c r="AA79" s="214"/>
      <c r="AB79" s="214"/>
      <c r="AC79" s="214"/>
      <c r="AD79" s="214"/>
      <c r="AE79" s="214"/>
      <c r="AF79" s="214"/>
      <c r="AG79" s="214" t="s">
        <v>266</v>
      </c>
      <c r="AH79" s="214">
        <v>0</v>
      </c>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row>
    <row r="80" spans="1:60" outlineLevel="3" x14ac:dyDescent="0.25">
      <c r="A80" s="221"/>
      <c r="B80" s="222"/>
      <c r="C80" s="261" t="s">
        <v>348</v>
      </c>
      <c r="D80" s="250"/>
      <c r="E80" s="251"/>
      <c r="F80" s="224"/>
      <c r="G80" s="224"/>
      <c r="H80" s="224"/>
      <c r="I80" s="224"/>
      <c r="J80" s="224"/>
      <c r="K80" s="224"/>
      <c r="L80" s="224"/>
      <c r="M80" s="224"/>
      <c r="N80" s="223"/>
      <c r="O80" s="223"/>
      <c r="P80" s="223"/>
      <c r="Q80" s="223"/>
      <c r="R80" s="224"/>
      <c r="S80" s="224"/>
      <c r="T80" s="224"/>
      <c r="U80" s="224"/>
      <c r="V80" s="224"/>
      <c r="W80" s="224"/>
      <c r="X80" s="224"/>
      <c r="Y80" s="224"/>
      <c r="Z80" s="214"/>
      <c r="AA80" s="214"/>
      <c r="AB80" s="214"/>
      <c r="AC80" s="214"/>
      <c r="AD80" s="214"/>
      <c r="AE80" s="214"/>
      <c r="AF80" s="214"/>
      <c r="AG80" s="214" t="s">
        <v>266</v>
      </c>
      <c r="AH80" s="214">
        <v>0</v>
      </c>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row>
    <row r="81" spans="1:60" outlineLevel="3" x14ac:dyDescent="0.25">
      <c r="A81" s="221"/>
      <c r="B81" s="222"/>
      <c r="C81" s="261" t="s">
        <v>349</v>
      </c>
      <c r="D81" s="250"/>
      <c r="E81" s="251">
        <v>-64</v>
      </c>
      <c r="F81" s="224"/>
      <c r="G81" s="224"/>
      <c r="H81" s="224"/>
      <c r="I81" s="224"/>
      <c r="J81" s="224"/>
      <c r="K81" s="224"/>
      <c r="L81" s="224"/>
      <c r="M81" s="224"/>
      <c r="N81" s="223"/>
      <c r="O81" s="223"/>
      <c r="P81" s="223"/>
      <c r="Q81" s="223"/>
      <c r="R81" s="224"/>
      <c r="S81" s="224"/>
      <c r="T81" s="224"/>
      <c r="U81" s="224"/>
      <c r="V81" s="224"/>
      <c r="W81" s="224"/>
      <c r="X81" s="224"/>
      <c r="Y81" s="224"/>
      <c r="Z81" s="214"/>
      <c r="AA81" s="214"/>
      <c r="AB81" s="214"/>
      <c r="AC81" s="214"/>
      <c r="AD81" s="214"/>
      <c r="AE81" s="214"/>
      <c r="AF81" s="214"/>
      <c r="AG81" s="214" t="s">
        <v>266</v>
      </c>
      <c r="AH81" s="214">
        <v>0</v>
      </c>
      <c r="AI81" s="214"/>
      <c r="AJ81" s="214"/>
      <c r="AK81" s="214"/>
      <c r="AL81" s="214"/>
      <c r="AM81" s="214"/>
      <c r="AN81" s="214"/>
      <c r="AO81" s="214"/>
      <c r="AP81" s="214"/>
      <c r="AQ81" s="214"/>
      <c r="AR81" s="214"/>
      <c r="AS81" s="214"/>
      <c r="AT81" s="214"/>
      <c r="AU81" s="214"/>
      <c r="AV81" s="214"/>
      <c r="AW81" s="214"/>
      <c r="AX81" s="214"/>
      <c r="AY81" s="214"/>
      <c r="AZ81" s="214"/>
      <c r="BA81" s="214"/>
      <c r="BB81" s="214"/>
      <c r="BC81" s="214"/>
      <c r="BD81" s="214"/>
      <c r="BE81" s="214"/>
      <c r="BF81" s="214"/>
      <c r="BG81" s="214"/>
      <c r="BH81" s="214"/>
    </row>
    <row r="82" spans="1:60" outlineLevel="3" x14ac:dyDescent="0.25">
      <c r="A82" s="221"/>
      <c r="B82" s="222"/>
      <c r="C82" s="261" t="s">
        <v>331</v>
      </c>
      <c r="D82" s="250"/>
      <c r="E82" s="251"/>
      <c r="F82" s="224"/>
      <c r="G82" s="224"/>
      <c r="H82" s="224"/>
      <c r="I82" s="224"/>
      <c r="J82" s="224"/>
      <c r="K82" s="224"/>
      <c r="L82" s="224"/>
      <c r="M82" s="224"/>
      <c r="N82" s="223"/>
      <c r="O82" s="223"/>
      <c r="P82" s="223"/>
      <c r="Q82" s="223"/>
      <c r="R82" s="224"/>
      <c r="S82" s="224"/>
      <c r="T82" s="224"/>
      <c r="U82" s="224"/>
      <c r="V82" s="224"/>
      <c r="W82" s="224"/>
      <c r="X82" s="224"/>
      <c r="Y82" s="224"/>
      <c r="Z82" s="214"/>
      <c r="AA82" s="214"/>
      <c r="AB82" s="214"/>
      <c r="AC82" s="214"/>
      <c r="AD82" s="214"/>
      <c r="AE82" s="214"/>
      <c r="AF82" s="214"/>
      <c r="AG82" s="214" t="s">
        <v>266</v>
      </c>
      <c r="AH82" s="214">
        <v>0</v>
      </c>
      <c r="AI82" s="214"/>
      <c r="AJ82" s="214"/>
      <c r="AK82" s="214"/>
      <c r="AL82" s="214"/>
      <c r="AM82" s="214"/>
      <c r="AN82" s="214"/>
      <c r="AO82" s="214"/>
      <c r="AP82" s="214"/>
      <c r="AQ82" s="214"/>
      <c r="AR82" s="214"/>
      <c r="AS82" s="214"/>
      <c r="AT82" s="214"/>
      <c r="AU82" s="214"/>
      <c r="AV82" s="214"/>
      <c r="AW82" s="214"/>
      <c r="AX82" s="214"/>
      <c r="AY82" s="214"/>
      <c r="AZ82" s="214"/>
      <c r="BA82" s="214"/>
      <c r="BB82" s="214"/>
      <c r="BC82" s="214"/>
      <c r="BD82" s="214"/>
      <c r="BE82" s="214"/>
      <c r="BF82" s="214"/>
      <c r="BG82" s="214"/>
      <c r="BH82" s="214"/>
    </row>
    <row r="83" spans="1:60" outlineLevel="3" x14ac:dyDescent="0.25">
      <c r="A83" s="221"/>
      <c r="B83" s="222"/>
      <c r="C83" s="261" t="s">
        <v>350</v>
      </c>
      <c r="D83" s="250"/>
      <c r="E83" s="251">
        <v>-9.2316000000000003</v>
      </c>
      <c r="F83" s="224"/>
      <c r="G83" s="224"/>
      <c r="H83" s="224"/>
      <c r="I83" s="224"/>
      <c r="J83" s="224"/>
      <c r="K83" s="224"/>
      <c r="L83" s="224"/>
      <c r="M83" s="224"/>
      <c r="N83" s="223"/>
      <c r="O83" s="223"/>
      <c r="P83" s="223"/>
      <c r="Q83" s="223"/>
      <c r="R83" s="224"/>
      <c r="S83" s="224"/>
      <c r="T83" s="224"/>
      <c r="U83" s="224"/>
      <c r="V83" s="224"/>
      <c r="W83" s="224"/>
      <c r="X83" s="224"/>
      <c r="Y83" s="224"/>
      <c r="Z83" s="214"/>
      <c r="AA83" s="214"/>
      <c r="AB83" s="214"/>
      <c r="AC83" s="214"/>
      <c r="AD83" s="214"/>
      <c r="AE83" s="214"/>
      <c r="AF83" s="214"/>
      <c r="AG83" s="214" t="s">
        <v>266</v>
      </c>
      <c r="AH83" s="214">
        <v>0</v>
      </c>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row>
    <row r="84" spans="1:60" outlineLevel="1" x14ac:dyDescent="0.25">
      <c r="A84" s="233">
        <v>21</v>
      </c>
      <c r="B84" s="234" t="s">
        <v>351</v>
      </c>
      <c r="C84" s="244" t="s">
        <v>352</v>
      </c>
      <c r="D84" s="235" t="s">
        <v>258</v>
      </c>
      <c r="E84" s="236">
        <v>64</v>
      </c>
      <c r="F84" s="237"/>
      <c r="G84" s="238">
        <f>ROUND(E84*F84,2)</f>
        <v>0</v>
      </c>
      <c r="H84" s="237"/>
      <c r="I84" s="238">
        <f>ROUND(E84*H84,2)</f>
        <v>0</v>
      </c>
      <c r="J84" s="237"/>
      <c r="K84" s="238">
        <f>ROUND(E84*J84,2)</f>
        <v>0</v>
      </c>
      <c r="L84" s="238">
        <v>21</v>
      </c>
      <c r="M84" s="238">
        <f>G84*(1+L84/100)</f>
        <v>0</v>
      </c>
      <c r="N84" s="236">
        <v>0</v>
      </c>
      <c r="O84" s="236">
        <f>ROUND(E84*N84,2)</f>
        <v>0</v>
      </c>
      <c r="P84" s="236">
        <v>0</v>
      </c>
      <c r="Q84" s="236">
        <f>ROUND(E84*P84,2)</f>
        <v>0</v>
      </c>
      <c r="R84" s="238" t="s">
        <v>259</v>
      </c>
      <c r="S84" s="238" t="s">
        <v>202</v>
      </c>
      <c r="T84" s="239" t="s">
        <v>260</v>
      </c>
      <c r="U84" s="224">
        <v>1.59</v>
      </c>
      <c r="V84" s="224">
        <f>ROUND(E84*U84,2)</f>
        <v>101.76</v>
      </c>
      <c r="W84" s="224"/>
      <c r="X84" s="224" t="s">
        <v>261</v>
      </c>
      <c r="Y84" s="224" t="s">
        <v>205</v>
      </c>
      <c r="Z84" s="214"/>
      <c r="AA84" s="214"/>
      <c r="AB84" s="214"/>
      <c r="AC84" s="214"/>
      <c r="AD84" s="214"/>
      <c r="AE84" s="214"/>
      <c r="AF84" s="214"/>
      <c r="AG84" s="214" t="s">
        <v>262</v>
      </c>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row>
    <row r="85" spans="1:60" ht="21" outlineLevel="2" x14ac:dyDescent="0.25">
      <c r="A85" s="221"/>
      <c r="B85" s="222"/>
      <c r="C85" s="260" t="s">
        <v>353</v>
      </c>
      <c r="D85" s="252"/>
      <c r="E85" s="252"/>
      <c r="F85" s="252"/>
      <c r="G85" s="252"/>
      <c r="H85" s="224"/>
      <c r="I85" s="224"/>
      <c r="J85" s="224"/>
      <c r="K85" s="224"/>
      <c r="L85" s="224"/>
      <c r="M85" s="224"/>
      <c r="N85" s="223"/>
      <c r="O85" s="223"/>
      <c r="P85" s="223"/>
      <c r="Q85" s="223"/>
      <c r="R85" s="224"/>
      <c r="S85" s="224"/>
      <c r="T85" s="224"/>
      <c r="U85" s="224"/>
      <c r="V85" s="224"/>
      <c r="W85" s="224"/>
      <c r="X85" s="224"/>
      <c r="Y85" s="224"/>
      <c r="Z85" s="214"/>
      <c r="AA85" s="214"/>
      <c r="AB85" s="214"/>
      <c r="AC85" s="214"/>
      <c r="AD85" s="214"/>
      <c r="AE85" s="214"/>
      <c r="AF85" s="214"/>
      <c r="AG85" s="214" t="s">
        <v>264</v>
      </c>
      <c r="AH85" s="214"/>
      <c r="AI85" s="214"/>
      <c r="AJ85" s="214"/>
      <c r="AK85" s="214"/>
      <c r="AL85" s="214"/>
      <c r="AM85" s="214"/>
      <c r="AN85" s="214"/>
      <c r="AO85" s="214"/>
      <c r="AP85" s="214"/>
      <c r="AQ85" s="214"/>
      <c r="AR85" s="214"/>
      <c r="AS85" s="214"/>
      <c r="AT85" s="214"/>
      <c r="AU85" s="214"/>
      <c r="AV85" s="214"/>
      <c r="AW85" s="214"/>
      <c r="AX85" s="214"/>
      <c r="AY85" s="214"/>
      <c r="AZ85" s="214"/>
      <c r="BA85" s="241" t="str">
        <f>C85</f>
        <v>sypaninou z vhodných hornin tř. 1 - 4 nebo materiálem připraveným podél výkopu ve vzdálenosti do 3 m od jeho kraje, pro jakoukoliv hloubku výkopu a jakoukoliv míru zhutnění,</v>
      </c>
      <c r="BB85" s="214"/>
      <c r="BC85" s="214"/>
      <c r="BD85" s="214"/>
      <c r="BE85" s="214"/>
      <c r="BF85" s="214"/>
      <c r="BG85" s="214"/>
      <c r="BH85" s="214"/>
    </row>
    <row r="86" spans="1:60" outlineLevel="2" x14ac:dyDescent="0.25">
      <c r="A86" s="221"/>
      <c r="B86" s="222"/>
      <c r="C86" s="261" t="s">
        <v>354</v>
      </c>
      <c r="D86" s="250"/>
      <c r="E86" s="251">
        <v>64</v>
      </c>
      <c r="F86" s="224"/>
      <c r="G86" s="224"/>
      <c r="H86" s="224"/>
      <c r="I86" s="224"/>
      <c r="J86" s="224"/>
      <c r="K86" s="224"/>
      <c r="L86" s="224"/>
      <c r="M86" s="224"/>
      <c r="N86" s="223"/>
      <c r="O86" s="223"/>
      <c r="P86" s="223"/>
      <c r="Q86" s="223"/>
      <c r="R86" s="224"/>
      <c r="S86" s="224"/>
      <c r="T86" s="224"/>
      <c r="U86" s="224"/>
      <c r="V86" s="224"/>
      <c r="W86" s="224"/>
      <c r="X86" s="224"/>
      <c r="Y86" s="224"/>
      <c r="Z86" s="214"/>
      <c r="AA86" s="214"/>
      <c r="AB86" s="214"/>
      <c r="AC86" s="214"/>
      <c r="AD86" s="214"/>
      <c r="AE86" s="214"/>
      <c r="AF86" s="214"/>
      <c r="AG86" s="214" t="s">
        <v>266</v>
      </c>
      <c r="AH86" s="214">
        <v>0</v>
      </c>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row>
    <row r="87" spans="1:60" outlineLevel="1" x14ac:dyDescent="0.25">
      <c r="A87" s="253">
        <v>22</v>
      </c>
      <c r="B87" s="254" t="s">
        <v>317</v>
      </c>
      <c r="C87" s="262" t="s">
        <v>318</v>
      </c>
      <c r="D87" s="255" t="s">
        <v>258</v>
      </c>
      <c r="E87" s="256">
        <v>246</v>
      </c>
      <c r="F87" s="257"/>
      <c r="G87" s="258">
        <f>ROUND(E87*F87,2)</f>
        <v>0</v>
      </c>
      <c r="H87" s="257"/>
      <c r="I87" s="258">
        <f>ROUND(E87*H87,2)</f>
        <v>0</v>
      </c>
      <c r="J87" s="257"/>
      <c r="K87" s="258">
        <f>ROUND(E87*J87,2)</f>
        <v>0</v>
      </c>
      <c r="L87" s="258">
        <v>21</v>
      </c>
      <c r="M87" s="258">
        <f>G87*(1+L87/100)</f>
        <v>0</v>
      </c>
      <c r="N87" s="256">
        <v>0</v>
      </c>
      <c r="O87" s="256">
        <f>ROUND(E87*N87,2)</f>
        <v>0</v>
      </c>
      <c r="P87" s="256">
        <v>0</v>
      </c>
      <c r="Q87" s="256">
        <f>ROUND(E87*P87,2)</f>
        <v>0</v>
      </c>
      <c r="R87" s="258" t="s">
        <v>259</v>
      </c>
      <c r="S87" s="258" t="s">
        <v>202</v>
      </c>
      <c r="T87" s="259" t="s">
        <v>260</v>
      </c>
      <c r="U87" s="224">
        <v>0</v>
      </c>
      <c r="V87" s="224">
        <f>ROUND(E87*U87,2)</f>
        <v>0</v>
      </c>
      <c r="W87" s="224"/>
      <c r="X87" s="224" t="s">
        <v>261</v>
      </c>
      <c r="Y87" s="224" t="s">
        <v>205</v>
      </c>
      <c r="Z87" s="214"/>
      <c r="AA87" s="214"/>
      <c r="AB87" s="214"/>
      <c r="AC87" s="214"/>
      <c r="AD87" s="214"/>
      <c r="AE87" s="214"/>
      <c r="AF87" s="214"/>
      <c r="AG87" s="214" t="s">
        <v>262</v>
      </c>
      <c r="AH87" s="214"/>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row>
    <row r="88" spans="1:60" outlineLevel="1" x14ac:dyDescent="0.25">
      <c r="A88" s="233">
        <v>23</v>
      </c>
      <c r="B88" s="234" t="s">
        <v>355</v>
      </c>
      <c r="C88" s="244" t="s">
        <v>356</v>
      </c>
      <c r="D88" s="235" t="s">
        <v>258</v>
      </c>
      <c r="E88" s="236">
        <v>12.8</v>
      </c>
      <c r="F88" s="237"/>
      <c r="G88" s="238">
        <f>ROUND(E88*F88,2)</f>
        <v>0</v>
      </c>
      <c r="H88" s="237"/>
      <c r="I88" s="238">
        <f>ROUND(E88*H88,2)</f>
        <v>0</v>
      </c>
      <c r="J88" s="237"/>
      <c r="K88" s="238">
        <f>ROUND(E88*J88,2)</f>
        <v>0</v>
      </c>
      <c r="L88" s="238">
        <v>21</v>
      </c>
      <c r="M88" s="238">
        <f>G88*(1+L88/100)</f>
        <v>0</v>
      </c>
      <c r="N88" s="236">
        <v>1.8907700000000001</v>
      </c>
      <c r="O88" s="236">
        <f>ROUND(E88*N88,2)</f>
        <v>24.2</v>
      </c>
      <c r="P88" s="236">
        <v>0</v>
      </c>
      <c r="Q88" s="236">
        <f>ROUND(E88*P88,2)</f>
        <v>0</v>
      </c>
      <c r="R88" s="238" t="s">
        <v>357</v>
      </c>
      <c r="S88" s="238" t="s">
        <v>202</v>
      </c>
      <c r="T88" s="239" t="s">
        <v>260</v>
      </c>
      <c r="U88" s="224">
        <v>1.32</v>
      </c>
      <c r="V88" s="224">
        <f>ROUND(E88*U88,2)</f>
        <v>16.899999999999999</v>
      </c>
      <c r="W88" s="224"/>
      <c r="X88" s="224" t="s">
        <v>261</v>
      </c>
      <c r="Y88" s="224" t="s">
        <v>205</v>
      </c>
      <c r="Z88" s="214"/>
      <c r="AA88" s="214"/>
      <c r="AB88" s="214"/>
      <c r="AC88" s="214"/>
      <c r="AD88" s="214"/>
      <c r="AE88" s="214"/>
      <c r="AF88" s="214"/>
      <c r="AG88" s="214" t="s">
        <v>262</v>
      </c>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row>
    <row r="89" spans="1:60" outlineLevel="2" x14ac:dyDescent="0.25">
      <c r="A89" s="221"/>
      <c r="B89" s="222"/>
      <c r="C89" s="260" t="s">
        <v>358</v>
      </c>
      <c r="D89" s="252"/>
      <c r="E89" s="252"/>
      <c r="F89" s="252"/>
      <c r="G89" s="252"/>
      <c r="H89" s="224"/>
      <c r="I89" s="224"/>
      <c r="J89" s="224"/>
      <c r="K89" s="224"/>
      <c r="L89" s="224"/>
      <c r="M89" s="224"/>
      <c r="N89" s="223"/>
      <c r="O89" s="223"/>
      <c r="P89" s="223"/>
      <c r="Q89" s="223"/>
      <c r="R89" s="224"/>
      <c r="S89" s="224"/>
      <c r="T89" s="224"/>
      <c r="U89" s="224"/>
      <c r="V89" s="224"/>
      <c r="W89" s="224"/>
      <c r="X89" s="224"/>
      <c r="Y89" s="224"/>
      <c r="Z89" s="214"/>
      <c r="AA89" s="214"/>
      <c r="AB89" s="214"/>
      <c r="AC89" s="214"/>
      <c r="AD89" s="214"/>
      <c r="AE89" s="214"/>
      <c r="AF89" s="214"/>
      <c r="AG89" s="214" t="s">
        <v>264</v>
      </c>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row>
    <row r="90" spans="1:60" outlineLevel="2" x14ac:dyDescent="0.25">
      <c r="A90" s="221"/>
      <c r="B90" s="222"/>
      <c r="C90" s="261" t="s">
        <v>359</v>
      </c>
      <c r="D90" s="250"/>
      <c r="E90" s="251">
        <v>12.8</v>
      </c>
      <c r="F90" s="224"/>
      <c r="G90" s="224"/>
      <c r="H90" s="224"/>
      <c r="I90" s="224"/>
      <c r="J90" s="224"/>
      <c r="K90" s="224"/>
      <c r="L90" s="224"/>
      <c r="M90" s="224"/>
      <c r="N90" s="223"/>
      <c r="O90" s="223"/>
      <c r="P90" s="223"/>
      <c r="Q90" s="223"/>
      <c r="R90" s="224"/>
      <c r="S90" s="224"/>
      <c r="T90" s="224"/>
      <c r="U90" s="224"/>
      <c r="V90" s="224"/>
      <c r="W90" s="224"/>
      <c r="X90" s="224"/>
      <c r="Y90" s="224"/>
      <c r="Z90" s="214"/>
      <c r="AA90" s="214"/>
      <c r="AB90" s="214"/>
      <c r="AC90" s="214"/>
      <c r="AD90" s="214"/>
      <c r="AE90" s="214"/>
      <c r="AF90" s="214"/>
      <c r="AG90" s="214" t="s">
        <v>266</v>
      </c>
      <c r="AH90" s="214">
        <v>0</v>
      </c>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row>
    <row r="91" spans="1:60" outlineLevel="1" x14ac:dyDescent="0.25">
      <c r="A91" s="233">
        <v>24</v>
      </c>
      <c r="B91" s="234" t="s">
        <v>360</v>
      </c>
      <c r="C91" s="244" t="s">
        <v>361</v>
      </c>
      <c r="D91" s="235" t="s">
        <v>362</v>
      </c>
      <c r="E91" s="236">
        <v>128</v>
      </c>
      <c r="F91" s="237"/>
      <c r="G91" s="238">
        <f>ROUND(E91*F91,2)</f>
        <v>0</v>
      </c>
      <c r="H91" s="237"/>
      <c r="I91" s="238">
        <f>ROUND(E91*H91,2)</f>
        <v>0</v>
      </c>
      <c r="J91" s="237"/>
      <c r="K91" s="238">
        <f>ROUND(E91*J91,2)</f>
        <v>0</v>
      </c>
      <c r="L91" s="238">
        <v>21</v>
      </c>
      <c r="M91" s="238">
        <f>G91*(1+L91/100)</f>
        <v>0</v>
      </c>
      <c r="N91" s="236">
        <v>1</v>
      </c>
      <c r="O91" s="236">
        <f>ROUND(E91*N91,2)</f>
        <v>128</v>
      </c>
      <c r="P91" s="236">
        <v>0</v>
      </c>
      <c r="Q91" s="236">
        <f>ROUND(E91*P91,2)</f>
        <v>0</v>
      </c>
      <c r="R91" s="238" t="s">
        <v>322</v>
      </c>
      <c r="S91" s="238" t="s">
        <v>363</v>
      </c>
      <c r="T91" s="239" t="s">
        <v>363</v>
      </c>
      <c r="U91" s="224">
        <v>0</v>
      </c>
      <c r="V91" s="224">
        <f>ROUND(E91*U91,2)</f>
        <v>0</v>
      </c>
      <c r="W91" s="224"/>
      <c r="X91" s="224" t="s">
        <v>323</v>
      </c>
      <c r="Y91" s="224" t="s">
        <v>205</v>
      </c>
      <c r="Z91" s="214"/>
      <c r="AA91" s="214"/>
      <c r="AB91" s="214"/>
      <c r="AC91" s="214"/>
      <c r="AD91" s="214"/>
      <c r="AE91" s="214"/>
      <c r="AF91" s="214"/>
      <c r="AG91" s="214" t="s">
        <v>324</v>
      </c>
      <c r="AH91" s="214"/>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row>
    <row r="92" spans="1:60" outlineLevel="2" x14ac:dyDescent="0.25">
      <c r="A92" s="221"/>
      <c r="B92" s="222"/>
      <c r="C92" s="261" t="s">
        <v>364</v>
      </c>
      <c r="D92" s="250"/>
      <c r="E92" s="251">
        <v>128</v>
      </c>
      <c r="F92" s="224"/>
      <c r="G92" s="224"/>
      <c r="H92" s="224"/>
      <c r="I92" s="224"/>
      <c r="J92" s="224"/>
      <c r="K92" s="224"/>
      <c r="L92" s="224"/>
      <c r="M92" s="224"/>
      <c r="N92" s="223"/>
      <c r="O92" s="223"/>
      <c r="P92" s="223"/>
      <c r="Q92" s="223"/>
      <c r="R92" s="224"/>
      <c r="S92" s="224"/>
      <c r="T92" s="224"/>
      <c r="U92" s="224"/>
      <c r="V92" s="224"/>
      <c r="W92" s="224"/>
      <c r="X92" s="224"/>
      <c r="Y92" s="224"/>
      <c r="Z92" s="214"/>
      <c r="AA92" s="214"/>
      <c r="AB92" s="214"/>
      <c r="AC92" s="214"/>
      <c r="AD92" s="214"/>
      <c r="AE92" s="214"/>
      <c r="AF92" s="214"/>
      <c r="AG92" s="214" t="s">
        <v>266</v>
      </c>
      <c r="AH92" s="214">
        <v>5</v>
      </c>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row>
    <row r="93" spans="1:60" outlineLevel="1" x14ac:dyDescent="0.25">
      <c r="A93" s="233">
        <v>25</v>
      </c>
      <c r="B93" s="234" t="s">
        <v>365</v>
      </c>
      <c r="C93" s="244" t="s">
        <v>366</v>
      </c>
      <c r="D93" s="235" t="s">
        <v>362</v>
      </c>
      <c r="E93" s="236">
        <v>319.94</v>
      </c>
      <c r="F93" s="237"/>
      <c r="G93" s="238">
        <f>ROUND(E93*F93,2)</f>
        <v>0</v>
      </c>
      <c r="H93" s="237"/>
      <c r="I93" s="238">
        <f>ROUND(E93*H93,2)</f>
        <v>0</v>
      </c>
      <c r="J93" s="237"/>
      <c r="K93" s="238">
        <f>ROUND(E93*J93,2)</f>
        <v>0</v>
      </c>
      <c r="L93" s="238">
        <v>21</v>
      </c>
      <c r="M93" s="238">
        <f>G93*(1+L93/100)</f>
        <v>0</v>
      </c>
      <c r="N93" s="236">
        <v>1</v>
      </c>
      <c r="O93" s="236">
        <f>ROUND(E93*N93,2)</f>
        <v>319.94</v>
      </c>
      <c r="P93" s="236">
        <v>0</v>
      </c>
      <c r="Q93" s="236">
        <f>ROUND(E93*P93,2)</f>
        <v>0</v>
      </c>
      <c r="R93" s="238" t="s">
        <v>322</v>
      </c>
      <c r="S93" s="238" t="s">
        <v>363</v>
      </c>
      <c r="T93" s="239" t="s">
        <v>363</v>
      </c>
      <c r="U93" s="224">
        <v>0</v>
      </c>
      <c r="V93" s="224">
        <f>ROUND(E93*U93,2)</f>
        <v>0</v>
      </c>
      <c r="W93" s="224"/>
      <c r="X93" s="224" t="s">
        <v>323</v>
      </c>
      <c r="Y93" s="224" t="s">
        <v>205</v>
      </c>
      <c r="Z93" s="214"/>
      <c r="AA93" s="214"/>
      <c r="AB93" s="214"/>
      <c r="AC93" s="214"/>
      <c r="AD93" s="214"/>
      <c r="AE93" s="214"/>
      <c r="AF93" s="214"/>
      <c r="AG93" s="214" t="s">
        <v>324</v>
      </c>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row>
    <row r="94" spans="1:60" outlineLevel="2" x14ac:dyDescent="0.25">
      <c r="A94" s="221"/>
      <c r="B94" s="222"/>
      <c r="C94" s="261" t="s">
        <v>367</v>
      </c>
      <c r="D94" s="250"/>
      <c r="E94" s="251">
        <v>319.94</v>
      </c>
      <c r="F94" s="224"/>
      <c r="G94" s="224"/>
      <c r="H94" s="224"/>
      <c r="I94" s="224"/>
      <c r="J94" s="224"/>
      <c r="K94" s="224"/>
      <c r="L94" s="224"/>
      <c r="M94" s="224"/>
      <c r="N94" s="223"/>
      <c r="O94" s="223"/>
      <c r="P94" s="223"/>
      <c r="Q94" s="223"/>
      <c r="R94" s="224"/>
      <c r="S94" s="224"/>
      <c r="T94" s="224"/>
      <c r="U94" s="224"/>
      <c r="V94" s="224"/>
      <c r="W94" s="224"/>
      <c r="X94" s="224"/>
      <c r="Y94" s="224"/>
      <c r="Z94" s="214"/>
      <c r="AA94" s="214"/>
      <c r="AB94" s="214"/>
      <c r="AC94" s="214"/>
      <c r="AD94" s="214"/>
      <c r="AE94" s="214"/>
      <c r="AF94" s="214"/>
      <c r="AG94" s="214" t="s">
        <v>266</v>
      </c>
      <c r="AH94" s="214">
        <v>0</v>
      </c>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row>
    <row r="95" spans="1:60" x14ac:dyDescent="0.25">
      <c r="A95" s="226" t="s">
        <v>197</v>
      </c>
      <c r="B95" s="227" t="s">
        <v>139</v>
      </c>
      <c r="C95" s="243" t="s">
        <v>140</v>
      </c>
      <c r="D95" s="228"/>
      <c r="E95" s="229"/>
      <c r="F95" s="230"/>
      <c r="G95" s="230">
        <f>SUMIF(AG96:AG125,"&lt;&gt;NOR",G96:G125)</f>
        <v>0</v>
      </c>
      <c r="H95" s="230"/>
      <c r="I95" s="230">
        <f>SUM(I96:I125)</f>
        <v>0</v>
      </c>
      <c r="J95" s="230"/>
      <c r="K95" s="230">
        <f>SUM(K96:K125)</f>
        <v>0</v>
      </c>
      <c r="L95" s="230"/>
      <c r="M95" s="230">
        <f>SUM(M96:M125)</f>
        <v>0</v>
      </c>
      <c r="N95" s="229"/>
      <c r="O95" s="229">
        <f>SUM(O96:O125)</f>
        <v>0</v>
      </c>
      <c r="P95" s="229"/>
      <c r="Q95" s="229">
        <f>SUM(Q96:Q125)</f>
        <v>3054.2599999999998</v>
      </c>
      <c r="R95" s="230"/>
      <c r="S95" s="230"/>
      <c r="T95" s="231"/>
      <c r="U95" s="225"/>
      <c r="V95" s="225">
        <f>SUM(V96:V125)</f>
        <v>821.67</v>
      </c>
      <c r="W95" s="225"/>
      <c r="X95" s="225"/>
      <c r="Y95" s="225"/>
      <c r="AG95" t="s">
        <v>198</v>
      </c>
    </row>
    <row r="96" spans="1:60" ht="20.399999999999999" outlineLevel="1" x14ac:dyDescent="0.25">
      <c r="A96" s="233">
        <v>26</v>
      </c>
      <c r="B96" s="234" t="s">
        <v>368</v>
      </c>
      <c r="C96" s="244" t="s">
        <v>369</v>
      </c>
      <c r="D96" s="235" t="s">
        <v>285</v>
      </c>
      <c r="E96" s="236">
        <v>1026</v>
      </c>
      <c r="F96" s="237"/>
      <c r="G96" s="238">
        <f>ROUND(E96*F96,2)</f>
        <v>0</v>
      </c>
      <c r="H96" s="237"/>
      <c r="I96" s="238">
        <f>ROUND(E96*H96,2)</f>
        <v>0</v>
      </c>
      <c r="J96" s="237"/>
      <c r="K96" s="238">
        <f>ROUND(E96*J96,2)</f>
        <v>0</v>
      </c>
      <c r="L96" s="238">
        <v>21</v>
      </c>
      <c r="M96" s="238">
        <f>G96*(1+L96/100)</f>
        <v>0</v>
      </c>
      <c r="N96" s="236">
        <v>0</v>
      </c>
      <c r="O96" s="236">
        <f>ROUND(E96*N96,2)</f>
        <v>0</v>
      </c>
      <c r="P96" s="236">
        <v>0.13800000000000001</v>
      </c>
      <c r="Q96" s="236">
        <f>ROUND(E96*P96,2)</f>
        <v>141.59</v>
      </c>
      <c r="R96" s="238" t="s">
        <v>370</v>
      </c>
      <c r="S96" s="238" t="s">
        <v>202</v>
      </c>
      <c r="T96" s="239" t="s">
        <v>260</v>
      </c>
      <c r="U96" s="224">
        <v>0.16</v>
      </c>
      <c r="V96" s="224">
        <f>ROUND(E96*U96,2)</f>
        <v>164.16</v>
      </c>
      <c r="W96" s="224"/>
      <c r="X96" s="224" t="s">
        <v>261</v>
      </c>
      <c r="Y96" s="224" t="s">
        <v>205</v>
      </c>
      <c r="Z96" s="214"/>
      <c r="AA96" s="214"/>
      <c r="AB96" s="214"/>
      <c r="AC96" s="214"/>
      <c r="AD96" s="214"/>
      <c r="AE96" s="214"/>
      <c r="AF96" s="214"/>
      <c r="AG96" s="214" t="s">
        <v>262</v>
      </c>
      <c r="AH96" s="214"/>
      <c r="AI96" s="214"/>
      <c r="AJ96" s="214"/>
      <c r="AK96" s="214"/>
      <c r="AL96" s="214"/>
      <c r="AM96" s="214"/>
      <c r="AN96" s="214"/>
      <c r="AO96" s="214"/>
      <c r="AP96" s="214"/>
      <c r="AQ96" s="214"/>
      <c r="AR96" s="214"/>
      <c r="AS96" s="214"/>
      <c r="AT96" s="214"/>
      <c r="AU96" s="214"/>
      <c r="AV96" s="214"/>
      <c r="AW96" s="214"/>
      <c r="AX96" s="214"/>
      <c r="AY96" s="214"/>
      <c r="AZ96" s="214"/>
      <c r="BA96" s="214"/>
      <c r="BB96" s="214"/>
      <c r="BC96" s="214"/>
      <c r="BD96" s="214"/>
      <c r="BE96" s="214"/>
      <c r="BF96" s="214"/>
      <c r="BG96" s="214"/>
      <c r="BH96" s="214"/>
    </row>
    <row r="97" spans="1:60" outlineLevel="2" x14ac:dyDescent="0.25">
      <c r="A97" s="221"/>
      <c r="B97" s="222"/>
      <c r="C97" s="260" t="s">
        <v>371</v>
      </c>
      <c r="D97" s="252"/>
      <c r="E97" s="252"/>
      <c r="F97" s="252"/>
      <c r="G97" s="252"/>
      <c r="H97" s="224"/>
      <c r="I97" s="224"/>
      <c r="J97" s="224"/>
      <c r="K97" s="224"/>
      <c r="L97" s="224"/>
      <c r="M97" s="224"/>
      <c r="N97" s="223"/>
      <c r="O97" s="223"/>
      <c r="P97" s="223"/>
      <c r="Q97" s="223"/>
      <c r="R97" s="224"/>
      <c r="S97" s="224"/>
      <c r="T97" s="224"/>
      <c r="U97" s="224"/>
      <c r="V97" s="224"/>
      <c r="W97" s="224"/>
      <c r="X97" s="224"/>
      <c r="Y97" s="224"/>
      <c r="Z97" s="214"/>
      <c r="AA97" s="214"/>
      <c r="AB97" s="214"/>
      <c r="AC97" s="214"/>
      <c r="AD97" s="214"/>
      <c r="AE97" s="214"/>
      <c r="AF97" s="214"/>
      <c r="AG97" s="214" t="s">
        <v>264</v>
      </c>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row>
    <row r="98" spans="1:60" outlineLevel="2" x14ac:dyDescent="0.25">
      <c r="A98" s="221"/>
      <c r="B98" s="222"/>
      <c r="C98" s="261" t="s">
        <v>295</v>
      </c>
      <c r="D98" s="250"/>
      <c r="E98" s="251"/>
      <c r="F98" s="224"/>
      <c r="G98" s="224"/>
      <c r="H98" s="224"/>
      <c r="I98" s="224"/>
      <c r="J98" s="224"/>
      <c r="K98" s="224"/>
      <c r="L98" s="224"/>
      <c r="M98" s="224"/>
      <c r="N98" s="223"/>
      <c r="O98" s="223"/>
      <c r="P98" s="223"/>
      <c r="Q98" s="223"/>
      <c r="R98" s="224"/>
      <c r="S98" s="224"/>
      <c r="T98" s="224"/>
      <c r="U98" s="224"/>
      <c r="V98" s="224"/>
      <c r="W98" s="224"/>
      <c r="X98" s="224"/>
      <c r="Y98" s="224"/>
      <c r="Z98" s="214"/>
      <c r="AA98" s="214"/>
      <c r="AB98" s="214"/>
      <c r="AC98" s="214"/>
      <c r="AD98" s="214"/>
      <c r="AE98" s="214"/>
      <c r="AF98" s="214"/>
      <c r="AG98" s="214" t="s">
        <v>266</v>
      </c>
      <c r="AH98" s="214">
        <v>0</v>
      </c>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row>
    <row r="99" spans="1:60" outlineLevel="3" x14ac:dyDescent="0.25">
      <c r="A99" s="221"/>
      <c r="B99" s="222"/>
      <c r="C99" s="261" t="s">
        <v>372</v>
      </c>
      <c r="D99" s="250"/>
      <c r="E99" s="251">
        <v>1026</v>
      </c>
      <c r="F99" s="224"/>
      <c r="G99" s="224"/>
      <c r="H99" s="224"/>
      <c r="I99" s="224"/>
      <c r="J99" s="224"/>
      <c r="K99" s="224"/>
      <c r="L99" s="224"/>
      <c r="M99" s="224"/>
      <c r="N99" s="223"/>
      <c r="O99" s="223"/>
      <c r="P99" s="223"/>
      <c r="Q99" s="223"/>
      <c r="R99" s="224"/>
      <c r="S99" s="224"/>
      <c r="T99" s="224"/>
      <c r="U99" s="224"/>
      <c r="V99" s="224"/>
      <c r="W99" s="224"/>
      <c r="X99" s="224"/>
      <c r="Y99" s="224"/>
      <c r="Z99" s="214"/>
      <c r="AA99" s="214"/>
      <c r="AB99" s="214"/>
      <c r="AC99" s="214"/>
      <c r="AD99" s="214"/>
      <c r="AE99" s="214"/>
      <c r="AF99" s="214"/>
      <c r="AG99" s="214" t="s">
        <v>266</v>
      </c>
      <c r="AH99" s="214">
        <v>0</v>
      </c>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row>
    <row r="100" spans="1:60" ht="20.399999999999999" outlineLevel="1" x14ac:dyDescent="0.25">
      <c r="A100" s="253">
        <v>27</v>
      </c>
      <c r="B100" s="254" t="s">
        <v>373</v>
      </c>
      <c r="C100" s="262" t="s">
        <v>374</v>
      </c>
      <c r="D100" s="255" t="s">
        <v>285</v>
      </c>
      <c r="E100" s="256">
        <v>1862</v>
      </c>
      <c r="F100" s="257"/>
      <c r="G100" s="258">
        <f>ROUND(E100*F100,2)</f>
        <v>0</v>
      </c>
      <c r="H100" s="257"/>
      <c r="I100" s="258">
        <f>ROUND(E100*H100,2)</f>
        <v>0</v>
      </c>
      <c r="J100" s="257"/>
      <c r="K100" s="258">
        <f>ROUND(E100*J100,2)</f>
        <v>0</v>
      </c>
      <c r="L100" s="258">
        <v>21</v>
      </c>
      <c r="M100" s="258">
        <f>G100*(1+L100/100)</f>
        <v>0</v>
      </c>
      <c r="N100" s="256">
        <v>0</v>
      </c>
      <c r="O100" s="256">
        <f>ROUND(E100*N100,2)</f>
        <v>0</v>
      </c>
      <c r="P100" s="256">
        <v>0.44</v>
      </c>
      <c r="Q100" s="256">
        <f>ROUND(E100*P100,2)</f>
        <v>819.28</v>
      </c>
      <c r="R100" s="258" t="s">
        <v>370</v>
      </c>
      <c r="S100" s="258" t="s">
        <v>202</v>
      </c>
      <c r="T100" s="259" t="s">
        <v>260</v>
      </c>
      <c r="U100" s="224">
        <v>4.8000000000000001E-2</v>
      </c>
      <c r="V100" s="224">
        <f>ROUND(E100*U100,2)</f>
        <v>89.38</v>
      </c>
      <c r="W100" s="224"/>
      <c r="X100" s="224" t="s">
        <v>261</v>
      </c>
      <c r="Y100" s="224" t="s">
        <v>205</v>
      </c>
      <c r="Z100" s="214"/>
      <c r="AA100" s="214"/>
      <c r="AB100" s="214"/>
      <c r="AC100" s="214"/>
      <c r="AD100" s="214"/>
      <c r="AE100" s="214"/>
      <c r="AF100" s="214"/>
      <c r="AG100" s="214" t="s">
        <v>262</v>
      </c>
      <c r="AH100" s="214"/>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row>
    <row r="101" spans="1:60" ht="20.399999999999999" outlineLevel="1" x14ac:dyDescent="0.25">
      <c r="A101" s="233">
        <v>28</v>
      </c>
      <c r="B101" s="234" t="s">
        <v>375</v>
      </c>
      <c r="C101" s="244" t="s">
        <v>376</v>
      </c>
      <c r="D101" s="235" t="s">
        <v>285</v>
      </c>
      <c r="E101" s="236">
        <v>2888</v>
      </c>
      <c r="F101" s="237"/>
      <c r="G101" s="238">
        <f>ROUND(E101*F101,2)</f>
        <v>0</v>
      </c>
      <c r="H101" s="237"/>
      <c r="I101" s="238">
        <f>ROUND(E101*H101,2)</f>
        <v>0</v>
      </c>
      <c r="J101" s="237"/>
      <c r="K101" s="238">
        <f>ROUND(E101*J101,2)</f>
        <v>0</v>
      </c>
      <c r="L101" s="238">
        <v>21</v>
      </c>
      <c r="M101" s="238">
        <f>G101*(1+L101/100)</f>
        <v>0</v>
      </c>
      <c r="N101" s="236">
        <v>0</v>
      </c>
      <c r="O101" s="236">
        <f>ROUND(E101*N101,2)</f>
        <v>0</v>
      </c>
      <c r="P101" s="236">
        <v>0.44</v>
      </c>
      <c r="Q101" s="236">
        <f>ROUND(E101*P101,2)</f>
        <v>1270.72</v>
      </c>
      <c r="R101" s="238" t="s">
        <v>370</v>
      </c>
      <c r="S101" s="238" t="s">
        <v>202</v>
      </c>
      <c r="T101" s="239" t="s">
        <v>260</v>
      </c>
      <c r="U101" s="224">
        <v>7.0000000000000007E-2</v>
      </c>
      <c r="V101" s="224">
        <f>ROUND(E101*U101,2)</f>
        <v>202.16</v>
      </c>
      <c r="W101" s="224"/>
      <c r="X101" s="224" t="s">
        <v>261</v>
      </c>
      <c r="Y101" s="224" t="s">
        <v>205</v>
      </c>
      <c r="Z101" s="214"/>
      <c r="AA101" s="214"/>
      <c r="AB101" s="214"/>
      <c r="AC101" s="214"/>
      <c r="AD101" s="214"/>
      <c r="AE101" s="214"/>
      <c r="AF101" s="214"/>
      <c r="AG101" s="214" t="s">
        <v>262</v>
      </c>
      <c r="AH101" s="214"/>
      <c r="AI101" s="214"/>
      <c r="AJ101" s="214"/>
      <c r="AK101" s="214"/>
      <c r="AL101" s="214"/>
      <c r="AM101" s="214"/>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row>
    <row r="102" spans="1:60" outlineLevel="2" x14ac:dyDescent="0.25">
      <c r="A102" s="221"/>
      <c r="B102" s="222"/>
      <c r="C102" s="261" t="s">
        <v>293</v>
      </c>
      <c r="D102" s="250"/>
      <c r="E102" s="251"/>
      <c r="F102" s="224"/>
      <c r="G102" s="224"/>
      <c r="H102" s="224"/>
      <c r="I102" s="224"/>
      <c r="J102" s="224"/>
      <c r="K102" s="224"/>
      <c r="L102" s="224"/>
      <c r="M102" s="224"/>
      <c r="N102" s="223"/>
      <c r="O102" s="223"/>
      <c r="P102" s="223"/>
      <c r="Q102" s="223"/>
      <c r="R102" s="224"/>
      <c r="S102" s="224"/>
      <c r="T102" s="224"/>
      <c r="U102" s="224"/>
      <c r="V102" s="224"/>
      <c r="W102" s="224"/>
      <c r="X102" s="224"/>
      <c r="Y102" s="224"/>
      <c r="Z102" s="214"/>
      <c r="AA102" s="214"/>
      <c r="AB102" s="214"/>
      <c r="AC102" s="214"/>
      <c r="AD102" s="214"/>
      <c r="AE102" s="214"/>
      <c r="AF102" s="214"/>
      <c r="AG102" s="214" t="s">
        <v>266</v>
      </c>
      <c r="AH102" s="214">
        <v>0</v>
      </c>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row>
    <row r="103" spans="1:60" outlineLevel="3" x14ac:dyDescent="0.25">
      <c r="A103" s="221"/>
      <c r="B103" s="222"/>
      <c r="C103" s="261" t="s">
        <v>377</v>
      </c>
      <c r="D103" s="250"/>
      <c r="E103" s="251">
        <v>1862</v>
      </c>
      <c r="F103" s="224"/>
      <c r="G103" s="224"/>
      <c r="H103" s="224"/>
      <c r="I103" s="224"/>
      <c r="J103" s="224"/>
      <c r="K103" s="224"/>
      <c r="L103" s="224"/>
      <c r="M103" s="224"/>
      <c r="N103" s="223"/>
      <c r="O103" s="223"/>
      <c r="P103" s="223"/>
      <c r="Q103" s="223"/>
      <c r="R103" s="224"/>
      <c r="S103" s="224"/>
      <c r="T103" s="224"/>
      <c r="U103" s="224"/>
      <c r="V103" s="224"/>
      <c r="W103" s="224"/>
      <c r="X103" s="224"/>
      <c r="Y103" s="224"/>
      <c r="Z103" s="214"/>
      <c r="AA103" s="214"/>
      <c r="AB103" s="214"/>
      <c r="AC103" s="214"/>
      <c r="AD103" s="214"/>
      <c r="AE103" s="214"/>
      <c r="AF103" s="214"/>
      <c r="AG103" s="214" t="s">
        <v>266</v>
      </c>
      <c r="AH103" s="214">
        <v>0</v>
      </c>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row>
    <row r="104" spans="1:60" outlineLevel="3" x14ac:dyDescent="0.25">
      <c r="A104" s="221"/>
      <c r="B104" s="222"/>
      <c r="C104" s="261" t="s">
        <v>295</v>
      </c>
      <c r="D104" s="250"/>
      <c r="E104" s="251"/>
      <c r="F104" s="224"/>
      <c r="G104" s="224"/>
      <c r="H104" s="224"/>
      <c r="I104" s="224"/>
      <c r="J104" s="224"/>
      <c r="K104" s="224"/>
      <c r="L104" s="224"/>
      <c r="M104" s="224"/>
      <c r="N104" s="223"/>
      <c r="O104" s="223"/>
      <c r="P104" s="223"/>
      <c r="Q104" s="223"/>
      <c r="R104" s="224"/>
      <c r="S104" s="224"/>
      <c r="T104" s="224"/>
      <c r="U104" s="224"/>
      <c r="V104" s="224"/>
      <c r="W104" s="224"/>
      <c r="X104" s="224"/>
      <c r="Y104" s="224"/>
      <c r="Z104" s="214"/>
      <c r="AA104" s="214"/>
      <c r="AB104" s="214"/>
      <c r="AC104" s="214"/>
      <c r="AD104" s="214"/>
      <c r="AE104" s="214"/>
      <c r="AF104" s="214"/>
      <c r="AG104" s="214" t="s">
        <v>266</v>
      </c>
      <c r="AH104" s="214">
        <v>0</v>
      </c>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row>
    <row r="105" spans="1:60" outlineLevel="3" x14ac:dyDescent="0.25">
      <c r="A105" s="221"/>
      <c r="B105" s="222"/>
      <c r="C105" s="261" t="s">
        <v>372</v>
      </c>
      <c r="D105" s="250"/>
      <c r="E105" s="251">
        <v>1026</v>
      </c>
      <c r="F105" s="224"/>
      <c r="G105" s="224"/>
      <c r="H105" s="224"/>
      <c r="I105" s="224"/>
      <c r="J105" s="224"/>
      <c r="K105" s="224"/>
      <c r="L105" s="224"/>
      <c r="M105" s="224"/>
      <c r="N105" s="223"/>
      <c r="O105" s="223"/>
      <c r="P105" s="223"/>
      <c r="Q105" s="223"/>
      <c r="R105" s="224"/>
      <c r="S105" s="224"/>
      <c r="T105" s="224"/>
      <c r="U105" s="224"/>
      <c r="V105" s="224"/>
      <c r="W105" s="224"/>
      <c r="X105" s="224"/>
      <c r="Y105" s="224"/>
      <c r="Z105" s="214"/>
      <c r="AA105" s="214"/>
      <c r="AB105" s="214"/>
      <c r="AC105" s="214"/>
      <c r="AD105" s="214"/>
      <c r="AE105" s="214"/>
      <c r="AF105" s="214"/>
      <c r="AG105" s="214" t="s">
        <v>266</v>
      </c>
      <c r="AH105" s="214">
        <v>0</v>
      </c>
      <c r="AI105" s="214"/>
      <c r="AJ105" s="214"/>
      <c r="AK105" s="214"/>
      <c r="AL105" s="214"/>
      <c r="AM105" s="214"/>
      <c r="AN105" s="214"/>
      <c r="AO105" s="214"/>
      <c r="AP105" s="214"/>
      <c r="AQ105" s="214"/>
      <c r="AR105" s="214"/>
      <c r="AS105" s="214"/>
      <c r="AT105" s="214"/>
      <c r="AU105" s="214"/>
      <c r="AV105" s="214"/>
      <c r="AW105" s="214"/>
      <c r="AX105" s="214"/>
      <c r="AY105" s="214"/>
      <c r="AZ105" s="214"/>
      <c r="BA105" s="214"/>
      <c r="BB105" s="214"/>
      <c r="BC105" s="214"/>
      <c r="BD105" s="214"/>
      <c r="BE105" s="214"/>
      <c r="BF105" s="214"/>
      <c r="BG105" s="214"/>
      <c r="BH105" s="214"/>
    </row>
    <row r="106" spans="1:60" ht="20.399999999999999" outlineLevel="1" x14ac:dyDescent="0.25">
      <c r="A106" s="233">
        <v>29</v>
      </c>
      <c r="B106" s="234" t="s">
        <v>378</v>
      </c>
      <c r="C106" s="244" t="s">
        <v>379</v>
      </c>
      <c r="D106" s="235" t="s">
        <v>285</v>
      </c>
      <c r="E106" s="236">
        <v>1862</v>
      </c>
      <c r="F106" s="237"/>
      <c r="G106" s="238">
        <f>ROUND(E106*F106,2)</f>
        <v>0</v>
      </c>
      <c r="H106" s="237"/>
      <c r="I106" s="238">
        <f>ROUND(E106*H106,2)</f>
        <v>0</v>
      </c>
      <c r="J106" s="237"/>
      <c r="K106" s="238">
        <f>ROUND(E106*J106,2)</f>
        <v>0</v>
      </c>
      <c r="L106" s="238">
        <v>21</v>
      </c>
      <c r="M106" s="238">
        <f>G106*(1+L106/100)</f>
        <v>0</v>
      </c>
      <c r="N106" s="236">
        <v>0</v>
      </c>
      <c r="O106" s="236">
        <f>ROUND(E106*N106,2)</f>
        <v>0</v>
      </c>
      <c r="P106" s="236">
        <v>0.22</v>
      </c>
      <c r="Q106" s="236">
        <f>ROUND(E106*P106,2)</f>
        <v>409.64</v>
      </c>
      <c r="R106" s="238" t="s">
        <v>370</v>
      </c>
      <c r="S106" s="238" t="s">
        <v>202</v>
      </c>
      <c r="T106" s="239" t="s">
        <v>260</v>
      </c>
      <c r="U106" s="224">
        <v>5.96E-2</v>
      </c>
      <c r="V106" s="224">
        <f>ROUND(E106*U106,2)</f>
        <v>110.98</v>
      </c>
      <c r="W106" s="224"/>
      <c r="X106" s="224" t="s">
        <v>261</v>
      </c>
      <c r="Y106" s="224" t="s">
        <v>205</v>
      </c>
      <c r="Z106" s="214"/>
      <c r="AA106" s="214"/>
      <c r="AB106" s="214"/>
      <c r="AC106" s="214"/>
      <c r="AD106" s="214"/>
      <c r="AE106" s="214"/>
      <c r="AF106" s="214"/>
      <c r="AG106" s="214" t="s">
        <v>262</v>
      </c>
      <c r="AH106" s="214"/>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row>
    <row r="107" spans="1:60" ht="21" outlineLevel="2" x14ac:dyDescent="0.25">
      <c r="A107" s="221"/>
      <c r="B107" s="222"/>
      <c r="C107" s="260" t="s">
        <v>380</v>
      </c>
      <c r="D107" s="252"/>
      <c r="E107" s="252"/>
      <c r="F107" s="252"/>
      <c r="G107" s="252"/>
      <c r="H107" s="224"/>
      <c r="I107" s="224"/>
      <c r="J107" s="224"/>
      <c r="K107" s="224"/>
      <c r="L107" s="224"/>
      <c r="M107" s="224"/>
      <c r="N107" s="223"/>
      <c r="O107" s="223"/>
      <c r="P107" s="223"/>
      <c r="Q107" s="223"/>
      <c r="R107" s="224"/>
      <c r="S107" s="224"/>
      <c r="T107" s="224"/>
      <c r="U107" s="224"/>
      <c r="V107" s="224"/>
      <c r="W107" s="224"/>
      <c r="X107" s="224"/>
      <c r="Y107" s="224"/>
      <c r="Z107" s="214"/>
      <c r="AA107" s="214"/>
      <c r="AB107" s="214"/>
      <c r="AC107" s="214"/>
      <c r="AD107" s="214"/>
      <c r="AE107" s="214"/>
      <c r="AF107" s="214"/>
      <c r="AG107" s="214" t="s">
        <v>264</v>
      </c>
      <c r="AH107" s="214"/>
      <c r="AI107" s="214"/>
      <c r="AJ107" s="214"/>
      <c r="AK107" s="214"/>
      <c r="AL107" s="214"/>
      <c r="AM107" s="214"/>
      <c r="AN107" s="214"/>
      <c r="AO107" s="214"/>
      <c r="AP107" s="214"/>
      <c r="AQ107" s="214"/>
      <c r="AR107" s="214"/>
      <c r="AS107" s="214"/>
      <c r="AT107" s="214"/>
      <c r="AU107" s="214"/>
      <c r="AV107" s="214"/>
      <c r="AW107" s="214"/>
      <c r="AX107" s="214"/>
      <c r="AY107" s="214"/>
      <c r="AZ107" s="214"/>
      <c r="BA107" s="241" t="str">
        <f>C107</f>
        <v>s naložením na dopravní prostředek, očištění povrchu od frézované plochy, opotřebování frézovacích nástrojů (nožů, upínacích kroužků, držáků) nutné ruční odstranění (vybourání) živičného krytu kolem překážek,</v>
      </c>
      <c r="BB107" s="214"/>
      <c r="BC107" s="214"/>
      <c r="BD107" s="214"/>
      <c r="BE107" s="214"/>
      <c r="BF107" s="214"/>
      <c r="BG107" s="214"/>
      <c r="BH107" s="214"/>
    </row>
    <row r="108" spans="1:60" outlineLevel="1" x14ac:dyDescent="0.25">
      <c r="A108" s="233">
        <v>30</v>
      </c>
      <c r="B108" s="234" t="s">
        <v>381</v>
      </c>
      <c r="C108" s="244" t="s">
        <v>382</v>
      </c>
      <c r="D108" s="235" t="s">
        <v>383</v>
      </c>
      <c r="E108" s="236">
        <v>1327</v>
      </c>
      <c r="F108" s="237"/>
      <c r="G108" s="238">
        <f>ROUND(E108*F108,2)</f>
        <v>0</v>
      </c>
      <c r="H108" s="237"/>
      <c r="I108" s="238">
        <f>ROUND(E108*H108,2)</f>
        <v>0</v>
      </c>
      <c r="J108" s="237"/>
      <c r="K108" s="238">
        <f>ROUND(E108*J108,2)</f>
        <v>0</v>
      </c>
      <c r="L108" s="238">
        <v>21</v>
      </c>
      <c r="M108" s="238">
        <f>G108*(1+L108/100)</f>
        <v>0</v>
      </c>
      <c r="N108" s="236">
        <v>0</v>
      </c>
      <c r="O108" s="236">
        <f>ROUND(E108*N108,2)</f>
        <v>0</v>
      </c>
      <c r="P108" s="236">
        <v>0.27</v>
      </c>
      <c r="Q108" s="236">
        <f>ROUND(E108*P108,2)</f>
        <v>358.29</v>
      </c>
      <c r="R108" s="238" t="s">
        <v>370</v>
      </c>
      <c r="S108" s="238" t="s">
        <v>202</v>
      </c>
      <c r="T108" s="239" t="s">
        <v>260</v>
      </c>
      <c r="U108" s="224">
        <v>0.12</v>
      </c>
      <c r="V108" s="224">
        <f>ROUND(E108*U108,2)</f>
        <v>159.24</v>
      </c>
      <c r="W108" s="224"/>
      <c r="X108" s="224" t="s">
        <v>261</v>
      </c>
      <c r="Y108" s="224" t="s">
        <v>205</v>
      </c>
      <c r="Z108" s="214"/>
      <c r="AA108" s="214"/>
      <c r="AB108" s="214"/>
      <c r="AC108" s="214"/>
      <c r="AD108" s="214"/>
      <c r="AE108" s="214"/>
      <c r="AF108" s="214"/>
      <c r="AG108" s="214" t="s">
        <v>262</v>
      </c>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row>
    <row r="109" spans="1:60" outlineLevel="2" x14ac:dyDescent="0.25">
      <c r="A109" s="221"/>
      <c r="B109" s="222"/>
      <c r="C109" s="260" t="s">
        <v>384</v>
      </c>
      <c r="D109" s="252"/>
      <c r="E109" s="252"/>
      <c r="F109" s="252"/>
      <c r="G109" s="252"/>
      <c r="H109" s="224"/>
      <c r="I109" s="224"/>
      <c r="J109" s="224"/>
      <c r="K109" s="224"/>
      <c r="L109" s="224"/>
      <c r="M109" s="224"/>
      <c r="N109" s="223"/>
      <c r="O109" s="223"/>
      <c r="P109" s="223"/>
      <c r="Q109" s="223"/>
      <c r="R109" s="224"/>
      <c r="S109" s="224"/>
      <c r="T109" s="224"/>
      <c r="U109" s="224"/>
      <c r="V109" s="224"/>
      <c r="W109" s="224"/>
      <c r="X109" s="224"/>
      <c r="Y109" s="224"/>
      <c r="Z109" s="214"/>
      <c r="AA109" s="214"/>
      <c r="AB109" s="214"/>
      <c r="AC109" s="214"/>
      <c r="AD109" s="214"/>
      <c r="AE109" s="214"/>
      <c r="AF109" s="214"/>
      <c r="AG109" s="214" t="s">
        <v>264</v>
      </c>
      <c r="AH109" s="214"/>
      <c r="AI109" s="214"/>
      <c r="AJ109" s="214"/>
      <c r="AK109" s="214"/>
      <c r="AL109" s="214"/>
      <c r="AM109" s="214"/>
      <c r="AN109" s="214"/>
      <c r="AO109" s="214"/>
      <c r="AP109" s="214"/>
      <c r="AQ109" s="214"/>
      <c r="AR109" s="214"/>
      <c r="AS109" s="214"/>
      <c r="AT109" s="214"/>
      <c r="AU109" s="214"/>
      <c r="AV109" s="214"/>
      <c r="AW109" s="214"/>
      <c r="AX109" s="214"/>
      <c r="AY109" s="214"/>
      <c r="AZ109" s="214"/>
      <c r="BA109" s="241" t="str">
        <f>C109</f>
        <v>s vybouráním lože, s přemístěním hmot na skládku na vzdálenost do 3 m nebo naložením na dopravní prostředek</v>
      </c>
      <c r="BB109" s="214"/>
      <c r="BC109" s="214"/>
      <c r="BD109" s="214"/>
      <c r="BE109" s="214"/>
      <c r="BF109" s="214"/>
      <c r="BG109" s="214"/>
      <c r="BH109" s="214"/>
    </row>
    <row r="110" spans="1:60" outlineLevel="2" x14ac:dyDescent="0.25">
      <c r="A110" s="221"/>
      <c r="B110" s="222"/>
      <c r="C110" s="261" t="s">
        <v>385</v>
      </c>
      <c r="D110" s="250"/>
      <c r="E110" s="251">
        <v>851</v>
      </c>
      <c r="F110" s="224"/>
      <c r="G110" s="224"/>
      <c r="H110" s="224"/>
      <c r="I110" s="224"/>
      <c r="J110" s="224"/>
      <c r="K110" s="224"/>
      <c r="L110" s="224"/>
      <c r="M110" s="224"/>
      <c r="N110" s="223"/>
      <c r="O110" s="223"/>
      <c r="P110" s="223"/>
      <c r="Q110" s="223"/>
      <c r="R110" s="224"/>
      <c r="S110" s="224"/>
      <c r="T110" s="224"/>
      <c r="U110" s="224"/>
      <c r="V110" s="224"/>
      <c r="W110" s="224"/>
      <c r="X110" s="224"/>
      <c r="Y110" s="224"/>
      <c r="Z110" s="214"/>
      <c r="AA110" s="214"/>
      <c r="AB110" s="214"/>
      <c r="AC110" s="214"/>
      <c r="AD110" s="214"/>
      <c r="AE110" s="214"/>
      <c r="AF110" s="214"/>
      <c r="AG110" s="214" t="s">
        <v>266</v>
      </c>
      <c r="AH110" s="214">
        <v>0</v>
      </c>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row>
    <row r="111" spans="1:60" outlineLevel="3" x14ac:dyDescent="0.25">
      <c r="A111" s="221"/>
      <c r="B111" s="222"/>
      <c r="C111" s="261" t="s">
        <v>386</v>
      </c>
      <c r="D111" s="250"/>
      <c r="E111" s="251">
        <v>476</v>
      </c>
      <c r="F111" s="224"/>
      <c r="G111" s="224"/>
      <c r="H111" s="224"/>
      <c r="I111" s="224"/>
      <c r="J111" s="224"/>
      <c r="K111" s="224"/>
      <c r="L111" s="224"/>
      <c r="M111" s="224"/>
      <c r="N111" s="223"/>
      <c r="O111" s="223"/>
      <c r="P111" s="223"/>
      <c r="Q111" s="223"/>
      <c r="R111" s="224"/>
      <c r="S111" s="224"/>
      <c r="T111" s="224"/>
      <c r="U111" s="224"/>
      <c r="V111" s="224"/>
      <c r="W111" s="224"/>
      <c r="X111" s="224"/>
      <c r="Y111" s="224"/>
      <c r="Z111" s="214"/>
      <c r="AA111" s="214"/>
      <c r="AB111" s="214"/>
      <c r="AC111" s="214"/>
      <c r="AD111" s="214"/>
      <c r="AE111" s="214"/>
      <c r="AF111" s="214"/>
      <c r="AG111" s="214" t="s">
        <v>266</v>
      </c>
      <c r="AH111" s="214">
        <v>0</v>
      </c>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row>
    <row r="112" spans="1:60" outlineLevel="1" x14ac:dyDescent="0.25">
      <c r="A112" s="233">
        <v>31</v>
      </c>
      <c r="B112" s="234" t="s">
        <v>387</v>
      </c>
      <c r="C112" s="244" t="s">
        <v>388</v>
      </c>
      <c r="D112" s="235" t="s">
        <v>383</v>
      </c>
      <c r="E112" s="236">
        <v>476</v>
      </c>
      <c r="F112" s="237"/>
      <c r="G112" s="238">
        <f>ROUND(E112*F112,2)</f>
        <v>0</v>
      </c>
      <c r="H112" s="237"/>
      <c r="I112" s="238">
        <f>ROUND(E112*H112,2)</f>
        <v>0</v>
      </c>
      <c r="J112" s="237"/>
      <c r="K112" s="238">
        <f>ROUND(E112*J112,2)</f>
        <v>0</v>
      </c>
      <c r="L112" s="238">
        <v>21</v>
      </c>
      <c r="M112" s="238">
        <f>G112*(1+L112/100)</f>
        <v>0</v>
      </c>
      <c r="N112" s="236">
        <v>0</v>
      </c>
      <c r="O112" s="236">
        <f>ROUND(E112*N112,2)</f>
        <v>0</v>
      </c>
      <c r="P112" s="236">
        <v>0.115</v>
      </c>
      <c r="Q112" s="236">
        <f>ROUND(E112*P112,2)</f>
        <v>54.74</v>
      </c>
      <c r="R112" s="238" t="s">
        <v>370</v>
      </c>
      <c r="S112" s="238" t="s">
        <v>202</v>
      </c>
      <c r="T112" s="239" t="s">
        <v>260</v>
      </c>
      <c r="U112" s="224">
        <v>0.13700000000000001</v>
      </c>
      <c r="V112" s="224">
        <f>ROUND(E112*U112,2)</f>
        <v>65.209999999999994</v>
      </c>
      <c r="W112" s="224"/>
      <c r="X112" s="224" t="s">
        <v>261</v>
      </c>
      <c r="Y112" s="224" t="s">
        <v>205</v>
      </c>
      <c r="Z112" s="214"/>
      <c r="AA112" s="214"/>
      <c r="AB112" s="214"/>
      <c r="AC112" s="214"/>
      <c r="AD112" s="214"/>
      <c r="AE112" s="214"/>
      <c r="AF112" s="214"/>
      <c r="AG112" s="214" t="s">
        <v>262</v>
      </c>
      <c r="AH112" s="214"/>
      <c r="AI112" s="214"/>
      <c r="AJ112" s="214"/>
      <c r="AK112" s="214"/>
      <c r="AL112" s="214"/>
      <c r="AM112" s="214"/>
      <c r="AN112" s="214"/>
      <c r="AO112" s="214"/>
      <c r="AP112" s="214"/>
      <c r="AQ112" s="214"/>
      <c r="AR112" s="214"/>
      <c r="AS112" s="214"/>
      <c r="AT112" s="214"/>
      <c r="AU112" s="214"/>
      <c r="AV112" s="214"/>
      <c r="AW112" s="214"/>
      <c r="AX112" s="214"/>
      <c r="AY112" s="214"/>
      <c r="AZ112" s="214"/>
      <c r="BA112" s="214"/>
      <c r="BB112" s="214"/>
      <c r="BC112" s="214"/>
      <c r="BD112" s="214"/>
      <c r="BE112" s="214"/>
      <c r="BF112" s="214"/>
      <c r="BG112" s="214"/>
      <c r="BH112" s="214"/>
    </row>
    <row r="113" spans="1:60" outlineLevel="2" x14ac:dyDescent="0.25">
      <c r="A113" s="221"/>
      <c r="B113" s="222"/>
      <c r="C113" s="260" t="s">
        <v>384</v>
      </c>
      <c r="D113" s="252"/>
      <c r="E113" s="252"/>
      <c r="F113" s="252"/>
      <c r="G113" s="252"/>
      <c r="H113" s="224"/>
      <c r="I113" s="224"/>
      <c r="J113" s="224"/>
      <c r="K113" s="224"/>
      <c r="L113" s="224"/>
      <c r="M113" s="224"/>
      <c r="N113" s="223"/>
      <c r="O113" s="223"/>
      <c r="P113" s="223"/>
      <c r="Q113" s="223"/>
      <c r="R113" s="224"/>
      <c r="S113" s="224"/>
      <c r="T113" s="224"/>
      <c r="U113" s="224"/>
      <c r="V113" s="224"/>
      <c r="W113" s="224"/>
      <c r="X113" s="224"/>
      <c r="Y113" s="224"/>
      <c r="Z113" s="214"/>
      <c r="AA113" s="214"/>
      <c r="AB113" s="214"/>
      <c r="AC113" s="214"/>
      <c r="AD113" s="214"/>
      <c r="AE113" s="214"/>
      <c r="AF113" s="214"/>
      <c r="AG113" s="214" t="s">
        <v>264</v>
      </c>
      <c r="AH113" s="214"/>
      <c r="AI113" s="214"/>
      <c r="AJ113" s="214"/>
      <c r="AK113" s="214"/>
      <c r="AL113" s="214"/>
      <c r="AM113" s="214"/>
      <c r="AN113" s="214"/>
      <c r="AO113" s="214"/>
      <c r="AP113" s="214"/>
      <c r="AQ113" s="214"/>
      <c r="AR113" s="214"/>
      <c r="AS113" s="214"/>
      <c r="AT113" s="214"/>
      <c r="AU113" s="214"/>
      <c r="AV113" s="214"/>
      <c r="AW113" s="214"/>
      <c r="AX113" s="214"/>
      <c r="AY113" s="214"/>
      <c r="AZ113" s="214"/>
      <c r="BA113" s="241" t="str">
        <f>C113</f>
        <v>s vybouráním lože, s přemístěním hmot na skládku na vzdálenost do 3 m nebo naložením na dopravní prostředek</v>
      </c>
      <c r="BB113" s="214"/>
      <c r="BC113" s="214"/>
      <c r="BD113" s="214"/>
      <c r="BE113" s="214"/>
      <c r="BF113" s="214"/>
      <c r="BG113" s="214"/>
      <c r="BH113" s="214"/>
    </row>
    <row r="114" spans="1:60" outlineLevel="2" x14ac:dyDescent="0.25">
      <c r="A114" s="221"/>
      <c r="B114" s="222"/>
      <c r="C114" s="261" t="s">
        <v>386</v>
      </c>
      <c r="D114" s="250"/>
      <c r="E114" s="251">
        <v>476</v>
      </c>
      <c r="F114" s="224"/>
      <c r="G114" s="224"/>
      <c r="H114" s="224"/>
      <c r="I114" s="224"/>
      <c r="J114" s="224"/>
      <c r="K114" s="224"/>
      <c r="L114" s="224"/>
      <c r="M114" s="224"/>
      <c r="N114" s="223"/>
      <c r="O114" s="223"/>
      <c r="P114" s="223"/>
      <c r="Q114" s="223"/>
      <c r="R114" s="224"/>
      <c r="S114" s="224"/>
      <c r="T114" s="224"/>
      <c r="U114" s="224"/>
      <c r="V114" s="224"/>
      <c r="W114" s="224"/>
      <c r="X114" s="224"/>
      <c r="Y114" s="224"/>
      <c r="Z114" s="214"/>
      <c r="AA114" s="214"/>
      <c r="AB114" s="214"/>
      <c r="AC114" s="214"/>
      <c r="AD114" s="214"/>
      <c r="AE114" s="214"/>
      <c r="AF114" s="214"/>
      <c r="AG114" s="214" t="s">
        <v>266</v>
      </c>
      <c r="AH114" s="214">
        <v>0</v>
      </c>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row>
    <row r="115" spans="1:60" outlineLevel="1" x14ac:dyDescent="0.25">
      <c r="A115" s="253">
        <v>32</v>
      </c>
      <c r="B115" s="254" t="s">
        <v>389</v>
      </c>
      <c r="C115" s="262" t="s">
        <v>390</v>
      </c>
      <c r="D115" s="255" t="s">
        <v>362</v>
      </c>
      <c r="E115" s="256">
        <v>554.61800000000005</v>
      </c>
      <c r="F115" s="257"/>
      <c r="G115" s="258">
        <f>ROUND(E115*F115,2)</f>
        <v>0</v>
      </c>
      <c r="H115" s="257"/>
      <c r="I115" s="258">
        <f>ROUND(E115*H115,2)</f>
        <v>0</v>
      </c>
      <c r="J115" s="257"/>
      <c r="K115" s="258">
        <f>ROUND(E115*J115,2)</f>
        <v>0</v>
      </c>
      <c r="L115" s="258">
        <v>21</v>
      </c>
      <c r="M115" s="258">
        <f>G115*(1+L115/100)</f>
        <v>0</v>
      </c>
      <c r="N115" s="256">
        <v>0</v>
      </c>
      <c r="O115" s="256">
        <f>ROUND(E115*N115,2)</f>
        <v>0</v>
      </c>
      <c r="P115" s="256">
        <v>0</v>
      </c>
      <c r="Q115" s="256">
        <f>ROUND(E115*P115,2)</f>
        <v>0</v>
      </c>
      <c r="R115" s="258" t="s">
        <v>391</v>
      </c>
      <c r="S115" s="258" t="s">
        <v>202</v>
      </c>
      <c r="T115" s="259" t="s">
        <v>260</v>
      </c>
      <c r="U115" s="224">
        <v>0</v>
      </c>
      <c r="V115" s="224">
        <f>ROUND(E115*U115,2)</f>
        <v>0</v>
      </c>
      <c r="W115" s="224"/>
      <c r="X115" s="224" t="s">
        <v>261</v>
      </c>
      <c r="Y115" s="224" t="s">
        <v>205</v>
      </c>
      <c r="Z115" s="214"/>
      <c r="AA115" s="214"/>
      <c r="AB115" s="214"/>
      <c r="AC115" s="214"/>
      <c r="AD115" s="214"/>
      <c r="AE115" s="214"/>
      <c r="AF115" s="214"/>
      <c r="AG115" s="214" t="s">
        <v>262</v>
      </c>
      <c r="AH115" s="214"/>
      <c r="AI115" s="214"/>
      <c r="AJ115" s="214"/>
      <c r="AK115" s="214"/>
      <c r="AL115" s="214"/>
      <c r="AM115" s="214"/>
      <c r="AN115" s="214"/>
      <c r="AO115" s="214"/>
      <c r="AP115" s="214"/>
      <c r="AQ115" s="214"/>
      <c r="AR115" s="214"/>
      <c r="AS115" s="214"/>
      <c r="AT115" s="214"/>
      <c r="AU115" s="214"/>
      <c r="AV115" s="214"/>
      <c r="AW115" s="214"/>
      <c r="AX115" s="214"/>
      <c r="AY115" s="214"/>
      <c r="AZ115" s="214"/>
      <c r="BA115" s="214"/>
      <c r="BB115" s="214"/>
      <c r="BC115" s="214"/>
      <c r="BD115" s="214"/>
      <c r="BE115" s="214"/>
      <c r="BF115" s="214"/>
      <c r="BG115" s="214"/>
      <c r="BH115" s="214"/>
    </row>
    <row r="116" spans="1:60" outlineLevel="1" x14ac:dyDescent="0.25">
      <c r="A116" s="253">
        <v>33</v>
      </c>
      <c r="B116" s="254" t="s">
        <v>392</v>
      </c>
      <c r="C116" s="262" t="s">
        <v>393</v>
      </c>
      <c r="D116" s="255" t="s">
        <v>362</v>
      </c>
      <c r="E116" s="256">
        <v>409.64</v>
      </c>
      <c r="F116" s="257"/>
      <c r="G116" s="258">
        <f>ROUND(E116*F116,2)</f>
        <v>0</v>
      </c>
      <c r="H116" s="257"/>
      <c r="I116" s="258">
        <f>ROUND(E116*H116,2)</f>
        <v>0</v>
      </c>
      <c r="J116" s="257"/>
      <c r="K116" s="258">
        <f>ROUND(E116*J116,2)</f>
        <v>0</v>
      </c>
      <c r="L116" s="258">
        <v>21</v>
      </c>
      <c r="M116" s="258">
        <f>G116*(1+L116/100)</f>
        <v>0</v>
      </c>
      <c r="N116" s="256">
        <v>0</v>
      </c>
      <c r="O116" s="256">
        <f>ROUND(E116*N116,2)</f>
        <v>0</v>
      </c>
      <c r="P116" s="256">
        <v>0</v>
      </c>
      <c r="Q116" s="256">
        <f>ROUND(E116*P116,2)</f>
        <v>0</v>
      </c>
      <c r="R116" s="258" t="s">
        <v>391</v>
      </c>
      <c r="S116" s="258" t="s">
        <v>202</v>
      </c>
      <c r="T116" s="259" t="s">
        <v>260</v>
      </c>
      <c r="U116" s="224">
        <v>0</v>
      </c>
      <c r="V116" s="224">
        <f>ROUND(E116*U116,2)</f>
        <v>0</v>
      </c>
      <c r="W116" s="224"/>
      <c r="X116" s="224" t="s">
        <v>261</v>
      </c>
      <c r="Y116" s="224" t="s">
        <v>205</v>
      </c>
      <c r="Z116" s="214"/>
      <c r="AA116" s="214"/>
      <c r="AB116" s="214"/>
      <c r="AC116" s="214"/>
      <c r="AD116" s="214"/>
      <c r="AE116" s="214"/>
      <c r="AF116" s="214"/>
      <c r="AG116" s="214" t="s">
        <v>262</v>
      </c>
      <c r="AH116" s="214"/>
      <c r="AI116" s="214"/>
      <c r="AJ116" s="214"/>
      <c r="AK116" s="214"/>
      <c r="AL116" s="214"/>
      <c r="AM116" s="214"/>
      <c r="AN116" s="214"/>
      <c r="AO116" s="214"/>
      <c r="AP116" s="214"/>
      <c r="AQ116" s="214"/>
      <c r="AR116" s="214"/>
      <c r="AS116" s="214"/>
      <c r="AT116" s="214"/>
      <c r="AU116" s="214"/>
      <c r="AV116" s="214"/>
      <c r="AW116" s="214"/>
      <c r="AX116" s="214"/>
      <c r="AY116" s="214"/>
      <c r="AZ116" s="214"/>
      <c r="BA116" s="214"/>
      <c r="BB116" s="214"/>
      <c r="BC116" s="214"/>
      <c r="BD116" s="214"/>
      <c r="BE116" s="214"/>
      <c r="BF116" s="214"/>
      <c r="BG116" s="214"/>
      <c r="BH116" s="214"/>
    </row>
    <row r="117" spans="1:60" outlineLevel="1" x14ac:dyDescent="0.25">
      <c r="A117" s="253">
        <v>34</v>
      </c>
      <c r="B117" s="254" t="s">
        <v>394</v>
      </c>
      <c r="C117" s="262" t="s">
        <v>395</v>
      </c>
      <c r="D117" s="255" t="s">
        <v>362</v>
      </c>
      <c r="E117" s="256">
        <v>2090</v>
      </c>
      <c r="F117" s="257"/>
      <c r="G117" s="258">
        <f>ROUND(E117*F117,2)</f>
        <v>0</v>
      </c>
      <c r="H117" s="257"/>
      <c r="I117" s="258">
        <f>ROUND(E117*H117,2)</f>
        <v>0</v>
      </c>
      <c r="J117" s="257"/>
      <c r="K117" s="258">
        <f>ROUND(E117*J117,2)</f>
        <v>0</v>
      </c>
      <c r="L117" s="258">
        <v>21</v>
      </c>
      <c r="M117" s="258">
        <f>G117*(1+L117/100)</f>
        <v>0</v>
      </c>
      <c r="N117" s="256">
        <v>0</v>
      </c>
      <c r="O117" s="256">
        <f>ROUND(E117*N117,2)</f>
        <v>0</v>
      </c>
      <c r="P117" s="256">
        <v>0</v>
      </c>
      <c r="Q117" s="256">
        <f>ROUND(E117*P117,2)</f>
        <v>0</v>
      </c>
      <c r="R117" s="258"/>
      <c r="S117" s="258" t="s">
        <v>251</v>
      </c>
      <c r="T117" s="259" t="s">
        <v>260</v>
      </c>
      <c r="U117" s="224">
        <v>0</v>
      </c>
      <c r="V117" s="224">
        <f>ROUND(E117*U117,2)</f>
        <v>0</v>
      </c>
      <c r="W117" s="224"/>
      <c r="X117" s="224" t="s">
        <v>261</v>
      </c>
      <c r="Y117" s="224" t="s">
        <v>205</v>
      </c>
      <c r="Z117" s="214"/>
      <c r="AA117" s="214"/>
      <c r="AB117" s="214"/>
      <c r="AC117" s="214"/>
      <c r="AD117" s="214"/>
      <c r="AE117" s="214"/>
      <c r="AF117" s="214"/>
      <c r="AG117" s="214" t="s">
        <v>262</v>
      </c>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row>
    <row r="118" spans="1:60" ht="20.399999999999999" outlineLevel="1" x14ac:dyDescent="0.25">
      <c r="A118" s="233">
        <v>35</v>
      </c>
      <c r="B118" s="234" t="s">
        <v>396</v>
      </c>
      <c r="C118" s="244" t="s">
        <v>397</v>
      </c>
      <c r="D118" s="235" t="s">
        <v>362</v>
      </c>
      <c r="E118" s="236">
        <v>3054.2579999999998</v>
      </c>
      <c r="F118" s="237"/>
      <c r="G118" s="238">
        <f>ROUND(E118*F118,2)</f>
        <v>0</v>
      </c>
      <c r="H118" s="237"/>
      <c r="I118" s="238">
        <f>ROUND(E118*H118,2)</f>
        <v>0</v>
      </c>
      <c r="J118" s="237"/>
      <c r="K118" s="238">
        <f>ROUND(E118*J118,2)</f>
        <v>0</v>
      </c>
      <c r="L118" s="238">
        <v>21</v>
      </c>
      <c r="M118" s="238">
        <f>G118*(1+L118/100)</f>
        <v>0</v>
      </c>
      <c r="N118" s="236">
        <v>0</v>
      </c>
      <c r="O118" s="236">
        <f>ROUND(E118*N118,2)</f>
        <v>0</v>
      </c>
      <c r="P118" s="236">
        <v>0</v>
      </c>
      <c r="Q118" s="236">
        <f>ROUND(E118*P118,2)</f>
        <v>0</v>
      </c>
      <c r="R118" s="238" t="s">
        <v>370</v>
      </c>
      <c r="S118" s="238" t="s">
        <v>202</v>
      </c>
      <c r="T118" s="239" t="s">
        <v>260</v>
      </c>
      <c r="U118" s="224">
        <v>0.01</v>
      </c>
      <c r="V118" s="224">
        <f>ROUND(E118*U118,2)</f>
        <v>30.54</v>
      </c>
      <c r="W118" s="224"/>
      <c r="X118" s="224" t="s">
        <v>398</v>
      </c>
      <c r="Y118" s="224" t="s">
        <v>205</v>
      </c>
      <c r="Z118" s="214"/>
      <c r="AA118" s="214"/>
      <c r="AB118" s="214"/>
      <c r="AC118" s="214"/>
      <c r="AD118" s="214"/>
      <c r="AE118" s="214"/>
      <c r="AF118" s="214"/>
      <c r="AG118" s="214" t="s">
        <v>399</v>
      </c>
      <c r="AH118" s="214"/>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row>
    <row r="119" spans="1:60" outlineLevel="2" x14ac:dyDescent="0.25">
      <c r="A119" s="221"/>
      <c r="B119" s="222"/>
      <c r="C119" s="261" t="s">
        <v>400</v>
      </c>
      <c r="D119" s="250"/>
      <c r="E119" s="251"/>
      <c r="F119" s="224"/>
      <c r="G119" s="224"/>
      <c r="H119" s="224"/>
      <c r="I119" s="224"/>
      <c r="J119" s="224"/>
      <c r="K119" s="224"/>
      <c r="L119" s="224"/>
      <c r="M119" s="224"/>
      <c r="N119" s="223"/>
      <c r="O119" s="223"/>
      <c r="P119" s="223"/>
      <c r="Q119" s="223"/>
      <c r="R119" s="224"/>
      <c r="S119" s="224"/>
      <c r="T119" s="224"/>
      <c r="U119" s="224"/>
      <c r="V119" s="224"/>
      <c r="W119" s="224"/>
      <c r="X119" s="224"/>
      <c r="Y119" s="224"/>
      <c r="Z119" s="214"/>
      <c r="AA119" s="214"/>
      <c r="AB119" s="214"/>
      <c r="AC119" s="214"/>
      <c r="AD119" s="214"/>
      <c r="AE119" s="214"/>
      <c r="AF119" s="214"/>
      <c r="AG119" s="214" t="s">
        <v>266</v>
      </c>
      <c r="AH119" s="214">
        <v>0</v>
      </c>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row>
    <row r="120" spans="1:60" outlineLevel="3" x14ac:dyDescent="0.25">
      <c r="A120" s="221"/>
      <c r="B120" s="222"/>
      <c r="C120" s="261" t="s">
        <v>401</v>
      </c>
      <c r="D120" s="250"/>
      <c r="E120" s="251"/>
      <c r="F120" s="224"/>
      <c r="G120" s="224"/>
      <c r="H120" s="224"/>
      <c r="I120" s="224"/>
      <c r="J120" s="224"/>
      <c r="K120" s="224"/>
      <c r="L120" s="224"/>
      <c r="M120" s="224"/>
      <c r="N120" s="223"/>
      <c r="O120" s="223"/>
      <c r="P120" s="223"/>
      <c r="Q120" s="223"/>
      <c r="R120" s="224"/>
      <c r="S120" s="224"/>
      <c r="T120" s="224"/>
      <c r="U120" s="224"/>
      <c r="V120" s="224"/>
      <c r="W120" s="224"/>
      <c r="X120" s="224"/>
      <c r="Y120" s="224"/>
      <c r="Z120" s="214"/>
      <c r="AA120" s="214"/>
      <c r="AB120" s="214"/>
      <c r="AC120" s="214"/>
      <c r="AD120" s="214"/>
      <c r="AE120" s="214"/>
      <c r="AF120" s="214"/>
      <c r="AG120" s="214" t="s">
        <v>266</v>
      </c>
      <c r="AH120" s="214">
        <v>0</v>
      </c>
      <c r="AI120" s="214"/>
      <c r="AJ120" s="214"/>
      <c r="AK120" s="214"/>
      <c r="AL120" s="214"/>
      <c r="AM120" s="214"/>
      <c r="AN120" s="214"/>
      <c r="AO120" s="214"/>
      <c r="AP120" s="214"/>
      <c r="AQ120" s="214"/>
      <c r="AR120" s="214"/>
      <c r="AS120" s="214"/>
      <c r="AT120" s="214"/>
      <c r="AU120" s="214"/>
      <c r="AV120" s="214"/>
      <c r="AW120" s="214"/>
      <c r="AX120" s="214"/>
      <c r="AY120" s="214"/>
      <c r="AZ120" s="214"/>
      <c r="BA120" s="214"/>
      <c r="BB120" s="214"/>
      <c r="BC120" s="214"/>
      <c r="BD120" s="214"/>
      <c r="BE120" s="214"/>
      <c r="BF120" s="214"/>
      <c r="BG120" s="214"/>
      <c r="BH120" s="214"/>
    </row>
    <row r="121" spans="1:60" outlineLevel="3" x14ac:dyDescent="0.25">
      <c r="A121" s="221"/>
      <c r="B121" s="222"/>
      <c r="C121" s="261" t="s">
        <v>402</v>
      </c>
      <c r="D121" s="250"/>
      <c r="E121" s="251">
        <v>3054.2579999999998</v>
      </c>
      <c r="F121" s="224"/>
      <c r="G121" s="224"/>
      <c r="H121" s="224"/>
      <c r="I121" s="224"/>
      <c r="J121" s="224"/>
      <c r="K121" s="224"/>
      <c r="L121" s="224"/>
      <c r="M121" s="224"/>
      <c r="N121" s="223"/>
      <c r="O121" s="223"/>
      <c r="P121" s="223"/>
      <c r="Q121" s="223"/>
      <c r="R121" s="224"/>
      <c r="S121" s="224"/>
      <c r="T121" s="224"/>
      <c r="U121" s="224"/>
      <c r="V121" s="224"/>
      <c r="W121" s="224"/>
      <c r="X121" s="224"/>
      <c r="Y121" s="224"/>
      <c r="Z121" s="214"/>
      <c r="AA121" s="214"/>
      <c r="AB121" s="214"/>
      <c r="AC121" s="214"/>
      <c r="AD121" s="214"/>
      <c r="AE121" s="214"/>
      <c r="AF121" s="214"/>
      <c r="AG121" s="214" t="s">
        <v>266</v>
      </c>
      <c r="AH121" s="214">
        <v>0</v>
      </c>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row>
    <row r="122" spans="1:60" outlineLevel="1" x14ac:dyDescent="0.25">
      <c r="A122" s="233">
        <v>36</v>
      </c>
      <c r="B122" s="234" t="s">
        <v>403</v>
      </c>
      <c r="C122" s="244" t="s">
        <v>404</v>
      </c>
      <c r="D122" s="235" t="s">
        <v>362</v>
      </c>
      <c r="E122" s="236">
        <v>36651.095999999998</v>
      </c>
      <c r="F122" s="237"/>
      <c r="G122" s="238">
        <f>ROUND(E122*F122,2)</f>
        <v>0</v>
      </c>
      <c r="H122" s="237"/>
      <c r="I122" s="238">
        <f>ROUND(E122*H122,2)</f>
        <v>0</v>
      </c>
      <c r="J122" s="237"/>
      <c r="K122" s="238">
        <f>ROUND(E122*J122,2)</f>
        <v>0</v>
      </c>
      <c r="L122" s="238">
        <v>21</v>
      </c>
      <c r="M122" s="238">
        <f>G122*(1+L122/100)</f>
        <v>0</v>
      </c>
      <c r="N122" s="236">
        <v>0</v>
      </c>
      <c r="O122" s="236">
        <f>ROUND(E122*N122,2)</f>
        <v>0</v>
      </c>
      <c r="P122" s="236">
        <v>0</v>
      </c>
      <c r="Q122" s="236">
        <f>ROUND(E122*P122,2)</f>
        <v>0</v>
      </c>
      <c r="R122" s="238" t="s">
        <v>370</v>
      </c>
      <c r="S122" s="238" t="s">
        <v>202</v>
      </c>
      <c r="T122" s="239" t="s">
        <v>260</v>
      </c>
      <c r="U122" s="224">
        <v>0</v>
      </c>
      <c r="V122" s="224">
        <f>ROUND(E122*U122,2)</f>
        <v>0</v>
      </c>
      <c r="W122" s="224"/>
      <c r="X122" s="224" t="s">
        <v>398</v>
      </c>
      <c r="Y122" s="224" t="s">
        <v>205</v>
      </c>
      <c r="Z122" s="214"/>
      <c r="AA122" s="214"/>
      <c r="AB122" s="214"/>
      <c r="AC122" s="214"/>
      <c r="AD122" s="214"/>
      <c r="AE122" s="214"/>
      <c r="AF122" s="214"/>
      <c r="AG122" s="214" t="s">
        <v>399</v>
      </c>
      <c r="AH122" s="214"/>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row>
    <row r="123" spans="1:60" outlineLevel="2" x14ac:dyDescent="0.25">
      <c r="A123" s="221"/>
      <c r="B123" s="222"/>
      <c r="C123" s="261" t="s">
        <v>400</v>
      </c>
      <c r="D123" s="250"/>
      <c r="E123" s="251"/>
      <c r="F123" s="224"/>
      <c r="G123" s="224"/>
      <c r="H123" s="224"/>
      <c r="I123" s="224"/>
      <c r="J123" s="224"/>
      <c r="K123" s="224"/>
      <c r="L123" s="224"/>
      <c r="M123" s="224"/>
      <c r="N123" s="223"/>
      <c r="O123" s="223"/>
      <c r="P123" s="223"/>
      <c r="Q123" s="223"/>
      <c r="R123" s="224"/>
      <c r="S123" s="224"/>
      <c r="T123" s="224"/>
      <c r="U123" s="224"/>
      <c r="V123" s="224"/>
      <c r="W123" s="224"/>
      <c r="X123" s="224"/>
      <c r="Y123" s="224"/>
      <c r="Z123" s="214"/>
      <c r="AA123" s="214"/>
      <c r="AB123" s="214"/>
      <c r="AC123" s="214"/>
      <c r="AD123" s="214"/>
      <c r="AE123" s="214"/>
      <c r="AF123" s="214"/>
      <c r="AG123" s="214" t="s">
        <v>266</v>
      </c>
      <c r="AH123" s="214">
        <v>0</v>
      </c>
      <c r="AI123" s="214"/>
      <c r="AJ123" s="214"/>
      <c r="AK123" s="214"/>
      <c r="AL123" s="214"/>
      <c r="AM123" s="214"/>
      <c r="AN123" s="214"/>
      <c r="AO123" s="214"/>
      <c r="AP123" s="214"/>
      <c r="AQ123" s="214"/>
      <c r="AR123" s="214"/>
      <c r="AS123" s="214"/>
      <c r="AT123" s="214"/>
      <c r="AU123" s="214"/>
      <c r="AV123" s="214"/>
      <c r="AW123" s="214"/>
      <c r="AX123" s="214"/>
      <c r="AY123" s="214"/>
      <c r="AZ123" s="214"/>
      <c r="BA123" s="214"/>
      <c r="BB123" s="214"/>
      <c r="BC123" s="214"/>
      <c r="BD123" s="214"/>
      <c r="BE123" s="214"/>
      <c r="BF123" s="214"/>
      <c r="BG123" s="214"/>
      <c r="BH123" s="214"/>
    </row>
    <row r="124" spans="1:60" outlineLevel="3" x14ac:dyDescent="0.25">
      <c r="A124" s="221"/>
      <c r="B124" s="222"/>
      <c r="C124" s="261" t="s">
        <v>401</v>
      </c>
      <c r="D124" s="250"/>
      <c r="E124" s="251"/>
      <c r="F124" s="224"/>
      <c r="G124" s="224"/>
      <c r="H124" s="224"/>
      <c r="I124" s="224"/>
      <c r="J124" s="224"/>
      <c r="K124" s="224"/>
      <c r="L124" s="224"/>
      <c r="M124" s="224"/>
      <c r="N124" s="223"/>
      <c r="O124" s="223"/>
      <c r="P124" s="223"/>
      <c r="Q124" s="223"/>
      <c r="R124" s="224"/>
      <c r="S124" s="224"/>
      <c r="T124" s="224"/>
      <c r="U124" s="224"/>
      <c r="V124" s="224"/>
      <c r="W124" s="224"/>
      <c r="X124" s="224"/>
      <c r="Y124" s="224"/>
      <c r="Z124" s="214"/>
      <c r="AA124" s="214"/>
      <c r="AB124" s="214"/>
      <c r="AC124" s="214"/>
      <c r="AD124" s="214"/>
      <c r="AE124" s="214"/>
      <c r="AF124" s="214"/>
      <c r="AG124" s="214" t="s">
        <v>266</v>
      </c>
      <c r="AH124" s="214">
        <v>0</v>
      </c>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c r="BG124" s="214"/>
      <c r="BH124" s="214"/>
    </row>
    <row r="125" spans="1:60" outlineLevel="3" x14ac:dyDescent="0.25">
      <c r="A125" s="221"/>
      <c r="B125" s="222"/>
      <c r="C125" s="261" t="s">
        <v>405</v>
      </c>
      <c r="D125" s="250"/>
      <c r="E125" s="251">
        <v>36651.095999999998</v>
      </c>
      <c r="F125" s="224"/>
      <c r="G125" s="224"/>
      <c r="H125" s="224"/>
      <c r="I125" s="224"/>
      <c r="J125" s="224"/>
      <c r="K125" s="224"/>
      <c r="L125" s="224"/>
      <c r="M125" s="224"/>
      <c r="N125" s="223"/>
      <c r="O125" s="223"/>
      <c r="P125" s="223"/>
      <c r="Q125" s="223"/>
      <c r="R125" s="224"/>
      <c r="S125" s="224"/>
      <c r="T125" s="224"/>
      <c r="U125" s="224"/>
      <c r="V125" s="224"/>
      <c r="W125" s="224"/>
      <c r="X125" s="224"/>
      <c r="Y125" s="224"/>
      <c r="Z125" s="214"/>
      <c r="AA125" s="214"/>
      <c r="AB125" s="214"/>
      <c r="AC125" s="214"/>
      <c r="AD125" s="214"/>
      <c r="AE125" s="214"/>
      <c r="AF125" s="214"/>
      <c r="AG125" s="214" t="s">
        <v>266</v>
      </c>
      <c r="AH125" s="214">
        <v>0</v>
      </c>
      <c r="AI125" s="214"/>
      <c r="AJ125" s="214"/>
      <c r="AK125" s="214"/>
      <c r="AL125" s="214"/>
      <c r="AM125" s="214"/>
      <c r="AN125" s="214"/>
      <c r="AO125" s="214"/>
      <c r="AP125" s="214"/>
      <c r="AQ125" s="214"/>
      <c r="AR125" s="214"/>
      <c r="AS125" s="214"/>
      <c r="AT125" s="214"/>
      <c r="AU125" s="214"/>
      <c r="AV125" s="214"/>
      <c r="AW125" s="214"/>
      <c r="AX125" s="214"/>
      <c r="AY125" s="214"/>
      <c r="AZ125" s="214"/>
      <c r="BA125" s="214"/>
      <c r="BB125" s="214"/>
      <c r="BC125" s="214"/>
      <c r="BD125" s="214"/>
      <c r="BE125" s="214"/>
      <c r="BF125" s="214"/>
      <c r="BG125" s="214"/>
      <c r="BH125" s="214"/>
    </row>
    <row r="126" spans="1:60" x14ac:dyDescent="0.25">
      <c r="A126" s="226" t="s">
        <v>197</v>
      </c>
      <c r="B126" s="227" t="s">
        <v>141</v>
      </c>
      <c r="C126" s="243" t="s">
        <v>142</v>
      </c>
      <c r="D126" s="228"/>
      <c r="E126" s="229"/>
      <c r="F126" s="230"/>
      <c r="G126" s="230">
        <f>SUMIF(AG127:AG130,"&lt;&gt;NOR",G127:G130)</f>
        <v>0</v>
      </c>
      <c r="H126" s="230"/>
      <c r="I126" s="230">
        <f>SUM(I127:I130)</f>
        <v>0</v>
      </c>
      <c r="J126" s="230"/>
      <c r="K126" s="230">
        <f>SUM(K127:K130)</f>
        <v>0</v>
      </c>
      <c r="L126" s="230"/>
      <c r="M126" s="230">
        <f>SUM(M127:M130)</f>
        <v>0</v>
      </c>
      <c r="N126" s="229"/>
      <c r="O126" s="229">
        <f>SUM(O127:O130)</f>
        <v>0.03</v>
      </c>
      <c r="P126" s="229"/>
      <c r="Q126" s="229">
        <f>SUM(Q127:Q130)</f>
        <v>0</v>
      </c>
      <c r="R126" s="230"/>
      <c r="S126" s="230"/>
      <c r="T126" s="231"/>
      <c r="U126" s="225"/>
      <c r="V126" s="225">
        <f>SUM(V127:V130)</f>
        <v>1.26</v>
      </c>
      <c r="W126" s="225"/>
      <c r="X126" s="225"/>
      <c r="Y126" s="225"/>
      <c r="AG126" t="s">
        <v>198</v>
      </c>
    </row>
    <row r="127" spans="1:60" outlineLevel="1" x14ac:dyDescent="0.25">
      <c r="A127" s="233">
        <v>37</v>
      </c>
      <c r="B127" s="234" t="s">
        <v>406</v>
      </c>
      <c r="C127" s="244" t="s">
        <v>407</v>
      </c>
      <c r="D127" s="235" t="s">
        <v>285</v>
      </c>
      <c r="E127" s="236">
        <v>42</v>
      </c>
      <c r="F127" s="237"/>
      <c r="G127" s="238">
        <f>ROUND(E127*F127,2)</f>
        <v>0</v>
      </c>
      <c r="H127" s="237"/>
      <c r="I127" s="238">
        <f>ROUND(E127*H127,2)</f>
        <v>0</v>
      </c>
      <c r="J127" s="237"/>
      <c r="K127" s="238">
        <f>ROUND(E127*J127,2)</f>
        <v>0</v>
      </c>
      <c r="L127" s="238">
        <v>21</v>
      </c>
      <c r="M127" s="238">
        <f>G127*(1+L127/100)</f>
        <v>0</v>
      </c>
      <c r="N127" s="236">
        <v>3.0000000000000001E-5</v>
      </c>
      <c r="O127" s="236">
        <f>ROUND(E127*N127,2)</f>
        <v>0</v>
      </c>
      <c r="P127" s="236">
        <v>0</v>
      </c>
      <c r="Q127" s="236">
        <f>ROUND(E127*P127,2)</f>
        <v>0</v>
      </c>
      <c r="R127" s="238" t="s">
        <v>408</v>
      </c>
      <c r="S127" s="238" t="s">
        <v>202</v>
      </c>
      <c r="T127" s="239" t="s">
        <v>260</v>
      </c>
      <c r="U127" s="224">
        <v>0.03</v>
      </c>
      <c r="V127" s="224">
        <f>ROUND(E127*U127,2)</f>
        <v>1.26</v>
      </c>
      <c r="W127" s="224"/>
      <c r="X127" s="224" t="s">
        <v>261</v>
      </c>
      <c r="Y127" s="224" t="s">
        <v>205</v>
      </c>
      <c r="Z127" s="214"/>
      <c r="AA127" s="214"/>
      <c r="AB127" s="214"/>
      <c r="AC127" s="214"/>
      <c r="AD127" s="214"/>
      <c r="AE127" s="214"/>
      <c r="AF127" s="214"/>
      <c r="AG127" s="214" t="s">
        <v>262</v>
      </c>
      <c r="AH127" s="214"/>
      <c r="AI127" s="214"/>
      <c r="AJ127" s="214"/>
      <c r="AK127" s="214"/>
      <c r="AL127" s="214"/>
      <c r="AM127" s="214"/>
      <c r="AN127" s="214"/>
      <c r="AO127" s="214"/>
      <c r="AP127" s="214"/>
      <c r="AQ127" s="214"/>
      <c r="AR127" s="214"/>
      <c r="AS127" s="214"/>
      <c r="AT127" s="214"/>
      <c r="AU127" s="214"/>
      <c r="AV127" s="214"/>
      <c r="AW127" s="214"/>
      <c r="AX127" s="214"/>
      <c r="AY127" s="214"/>
      <c r="AZ127" s="214"/>
      <c r="BA127" s="214"/>
      <c r="BB127" s="214"/>
      <c r="BC127" s="214"/>
      <c r="BD127" s="214"/>
      <c r="BE127" s="214"/>
      <c r="BF127" s="214"/>
      <c r="BG127" s="214"/>
      <c r="BH127" s="214"/>
    </row>
    <row r="128" spans="1:60" outlineLevel="2" x14ac:dyDescent="0.25">
      <c r="A128" s="221"/>
      <c r="B128" s="222"/>
      <c r="C128" s="261" t="s">
        <v>409</v>
      </c>
      <c r="D128" s="250"/>
      <c r="E128" s="251">
        <v>42</v>
      </c>
      <c r="F128" s="224"/>
      <c r="G128" s="224"/>
      <c r="H128" s="224"/>
      <c r="I128" s="224"/>
      <c r="J128" s="224"/>
      <c r="K128" s="224"/>
      <c r="L128" s="224"/>
      <c r="M128" s="224"/>
      <c r="N128" s="223"/>
      <c r="O128" s="223"/>
      <c r="P128" s="223"/>
      <c r="Q128" s="223"/>
      <c r="R128" s="224"/>
      <c r="S128" s="224"/>
      <c r="T128" s="224"/>
      <c r="U128" s="224"/>
      <c r="V128" s="224"/>
      <c r="W128" s="224"/>
      <c r="X128" s="224"/>
      <c r="Y128" s="224"/>
      <c r="Z128" s="214"/>
      <c r="AA128" s="214"/>
      <c r="AB128" s="214"/>
      <c r="AC128" s="214"/>
      <c r="AD128" s="214"/>
      <c r="AE128" s="214"/>
      <c r="AF128" s="214"/>
      <c r="AG128" s="214" t="s">
        <v>266</v>
      </c>
      <c r="AH128" s="214">
        <v>0</v>
      </c>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row>
    <row r="129" spans="1:60" ht="20.399999999999999" outlineLevel="1" x14ac:dyDescent="0.25">
      <c r="A129" s="233">
        <v>38</v>
      </c>
      <c r="B129" s="234" t="s">
        <v>410</v>
      </c>
      <c r="C129" s="244" t="s">
        <v>411</v>
      </c>
      <c r="D129" s="235" t="s">
        <v>285</v>
      </c>
      <c r="E129" s="236">
        <v>50.4</v>
      </c>
      <c r="F129" s="237"/>
      <c r="G129" s="238">
        <f>ROUND(E129*F129,2)</f>
        <v>0</v>
      </c>
      <c r="H129" s="237"/>
      <c r="I129" s="238">
        <f>ROUND(E129*H129,2)</f>
        <v>0</v>
      </c>
      <c r="J129" s="237"/>
      <c r="K129" s="238">
        <f>ROUND(E129*J129,2)</f>
        <v>0</v>
      </c>
      <c r="L129" s="238">
        <v>21</v>
      </c>
      <c r="M129" s="238">
        <f>G129*(1+L129/100)</f>
        <v>0</v>
      </c>
      <c r="N129" s="236">
        <v>5.0000000000000001E-4</v>
      </c>
      <c r="O129" s="236">
        <f>ROUND(E129*N129,2)</f>
        <v>0.03</v>
      </c>
      <c r="P129" s="236">
        <v>0</v>
      </c>
      <c r="Q129" s="236">
        <f>ROUND(E129*P129,2)</f>
        <v>0</v>
      </c>
      <c r="R129" s="238" t="s">
        <v>322</v>
      </c>
      <c r="S129" s="238" t="s">
        <v>202</v>
      </c>
      <c r="T129" s="239" t="s">
        <v>260</v>
      </c>
      <c r="U129" s="224">
        <v>0</v>
      </c>
      <c r="V129" s="224">
        <f>ROUND(E129*U129,2)</f>
        <v>0</v>
      </c>
      <c r="W129" s="224"/>
      <c r="X129" s="224" t="s">
        <v>323</v>
      </c>
      <c r="Y129" s="224" t="s">
        <v>205</v>
      </c>
      <c r="Z129" s="214"/>
      <c r="AA129" s="214"/>
      <c r="AB129" s="214"/>
      <c r="AC129" s="214"/>
      <c r="AD129" s="214"/>
      <c r="AE129" s="214"/>
      <c r="AF129" s="214"/>
      <c r="AG129" s="214" t="s">
        <v>324</v>
      </c>
      <c r="AH129" s="214"/>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row>
    <row r="130" spans="1:60" outlineLevel="2" x14ac:dyDescent="0.25">
      <c r="A130" s="221"/>
      <c r="B130" s="222"/>
      <c r="C130" s="261" t="s">
        <v>412</v>
      </c>
      <c r="D130" s="250"/>
      <c r="E130" s="251">
        <v>50.4</v>
      </c>
      <c r="F130" s="224"/>
      <c r="G130" s="224"/>
      <c r="H130" s="224"/>
      <c r="I130" s="224"/>
      <c r="J130" s="224"/>
      <c r="K130" s="224"/>
      <c r="L130" s="224"/>
      <c r="M130" s="224"/>
      <c r="N130" s="223"/>
      <c r="O130" s="223"/>
      <c r="P130" s="223"/>
      <c r="Q130" s="223"/>
      <c r="R130" s="224"/>
      <c r="S130" s="224"/>
      <c r="T130" s="224"/>
      <c r="U130" s="224"/>
      <c r="V130" s="224"/>
      <c r="W130" s="224"/>
      <c r="X130" s="224"/>
      <c r="Y130" s="224"/>
      <c r="Z130" s="214"/>
      <c r="AA130" s="214"/>
      <c r="AB130" s="214"/>
      <c r="AC130" s="214"/>
      <c r="AD130" s="214"/>
      <c r="AE130" s="214"/>
      <c r="AF130" s="214"/>
      <c r="AG130" s="214" t="s">
        <v>266</v>
      </c>
      <c r="AH130" s="214">
        <v>0</v>
      </c>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row>
    <row r="131" spans="1:60" x14ac:dyDescent="0.25">
      <c r="A131" s="226" t="s">
        <v>197</v>
      </c>
      <c r="B131" s="227" t="s">
        <v>143</v>
      </c>
      <c r="C131" s="243" t="s">
        <v>144</v>
      </c>
      <c r="D131" s="228"/>
      <c r="E131" s="229"/>
      <c r="F131" s="230"/>
      <c r="G131" s="230">
        <f>SUMIF(AG132:AG144,"&lt;&gt;NOR",G132:G144)</f>
        <v>0</v>
      </c>
      <c r="H131" s="230"/>
      <c r="I131" s="230">
        <f>SUM(I132:I144)</f>
        <v>0</v>
      </c>
      <c r="J131" s="230"/>
      <c r="K131" s="230">
        <f>SUM(K132:K144)</f>
        <v>0</v>
      </c>
      <c r="L131" s="230"/>
      <c r="M131" s="230">
        <f>SUM(M132:M144)</f>
        <v>0</v>
      </c>
      <c r="N131" s="229"/>
      <c r="O131" s="229">
        <f>SUM(O132:O144)</f>
        <v>72.8</v>
      </c>
      <c r="P131" s="229"/>
      <c r="Q131" s="229">
        <f>SUM(Q132:Q144)</f>
        <v>0</v>
      </c>
      <c r="R131" s="230"/>
      <c r="S131" s="230"/>
      <c r="T131" s="231"/>
      <c r="U131" s="225"/>
      <c r="V131" s="225">
        <f>SUM(V132:V144)</f>
        <v>115.36999999999999</v>
      </c>
      <c r="W131" s="225"/>
      <c r="X131" s="225"/>
      <c r="Y131" s="225"/>
      <c r="AG131" t="s">
        <v>198</v>
      </c>
    </row>
    <row r="132" spans="1:60" outlineLevel="1" x14ac:dyDescent="0.25">
      <c r="A132" s="233">
        <v>39</v>
      </c>
      <c r="B132" s="234" t="s">
        <v>413</v>
      </c>
      <c r="C132" s="244" t="s">
        <v>414</v>
      </c>
      <c r="D132" s="235" t="s">
        <v>258</v>
      </c>
      <c r="E132" s="236">
        <v>13.95</v>
      </c>
      <c r="F132" s="237"/>
      <c r="G132" s="238">
        <f>ROUND(E132*F132,2)</f>
        <v>0</v>
      </c>
      <c r="H132" s="237"/>
      <c r="I132" s="238">
        <f>ROUND(E132*H132,2)</f>
        <v>0</v>
      </c>
      <c r="J132" s="237"/>
      <c r="K132" s="238">
        <f>ROUND(E132*J132,2)</f>
        <v>0</v>
      </c>
      <c r="L132" s="238">
        <v>21</v>
      </c>
      <c r="M132" s="238">
        <f>G132*(1+L132/100)</f>
        <v>0</v>
      </c>
      <c r="N132" s="236">
        <v>1.9205000000000001</v>
      </c>
      <c r="O132" s="236">
        <f>ROUND(E132*N132,2)</f>
        <v>26.79</v>
      </c>
      <c r="P132" s="236">
        <v>0</v>
      </c>
      <c r="Q132" s="236">
        <f>ROUND(E132*P132,2)</f>
        <v>0</v>
      </c>
      <c r="R132" s="238" t="s">
        <v>408</v>
      </c>
      <c r="S132" s="238" t="s">
        <v>202</v>
      </c>
      <c r="T132" s="239" t="s">
        <v>260</v>
      </c>
      <c r="U132" s="224">
        <v>1.23</v>
      </c>
      <c r="V132" s="224">
        <f>ROUND(E132*U132,2)</f>
        <v>17.16</v>
      </c>
      <c r="W132" s="224"/>
      <c r="X132" s="224" t="s">
        <v>261</v>
      </c>
      <c r="Y132" s="224" t="s">
        <v>205</v>
      </c>
      <c r="Z132" s="214"/>
      <c r="AA132" s="214"/>
      <c r="AB132" s="214"/>
      <c r="AC132" s="214"/>
      <c r="AD132" s="214"/>
      <c r="AE132" s="214"/>
      <c r="AF132" s="214"/>
      <c r="AG132" s="214" t="s">
        <v>262</v>
      </c>
      <c r="AH132" s="214"/>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row>
    <row r="133" spans="1:60" outlineLevel="2" x14ac:dyDescent="0.25">
      <c r="A133" s="221"/>
      <c r="B133" s="222"/>
      <c r="C133" s="261" t="s">
        <v>415</v>
      </c>
      <c r="D133" s="250"/>
      <c r="E133" s="251">
        <v>13.95</v>
      </c>
      <c r="F133" s="224"/>
      <c r="G133" s="224"/>
      <c r="H133" s="224"/>
      <c r="I133" s="224"/>
      <c r="J133" s="224"/>
      <c r="K133" s="224"/>
      <c r="L133" s="224"/>
      <c r="M133" s="224"/>
      <c r="N133" s="223"/>
      <c r="O133" s="223"/>
      <c r="P133" s="223"/>
      <c r="Q133" s="223"/>
      <c r="R133" s="224"/>
      <c r="S133" s="224"/>
      <c r="T133" s="224"/>
      <c r="U133" s="224"/>
      <c r="V133" s="224"/>
      <c r="W133" s="224"/>
      <c r="X133" s="224"/>
      <c r="Y133" s="224"/>
      <c r="Z133" s="214"/>
      <c r="AA133" s="214"/>
      <c r="AB133" s="214"/>
      <c r="AC133" s="214"/>
      <c r="AD133" s="214"/>
      <c r="AE133" s="214"/>
      <c r="AF133" s="214"/>
      <c r="AG133" s="214" t="s">
        <v>266</v>
      </c>
      <c r="AH133" s="214">
        <v>0</v>
      </c>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row>
    <row r="134" spans="1:60" outlineLevel="1" x14ac:dyDescent="0.25">
      <c r="A134" s="233">
        <v>40</v>
      </c>
      <c r="B134" s="234" t="s">
        <v>416</v>
      </c>
      <c r="C134" s="244" t="s">
        <v>417</v>
      </c>
      <c r="D134" s="235" t="s">
        <v>258</v>
      </c>
      <c r="E134" s="236">
        <v>27.9</v>
      </c>
      <c r="F134" s="237"/>
      <c r="G134" s="238">
        <f>ROUND(E134*F134,2)</f>
        <v>0</v>
      </c>
      <c r="H134" s="237"/>
      <c r="I134" s="238">
        <f>ROUND(E134*H134,2)</f>
        <v>0</v>
      </c>
      <c r="J134" s="237"/>
      <c r="K134" s="238">
        <f>ROUND(E134*J134,2)</f>
        <v>0</v>
      </c>
      <c r="L134" s="238">
        <v>21</v>
      </c>
      <c r="M134" s="238">
        <f>G134*(1+L134/100)</f>
        <v>0</v>
      </c>
      <c r="N134" s="236">
        <v>1.63</v>
      </c>
      <c r="O134" s="236">
        <f>ROUND(E134*N134,2)</f>
        <v>45.48</v>
      </c>
      <c r="P134" s="236">
        <v>0</v>
      </c>
      <c r="Q134" s="236">
        <f>ROUND(E134*P134,2)</f>
        <v>0</v>
      </c>
      <c r="R134" s="238" t="s">
        <v>408</v>
      </c>
      <c r="S134" s="238" t="s">
        <v>202</v>
      </c>
      <c r="T134" s="239" t="s">
        <v>260</v>
      </c>
      <c r="U134" s="224">
        <v>0.92</v>
      </c>
      <c r="V134" s="224">
        <f>ROUND(E134*U134,2)</f>
        <v>25.67</v>
      </c>
      <c r="W134" s="224"/>
      <c r="X134" s="224" t="s">
        <v>261</v>
      </c>
      <c r="Y134" s="224" t="s">
        <v>205</v>
      </c>
      <c r="Z134" s="214"/>
      <c r="AA134" s="214"/>
      <c r="AB134" s="214"/>
      <c r="AC134" s="214"/>
      <c r="AD134" s="214"/>
      <c r="AE134" s="214"/>
      <c r="AF134" s="214"/>
      <c r="AG134" s="214" t="s">
        <v>262</v>
      </c>
      <c r="AH134" s="214"/>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214"/>
      <c r="BF134" s="214"/>
      <c r="BG134" s="214"/>
      <c r="BH134" s="214"/>
    </row>
    <row r="135" spans="1:60" outlineLevel="2" x14ac:dyDescent="0.25">
      <c r="A135" s="221"/>
      <c r="B135" s="222"/>
      <c r="C135" s="260" t="s">
        <v>418</v>
      </c>
      <c r="D135" s="252"/>
      <c r="E135" s="252"/>
      <c r="F135" s="252"/>
      <c r="G135" s="252"/>
      <c r="H135" s="224"/>
      <c r="I135" s="224"/>
      <c r="J135" s="224"/>
      <c r="K135" s="224"/>
      <c r="L135" s="224"/>
      <c r="M135" s="224"/>
      <c r="N135" s="223"/>
      <c r="O135" s="223"/>
      <c r="P135" s="223"/>
      <c r="Q135" s="223"/>
      <c r="R135" s="224"/>
      <c r="S135" s="224"/>
      <c r="T135" s="224"/>
      <c r="U135" s="224"/>
      <c r="V135" s="224"/>
      <c r="W135" s="224"/>
      <c r="X135" s="224"/>
      <c r="Y135" s="224"/>
      <c r="Z135" s="214"/>
      <c r="AA135" s="214"/>
      <c r="AB135" s="214"/>
      <c r="AC135" s="214"/>
      <c r="AD135" s="214"/>
      <c r="AE135" s="214"/>
      <c r="AF135" s="214"/>
      <c r="AG135" s="214" t="s">
        <v>264</v>
      </c>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row>
    <row r="136" spans="1:60" outlineLevel="2" x14ac:dyDescent="0.25">
      <c r="A136" s="221"/>
      <c r="B136" s="222"/>
      <c r="C136" s="261" t="s">
        <v>419</v>
      </c>
      <c r="D136" s="250"/>
      <c r="E136" s="251">
        <v>27.9</v>
      </c>
      <c r="F136" s="224"/>
      <c r="G136" s="224"/>
      <c r="H136" s="224"/>
      <c r="I136" s="224"/>
      <c r="J136" s="224"/>
      <c r="K136" s="224"/>
      <c r="L136" s="224"/>
      <c r="M136" s="224"/>
      <c r="N136" s="223"/>
      <c r="O136" s="223"/>
      <c r="P136" s="223"/>
      <c r="Q136" s="223"/>
      <c r="R136" s="224"/>
      <c r="S136" s="224"/>
      <c r="T136" s="224"/>
      <c r="U136" s="224"/>
      <c r="V136" s="224"/>
      <c r="W136" s="224"/>
      <c r="X136" s="224"/>
      <c r="Y136" s="224"/>
      <c r="Z136" s="214"/>
      <c r="AA136" s="214"/>
      <c r="AB136" s="214"/>
      <c r="AC136" s="214"/>
      <c r="AD136" s="214"/>
      <c r="AE136" s="214"/>
      <c r="AF136" s="214"/>
      <c r="AG136" s="214" t="s">
        <v>266</v>
      </c>
      <c r="AH136" s="214">
        <v>0</v>
      </c>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214"/>
      <c r="BF136" s="214"/>
      <c r="BG136" s="214"/>
      <c r="BH136" s="214"/>
    </row>
    <row r="137" spans="1:60" outlineLevel="1" x14ac:dyDescent="0.25">
      <c r="A137" s="253">
        <v>41</v>
      </c>
      <c r="B137" s="254" t="s">
        <v>420</v>
      </c>
      <c r="C137" s="262" t="s">
        <v>421</v>
      </c>
      <c r="D137" s="255" t="s">
        <v>383</v>
      </c>
      <c r="E137" s="256">
        <v>465</v>
      </c>
      <c r="F137" s="257"/>
      <c r="G137" s="258">
        <f>ROUND(E137*F137,2)</f>
        <v>0</v>
      </c>
      <c r="H137" s="257"/>
      <c r="I137" s="258">
        <f>ROUND(E137*H137,2)</f>
        <v>0</v>
      </c>
      <c r="J137" s="257"/>
      <c r="K137" s="258">
        <f>ROUND(E137*J137,2)</f>
        <v>0</v>
      </c>
      <c r="L137" s="258">
        <v>21</v>
      </c>
      <c r="M137" s="258">
        <f>G137*(1+L137/100)</f>
        <v>0</v>
      </c>
      <c r="N137" s="256">
        <v>0</v>
      </c>
      <c r="O137" s="256">
        <f>ROUND(E137*N137,2)</f>
        <v>0</v>
      </c>
      <c r="P137" s="256">
        <v>0</v>
      </c>
      <c r="Q137" s="256">
        <f>ROUND(E137*P137,2)</f>
        <v>0</v>
      </c>
      <c r="R137" s="258" t="s">
        <v>357</v>
      </c>
      <c r="S137" s="258" t="s">
        <v>202</v>
      </c>
      <c r="T137" s="259" t="s">
        <v>260</v>
      </c>
      <c r="U137" s="224">
        <v>0.06</v>
      </c>
      <c r="V137" s="224">
        <f>ROUND(E137*U137,2)</f>
        <v>27.9</v>
      </c>
      <c r="W137" s="224"/>
      <c r="X137" s="224" t="s">
        <v>261</v>
      </c>
      <c r="Y137" s="224" t="s">
        <v>205</v>
      </c>
      <c r="Z137" s="214"/>
      <c r="AA137" s="214"/>
      <c r="AB137" s="214"/>
      <c r="AC137" s="214"/>
      <c r="AD137" s="214"/>
      <c r="AE137" s="214"/>
      <c r="AF137" s="214"/>
      <c r="AG137" s="214" t="s">
        <v>262</v>
      </c>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4"/>
    </row>
    <row r="138" spans="1:60" outlineLevel="1" x14ac:dyDescent="0.25">
      <c r="A138" s="233">
        <v>42</v>
      </c>
      <c r="B138" s="234" t="s">
        <v>422</v>
      </c>
      <c r="C138" s="244" t="s">
        <v>423</v>
      </c>
      <c r="D138" s="235" t="s">
        <v>285</v>
      </c>
      <c r="E138" s="236">
        <v>558</v>
      </c>
      <c r="F138" s="237"/>
      <c r="G138" s="238">
        <f>ROUND(E138*F138,2)</f>
        <v>0</v>
      </c>
      <c r="H138" s="237"/>
      <c r="I138" s="238">
        <f>ROUND(E138*H138,2)</f>
        <v>0</v>
      </c>
      <c r="J138" s="237"/>
      <c r="K138" s="238">
        <f>ROUND(E138*J138,2)</f>
        <v>0</v>
      </c>
      <c r="L138" s="238">
        <v>21</v>
      </c>
      <c r="M138" s="238">
        <f>G138*(1+L138/100)</f>
        <v>0</v>
      </c>
      <c r="N138" s="236">
        <v>1.8000000000000001E-4</v>
      </c>
      <c r="O138" s="236">
        <f>ROUND(E138*N138,2)</f>
        <v>0.1</v>
      </c>
      <c r="P138" s="236">
        <v>0</v>
      </c>
      <c r="Q138" s="236">
        <f>ROUND(E138*P138,2)</f>
        <v>0</v>
      </c>
      <c r="R138" s="238" t="s">
        <v>408</v>
      </c>
      <c r="S138" s="238" t="s">
        <v>202</v>
      </c>
      <c r="T138" s="239" t="s">
        <v>260</v>
      </c>
      <c r="U138" s="224">
        <v>0.08</v>
      </c>
      <c r="V138" s="224">
        <f>ROUND(E138*U138,2)</f>
        <v>44.64</v>
      </c>
      <c r="W138" s="224"/>
      <c r="X138" s="224" t="s">
        <v>261</v>
      </c>
      <c r="Y138" s="224" t="s">
        <v>205</v>
      </c>
      <c r="Z138" s="214"/>
      <c r="AA138" s="214"/>
      <c r="AB138" s="214"/>
      <c r="AC138" s="214"/>
      <c r="AD138" s="214"/>
      <c r="AE138" s="214"/>
      <c r="AF138" s="214"/>
      <c r="AG138" s="214" t="s">
        <v>262</v>
      </c>
      <c r="AH138" s="214"/>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4"/>
    </row>
    <row r="139" spans="1:60" outlineLevel="2" x14ac:dyDescent="0.25">
      <c r="A139" s="221"/>
      <c r="B139" s="222"/>
      <c r="C139" s="260" t="s">
        <v>424</v>
      </c>
      <c r="D139" s="252"/>
      <c r="E139" s="252"/>
      <c r="F139" s="252"/>
      <c r="G139" s="252"/>
      <c r="H139" s="224"/>
      <c r="I139" s="224"/>
      <c r="J139" s="224"/>
      <c r="K139" s="224"/>
      <c r="L139" s="224"/>
      <c r="M139" s="224"/>
      <c r="N139" s="223"/>
      <c r="O139" s="223"/>
      <c r="P139" s="223"/>
      <c r="Q139" s="223"/>
      <c r="R139" s="224"/>
      <c r="S139" s="224"/>
      <c r="T139" s="224"/>
      <c r="U139" s="224"/>
      <c r="V139" s="224"/>
      <c r="W139" s="224"/>
      <c r="X139" s="224"/>
      <c r="Y139" s="224"/>
      <c r="Z139" s="214"/>
      <c r="AA139" s="214"/>
      <c r="AB139" s="214"/>
      <c r="AC139" s="214"/>
      <c r="AD139" s="214"/>
      <c r="AE139" s="214"/>
      <c r="AF139" s="214"/>
      <c r="AG139" s="214" t="s">
        <v>264</v>
      </c>
      <c r="AH139" s="214"/>
      <c r="AI139" s="214"/>
      <c r="AJ139" s="214"/>
      <c r="AK139" s="214"/>
      <c r="AL139" s="214"/>
      <c r="AM139" s="214"/>
      <c r="AN139" s="214"/>
      <c r="AO139" s="214"/>
      <c r="AP139" s="214"/>
      <c r="AQ139" s="214"/>
      <c r="AR139" s="214"/>
      <c r="AS139" s="214"/>
      <c r="AT139" s="214"/>
      <c r="AU139" s="214"/>
      <c r="AV139" s="214"/>
      <c r="AW139" s="214"/>
      <c r="AX139" s="214"/>
      <c r="AY139" s="214"/>
      <c r="AZ139" s="214"/>
      <c r="BA139" s="214"/>
      <c r="BB139" s="214"/>
      <c r="BC139" s="214"/>
      <c r="BD139" s="214"/>
      <c r="BE139" s="214"/>
      <c r="BF139" s="214"/>
      <c r="BG139" s="214"/>
      <c r="BH139" s="214"/>
    </row>
    <row r="140" spans="1:60" outlineLevel="2" x14ac:dyDescent="0.25">
      <c r="A140" s="221"/>
      <c r="B140" s="222"/>
      <c r="C140" s="261" t="s">
        <v>425</v>
      </c>
      <c r="D140" s="250"/>
      <c r="E140" s="251">
        <v>558</v>
      </c>
      <c r="F140" s="224"/>
      <c r="G140" s="224"/>
      <c r="H140" s="224"/>
      <c r="I140" s="224"/>
      <c r="J140" s="224"/>
      <c r="K140" s="224"/>
      <c r="L140" s="224"/>
      <c r="M140" s="224"/>
      <c r="N140" s="223"/>
      <c r="O140" s="223"/>
      <c r="P140" s="223"/>
      <c r="Q140" s="223"/>
      <c r="R140" s="224"/>
      <c r="S140" s="224"/>
      <c r="T140" s="224"/>
      <c r="U140" s="224"/>
      <c r="V140" s="224"/>
      <c r="W140" s="224"/>
      <c r="X140" s="224"/>
      <c r="Y140" s="224"/>
      <c r="Z140" s="214"/>
      <c r="AA140" s="214"/>
      <c r="AB140" s="214"/>
      <c r="AC140" s="214"/>
      <c r="AD140" s="214"/>
      <c r="AE140" s="214"/>
      <c r="AF140" s="214"/>
      <c r="AG140" s="214" t="s">
        <v>266</v>
      </c>
      <c r="AH140" s="214">
        <v>0</v>
      </c>
      <c r="AI140" s="214"/>
      <c r="AJ140" s="214"/>
      <c r="AK140" s="214"/>
      <c r="AL140" s="214"/>
      <c r="AM140" s="214"/>
      <c r="AN140" s="214"/>
      <c r="AO140" s="214"/>
      <c r="AP140" s="214"/>
      <c r="AQ140" s="214"/>
      <c r="AR140" s="214"/>
      <c r="AS140" s="214"/>
      <c r="AT140" s="214"/>
      <c r="AU140" s="214"/>
      <c r="AV140" s="214"/>
      <c r="AW140" s="214"/>
      <c r="AX140" s="214"/>
      <c r="AY140" s="214"/>
      <c r="AZ140" s="214"/>
      <c r="BA140" s="214"/>
      <c r="BB140" s="214"/>
      <c r="BC140" s="214"/>
      <c r="BD140" s="214"/>
      <c r="BE140" s="214"/>
      <c r="BF140" s="214"/>
      <c r="BG140" s="214"/>
      <c r="BH140" s="214"/>
    </row>
    <row r="141" spans="1:60" ht="20.399999999999999" outlineLevel="1" x14ac:dyDescent="0.25">
      <c r="A141" s="233">
        <v>43</v>
      </c>
      <c r="B141" s="234" t="s">
        <v>426</v>
      </c>
      <c r="C141" s="244" t="s">
        <v>427</v>
      </c>
      <c r="D141" s="235" t="s">
        <v>383</v>
      </c>
      <c r="E141" s="236">
        <v>469.65</v>
      </c>
      <c r="F141" s="237"/>
      <c r="G141" s="238">
        <f>ROUND(E141*F141,2)</f>
        <v>0</v>
      </c>
      <c r="H141" s="237"/>
      <c r="I141" s="238">
        <f>ROUND(E141*H141,2)</f>
        <v>0</v>
      </c>
      <c r="J141" s="237"/>
      <c r="K141" s="238">
        <f>ROUND(E141*J141,2)</f>
        <v>0</v>
      </c>
      <c r="L141" s="238">
        <v>21</v>
      </c>
      <c r="M141" s="238">
        <f>G141*(1+L141/100)</f>
        <v>0</v>
      </c>
      <c r="N141" s="236">
        <v>4.8000000000000001E-4</v>
      </c>
      <c r="O141" s="236">
        <f>ROUND(E141*N141,2)</f>
        <v>0.23</v>
      </c>
      <c r="P141" s="236">
        <v>0</v>
      </c>
      <c r="Q141" s="236">
        <f>ROUND(E141*P141,2)</f>
        <v>0</v>
      </c>
      <c r="R141" s="238" t="s">
        <v>322</v>
      </c>
      <c r="S141" s="238" t="s">
        <v>202</v>
      </c>
      <c r="T141" s="239" t="s">
        <v>260</v>
      </c>
      <c r="U141" s="224">
        <v>0</v>
      </c>
      <c r="V141" s="224">
        <f>ROUND(E141*U141,2)</f>
        <v>0</v>
      </c>
      <c r="W141" s="224"/>
      <c r="X141" s="224" t="s">
        <v>323</v>
      </c>
      <c r="Y141" s="224" t="s">
        <v>205</v>
      </c>
      <c r="Z141" s="214"/>
      <c r="AA141" s="214"/>
      <c r="AB141" s="214"/>
      <c r="AC141" s="214"/>
      <c r="AD141" s="214"/>
      <c r="AE141" s="214"/>
      <c r="AF141" s="214"/>
      <c r="AG141" s="214" t="s">
        <v>324</v>
      </c>
      <c r="AH141" s="214"/>
      <c r="AI141" s="214"/>
      <c r="AJ141" s="214"/>
      <c r="AK141" s="214"/>
      <c r="AL141" s="214"/>
      <c r="AM141" s="214"/>
      <c r="AN141" s="214"/>
      <c r="AO141" s="214"/>
      <c r="AP141" s="214"/>
      <c r="AQ141" s="214"/>
      <c r="AR141" s="214"/>
      <c r="AS141" s="214"/>
      <c r="AT141" s="214"/>
      <c r="AU141" s="214"/>
      <c r="AV141" s="214"/>
      <c r="AW141" s="214"/>
      <c r="AX141" s="214"/>
      <c r="AY141" s="214"/>
      <c r="AZ141" s="214"/>
      <c r="BA141" s="214"/>
      <c r="BB141" s="214"/>
      <c r="BC141" s="214"/>
      <c r="BD141" s="214"/>
      <c r="BE141" s="214"/>
      <c r="BF141" s="214"/>
      <c r="BG141" s="214"/>
      <c r="BH141" s="214"/>
    </row>
    <row r="142" spans="1:60" outlineLevel="2" x14ac:dyDescent="0.25">
      <c r="A142" s="221"/>
      <c r="B142" s="222"/>
      <c r="C142" s="261" t="s">
        <v>428</v>
      </c>
      <c r="D142" s="250"/>
      <c r="E142" s="251">
        <v>469.65</v>
      </c>
      <c r="F142" s="224"/>
      <c r="G142" s="224"/>
      <c r="H142" s="224"/>
      <c r="I142" s="224"/>
      <c r="J142" s="224"/>
      <c r="K142" s="224"/>
      <c r="L142" s="224"/>
      <c r="M142" s="224"/>
      <c r="N142" s="223"/>
      <c r="O142" s="223"/>
      <c r="P142" s="223"/>
      <c r="Q142" s="223"/>
      <c r="R142" s="224"/>
      <c r="S142" s="224"/>
      <c r="T142" s="224"/>
      <c r="U142" s="224"/>
      <c r="V142" s="224"/>
      <c r="W142" s="224"/>
      <c r="X142" s="224"/>
      <c r="Y142" s="224"/>
      <c r="Z142" s="214"/>
      <c r="AA142" s="214"/>
      <c r="AB142" s="214"/>
      <c r="AC142" s="214"/>
      <c r="AD142" s="214"/>
      <c r="AE142" s="214"/>
      <c r="AF142" s="214"/>
      <c r="AG142" s="214" t="s">
        <v>266</v>
      </c>
      <c r="AH142" s="214">
        <v>0</v>
      </c>
      <c r="AI142" s="214"/>
      <c r="AJ142" s="214"/>
      <c r="AK142" s="214"/>
      <c r="AL142" s="214"/>
      <c r="AM142" s="214"/>
      <c r="AN142" s="214"/>
      <c r="AO142" s="214"/>
      <c r="AP142" s="214"/>
      <c r="AQ142" s="214"/>
      <c r="AR142" s="214"/>
      <c r="AS142" s="214"/>
      <c r="AT142" s="214"/>
      <c r="AU142" s="214"/>
      <c r="AV142" s="214"/>
      <c r="AW142" s="214"/>
      <c r="AX142" s="214"/>
      <c r="AY142" s="214"/>
      <c r="AZ142" s="214"/>
      <c r="BA142" s="214"/>
      <c r="BB142" s="214"/>
      <c r="BC142" s="214"/>
      <c r="BD142" s="214"/>
      <c r="BE142" s="214"/>
      <c r="BF142" s="214"/>
      <c r="BG142" s="214"/>
      <c r="BH142" s="214"/>
    </row>
    <row r="143" spans="1:60" ht="20.399999999999999" outlineLevel="1" x14ac:dyDescent="0.25">
      <c r="A143" s="233">
        <v>44</v>
      </c>
      <c r="B143" s="234" t="s">
        <v>429</v>
      </c>
      <c r="C143" s="244" t="s">
        <v>430</v>
      </c>
      <c r="D143" s="235" t="s">
        <v>285</v>
      </c>
      <c r="E143" s="236">
        <v>669.6</v>
      </c>
      <c r="F143" s="237"/>
      <c r="G143" s="238">
        <f>ROUND(E143*F143,2)</f>
        <v>0</v>
      </c>
      <c r="H143" s="237"/>
      <c r="I143" s="238">
        <f>ROUND(E143*H143,2)</f>
        <v>0</v>
      </c>
      <c r="J143" s="237"/>
      <c r="K143" s="238">
        <f>ROUND(E143*J143,2)</f>
        <v>0</v>
      </c>
      <c r="L143" s="238">
        <v>21</v>
      </c>
      <c r="M143" s="238">
        <f>G143*(1+L143/100)</f>
        <v>0</v>
      </c>
      <c r="N143" s="236">
        <v>2.9999999999999997E-4</v>
      </c>
      <c r="O143" s="236">
        <f>ROUND(E143*N143,2)</f>
        <v>0.2</v>
      </c>
      <c r="P143" s="236">
        <v>0</v>
      </c>
      <c r="Q143" s="236">
        <f>ROUND(E143*P143,2)</f>
        <v>0</v>
      </c>
      <c r="R143" s="238" t="s">
        <v>322</v>
      </c>
      <c r="S143" s="238" t="s">
        <v>202</v>
      </c>
      <c r="T143" s="239" t="s">
        <v>260</v>
      </c>
      <c r="U143" s="224">
        <v>0</v>
      </c>
      <c r="V143" s="224">
        <f>ROUND(E143*U143,2)</f>
        <v>0</v>
      </c>
      <c r="W143" s="224"/>
      <c r="X143" s="224" t="s">
        <v>323</v>
      </c>
      <c r="Y143" s="224" t="s">
        <v>205</v>
      </c>
      <c r="Z143" s="214"/>
      <c r="AA143" s="214"/>
      <c r="AB143" s="214"/>
      <c r="AC143" s="214"/>
      <c r="AD143" s="214"/>
      <c r="AE143" s="214"/>
      <c r="AF143" s="214"/>
      <c r="AG143" s="214" t="s">
        <v>324</v>
      </c>
      <c r="AH143" s="214"/>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4"/>
      <c r="BH143" s="214"/>
    </row>
    <row r="144" spans="1:60" outlineLevel="2" x14ac:dyDescent="0.25">
      <c r="A144" s="221"/>
      <c r="B144" s="222"/>
      <c r="C144" s="261" t="s">
        <v>431</v>
      </c>
      <c r="D144" s="250"/>
      <c r="E144" s="251">
        <v>669.6</v>
      </c>
      <c r="F144" s="224"/>
      <c r="G144" s="224"/>
      <c r="H144" s="224"/>
      <c r="I144" s="224"/>
      <c r="J144" s="224"/>
      <c r="K144" s="224"/>
      <c r="L144" s="224"/>
      <c r="M144" s="224"/>
      <c r="N144" s="223"/>
      <c r="O144" s="223"/>
      <c r="P144" s="223"/>
      <c r="Q144" s="223"/>
      <c r="R144" s="224"/>
      <c r="S144" s="224"/>
      <c r="T144" s="224"/>
      <c r="U144" s="224"/>
      <c r="V144" s="224"/>
      <c r="W144" s="224"/>
      <c r="X144" s="224"/>
      <c r="Y144" s="224"/>
      <c r="Z144" s="214"/>
      <c r="AA144" s="214"/>
      <c r="AB144" s="214"/>
      <c r="AC144" s="214"/>
      <c r="AD144" s="214"/>
      <c r="AE144" s="214"/>
      <c r="AF144" s="214"/>
      <c r="AG144" s="214" t="s">
        <v>266</v>
      </c>
      <c r="AH144" s="214">
        <v>0</v>
      </c>
      <c r="AI144" s="214"/>
      <c r="AJ144" s="214"/>
      <c r="AK144" s="214"/>
      <c r="AL144" s="214"/>
      <c r="AM144" s="214"/>
      <c r="AN144" s="214"/>
      <c r="AO144" s="214"/>
      <c r="AP144" s="214"/>
      <c r="AQ144" s="214"/>
      <c r="AR144" s="214"/>
      <c r="AS144" s="214"/>
      <c r="AT144" s="214"/>
      <c r="AU144" s="214"/>
      <c r="AV144" s="214"/>
      <c r="AW144" s="214"/>
      <c r="AX144" s="214"/>
      <c r="AY144" s="214"/>
      <c r="AZ144" s="214"/>
      <c r="BA144" s="214"/>
      <c r="BB144" s="214"/>
      <c r="BC144" s="214"/>
      <c r="BD144" s="214"/>
      <c r="BE144" s="214"/>
      <c r="BF144" s="214"/>
      <c r="BG144" s="214"/>
      <c r="BH144" s="214"/>
    </row>
    <row r="145" spans="1:60" x14ac:dyDescent="0.25">
      <c r="A145" s="226" t="s">
        <v>197</v>
      </c>
      <c r="B145" s="227" t="s">
        <v>145</v>
      </c>
      <c r="C145" s="243" t="s">
        <v>146</v>
      </c>
      <c r="D145" s="228"/>
      <c r="E145" s="229"/>
      <c r="F145" s="230"/>
      <c r="G145" s="230">
        <f>SUMIF(AG146:AG190,"&lt;&gt;NOR",G146:G190)</f>
        <v>0</v>
      </c>
      <c r="H145" s="230"/>
      <c r="I145" s="230">
        <f>SUM(I146:I190)</f>
        <v>0</v>
      </c>
      <c r="J145" s="230"/>
      <c r="K145" s="230">
        <f>SUM(K146:K190)</f>
        <v>0</v>
      </c>
      <c r="L145" s="230"/>
      <c r="M145" s="230">
        <f>SUM(M146:M190)</f>
        <v>0</v>
      </c>
      <c r="N145" s="229"/>
      <c r="O145" s="229">
        <f>SUM(O146:O190)</f>
        <v>3148.0299999999997</v>
      </c>
      <c r="P145" s="229"/>
      <c r="Q145" s="229">
        <f>SUM(Q146:Q190)</f>
        <v>0</v>
      </c>
      <c r="R145" s="230"/>
      <c r="S145" s="230"/>
      <c r="T145" s="231"/>
      <c r="U145" s="225"/>
      <c r="V145" s="225">
        <f>SUM(V146:V190)</f>
        <v>266.34999999999997</v>
      </c>
      <c r="W145" s="225"/>
      <c r="X145" s="225"/>
      <c r="Y145" s="225"/>
      <c r="AG145" t="s">
        <v>198</v>
      </c>
    </row>
    <row r="146" spans="1:60" ht="20.399999999999999" outlineLevel="1" x14ac:dyDescent="0.25">
      <c r="A146" s="233">
        <v>45</v>
      </c>
      <c r="B146" s="234" t="s">
        <v>432</v>
      </c>
      <c r="C146" s="244" t="s">
        <v>433</v>
      </c>
      <c r="D146" s="235" t="s">
        <v>285</v>
      </c>
      <c r="E146" s="236">
        <v>939.4</v>
      </c>
      <c r="F146" s="237"/>
      <c r="G146" s="238">
        <f>ROUND(E146*F146,2)</f>
        <v>0</v>
      </c>
      <c r="H146" s="237"/>
      <c r="I146" s="238">
        <f>ROUND(E146*H146,2)</f>
        <v>0</v>
      </c>
      <c r="J146" s="237"/>
      <c r="K146" s="238">
        <f>ROUND(E146*J146,2)</f>
        <v>0</v>
      </c>
      <c r="L146" s="238">
        <v>21</v>
      </c>
      <c r="M146" s="238">
        <f>G146*(1+L146/100)</f>
        <v>0</v>
      </c>
      <c r="N146" s="236">
        <v>0.1764</v>
      </c>
      <c r="O146" s="236">
        <f>ROUND(E146*N146,2)</f>
        <v>165.71</v>
      </c>
      <c r="P146" s="236">
        <v>0</v>
      </c>
      <c r="Q146" s="236">
        <f>ROUND(E146*P146,2)</f>
        <v>0</v>
      </c>
      <c r="R146" s="238" t="s">
        <v>370</v>
      </c>
      <c r="S146" s="238" t="s">
        <v>202</v>
      </c>
      <c r="T146" s="239" t="s">
        <v>260</v>
      </c>
      <c r="U146" s="224">
        <v>0.02</v>
      </c>
      <c r="V146" s="224">
        <f>ROUND(E146*U146,2)</f>
        <v>18.79</v>
      </c>
      <c r="W146" s="224"/>
      <c r="X146" s="224" t="s">
        <v>261</v>
      </c>
      <c r="Y146" s="224" t="s">
        <v>205</v>
      </c>
      <c r="Z146" s="214"/>
      <c r="AA146" s="214"/>
      <c r="AB146" s="214"/>
      <c r="AC146" s="214"/>
      <c r="AD146" s="214"/>
      <c r="AE146" s="214"/>
      <c r="AF146" s="214"/>
      <c r="AG146" s="214" t="s">
        <v>262</v>
      </c>
      <c r="AH146" s="214"/>
      <c r="AI146" s="214"/>
      <c r="AJ146" s="214"/>
      <c r="AK146" s="214"/>
      <c r="AL146" s="214"/>
      <c r="AM146" s="214"/>
      <c r="AN146" s="214"/>
      <c r="AO146" s="214"/>
      <c r="AP146" s="214"/>
      <c r="AQ146" s="214"/>
      <c r="AR146" s="214"/>
      <c r="AS146" s="214"/>
      <c r="AT146" s="214"/>
      <c r="AU146" s="214"/>
      <c r="AV146" s="214"/>
      <c r="AW146" s="214"/>
      <c r="AX146" s="214"/>
      <c r="AY146" s="214"/>
      <c r="AZ146" s="214"/>
      <c r="BA146" s="214"/>
      <c r="BB146" s="214"/>
      <c r="BC146" s="214"/>
      <c r="BD146" s="214"/>
      <c r="BE146" s="214"/>
      <c r="BF146" s="214"/>
      <c r="BG146" s="214"/>
      <c r="BH146" s="214"/>
    </row>
    <row r="147" spans="1:60" outlineLevel="2" x14ac:dyDescent="0.25">
      <c r="A147" s="221"/>
      <c r="B147" s="222"/>
      <c r="C147" s="261" t="s">
        <v>299</v>
      </c>
      <c r="D147" s="250"/>
      <c r="E147" s="251"/>
      <c r="F147" s="224"/>
      <c r="G147" s="224"/>
      <c r="H147" s="224"/>
      <c r="I147" s="224"/>
      <c r="J147" s="224"/>
      <c r="K147" s="224"/>
      <c r="L147" s="224"/>
      <c r="M147" s="224"/>
      <c r="N147" s="223"/>
      <c r="O147" s="223"/>
      <c r="P147" s="223"/>
      <c r="Q147" s="223"/>
      <c r="R147" s="224"/>
      <c r="S147" s="224"/>
      <c r="T147" s="224"/>
      <c r="U147" s="224"/>
      <c r="V147" s="224"/>
      <c r="W147" s="224"/>
      <c r="X147" s="224"/>
      <c r="Y147" s="224"/>
      <c r="Z147" s="214"/>
      <c r="AA147" s="214"/>
      <c r="AB147" s="214"/>
      <c r="AC147" s="214"/>
      <c r="AD147" s="214"/>
      <c r="AE147" s="214"/>
      <c r="AF147" s="214"/>
      <c r="AG147" s="214" t="s">
        <v>266</v>
      </c>
      <c r="AH147" s="214">
        <v>0</v>
      </c>
      <c r="AI147" s="214"/>
      <c r="AJ147" s="214"/>
      <c r="AK147" s="214"/>
      <c r="AL147" s="214"/>
      <c r="AM147" s="214"/>
      <c r="AN147" s="214"/>
      <c r="AO147" s="214"/>
      <c r="AP147" s="214"/>
      <c r="AQ147" s="214"/>
      <c r="AR147" s="214"/>
      <c r="AS147" s="214"/>
      <c r="AT147" s="214"/>
      <c r="AU147" s="214"/>
      <c r="AV147" s="214"/>
      <c r="AW147" s="214"/>
      <c r="AX147" s="214"/>
      <c r="AY147" s="214"/>
      <c r="AZ147" s="214"/>
      <c r="BA147" s="214"/>
      <c r="BB147" s="214"/>
      <c r="BC147" s="214"/>
      <c r="BD147" s="214"/>
      <c r="BE147" s="214"/>
      <c r="BF147" s="214"/>
      <c r="BG147" s="214"/>
      <c r="BH147" s="214"/>
    </row>
    <row r="148" spans="1:60" outlineLevel="3" x14ac:dyDescent="0.25">
      <c r="A148" s="221"/>
      <c r="B148" s="222"/>
      <c r="C148" s="261" t="s">
        <v>301</v>
      </c>
      <c r="D148" s="250"/>
      <c r="E148" s="251">
        <v>168.3</v>
      </c>
      <c r="F148" s="224"/>
      <c r="G148" s="224"/>
      <c r="H148" s="224"/>
      <c r="I148" s="224"/>
      <c r="J148" s="224"/>
      <c r="K148" s="224"/>
      <c r="L148" s="224"/>
      <c r="M148" s="224"/>
      <c r="N148" s="223"/>
      <c r="O148" s="223"/>
      <c r="P148" s="223"/>
      <c r="Q148" s="223"/>
      <c r="R148" s="224"/>
      <c r="S148" s="224"/>
      <c r="T148" s="224"/>
      <c r="U148" s="224"/>
      <c r="V148" s="224"/>
      <c r="W148" s="224"/>
      <c r="X148" s="224"/>
      <c r="Y148" s="224"/>
      <c r="Z148" s="214"/>
      <c r="AA148" s="214"/>
      <c r="AB148" s="214"/>
      <c r="AC148" s="214"/>
      <c r="AD148" s="214"/>
      <c r="AE148" s="214"/>
      <c r="AF148" s="214"/>
      <c r="AG148" s="214" t="s">
        <v>266</v>
      </c>
      <c r="AH148" s="214">
        <v>0</v>
      </c>
      <c r="AI148" s="214"/>
      <c r="AJ148" s="214"/>
      <c r="AK148" s="214"/>
      <c r="AL148" s="214"/>
      <c r="AM148" s="214"/>
      <c r="AN148" s="214"/>
      <c r="AO148" s="214"/>
      <c r="AP148" s="214"/>
      <c r="AQ148" s="214"/>
      <c r="AR148" s="214"/>
      <c r="AS148" s="214"/>
      <c r="AT148" s="214"/>
      <c r="AU148" s="214"/>
      <c r="AV148" s="214"/>
      <c r="AW148" s="214"/>
      <c r="AX148" s="214"/>
      <c r="AY148" s="214"/>
      <c r="AZ148" s="214"/>
      <c r="BA148" s="214"/>
      <c r="BB148" s="214"/>
      <c r="BC148" s="214"/>
      <c r="BD148" s="214"/>
      <c r="BE148" s="214"/>
      <c r="BF148" s="214"/>
      <c r="BG148" s="214"/>
      <c r="BH148" s="214"/>
    </row>
    <row r="149" spans="1:60" outlineLevel="3" x14ac:dyDescent="0.25">
      <c r="A149" s="221"/>
      <c r="B149" s="222"/>
      <c r="C149" s="261" t="s">
        <v>299</v>
      </c>
      <c r="D149" s="250"/>
      <c r="E149" s="251"/>
      <c r="F149" s="224"/>
      <c r="G149" s="224"/>
      <c r="H149" s="224"/>
      <c r="I149" s="224"/>
      <c r="J149" s="224"/>
      <c r="K149" s="224"/>
      <c r="L149" s="224"/>
      <c r="M149" s="224"/>
      <c r="N149" s="223"/>
      <c r="O149" s="223"/>
      <c r="P149" s="223"/>
      <c r="Q149" s="223"/>
      <c r="R149" s="224"/>
      <c r="S149" s="224"/>
      <c r="T149" s="224"/>
      <c r="U149" s="224"/>
      <c r="V149" s="224"/>
      <c r="W149" s="224"/>
      <c r="X149" s="224"/>
      <c r="Y149" s="224"/>
      <c r="Z149" s="214"/>
      <c r="AA149" s="214"/>
      <c r="AB149" s="214"/>
      <c r="AC149" s="214"/>
      <c r="AD149" s="214"/>
      <c r="AE149" s="214"/>
      <c r="AF149" s="214"/>
      <c r="AG149" s="214" t="s">
        <v>266</v>
      </c>
      <c r="AH149" s="214">
        <v>0</v>
      </c>
      <c r="AI149" s="214"/>
      <c r="AJ149" s="214"/>
      <c r="AK149" s="214"/>
      <c r="AL149" s="214"/>
      <c r="AM149" s="214"/>
      <c r="AN149" s="214"/>
      <c r="AO149" s="214"/>
      <c r="AP149" s="214"/>
      <c r="AQ149" s="214"/>
      <c r="AR149" s="214"/>
      <c r="AS149" s="214"/>
      <c r="AT149" s="214"/>
      <c r="AU149" s="214"/>
      <c r="AV149" s="214"/>
      <c r="AW149" s="214"/>
      <c r="AX149" s="214"/>
      <c r="AY149" s="214"/>
      <c r="AZ149" s="214"/>
      <c r="BA149" s="214"/>
      <c r="BB149" s="214"/>
      <c r="BC149" s="214"/>
      <c r="BD149" s="214"/>
      <c r="BE149" s="214"/>
      <c r="BF149" s="214"/>
      <c r="BG149" s="214"/>
      <c r="BH149" s="214"/>
    </row>
    <row r="150" spans="1:60" outlineLevel="3" x14ac:dyDescent="0.25">
      <c r="A150" s="221"/>
      <c r="B150" s="222"/>
      <c r="C150" s="261" t="s">
        <v>300</v>
      </c>
      <c r="D150" s="250"/>
      <c r="E150" s="251">
        <v>685.3</v>
      </c>
      <c r="F150" s="224"/>
      <c r="G150" s="224"/>
      <c r="H150" s="224"/>
      <c r="I150" s="224"/>
      <c r="J150" s="224"/>
      <c r="K150" s="224"/>
      <c r="L150" s="224"/>
      <c r="M150" s="224"/>
      <c r="N150" s="223"/>
      <c r="O150" s="223"/>
      <c r="P150" s="223"/>
      <c r="Q150" s="223"/>
      <c r="R150" s="224"/>
      <c r="S150" s="224"/>
      <c r="T150" s="224"/>
      <c r="U150" s="224"/>
      <c r="V150" s="224"/>
      <c r="W150" s="224"/>
      <c r="X150" s="224"/>
      <c r="Y150" s="224"/>
      <c r="Z150" s="214"/>
      <c r="AA150" s="214"/>
      <c r="AB150" s="214"/>
      <c r="AC150" s="214"/>
      <c r="AD150" s="214"/>
      <c r="AE150" s="214"/>
      <c r="AF150" s="214"/>
      <c r="AG150" s="214" t="s">
        <v>266</v>
      </c>
      <c r="AH150" s="214">
        <v>0</v>
      </c>
      <c r="AI150" s="214"/>
      <c r="AJ150" s="214"/>
      <c r="AK150" s="214"/>
      <c r="AL150" s="214"/>
      <c r="AM150" s="214"/>
      <c r="AN150" s="214"/>
      <c r="AO150" s="214"/>
      <c r="AP150" s="214"/>
      <c r="AQ150" s="214"/>
      <c r="AR150" s="214"/>
      <c r="AS150" s="214"/>
      <c r="AT150" s="214"/>
      <c r="AU150" s="214"/>
      <c r="AV150" s="214"/>
      <c r="AW150" s="214"/>
      <c r="AX150" s="214"/>
      <c r="AY150" s="214"/>
      <c r="AZ150" s="214"/>
      <c r="BA150" s="214"/>
      <c r="BB150" s="214"/>
      <c r="BC150" s="214"/>
      <c r="BD150" s="214"/>
      <c r="BE150" s="214"/>
      <c r="BF150" s="214"/>
      <c r="BG150" s="214"/>
      <c r="BH150" s="214"/>
    </row>
    <row r="151" spans="1:60" outlineLevel="3" x14ac:dyDescent="0.25">
      <c r="A151" s="221"/>
      <c r="B151" s="222"/>
      <c r="C151" s="261" t="s">
        <v>302</v>
      </c>
      <c r="D151" s="250"/>
      <c r="E151" s="251"/>
      <c r="F151" s="224"/>
      <c r="G151" s="224"/>
      <c r="H151" s="224"/>
      <c r="I151" s="224"/>
      <c r="J151" s="224"/>
      <c r="K151" s="224"/>
      <c r="L151" s="224"/>
      <c r="M151" s="224"/>
      <c r="N151" s="223"/>
      <c r="O151" s="223"/>
      <c r="P151" s="223"/>
      <c r="Q151" s="223"/>
      <c r="R151" s="224"/>
      <c r="S151" s="224"/>
      <c r="T151" s="224"/>
      <c r="U151" s="224"/>
      <c r="V151" s="224"/>
      <c r="W151" s="224"/>
      <c r="X151" s="224"/>
      <c r="Y151" s="224"/>
      <c r="Z151" s="214"/>
      <c r="AA151" s="214"/>
      <c r="AB151" s="214"/>
      <c r="AC151" s="214"/>
      <c r="AD151" s="214"/>
      <c r="AE151" s="214"/>
      <c r="AF151" s="214"/>
      <c r="AG151" s="214" t="s">
        <v>266</v>
      </c>
      <c r="AH151" s="214">
        <v>0</v>
      </c>
      <c r="AI151" s="214"/>
      <c r="AJ151" s="214"/>
      <c r="AK151" s="214"/>
      <c r="AL151" s="214"/>
      <c r="AM151" s="214"/>
      <c r="AN151" s="214"/>
      <c r="AO151" s="214"/>
      <c r="AP151" s="214"/>
      <c r="AQ151" s="214"/>
      <c r="AR151" s="214"/>
      <c r="AS151" s="214"/>
      <c r="AT151" s="214"/>
      <c r="AU151" s="214"/>
      <c r="AV151" s="214"/>
      <c r="AW151" s="214"/>
      <c r="AX151" s="214"/>
      <c r="AY151" s="214"/>
      <c r="AZ151" s="214"/>
      <c r="BA151" s="214"/>
      <c r="BB151" s="214"/>
      <c r="BC151" s="214"/>
      <c r="BD151" s="214"/>
      <c r="BE151" s="214"/>
      <c r="BF151" s="214"/>
      <c r="BG151" s="214"/>
      <c r="BH151" s="214"/>
    </row>
    <row r="152" spans="1:60" outlineLevel="3" x14ac:dyDescent="0.25">
      <c r="A152" s="221"/>
      <c r="B152" s="222"/>
      <c r="C152" s="261" t="s">
        <v>303</v>
      </c>
      <c r="D152" s="250"/>
      <c r="E152" s="251">
        <v>85.8</v>
      </c>
      <c r="F152" s="224"/>
      <c r="G152" s="224"/>
      <c r="H152" s="224"/>
      <c r="I152" s="224"/>
      <c r="J152" s="224"/>
      <c r="K152" s="224"/>
      <c r="L152" s="224"/>
      <c r="M152" s="224"/>
      <c r="N152" s="223"/>
      <c r="O152" s="223"/>
      <c r="P152" s="223"/>
      <c r="Q152" s="223"/>
      <c r="R152" s="224"/>
      <c r="S152" s="224"/>
      <c r="T152" s="224"/>
      <c r="U152" s="224"/>
      <c r="V152" s="224"/>
      <c r="W152" s="224"/>
      <c r="X152" s="224"/>
      <c r="Y152" s="224"/>
      <c r="Z152" s="214"/>
      <c r="AA152" s="214"/>
      <c r="AB152" s="214"/>
      <c r="AC152" s="214"/>
      <c r="AD152" s="214"/>
      <c r="AE152" s="214"/>
      <c r="AF152" s="214"/>
      <c r="AG152" s="214" t="s">
        <v>266</v>
      </c>
      <c r="AH152" s="214">
        <v>0</v>
      </c>
      <c r="AI152" s="214"/>
      <c r="AJ152" s="214"/>
      <c r="AK152" s="214"/>
      <c r="AL152" s="214"/>
      <c r="AM152" s="214"/>
      <c r="AN152" s="214"/>
      <c r="AO152" s="214"/>
      <c r="AP152" s="214"/>
      <c r="AQ152" s="214"/>
      <c r="AR152" s="214"/>
      <c r="AS152" s="214"/>
      <c r="AT152" s="214"/>
      <c r="AU152" s="214"/>
      <c r="AV152" s="214"/>
      <c r="AW152" s="214"/>
      <c r="AX152" s="214"/>
      <c r="AY152" s="214"/>
      <c r="AZ152" s="214"/>
      <c r="BA152" s="214"/>
      <c r="BB152" s="214"/>
      <c r="BC152" s="214"/>
      <c r="BD152" s="214"/>
      <c r="BE152" s="214"/>
      <c r="BF152" s="214"/>
      <c r="BG152" s="214"/>
      <c r="BH152" s="214"/>
    </row>
    <row r="153" spans="1:60" ht="20.399999999999999" outlineLevel="1" x14ac:dyDescent="0.25">
      <c r="A153" s="233">
        <v>46</v>
      </c>
      <c r="B153" s="234" t="s">
        <v>434</v>
      </c>
      <c r="C153" s="244" t="s">
        <v>435</v>
      </c>
      <c r="D153" s="235" t="s">
        <v>285</v>
      </c>
      <c r="E153" s="236">
        <v>2392.5</v>
      </c>
      <c r="F153" s="237"/>
      <c r="G153" s="238">
        <f>ROUND(E153*F153,2)</f>
        <v>0</v>
      </c>
      <c r="H153" s="237"/>
      <c r="I153" s="238">
        <f>ROUND(E153*H153,2)</f>
        <v>0</v>
      </c>
      <c r="J153" s="237"/>
      <c r="K153" s="238">
        <f>ROUND(E153*J153,2)</f>
        <v>0</v>
      </c>
      <c r="L153" s="238">
        <v>21</v>
      </c>
      <c r="M153" s="238">
        <f>G153*(1+L153/100)</f>
        <v>0</v>
      </c>
      <c r="N153" s="236">
        <v>0.378</v>
      </c>
      <c r="O153" s="236">
        <f>ROUND(E153*N153,2)</f>
        <v>904.37</v>
      </c>
      <c r="P153" s="236">
        <v>0</v>
      </c>
      <c r="Q153" s="236">
        <f>ROUND(E153*P153,2)</f>
        <v>0</v>
      </c>
      <c r="R153" s="238" t="s">
        <v>370</v>
      </c>
      <c r="S153" s="238" t="s">
        <v>202</v>
      </c>
      <c r="T153" s="239" t="s">
        <v>260</v>
      </c>
      <c r="U153" s="224">
        <v>0.03</v>
      </c>
      <c r="V153" s="224">
        <f>ROUND(E153*U153,2)</f>
        <v>71.78</v>
      </c>
      <c r="W153" s="224"/>
      <c r="X153" s="224" t="s">
        <v>261</v>
      </c>
      <c r="Y153" s="224" t="s">
        <v>205</v>
      </c>
      <c r="Z153" s="214"/>
      <c r="AA153" s="214"/>
      <c r="AB153" s="214"/>
      <c r="AC153" s="214"/>
      <c r="AD153" s="214"/>
      <c r="AE153" s="214"/>
      <c r="AF153" s="214"/>
      <c r="AG153" s="214" t="s">
        <v>262</v>
      </c>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row>
    <row r="154" spans="1:60" outlineLevel="2" x14ac:dyDescent="0.25">
      <c r="A154" s="221"/>
      <c r="B154" s="222"/>
      <c r="C154" s="245" t="s">
        <v>436</v>
      </c>
      <c r="D154" s="240"/>
      <c r="E154" s="240"/>
      <c r="F154" s="240"/>
      <c r="G154" s="240"/>
      <c r="H154" s="224"/>
      <c r="I154" s="224"/>
      <c r="J154" s="224"/>
      <c r="K154" s="224"/>
      <c r="L154" s="224"/>
      <c r="M154" s="224"/>
      <c r="N154" s="223"/>
      <c r="O154" s="223"/>
      <c r="P154" s="223"/>
      <c r="Q154" s="223"/>
      <c r="R154" s="224"/>
      <c r="S154" s="224"/>
      <c r="T154" s="224"/>
      <c r="U154" s="224"/>
      <c r="V154" s="224"/>
      <c r="W154" s="224"/>
      <c r="X154" s="224"/>
      <c r="Y154" s="224"/>
      <c r="Z154" s="214"/>
      <c r="AA154" s="214"/>
      <c r="AB154" s="214"/>
      <c r="AC154" s="214"/>
      <c r="AD154" s="214"/>
      <c r="AE154" s="214"/>
      <c r="AF154" s="214"/>
      <c r="AG154" s="214" t="s">
        <v>207</v>
      </c>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c r="BE154" s="214"/>
      <c r="BF154" s="214"/>
      <c r="BG154" s="214"/>
      <c r="BH154" s="214"/>
    </row>
    <row r="155" spans="1:60" outlineLevel="2" x14ac:dyDescent="0.25">
      <c r="A155" s="221"/>
      <c r="B155" s="222"/>
      <c r="C155" s="261" t="s">
        <v>293</v>
      </c>
      <c r="D155" s="250"/>
      <c r="E155" s="251"/>
      <c r="F155" s="224"/>
      <c r="G155" s="224"/>
      <c r="H155" s="224"/>
      <c r="I155" s="224"/>
      <c r="J155" s="224"/>
      <c r="K155" s="224"/>
      <c r="L155" s="224"/>
      <c r="M155" s="224"/>
      <c r="N155" s="223"/>
      <c r="O155" s="223"/>
      <c r="P155" s="223"/>
      <c r="Q155" s="223"/>
      <c r="R155" s="224"/>
      <c r="S155" s="224"/>
      <c r="T155" s="224"/>
      <c r="U155" s="224"/>
      <c r="V155" s="224"/>
      <c r="W155" s="224"/>
      <c r="X155" s="224"/>
      <c r="Y155" s="224"/>
      <c r="Z155" s="214"/>
      <c r="AA155" s="214"/>
      <c r="AB155" s="214"/>
      <c r="AC155" s="214"/>
      <c r="AD155" s="214"/>
      <c r="AE155" s="214"/>
      <c r="AF155" s="214"/>
      <c r="AG155" s="214" t="s">
        <v>266</v>
      </c>
      <c r="AH155" s="214">
        <v>0</v>
      </c>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c r="BE155" s="214"/>
      <c r="BF155" s="214"/>
      <c r="BG155" s="214"/>
      <c r="BH155" s="214"/>
    </row>
    <row r="156" spans="1:60" outlineLevel="3" x14ac:dyDescent="0.25">
      <c r="A156" s="221"/>
      <c r="B156" s="222"/>
      <c r="C156" s="261" t="s">
        <v>294</v>
      </c>
      <c r="D156" s="250"/>
      <c r="E156" s="251">
        <v>1683</v>
      </c>
      <c r="F156" s="224"/>
      <c r="G156" s="224"/>
      <c r="H156" s="224"/>
      <c r="I156" s="224"/>
      <c r="J156" s="224"/>
      <c r="K156" s="224"/>
      <c r="L156" s="224"/>
      <c r="M156" s="224"/>
      <c r="N156" s="223"/>
      <c r="O156" s="223"/>
      <c r="P156" s="223"/>
      <c r="Q156" s="223"/>
      <c r="R156" s="224"/>
      <c r="S156" s="224"/>
      <c r="T156" s="224"/>
      <c r="U156" s="224"/>
      <c r="V156" s="224"/>
      <c r="W156" s="224"/>
      <c r="X156" s="224"/>
      <c r="Y156" s="224"/>
      <c r="Z156" s="214"/>
      <c r="AA156" s="214"/>
      <c r="AB156" s="214"/>
      <c r="AC156" s="214"/>
      <c r="AD156" s="214"/>
      <c r="AE156" s="214"/>
      <c r="AF156" s="214"/>
      <c r="AG156" s="214" t="s">
        <v>266</v>
      </c>
      <c r="AH156" s="214">
        <v>0</v>
      </c>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c r="BE156" s="214"/>
      <c r="BF156" s="214"/>
      <c r="BG156" s="214"/>
      <c r="BH156" s="214"/>
    </row>
    <row r="157" spans="1:60" outlineLevel="3" x14ac:dyDescent="0.25">
      <c r="A157" s="221"/>
      <c r="B157" s="222"/>
      <c r="C157" s="261" t="s">
        <v>295</v>
      </c>
      <c r="D157" s="250"/>
      <c r="E157" s="251"/>
      <c r="F157" s="224"/>
      <c r="G157" s="224"/>
      <c r="H157" s="224"/>
      <c r="I157" s="224"/>
      <c r="J157" s="224"/>
      <c r="K157" s="224"/>
      <c r="L157" s="224"/>
      <c r="M157" s="224"/>
      <c r="N157" s="223"/>
      <c r="O157" s="223"/>
      <c r="P157" s="223"/>
      <c r="Q157" s="223"/>
      <c r="R157" s="224"/>
      <c r="S157" s="224"/>
      <c r="T157" s="224"/>
      <c r="U157" s="224"/>
      <c r="V157" s="224"/>
      <c r="W157" s="224"/>
      <c r="X157" s="224"/>
      <c r="Y157" s="224"/>
      <c r="Z157" s="214"/>
      <c r="AA157" s="214"/>
      <c r="AB157" s="214"/>
      <c r="AC157" s="214"/>
      <c r="AD157" s="214"/>
      <c r="AE157" s="214"/>
      <c r="AF157" s="214"/>
      <c r="AG157" s="214" t="s">
        <v>266</v>
      </c>
      <c r="AH157" s="214">
        <v>0</v>
      </c>
      <c r="AI157" s="214"/>
      <c r="AJ157" s="214"/>
      <c r="AK157" s="214"/>
      <c r="AL157" s="214"/>
      <c r="AM157" s="214"/>
      <c r="AN157" s="214"/>
      <c r="AO157" s="214"/>
      <c r="AP157" s="214"/>
      <c r="AQ157" s="214"/>
      <c r="AR157" s="214"/>
      <c r="AS157" s="214"/>
      <c r="AT157" s="214"/>
      <c r="AU157" s="214"/>
      <c r="AV157" s="214"/>
      <c r="AW157" s="214"/>
      <c r="AX157" s="214"/>
      <c r="AY157" s="214"/>
      <c r="AZ157" s="214"/>
      <c r="BA157" s="214"/>
      <c r="BB157" s="214"/>
      <c r="BC157" s="214"/>
      <c r="BD157" s="214"/>
      <c r="BE157" s="214"/>
      <c r="BF157" s="214"/>
      <c r="BG157" s="214"/>
      <c r="BH157" s="214"/>
    </row>
    <row r="158" spans="1:60" outlineLevel="3" x14ac:dyDescent="0.25">
      <c r="A158" s="221"/>
      <c r="B158" s="222"/>
      <c r="C158" s="261" t="s">
        <v>296</v>
      </c>
      <c r="D158" s="250"/>
      <c r="E158" s="251">
        <v>304.7</v>
      </c>
      <c r="F158" s="224"/>
      <c r="G158" s="224"/>
      <c r="H158" s="224"/>
      <c r="I158" s="224"/>
      <c r="J158" s="224"/>
      <c r="K158" s="224"/>
      <c r="L158" s="224"/>
      <c r="M158" s="224"/>
      <c r="N158" s="223"/>
      <c r="O158" s="223"/>
      <c r="P158" s="223"/>
      <c r="Q158" s="223"/>
      <c r="R158" s="224"/>
      <c r="S158" s="224"/>
      <c r="T158" s="224"/>
      <c r="U158" s="224"/>
      <c r="V158" s="224"/>
      <c r="W158" s="224"/>
      <c r="X158" s="224"/>
      <c r="Y158" s="224"/>
      <c r="Z158" s="214"/>
      <c r="AA158" s="214"/>
      <c r="AB158" s="214"/>
      <c r="AC158" s="214"/>
      <c r="AD158" s="214"/>
      <c r="AE158" s="214"/>
      <c r="AF158" s="214"/>
      <c r="AG158" s="214" t="s">
        <v>266</v>
      </c>
      <c r="AH158" s="214">
        <v>0</v>
      </c>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row>
    <row r="159" spans="1:60" outlineLevel="3" x14ac:dyDescent="0.25">
      <c r="A159" s="221"/>
      <c r="B159" s="222"/>
      <c r="C159" s="261" t="s">
        <v>288</v>
      </c>
      <c r="D159" s="250"/>
      <c r="E159" s="251"/>
      <c r="F159" s="224"/>
      <c r="G159" s="224"/>
      <c r="H159" s="224"/>
      <c r="I159" s="224"/>
      <c r="J159" s="224"/>
      <c r="K159" s="224"/>
      <c r="L159" s="224"/>
      <c r="M159" s="224"/>
      <c r="N159" s="223"/>
      <c r="O159" s="223"/>
      <c r="P159" s="223"/>
      <c r="Q159" s="223"/>
      <c r="R159" s="224"/>
      <c r="S159" s="224"/>
      <c r="T159" s="224"/>
      <c r="U159" s="224"/>
      <c r="V159" s="224"/>
      <c r="W159" s="224"/>
      <c r="X159" s="224"/>
      <c r="Y159" s="224"/>
      <c r="Z159" s="214"/>
      <c r="AA159" s="214"/>
      <c r="AB159" s="214"/>
      <c r="AC159" s="214"/>
      <c r="AD159" s="214"/>
      <c r="AE159" s="214"/>
      <c r="AF159" s="214"/>
      <c r="AG159" s="214" t="s">
        <v>266</v>
      </c>
      <c r="AH159" s="214">
        <v>0</v>
      </c>
      <c r="AI159" s="214"/>
      <c r="AJ159" s="214"/>
      <c r="AK159" s="214"/>
      <c r="AL159" s="214"/>
      <c r="AM159" s="214"/>
      <c r="AN159" s="214"/>
      <c r="AO159" s="214"/>
      <c r="AP159" s="214"/>
      <c r="AQ159" s="214"/>
      <c r="AR159" s="214"/>
      <c r="AS159" s="214"/>
      <c r="AT159" s="214"/>
      <c r="AU159" s="214"/>
      <c r="AV159" s="214"/>
      <c r="AW159" s="214"/>
      <c r="AX159" s="214"/>
      <c r="AY159" s="214"/>
      <c r="AZ159" s="214"/>
      <c r="BA159" s="214"/>
      <c r="BB159" s="214"/>
      <c r="BC159" s="214"/>
      <c r="BD159" s="214"/>
      <c r="BE159" s="214"/>
      <c r="BF159" s="214"/>
      <c r="BG159" s="214"/>
      <c r="BH159" s="214"/>
    </row>
    <row r="160" spans="1:60" outlineLevel="3" x14ac:dyDescent="0.25">
      <c r="A160" s="221"/>
      <c r="B160" s="222"/>
      <c r="C160" s="261" t="s">
        <v>297</v>
      </c>
      <c r="D160" s="250"/>
      <c r="E160" s="251">
        <v>180.4</v>
      </c>
      <c r="F160" s="224"/>
      <c r="G160" s="224"/>
      <c r="H160" s="224"/>
      <c r="I160" s="224"/>
      <c r="J160" s="224"/>
      <c r="K160" s="224"/>
      <c r="L160" s="224"/>
      <c r="M160" s="224"/>
      <c r="N160" s="223"/>
      <c r="O160" s="223"/>
      <c r="P160" s="223"/>
      <c r="Q160" s="223"/>
      <c r="R160" s="224"/>
      <c r="S160" s="224"/>
      <c r="T160" s="224"/>
      <c r="U160" s="224"/>
      <c r="V160" s="224"/>
      <c r="W160" s="224"/>
      <c r="X160" s="224"/>
      <c r="Y160" s="224"/>
      <c r="Z160" s="214"/>
      <c r="AA160" s="214"/>
      <c r="AB160" s="214"/>
      <c r="AC160" s="214"/>
      <c r="AD160" s="214"/>
      <c r="AE160" s="214"/>
      <c r="AF160" s="214"/>
      <c r="AG160" s="214" t="s">
        <v>266</v>
      </c>
      <c r="AH160" s="214">
        <v>0</v>
      </c>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row>
    <row r="161" spans="1:60" outlineLevel="3" x14ac:dyDescent="0.25">
      <c r="A161" s="221"/>
      <c r="B161" s="222"/>
      <c r="C161" s="261" t="s">
        <v>297</v>
      </c>
      <c r="D161" s="250"/>
      <c r="E161" s="251">
        <v>180.4</v>
      </c>
      <c r="F161" s="224"/>
      <c r="G161" s="224"/>
      <c r="H161" s="224"/>
      <c r="I161" s="224"/>
      <c r="J161" s="224"/>
      <c r="K161" s="224"/>
      <c r="L161" s="224"/>
      <c r="M161" s="224"/>
      <c r="N161" s="223"/>
      <c r="O161" s="223"/>
      <c r="P161" s="223"/>
      <c r="Q161" s="223"/>
      <c r="R161" s="224"/>
      <c r="S161" s="224"/>
      <c r="T161" s="224"/>
      <c r="U161" s="224"/>
      <c r="V161" s="224"/>
      <c r="W161" s="224"/>
      <c r="X161" s="224"/>
      <c r="Y161" s="224"/>
      <c r="Z161" s="214"/>
      <c r="AA161" s="214"/>
      <c r="AB161" s="214"/>
      <c r="AC161" s="214"/>
      <c r="AD161" s="214"/>
      <c r="AE161" s="214"/>
      <c r="AF161" s="214"/>
      <c r="AG161" s="214" t="s">
        <v>266</v>
      </c>
      <c r="AH161" s="214">
        <v>0</v>
      </c>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row>
    <row r="162" spans="1:60" outlineLevel="3" x14ac:dyDescent="0.25">
      <c r="A162" s="221"/>
      <c r="B162" s="222"/>
      <c r="C162" s="261" t="s">
        <v>295</v>
      </c>
      <c r="D162" s="250"/>
      <c r="E162" s="251"/>
      <c r="F162" s="224"/>
      <c r="G162" s="224"/>
      <c r="H162" s="224"/>
      <c r="I162" s="224"/>
      <c r="J162" s="224"/>
      <c r="K162" s="224"/>
      <c r="L162" s="224"/>
      <c r="M162" s="224"/>
      <c r="N162" s="223"/>
      <c r="O162" s="223"/>
      <c r="P162" s="223"/>
      <c r="Q162" s="223"/>
      <c r="R162" s="224"/>
      <c r="S162" s="224"/>
      <c r="T162" s="224"/>
      <c r="U162" s="224"/>
      <c r="V162" s="224"/>
      <c r="W162" s="224"/>
      <c r="X162" s="224"/>
      <c r="Y162" s="224"/>
      <c r="Z162" s="214"/>
      <c r="AA162" s="214"/>
      <c r="AB162" s="214"/>
      <c r="AC162" s="214"/>
      <c r="AD162" s="214"/>
      <c r="AE162" s="214"/>
      <c r="AF162" s="214"/>
      <c r="AG162" s="214" t="s">
        <v>266</v>
      </c>
      <c r="AH162" s="214">
        <v>0</v>
      </c>
      <c r="AI162" s="214"/>
      <c r="AJ162" s="214"/>
      <c r="AK162" s="214"/>
      <c r="AL162" s="214"/>
      <c r="AM162" s="214"/>
      <c r="AN162" s="214"/>
      <c r="AO162" s="214"/>
      <c r="AP162" s="214"/>
      <c r="AQ162" s="214"/>
      <c r="AR162" s="214"/>
      <c r="AS162" s="214"/>
      <c r="AT162" s="214"/>
      <c r="AU162" s="214"/>
      <c r="AV162" s="214"/>
      <c r="AW162" s="214"/>
      <c r="AX162" s="214"/>
      <c r="AY162" s="214"/>
      <c r="AZ162" s="214"/>
      <c r="BA162" s="214"/>
      <c r="BB162" s="214"/>
      <c r="BC162" s="214"/>
      <c r="BD162" s="214"/>
      <c r="BE162" s="214"/>
      <c r="BF162" s="214"/>
      <c r="BG162" s="214"/>
      <c r="BH162" s="214"/>
    </row>
    <row r="163" spans="1:60" outlineLevel="3" x14ac:dyDescent="0.25">
      <c r="A163" s="221"/>
      <c r="B163" s="222"/>
      <c r="C163" s="261" t="s">
        <v>298</v>
      </c>
      <c r="D163" s="250"/>
      <c r="E163" s="251">
        <v>44</v>
      </c>
      <c r="F163" s="224"/>
      <c r="G163" s="224"/>
      <c r="H163" s="224"/>
      <c r="I163" s="224"/>
      <c r="J163" s="224"/>
      <c r="K163" s="224"/>
      <c r="L163" s="224"/>
      <c r="M163" s="224"/>
      <c r="N163" s="223"/>
      <c r="O163" s="223"/>
      <c r="P163" s="223"/>
      <c r="Q163" s="223"/>
      <c r="R163" s="224"/>
      <c r="S163" s="224"/>
      <c r="T163" s="224"/>
      <c r="U163" s="224"/>
      <c r="V163" s="224"/>
      <c r="W163" s="224"/>
      <c r="X163" s="224"/>
      <c r="Y163" s="224"/>
      <c r="Z163" s="214"/>
      <c r="AA163" s="214"/>
      <c r="AB163" s="214"/>
      <c r="AC163" s="214"/>
      <c r="AD163" s="214"/>
      <c r="AE163" s="214"/>
      <c r="AF163" s="214"/>
      <c r="AG163" s="214" t="s">
        <v>266</v>
      </c>
      <c r="AH163" s="214">
        <v>0</v>
      </c>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c r="BE163" s="214"/>
      <c r="BF163" s="214"/>
      <c r="BG163" s="214"/>
      <c r="BH163" s="214"/>
    </row>
    <row r="164" spans="1:60" ht="20.399999999999999" outlineLevel="1" x14ac:dyDescent="0.25">
      <c r="A164" s="233">
        <v>47</v>
      </c>
      <c r="B164" s="234" t="s">
        <v>437</v>
      </c>
      <c r="C164" s="244" t="s">
        <v>438</v>
      </c>
      <c r="D164" s="235" t="s">
        <v>285</v>
      </c>
      <c r="E164" s="236">
        <v>3138.8</v>
      </c>
      <c r="F164" s="237"/>
      <c r="G164" s="238">
        <f>ROUND(E164*F164,2)</f>
        <v>0</v>
      </c>
      <c r="H164" s="237"/>
      <c r="I164" s="238">
        <f>ROUND(E164*H164,2)</f>
        <v>0</v>
      </c>
      <c r="J164" s="237"/>
      <c r="K164" s="238">
        <f>ROUND(E164*J164,2)</f>
        <v>0</v>
      </c>
      <c r="L164" s="238">
        <v>21</v>
      </c>
      <c r="M164" s="238">
        <f>G164*(1+L164/100)</f>
        <v>0</v>
      </c>
      <c r="N164" s="236">
        <v>0.441</v>
      </c>
      <c r="O164" s="236">
        <f>ROUND(E164*N164,2)</f>
        <v>1384.21</v>
      </c>
      <c r="P164" s="236">
        <v>0</v>
      </c>
      <c r="Q164" s="236">
        <f>ROUND(E164*P164,2)</f>
        <v>0</v>
      </c>
      <c r="R164" s="238" t="s">
        <v>370</v>
      </c>
      <c r="S164" s="238" t="s">
        <v>202</v>
      </c>
      <c r="T164" s="239" t="s">
        <v>260</v>
      </c>
      <c r="U164" s="224">
        <v>0.03</v>
      </c>
      <c r="V164" s="224">
        <f>ROUND(E164*U164,2)</f>
        <v>94.16</v>
      </c>
      <c r="W164" s="224"/>
      <c r="X164" s="224" t="s">
        <v>261</v>
      </c>
      <c r="Y164" s="224" t="s">
        <v>205</v>
      </c>
      <c r="Z164" s="214"/>
      <c r="AA164" s="214"/>
      <c r="AB164" s="214"/>
      <c r="AC164" s="214"/>
      <c r="AD164" s="214"/>
      <c r="AE164" s="214"/>
      <c r="AF164" s="214"/>
      <c r="AG164" s="214" t="s">
        <v>262</v>
      </c>
      <c r="AH164" s="214"/>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row>
    <row r="165" spans="1:60" outlineLevel="2" x14ac:dyDescent="0.25">
      <c r="A165" s="221"/>
      <c r="B165" s="222"/>
      <c r="C165" s="261" t="s">
        <v>293</v>
      </c>
      <c r="D165" s="250"/>
      <c r="E165" s="251"/>
      <c r="F165" s="224"/>
      <c r="G165" s="224"/>
      <c r="H165" s="224"/>
      <c r="I165" s="224"/>
      <c r="J165" s="224"/>
      <c r="K165" s="224"/>
      <c r="L165" s="224"/>
      <c r="M165" s="224"/>
      <c r="N165" s="223"/>
      <c r="O165" s="223"/>
      <c r="P165" s="223"/>
      <c r="Q165" s="223"/>
      <c r="R165" s="224"/>
      <c r="S165" s="224"/>
      <c r="T165" s="224"/>
      <c r="U165" s="224"/>
      <c r="V165" s="224"/>
      <c r="W165" s="224"/>
      <c r="X165" s="224"/>
      <c r="Y165" s="224"/>
      <c r="Z165" s="214"/>
      <c r="AA165" s="214"/>
      <c r="AB165" s="214"/>
      <c r="AC165" s="214"/>
      <c r="AD165" s="214"/>
      <c r="AE165" s="214"/>
      <c r="AF165" s="214"/>
      <c r="AG165" s="214" t="s">
        <v>266</v>
      </c>
      <c r="AH165" s="214">
        <v>0</v>
      </c>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c r="BE165" s="214"/>
      <c r="BF165" s="214"/>
      <c r="BG165" s="214"/>
      <c r="BH165" s="214"/>
    </row>
    <row r="166" spans="1:60" outlineLevel="3" x14ac:dyDescent="0.25">
      <c r="A166" s="221"/>
      <c r="B166" s="222"/>
      <c r="C166" s="261" t="s">
        <v>439</v>
      </c>
      <c r="D166" s="250"/>
      <c r="E166" s="251">
        <v>1606.5</v>
      </c>
      <c r="F166" s="224"/>
      <c r="G166" s="224"/>
      <c r="H166" s="224"/>
      <c r="I166" s="224"/>
      <c r="J166" s="224"/>
      <c r="K166" s="224"/>
      <c r="L166" s="224"/>
      <c r="M166" s="224"/>
      <c r="N166" s="223"/>
      <c r="O166" s="223"/>
      <c r="P166" s="223"/>
      <c r="Q166" s="223"/>
      <c r="R166" s="224"/>
      <c r="S166" s="224"/>
      <c r="T166" s="224"/>
      <c r="U166" s="224"/>
      <c r="V166" s="224"/>
      <c r="W166" s="224"/>
      <c r="X166" s="224"/>
      <c r="Y166" s="224"/>
      <c r="Z166" s="214"/>
      <c r="AA166" s="214"/>
      <c r="AB166" s="214"/>
      <c r="AC166" s="214"/>
      <c r="AD166" s="214"/>
      <c r="AE166" s="214"/>
      <c r="AF166" s="214"/>
      <c r="AG166" s="214" t="s">
        <v>266</v>
      </c>
      <c r="AH166" s="214">
        <v>0</v>
      </c>
      <c r="AI166" s="214"/>
      <c r="AJ166" s="214"/>
      <c r="AK166" s="214"/>
      <c r="AL166" s="214"/>
      <c r="AM166" s="214"/>
      <c r="AN166" s="214"/>
      <c r="AO166" s="214"/>
      <c r="AP166" s="214"/>
      <c r="AQ166" s="214"/>
      <c r="AR166" s="214"/>
      <c r="AS166" s="214"/>
      <c r="AT166" s="214"/>
      <c r="AU166" s="214"/>
      <c r="AV166" s="214"/>
      <c r="AW166" s="214"/>
      <c r="AX166" s="214"/>
      <c r="AY166" s="214"/>
      <c r="AZ166" s="214"/>
      <c r="BA166" s="214"/>
      <c r="BB166" s="214"/>
      <c r="BC166" s="214"/>
      <c r="BD166" s="214"/>
      <c r="BE166" s="214"/>
      <c r="BF166" s="214"/>
      <c r="BG166" s="214"/>
      <c r="BH166" s="214"/>
    </row>
    <row r="167" spans="1:60" outlineLevel="3" x14ac:dyDescent="0.25">
      <c r="A167" s="221"/>
      <c r="B167" s="222"/>
      <c r="C167" s="261" t="s">
        <v>299</v>
      </c>
      <c r="D167" s="250"/>
      <c r="E167" s="251"/>
      <c r="F167" s="224"/>
      <c r="G167" s="224"/>
      <c r="H167" s="224"/>
      <c r="I167" s="224"/>
      <c r="J167" s="224"/>
      <c r="K167" s="224"/>
      <c r="L167" s="224"/>
      <c r="M167" s="224"/>
      <c r="N167" s="223"/>
      <c r="O167" s="223"/>
      <c r="P167" s="223"/>
      <c r="Q167" s="223"/>
      <c r="R167" s="224"/>
      <c r="S167" s="224"/>
      <c r="T167" s="224"/>
      <c r="U167" s="224"/>
      <c r="V167" s="224"/>
      <c r="W167" s="224"/>
      <c r="X167" s="224"/>
      <c r="Y167" s="224"/>
      <c r="Z167" s="214"/>
      <c r="AA167" s="214"/>
      <c r="AB167" s="214"/>
      <c r="AC167" s="214"/>
      <c r="AD167" s="214"/>
      <c r="AE167" s="214"/>
      <c r="AF167" s="214"/>
      <c r="AG167" s="214" t="s">
        <v>266</v>
      </c>
      <c r="AH167" s="214">
        <v>0</v>
      </c>
      <c r="AI167" s="214"/>
      <c r="AJ167" s="214"/>
      <c r="AK167" s="214"/>
      <c r="AL167" s="214"/>
      <c r="AM167" s="214"/>
      <c r="AN167" s="214"/>
      <c r="AO167" s="214"/>
      <c r="AP167" s="214"/>
      <c r="AQ167" s="214"/>
      <c r="AR167" s="214"/>
      <c r="AS167" s="214"/>
      <c r="AT167" s="214"/>
      <c r="AU167" s="214"/>
      <c r="AV167" s="214"/>
      <c r="AW167" s="214"/>
      <c r="AX167" s="214"/>
      <c r="AY167" s="214"/>
      <c r="AZ167" s="214"/>
      <c r="BA167" s="214"/>
      <c r="BB167" s="214"/>
      <c r="BC167" s="214"/>
      <c r="BD167" s="214"/>
      <c r="BE167" s="214"/>
      <c r="BF167" s="214"/>
      <c r="BG167" s="214"/>
      <c r="BH167" s="214"/>
    </row>
    <row r="168" spans="1:60" outlineLevel="3" x14ac:dyDescent="0.25">
      <c r="A168" s="221"/>
      <c r="B168" s="222"/>
      <c r="C168" s="261" t="s">
        <v>300</v>
      </c>
      <c r="D168" s="250"/>
      <c r="E168" s="251">
        <v>685.3</v>
      </c>
      <c r="F168" s="224"/>
      <c r="G168" s="224"/>
      <c r="H168" s="224"/>
      <c r="I168" s="224"/>
      <c r="J168" s="224"/>
      <c r="K168" s="224"/>
      <c r="L168" s="224"/>
      <c r="M168" s="224"/>
      <c r="N168" s="223"/>
      <c r="O168" s="223"/>
      <c r="P168" s="223"/>
      <c r="Q168" s="223"/>
      <c r="R168" s="224"/>
      <c r="S168" s="224"/>
      <c r="T168" s="224"/>
      <c r="U168" s="224"/>
      <c r="V168" s="224"/>
      <c r="W168" s="224"/>
      <c r="X168" s="224"/>
      <c r="Y168" s="224"/>
      <c r="Z168" s="214"/>
      <c r="AA168" s="214"/>
      <c r="AB168" s="214"/>
      <c r="AC168" s="214"/>
      <c r="AD168" s="214"/>
      <c r="AE168" s="214"/>
      <c r="AF168" s="214"/>
      <c r="AG168" s="214" t="s">
        <v>266</v>
      </c>
      <c r="AH168" s="214">
        <v>0</v>
      </c>
      <c r="AI168" s="214"/>
      <c r="AJ168" s="214"/>
      <c r="AK168" s="214"/>
      <c r="AL168" s="214"/>
      <c r="AM168" s="214"/>
      <c r="AN168" s="214"/>
      <c r="AO168" s="214"/>
      <c r="AP168" s="214"/>
      <c r="AQ168" s="214"/>
      <c r="AR168" s="214"/>
      <c r="AS168" s="214"/>
      <c r="AT168" s="214"/>
      <c r="AU168" s="214"/>
      <c r="AV168" s="214"/>
      <c r="AW168" s="214"/>
      <c r="AX168" s="214"/>
      <c r="AY168" s="214"/>
      <c r="AZ168" s="214"/>
      <c r="BA168" s="214"/>
      <c r="BB168" s="214"/>
      <c r="BC168" s="214"/>
      <c r="BD168" s="214"/>
      <c r="BE168" s="214"/>
      <c r="BF168" s="214"/>
      <c r="BG168" s="214"/>
      <c r="BH168" s="214"/>
    </row>
    <row r="169" spans="1:60" outlineLevel="3" x14ac:dyDescent="0.25">
      <c r="A169" s="221"/>
      <c r="B169" s="222"/>
      <c r="C169" s="261" t="s">
        <v>299</v>
      </c>
      <c r="D169" s="250"/>
      <c r="E169" s="251"/>
      <c r="F169" s="224"/>
      <c r="G169" s="224"/>
      <c r="H169" s="224"/>
      <c r="I169" s="224"/>
      <c r="J169" s="224"/>
      <c r="K169" s="224"/>
      <c r="L169" s="224"/>
      <c r="M169" s="224"/>
      <c r="N169" s="223"/>
      <c r="O169" s="223"/>
      <c r="P169" s="223"/>
      <c r="Q169" s="223"/>
      <c r="R169" s="224"/>
      <c r="S169" s="224"/>
      <c r="T169" s="224"/>
      <c r="U169" s="224"/>
      <c r="V169" s="224"/>
      <c r="W169" s="224"/>
      <c r="X169" s="224"/>
      <c r="Y169" s="224"/>
      <c r="Z169" s="214"/>
      <c r="AA169" s="214"/>
      <c r="AB169" s="214"/>
      <c r="AC169" s="214"/>
      <c r="AD169" s="214"/>
      <c r="AE169" s="214"/>
      <c r="AF169" s="214"/>
      <c r="AG169" s="214" t="s">
        <v>266</v>
      </c>
      <c r="AH169" s="214">
        <v>0</v>
      </c>
      <c r="AI169" s="214"/>
      <c r="AJ169" s="214"/>
      <c r="AK169" s="214"/>
      <c r="AL169" s="214"/>
      <c r="AM169" s="214"/>
      <c r="AN169" s="214"/>
      <c r="AO169" s="214"/>
      <c r="AP169" s="214"/>
      <c r="AQ169" s="214"/>
      <c r="AR169" s="214"/>
      <c r="AS169" s="214"/>
      <c r="AT169" s="214"/>
      <c r="AU169" s="214"/>
      <c r="AV169" s="214"/>
      <c r="AW169" s="214"/>
      <c r="AX169" s="214"/>
      <c r="AY169" s="214"/>
      <c r="AZ169" s="214"/>
      <c r="BA169" s="214"/>
      <c r="BB169" s="214"/>
      <c r="BC169" s="214"/>
      <c r="BD169" s="214"/>
      <c r="BE169" s="214"/>
      <c r="BF169" s="214"/>
      <c r="BG169" s="214"/>
      <c r="BH169" s="214"/>
    </row>
    <row r="170" spans="1:60" outlineLevel="3" x14ac:dyDescent="0.25">
      <c r="A170" s="221"/>
      <c r="B170" s="222"/>
      <c r="C170" s="261" t="s">
        <v>301</v>
      </c>
      <c r="D170" s="250"/>
      <c r="E170" s="251">
        <v>168.3</v>
      </c>
      <c r="F170" s="224"/>
      <c r="G170" s="224"/>
      <c r="H170" s="224"/>
      <c r="I170" s="224"/>
      <c r="J170" s="224"/>
      <c r="K170" s="224"/>
      <c r="L170" s="224"/>
      <c r="M170" s="224"/>
      <c r="N170" s="223"/>
      <c r="O170" s="223"/>
      <c r="P170" s="223"/>
      <c r="Q170" s="223"/>
      <c r="R170" s="224"/>
      <c r="S170" s="224"/>
      <c r="T170" s="224"/>
      <c r="U170" s="224"/>
      <c r="V170" s="224"/>
      <c r="W170" s="224"/>
      <c r="X170" s="224"/>
      <c r="Y170" s="224"/>
      <c r="Z170" s="214"/>
      <c r="AA170" s="214"/>
      <c r="AB170" s="214"/>
      <c r="AC170" s="214"/>
      <c r="AD170" s="214"/>
      <c r="AE170" s="214"/>
      <c r="AF170" s="214"/>
      <c r="AG170" s="214" t="s">
        <v>266</v>
      </c>
      <c r="AH170" s="214">
        <v>0</v>
      </c>
      <c r="AI170" s="214"/>
      <c r="AJ170" s="214"/>
      <c r="AK170" s="214"/>
      <c r="AL170" s="214"/>
      <c r="AM170" s="214"/>
      <c r="AN170" s="214"/>
      <c r="AO170" s="214"/>
      <c r="AP170" s="214"/>
      <c r="AQ170" s="214"/>
      <c r="AR170" s="214"/>
      <c r="AS170" s="214"/>
      <c r="AT170" s="214"/>
      <c r="AU170" s="214"/>
      <c r="AV170" s="214"/>
      <c r="AW170" s="214"/>
      <c r="AX170" s="214"/>
      <c r="AY170" s="214"/>
      <c r="AZ170" s="214"/>
      <c r="BA170" s="214"/>
      <c r="BB170" s="214"/>
      <c r="BC170" s="214"/>
      <c r="BD170" s="214"/>
      <c r="BE170" s="214"/>
      <c r="BF170" s="214"/>
      <c r="BG170" s="214"/>
      <c r="BH170" s="214"/>
    </row>
    <row r="171" spans="1:60" outlineLevel="3" x14ac:dyDescent="0.25">
      <c r="A171" s="221"/>
      <c r="B171" s="222"/>
      <c r="C171" s="261" t="s">
        <v>302</v>
      </c>
      <c r="D171" s="250"/>
      <c r="E171" s="251"/>
      <c r="F171" s="224"/>
      <c r="G171" s="224"/>
      <c r="H171" s="224"/>
      <c r="I171" s="224"/>
      <c r="J171" s="224"/>
      <c r="K171" s="224"/>
      <c r="L171" s="224"/>
      <c r="M171" s="224"/>
      <c r="N171" s="223"/>
      <c r="O171" s="223"/>
      <c r="P171" s="223"/>
      <c r="Q171" s="223"/>
      <c r="R171" s="224"/>
      <c r="S171" s="224"/>
      <c r="T171" s="224"/>
      <c r="U171" s="224"/>
      <c r="V171" s="224"/>
      <c r="W171" s="224"/>
      <c r="X171" s="224"/>
      <c r="Y171" s="224"/>
      <c r="Z171" s="214"/>
      <c r="AA171" s="214"/>
      <c r="AB171" s="214"/>
      <c r="AC171" s="214"/>
      <c r="AD171" s="214"/>
      <c r="AE171" s="214"/>
      <c r="AF171" s="214"/>
      <c r="AG171" s="214" t="s">
        <v>266</v>
      </c>
      <c r="AH171" s="214">
        <v>0</v>
      </c>
      <c r="AI171" s="214"/>
      <c r="AJ171" s="214"/>
      <c r="AK171" s="214"/>
      <c r="AL171" s="214"/>
      <c r="AM171" s="214"/>
      <c r="AN171" s="214"/>
      <c r="AO171" s="214"/>
      <c r="AP171" s="214"/>
      <c r="AQ171" s="214"/>
      <c r="AR171" s="214"/>
      <c r="AS171" s="214"/>
      <c r="AT171" s="214"/>
      <c r="AU171" s="214"/>
      <c r="AV171" s="214"/>
      <c r="AW171" s="214"/>
      <c r="AX171" s="214"/>
      <c r="AY171" s="214"/>
      <c r="AZ171" s="214"/>
      <c r="BA171" s="214"/>
      <c r="BB171" s="214"/>
      <c r="BC171" s="214"/>
      <c r="BD171" s="214"/>
      <c r="BE171" s="214"/>
      <c r="BF171" s="214"/>
      <c r="BG171" s="214"/>
      <c r="BH171" s="214"/>
    </row>
    <row r="172" spans="1:60" outlineLevel="3" x14ac:dyDescent="0.25">
      <c r="A172" s="221"/>
      <c r="B172" s="222"/>
      <c r="C172" s="261" t="s">
        <v>303</v>
      </c>
      <c r="D172" s="250"/>
      <c r="E172" s="251">
        <v>85.8</v>
      </c>
      <c r="F172" s="224"/>
      <c r="G172" s="224"/>
      <c r="H172" s="224"/>
      <c r="I172" s="224"/>
      <c r="J172" s="224"/>
      <c r="K172" s="224"/>
      <c r="L172" s="224"/>
      <c r="M172" s="224"/>
      <c r="N172" s="223"/>
      <c r="O172" s="223"/>
      <c r="P172" s="223"/>
      <c r="Q172" s="223"/>
      <c r="R172" s="224"/>
      <c r="S172" s="224"/>
      <c r="T172" s="224"/>
      <c r="U172" s="224"/>
      <c r="V172" s="224"/>
      <c r="W172" s="224"/>
      <c r="X172" s="224"/>
      <c r="Y172" s="224"/>
      <c r="Z172" s="214"/>
      <c r="AA172" s="214"/>
      <c r="AB172" s="214"/>
      <c r="AC172" s="214"/>
      <c r="AD172" s="214"/>
      <c r="AE172" s="214"/>
      <c r="AF172" s="214"/>
      <c r="AG172" s="214" t="s">
        <v>266</v>
      </c>
      <c r="AH172" s="214">
        <v>0</v>
      </c>
      <c r="AI172" s="214"/>
      <c r="AJ172" s="214"/>
      <c r="AK172" s="214"/>
      <c r="AL172" s="214"/>
      <c r="AM172" s="214"/>
      <c r="AN172" s="214"/>
      <c r="AO172" s="214"/>
      <c r="AP172" s="214"/>
      <c r="AQ172" s="214"/>
      <c r="AR172" s="214"/>
      <c r="AS172" s="214"/>
      <c r="AT172" s="214"/>
      <c r="AU172" s="214"/>
      <c r="AV172" s="214"/>
      <c r="AW172" s="214"/>
      <c r="AX172" s="214"/>
      <c r="AY172" s="214"/>
      <c r="AZ172" s="214"/>
      <c r="BA172" s="214"/>
      <c r="BB172" s="214"/>
      <c r="BC172" s="214"/>
      <c r="BD172" s="214"/>
      <c r="BE172" s="214"/>
      <c r="BF172" s="214"/>
      <c r="BG172" s="214"/>
      <c r="BH172" s="214"/>
    </row>
    <row r="173" spans="1:60" outlineLevel="3" x14ac:dyDescent="0.25">
      <c r="A173" s="221"/>
      <c r="B173" s="222"/>
      <c r="C173" s="261" t="s">
        <v>304</v>
      </c>
      <c r="D173" s="250"/>
      <c r="E173" s="251"/>
      <c r="F173" s="224"/>
      <c r="G173" s="224"/>
      <c r="H173" s="224"/>
      <c r="I173" s="224"/>
      <c r="J173" s="224"/>
      <c r="K173" s="224"/>
      <c r="L173" s="224"/>
      <c r="M173" s="224"/>
      <c r="N173" s="223"/>
      <c r="O173" s="223"/>
      <c r="P173" s="223"/>
      <c r="Q173" s="223"/>
      <c r="R173" s="224"/>
      <c r="S173" s="224"/>
      <c r="T173" s="224"/>
      <c r="U173" s="224"/>
      <c r="V173" s="224"/>
      <c r="W173" s="224"/>
      <c r="X173" s="224"/>
      <c r="Y173" s="224"/>
      <c r="Z173" s="214"/>
      <c r="AA173" s="214"/>
      <c r="AB173" s="214"/>
      <c r="AC173" s="214"/>
      <c r="AD173" s="214"/>
      <c r="AE173" s="214"/>
      <c r="AF173" s="214"/>
      <c r="AG173" s="214" t="s">
        <v>266</v>
      </c>
      <c r="AH173" s="214">
        <v>0</v>
      </c>
      <c r="AI173" s="214"/>
      <c r="AJ173" s="214"/>
      <c r="AK173" s="214"/>
      <c r="AL173" s="214"/>
      <c r="AM173" s="214"/>
      <c r="AN173" s="214"/>
      <c r="AO173" s="214"/>
      <c r="AP173" s="214"/>
      <c r="AQ173" s="214"/>
      <c r="AR173" s="214"/>
      <c r="AS173" s="214"/>
      <c r="AT173" s="214"/>
      <c r="AU173" s="214"/>
      <c r="AV173" s="214"/>
      <c r="AW173" s="214"/>
      <c r="AX173" s="214"/>
      <c r="AY173" s="214"/>
      <c r="AZ173" s="214"/>
      <c r="BA173" s="214"/>
      <c r="BB173" s="214"/>
      <c r="BC173" s="214"/>
      <c r="BD173" s="214"/>
      <c r="BE173" s="214"/>
      <c r="BF173" s="214"/>
      <c r="BG173" s="214"/>
      <c r="BH173" s="214"/>
    </row>
    <row r="174" spans="1:60" outlineLevel="3" x14ac:dyDescent="0.25">
      <c r="A174" s="221"/>
      <c r="B174" s="222"/>
      <c r="C174" s="261" t="s">
        <v>305</v>
      </c>
      <c r="D174" s="250"/>
      <c r="E174" s="251">
        <v>96.8</v>
      </c>
      <c r="F174" s="224"/>
      <c r="G174" s="224"/>
      <c r="H174" s="224"/>
      <c r="I174" s="224"/>
      <c r="J174" s="224"/>
      <c r="K174" s="224"/>
      <c r="L174" s="224"/>
      <c r="M174" s="224"/>
      <c r="N174" s="223"/>
      <c r="O174" s="223"/>
      <c r="P174" s="223"/>
      <c r="Q174" s="223"/>
      <c r="R174" s="224"/>
      <c r="S174" s="224"/>
      <c r="T174" s="224"/>
      <c r="U174" s="224"/>
      <c r="V174" s="224"/>
      <c r="W174" s="224"/>
      <c r="X174" s="224"/>
      <c r="Y174" s="224"/>
      <c r="Z174" s="214"/>
      <c r="AA174" s="214"/>
      <c r="AB174" s="214"/>
      <c r="AC174" s="214"/>
      <c r="AD174" s="214"/>
      <c r="AE174" s="214"/>
      <c r="AF174" s="214"/>
      <c r="AG174" s="214" t="s">
        <v>266</v>
      </c>
      <c r="AH174" s="214">
        <v>0</v>
      </c>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row>
    <row r="175" spans="1:60" outlineLevel="3" x14ac:dyDescent="0.25">
      <c r="A175" s="221"/>
      <c r="B175" s="222"/>
      <c r="C175" s="261" t="s">
        <v>306</v>
      </c>
      <c r="D175" s="250"/>
      <c r="E175" s="251"/>
      <c r="F175" s="224"/>
      <c r="G175" s="224"/>
      <c r="H175" s="224"/>
      <c r="I175" s="224"/>
      <c r="J175" s="224"/>
      <c r="K175" s="224"/>
      <c r="L175" s="224"/>
      <c r="M175" s="224"/>
      <c r="N175" s="223"/>
      <c r="O175" s="223"/>
      <c r="P175" s="223"/>
      <c r="Q175" s="223"/>
      <c r="R175" s="224"/>
      <c r="S175" s="224"/>
      <c r="T175" s="224"/>
      <c r="U175" s="224"/>
      <c r="V175" s="224"/>
      <c r="W175" s="224"/>
      <c r="X175" s="224"/>
      <c r="Y175" s="224"/>
      <c r="Z175" s="214"/>
      <c r="AA175" s="214"/>
      <c r="AB175" s="214"/>
      <c r="AC175" s="214"/>
      <c r="AD175" s="214"/>
      <c r="AE175" s="214"/>
      <c r="AF175" s="214"/>
      <c r="AG175" s="214" t="s">
        <v>266</v>
      </c>
      <c r="AH175" s="214">
        <v>0</v>
      </c>
      <c r="AI175" s="214"/>
      <c r="AJ175" s="214"/>
      <c r="AK175" s="214"/>
      <c r="AL175" s="214"/>
      <c r="AM175" s="214"/>
      <c r="AN175" s="214"/>
      <c r="AO175" s="214"/>
      <c r="AP175" s="214"/>
      <c r="AQ175" s="214"/>
      <c r="AR175" s="214"/>
      <c r="AS175" s="214"/>
      <c r="AT175" s="214"/>
      <c r="AU175" s="214"/>
      <c r="AV175" s="214"/>
      <c r="AW175" s="214"/>
      <c r="AX175" s="214"/>
      <c r="AY175" s="214"/>
      <c r="AZ175" s="214"/>
      <c r="BA175" s="214"/>
      <c r="BB175" s="214"/>
      <c r="BC175" s="214"/>
      <c r="BD175" s="214"/>
      <c r="BE175" s="214"/>
      <c r="BF175" s="214"/>
      <c r="BG175" s="214"/>
      <c r="BH175" s="214"/>
    </row>
    <row r="176" spans="1:60" outlineLevel="3" x14ac:dyDescent="0.25">
      <c r="A176" s="221"/>
      <c r="B176" s="222"/>
      <c r="C176" s="261" t="s">
        <v>307</v>
      </c>
      <c r="D176" s="250"/>
      <c r="E176" s="251">
        <v>496.1</v>
      </c>
      <c r="F176" s="224"/>
      <c r="G176" s="224"/>
      <c r="H176" s="224"/>
      <c r="I176" s="224"/>
      <c r="J176" s="224"/>
      <c r="K176" s="224"/>
      <c r="L176" s="224"/>
      <c r="M176" s="224"/>
      <c r="N176" s="223"/>
      <c r="O176" s="223"/>
      <c r="P176" s="223"/>
      <c r="Q176" s="223"/>
      <c r="R176" s="224"/>
      <c r="S176" s="224"/>
      <c r="T176" s="224"/>
      <c r="U176" s="224"/>
      <c r="V176" s="224"/>
      <c r="W176" s="224"/>
      <c r="X176" s="224"/>
      <c r="Y176" s="224"/>
      <c r="Z176" s="214"/>
      <c r="AA176" s="214"/>
      <c r="AB176" s="214"/>
      <c r="AC176" s="214"/>
      <c r="AD176" s="214"/>
      <c r="AE176" s="214"/>
      <c r="AF176" s="214"/>
      <c r="AG176" s="214" t="s">
        <v>266</v>
      </c>
      <c r="AH176" s="214">
        <v>0</v>
      </c>
      <c r="AI176" s="214"/>
      <c r="AJ176" s="214"/>
      <c r="AK176" s="214"/>
      <c r="AL176" s="214"/>
      <c r="AM176" s="214"/>
      <c r="AN176" s="214"/>
      <c r="AO176" s="214"/>
      <c r="AP176" s="214"/>
      <c r="AQ176" s="214"/>
      <c r="AR176" s="214"/>
      <c r="AS176" s="214"/>
      <c r="AT176" s="214"/>
      <c r="AU176" s="214"/>
      <c r="AV176" s="214"/>
      <c r="AW176" s="214"/>
      <c r="AX176" s="214"/>
      <c r="AY176" s="214"/>
      <c r="AZ176" s="214"/>
      <c r="BA176" s="214"/>
      <c r="BB176" s="214"/>
      <c r="BC176" s="214"/>
      <c r="BD176" s="214"/>
      <c r="BE176" s="214"/>
      <c r="BF176" s="214"/>
      <c r="BG176" s="214"/>
      <c r="BH176" s="214"/>
    </row>
    <row r="177" spans="1:60" ht="20.399999999999999" outlineLevel="1" x14ac:dyDescent="0.25">
      <c r="A177" s="233">
        <v>48</v>
      </c>
      <c r="B177" s="234" t="s">
        <v>440</v>
      </c>
      <c r="C177" s="244" t="s">
        <v>441</v>
      </c>
      <c r="D177" s="235" t="s">
        <v>285</v>
      </c>
      <c r="E177" s="236">
        <v>473.55</v>
      </c>
      <c r="F177" s="237"/>
      <c r="G177" s="238">
        <f>ROUND(E177*F177,2)</f>
        <v>0</v>
      </c>
      <c r="H177" s="237"/>
      <c r="I177" s="238">
        <f>ROUND(E177*H177,2)</f>
        <v>0</v>
      </c>
      <c r="J177" s="237"/>
      <c r="K177" s="238">
        <f>ROUND(E177*J177,2)</f>
        <v>0</v>
      </c>
      <c r="L177" s="238">
        <v>21</v>
      </c>
      <c r="M177" s="238">
        <f>G177*(1+L177/100)</f>
        <v>0</v>
      </c>
      <c r="N177" s="236">
        <v>0.48299999999999998</v>
      </c>
      <c r="O177" s="236">
        <f>ROUND(E177*N177,2)</f>
        <v>228.72</v>
      </c>
      <c r="P177" s="236">
        <v>0</v>
      </c>
      <c r="Q177" s="236">
        <f>ROUND(E177*P177,2)</f>
        <v>0</v>
      </c>
      <c r="R177" s="238" t="s">
        <v>370</v>
      </c>
      <c r="S177" s="238" t="s">
        <v>202</v>
      </c>
      <c r="T177" s="239" t="s">
        <v>260</v>
      </c>
      <c r="U177" s="224">
        <v>0.03</v>
      </c>
      <c r="V177" s="224">
        <f>ROUND(E177*U177,2)</f>
        <v>14.21</v>
      </c>
      <c r="W177" s="224"/>
      <c r="X177" s="224" t="s">
        <v>261</v>
      </c>
      <c r="Y177" s="224" t="s">
        <v>205</v>
      </c>
      <c r="Z177" s="214"/>
      <c r="AA177" s="214"/>
      <c r="AB177" s="214"/>
      <c r="AC177" s="214"/>
      <c r="AD177" s="214"/>
      <c r="AE177" s="214"/>
      <c r="AF177" s="214"/>
      <c r="AG177" s="214" t="s">
        <v>262</v>
      </c>
      <c r="AH177" s="214"/>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row>
    <row r="178" spans="1:60" outlineLevel="2" x14ac:dyDescent="0.25">
      <c r="A178" s="221"/>
      <c r="B178" s="222"/>
      <c r="C178" s="261" t="s">
        <v>306</v>
      </c>
      <c r="D178" s="250"/>
      <c r="E178" s="251"/>
      <c r="F178" s="224"/>
      <c r="G178" s="224"/>
      <c r="H178" s="224"/>
      <c r="I178" s="224"/>
      <c r="J178" s="224"/>
      <c r="K178" s="224"/>
      <c r="L178" s="224"/>
      <c r="M178" s="224"/>
      <c r="N178" s="223"/>
      <c r="O178" s="223"/>
      <c r="P178" s="223"/>
      <c r="Q178" s="223"/>
      <c r="R178" s="224"/>
      <c r="S178" s="224"/>
      <c r="T178" s="224"/>
      <c r="U178" s="224"/>
      <c r="V178" s="224"/>
      <c r="W178" s="224"/>
      <c r="X178" s="224"/>
      <c r="Y178" s="224"/>
      <c r="Z178" s="214"/>
      <c r="AA178" s="214"/>
      <c r="AB178" s="214"/>
      <c r="AC178" s="214"/>
      <c r="AD178" s="214"/>
      <c r="AE178" s="214"/>
      <c r="AF178" s="214"/>
      <c r="AG178" s="214" t="s">
        <v>266</v>
      </c>
      <c r="AH178" s="214">
        <v>0</v>
      </c>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4"/>
      <c r="BE178" s="214"/>
      <c r="BF178" s="214"/>
      <c r="BG178" s="214"/>
      <c r="BH178" s="214"/>
    </row>
    <row r="179" spans="1:60" outlineLevel="3" x14ac:dyDescent="0.25">
      <c r="A179" s="221"/>
      <c r="B179" s="222"/>
      <c r="C179" s="261" t="s">
        <v>442</v>
      </c>
      <c r="D179" s="250"/>
      <c r="E179" s="251">
        <v>473.55</v>
      </c>
      <c r="F179" s="224"/>
      <c r="G179" s="224"/>
      <c r="H179" s="224"/>
      <c r="I179" s="224"/>
      <c r="J179" s="224"/>
      <c r="K179" s="224"/>
      <c r="L179" s="224"/>
      <c r="M179" s="224"/>
      <c r="N179" s="223"/>
      <c r="O179" s="223"/>
      <c r="P179" s="223"/>
      <c r="Q179" s="223"/>
      <c r="R179" s="224"/>
      <c r="S179" s="224"/>
      <c r="T179" s="224"/>
      <c r="U179" s="224"/>
      <c r="V179" s="224"/>
      <c r="W179" s="224"/>
      <c r="X179" s="224"/>
      <c r="Y179" s="224"/>
      <c r="Z179" s="214"/>
      <c r="AA179" s="214"/>
      <c r="AB179" s="214"/>
      <c r="AC179" s="214"/>
      <c r="AD179" s="214"/>
      <c r="AE179" s="214"/>
      <c r="AF179" s="214"/>
      <c r="AG179" s="214" t="s">
        <v>266</v>
      </c>
      <c r="AH179" s="214">
        <v>0</v>
      </c>
      <c r="AI179" s="214"/>
      <c r="AJ179" s="214"/>
      <c r="AK179" s="214"/>
      <c r="AL179" s="214"/>
      <c r="AM179" s="214"/>
      <c r="AN179" s="214"/>
      <c r="AO179" s="214"/>
      <c r="AP179" s="214"/>
      <c r="AQ179" s="214"/>
      <c r="AR179" s="214"/>
      <c r="AS179" s="214"/>
      <c r="AT179" s="214"/>
      <c r="AU179" s="214"/>
      <c r="AV179" s="214"/>
      <c r="AW179" s="214"/>
      <c r="AX179" s="214"/>
      <c r="AY179" s="214"/>
      <c r="AZ179" s="214"/>
      <c r="BA179" s="214"/>
      <c r="BB179" s="214"/>
      <c r="BC179" s="214"/>
      <c r="BD179" s="214"/>
      <c r="BE179" s="214"/>
      <c r="BF179" s="214"/>
      <c r="BG179" s="214"/>
      <c r="BH179" s="214"/>
    </row>
    <row r="180" spans="1:60" ht="20.399999999999999" outlineLevel="1" x14ac:dyDescent="0.25">
      <c r="A180" s="233">
        <v>49</v>
      </c>
      <c r="B180" s="234" t="s">
        <v>443</v>
      </c>
      <c r="C180" s="244" t="s">
        <v>444</v>
      </c>
      <c r="D180" s="235" t="s">
        <v>285</v>
      </c>
      <c r="E180" s="236">
        <v>1530</v>
      </c>
      <c r="F180" s="237"/>
      <c r="G180" s="238">
        <f>ROUND(E180*F180,2)</f>
        <v>0</v>
      </c>
      <c r="H180" s="237"/>
      <c r="I180" s="238">
        <f>ROUND(E180*H180,2)</f>
        <v>0</v>
      </c>
      <c r="J180" s="237"/>
      <c r="K180" s="238">
        <f>ROUND(E180*J180,2)</f>
        <v>0</v>
      </c>
      <c r="L180" s="238">
        <v>21</v>
      </c>
      <c r="M180" s="238">
        <f>G180*(1+L180/100)</f>
        <v>0</v>
      </c>
      <c r="N180" s="236">
        <v>0.23737</v>
      </c>
      <c r="O180" s="236">
        <f>ROUND(E180*N180,2)</f>
        <v>363.18</v>
      </c>
      <c r="P180" s="236">
        <v>0</v>
      </c>
      <c r="Q180" s="236">
        <f>ROUND(E180*P180,2)</f>
        <v>0</v>
      </c>
      <c r="R180" s="238" t="s">
        <v>370</v>
      </c>
      <c r="S180" s="238" t="s">
        <v>202</v>
      </c>
      <c r="T180" s="239" t="s">
        <v>260</v>
      </c>
      <c r="U180" s="224">
        <v>0.04</v>
      </c>
      <c r="V180" s="224">
        <f>ROUND(E180*U180,2)</f>
        <v>61.2</v>
      </c>
      <c r="W180" s="224"/>
      <c r="X180" s="224" t="s">
        <v>261</v>
      </c>
      <c r="Y180" s="224" t="s">
        <v>205</v>
      </c>
      <c r="Z180" s="214"/>
      <c r="AA180" s="214"/>
      <c r="AB180" s="214"/>
      <c r="AC180" s="214"/>
      <c r="AD180" s="214"/>
      <c r="AE180" s="214"/>
      <c r="AF180" s="214"/>
      <c r="AG180" s="214" t="s">
        <v>262</v>
      </c>
      <c r="AH180" s="214"/>
      <c r="AI180" s="214"/>
      <c r="AJ180" s="214"/>
      <c r="AK180" s="214"/>
      <c r="AL180" s="214"/>
      <c r="AM180" s="214"/>
      <c r="AN180" s="214"/>
      <c r="AO180" s="214"/>
      <c r="AP180" s="214"/>
      <c r="AQ180" s="214"/>
      <c r="AR180" s="214"/>
      <c r="AS180" s="214"/>
      <c r="AT180" s="214"/>
      <c r="AU180" s="214"/>
      <c r="AV180" s="214"/>
      <c r="AW180" s="214"/>
      <c r="AX180" s="214"/>
      <c r="AY180" s="214"/>
      <c r="AZ180" s="214"/>
      <c r="BA180" s="214"/>
      <c r="BB180" s="214"/>
      <c r="BC180" s="214"/>
      <c r="BD180" s="214"/>
      <c r="BE180" s="214"/>
      <c r="BF180" s="214"/>
      <c r="BG180" s="214"/>
      <c r="BH180" s="214"/>
    </row>
    <row r="181" spans="1:60" outlineLevel="2" x14ac:dyDescent="0.25">
      <c r="A181" s="221"/>
      <c r="B181" s="222"/>
      <c r="C181" s="260" t="s">
        <v>445</v>
      </c>
      <c r="D181" s="252"/>
      <c r="E181" s="252"/>
      <c r="F181" s="252"/>
      <c r="G181" s="252"/>
      <c r="H181" s="224"/>
      <c r="I181" s="224"/>
      <c r="J181" s="224"/>
      <c r="K181" s="224"/>
      <c r="L181" s="224"/>
      <c r="M181" s="224"/>
      <c r="N181" s="223"/>
      <c r="O181" s="223"/>
      <c r="P181" s="223"/>
      <c r="Q181" s="223"/>
      <c r="R181" s="224"/>
      <c r="S181" s="224"/>
      <c r="T181" s="224"/>
      <c r="U181" s="224"/>
      <c r="V181" s="224"/>
      <c r="W181" s="224"/>
      <c r="X181" s="224"/>
      <c r="Y181" s="224"/>
      <c r="Z181" s="214"/>
      <c r="AA181" s="214"/>
      <c r="AB181" s="214"/>
      <c r="AC181" s="214"/>
      <c r="AD181" s="214"/>
      <c r="AE181" s="214"/>
      <c r="AF181" s="214"/>
      <c r="AG181" s="214" t="s">
        <v>264</v>
      </c>
      <c r="AH181" s="214"/>
      <c r="AI181" s="214"/>
      <c r="AJ181" s="214"/>
      <c r="AK181" s="214"/>
      <c r="AL181" s="214"/>
      <c r="AM181" s="214"/>
      <c r="AN181" s="214"/>
      <c r="AO181" s="214"/>
      <c r="AP181" s="214"/>
      <c r="AQ181" s="214"/>
      <c r="AR181" s="214"/>
      <c r="AS181" s="214"/>
      <c r="AT181" s="214"/>
      <c r="AU181" s="214"/>
      <c r="AV181" s="214"/>
      <c r="AW181" s="214"/>
      <c r="AX181" s="214"/>
      <c r="AY181" s="214"/>
      <c r="AZ181" s="214"/>
      <c r="BA181" s="214"/>
      <c r="BB181" s="214"/>
      <c r="BC181" s="214"/>
      <c r="BD181" s="214"/>
      <c r="BE181" s="214"/>
      <c r="BF181" s="214"/>
      <c r="BG181" s="214"/>
      <c r="BH181" s="214"/>
    </row>
    <row r="182" spans="1:60" outlineLevel="2" x14ac:dyDescent="0.25">
      <c r="A182" s="221"/>
      <c r="B182" s="222"/>
      <c r="C182" s="261" t="s">
        <v>293</v>
      </c>
      <c r="D182" s="250"/>
      <c r="E182" s="251"/>
      <c r="F182" s="224"/>
      <c r="G182" s="224"/>
      <c r="H182" s="224"/>
      <c r="I182" s="224"/>
      <c r="J182" s="224"/>
      <c r="K182" s="224"/>
      <c r="L182" s="224"/>
      <c r="M182" s="224"/>
      <c r="N182" s="223"/>
      <c r="O182" s="223"/>
      <c r="P182" s="223"/>
      <c r="Q182" s="223"/>
      <c r="R182" s="224"/>
      <c r="S182" s="224"/>
      <c r="T182" s="224"/>
      <c r="U182" s="224"/>
      <c r="V182" s="224"/>
      <c r="W182" s="224"/>
      <c r="X182" s="224"/>
      <c r="Y182" s="224"/>
      <c r="Z182" s="214"/>
      <c r="AA182" s="214"/>
      <c r="AB182" s="214"/>
      <c r="AC182" s="214"/>
      <c r="AD182" s="214"/>
      <c r="AE182" s="214"/>
      <c r="AF182" s="214"/>
      <c r="AG182" s="214" t="s">
        <v>266</v>
      </c>
      <c r="AH182" s="214">
        <v>0</v>
      </c>
      <c r="AI182" s="214"/>
      <c r="AJ182" s="214"/>
      <c r="AK182" s="214"/>
      <c r="AL182" s="214"/>
      <c r="AM182" s="214"/>
      <c r="AN182" s="214"/>
      <c r="AO182" s="214"/>
      <c r="AP182" s="214"/>
      <c r="AQ182" s="214"/>
      <c r="AR182" s="214"/>
      <c r="AS182" s="214"/>
      <c r="AT182" s="214"/>
      <c r="AU182" s="214"/>
      <c r="AV182" s="214"/>
      <c r="AW182" s="214"/>
      <c r="AX182" s="214"/>
      <c r="AY182" s="214"/>
      <c r="AZ182" s="214"/>
      <c r="BA182" s="214"/>
      <c r="BB182" s="214"/>
      <c r="BC182" s="214"/>
      <c r="BD182" s="214"/>
      <c r="BE182" s="214"/>
      <c r="BF182" s="214"/>
      <c r="BG182" s="214"/>
      <c r="BH182" s="214"/>
    </row>
    <row r="183" spans="1:60" outlineLevel="3" x14ac:dyDescent="0.25">
      <c r="A183" s="221"/>
      <c r="B183" s="222"/>
      <c r="C183" s="261" t="s">
        <v>446</v>
      </c>
      <c r="D183" s="250"/>
      <c r="E183" s="251">
        <v>1530</v>
      </c>
      <c r="F183" s="224"/>
      <c r="G183" s="224"/>
      <c r="H183" s="224"/>
      <c r="I183" s="224"/>
      <c r="J183" s="224"/>
      <c r="K183" s="224"/>
      <c r="L183" s="224"/>
      <c r="M183" s="224"/>
      <c r="N183" s="223"/>
      <c r="O183" s="223"/>
      <c r="P183" s="223"/>
      <c r="Q183" s="223"/>
      <c r="R183" s="224"/>
      <c r="S183" s="224"/>
      <c r="T183" s="224"/>
      <c r="U183" s="224"/>
      <c r="V183" s="224"/>
      <c r="W183" s="224"/>
      <c r="X183" s="224"/>
      <c r="Y183" s="224"/>
      <c r="Z183" s="214"/>
      <c r="AA183" s="214"/>
      <c r="AB183" s="214"/>
      <c r="AC183" s="214"/>
      <c r="AD183" s="214"/>
      <c r="AE183" s="214"/>
      <c r="AF183" s="214"/>
      <c r="AG183" s="214" t="s">
        <v>266</v>
      </c>
      <c r="AH183" s="214">
        <v>0</v>
      </c>
      <c r="AI183" s="214"/>
      <c r="AJ183" s="214"/>
      <c r="AK183" s="214"/>
      <c r="AL183" s="214"/>
      <c r="AM183" s="214"/>
      <c r="AN183" s="214"/>
      <c r="AO183" s="214"/>
      <c r="AP183" s="214"/>
      <c r="AQ183" s="214"/>
      <c r="AR183" s="214"/>
      <c r="AS183" s="214"/>
      <c r="AT183" s="214"/>
      <c r="AU183" s="214"/>
      <c r="AV183" s="214"/>
      <c r="AW183" s="214"/>
      <c r="AX183" s="214"/>
      <c r="AY183" s="214"/>
      <c r="AZ183" s="214"/>
      <c r="BA183" s="214"/>
      <c r="BB183" s="214"/>
      <c r="BC183" s="214"/>
      <c r="BD183" s="214"/>
      <c r="BE183" s="214"/>
      <c r="BF183" s="214"/>
      <c r="BG183" s="214"/>
      <c r="BH183" s="214"/>
    </row>
    <row r="184" spans="1:60" outlineLevel="1" x14ac:dyDescent="0.25">
      <c r="A184" s="233">
        <v>50</v>
      </c>
      <c r="B184" s="234" t="s">
        <v>447</v>
      </c>
      <c r="C184" s="244" t="s">
        <v>448</v>
      </c>
      <c r="D184" s="235" t="s">
        <v>285</v>
      </c>
      <c r="E184" s="236">
        <v>92.4</v>
      </c>
      <c r="F184" s="237"/>
      <c r="G184" s="238">
        <f>ROUND(E184*F184,2)</f>
        <v>0</v>
      </c>
      <c r="H184" s="237"/>
      <c r="I184" s="238">
        <f>ROUND(E184*H184,2)</f>
        <v>0</v>
      </c>
      <c r="J184" s="237"/>
      <c r="K184" s="238">
        <f>ROUND(E184*J184,2)</f>
        <v>0</v>
      </c>
      <c r="L184" s="238">
        <v>21</v>
      </c>
      <c r="M184" s="238">
        <f>G184*(1+L184/100)</f>
        <v>0</v>
      </c>
      <c r="N184" s="236">
        <v>0.53639999999999999</v>
      </c>
      <c r="O184" s="236">
        <f>ROUND(E184*N184,2)</f>
        <v>49.56</v>
      </c>
      <c r="P184" s="236">
        <v>0</v>
      </c>
      <c r="Q184" s="236">
        <f>ROUND(E184*P184,2)</f>
        <v>0</v>
      </c>
      <c r="R184" s="238" t="s">
        <v>370</v>
      </c>
      <c r="S184" s="238" t="s">
        <v>202</v>
      </c>
      <c r="T184" s="239" t="s">
        <v>260</v>
      </c>
      <c r="U184" s="224">
        <v>0.03</v>
      </c>
      <c r="V184" s="224">
        <f>ROUND(E184*U184,2)</f>
        <v>2.77</v>
      </c>
      <c r="W184" s="224"/>
      <c r="X184" s="224" t="s">
        <v>261</v>
      </c>
      <c r="Y184" s="224" t="s">
        <v>205</v>
      </c>
      <c r="Z184" s="214"/>
      <c r="AA184" s="214"/>
      <c r="AB184" s="214"/>
      <c r="AC184" s="214"/>
      <c r="AD184" s="214"/>
      <c r="AE184" s="214"/>
      <c r="AF184" s="214"/>
      <c r="AG184" s="214" t="s">
        <v>262</v>
      </c>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row>
    <row r="185" spans="1:60" outlineLevel="2" x14ac:dyDescent="0.25">
      <c r="A185" s="221"/>
      <c r="B185" s="222"/>
      <c r="C185" s="260" t="s">
        <v>449</v>
      </c>
      <c r="D185" s="252"/>
      <c r="E185" s="252"/>
      <c r="F185" s="252"/>
      <c r="G185" s="252"/>
      <c r="H185" s="224"/>
      <c r="I185" s="224"/>
      <c r="J185" s="224"/>
      <c r="K185" s="224"/>
      <c r="L185" s="224"/>
      <c r="M185" s="224"/>
      <c r="N185" s="223"/>
      <c r="O185" s="223"/>
      <c r="P185" s="223"/>
      <c r="Q185" s="223"/>
      <c r="R185" s="224"/>
      <c r="S185" s="224"/>
      <c r="T185" s="224"/>
      <c r="U185" s="224"/>
      <c r="V185" s="224"/>
      <c r="W185" s="224"/>
      <c r="X185" s="224"/>
      <c r="Y185" s="224"/>
      <c r="Z185" s="214"/>
      <c r="AA185" s="214"/>
      <c r="AB185" s="214"/>
      <c r="AC185" s="214"/>
      <c r="AD185" s="214"/>
      <c r="AE185" s="214"/>
      <c r="AF185" s="214"/>
      <c r="AG185" s="214" t="s">
        <v>264</v>
      </c>
      <c r="AH185" s="214"/>
      <c r="AI185" s="214"/>
      <c r="AJ185" s="214"/>
      <c r="AK185" s="214"/>
      <c r="AL185" s="214"/>
      <c r="AM185" s="214"/>
      <c r="AN185" s="214"/>
      <c r="AO185" s="214"/>
      <c r="AP185" s="214"/>
      <c r="AQ185" s="214"/>
      <c r="AR185" s="214"/>
      <c r="AS185" s="214"/>
      <c r="AT185" s="214"/>
      <c r="AU185" s="214"/>
      <c r="AV185" s="214"/>
      <c r="AW185" s="214"/>
      <c r="AX185" s="214"/>
      <c r="AY185" s="214"/>
      <c r="AZ185" s="214"/>
      <c r="BA185" s="214"/>
      <c r="BB185" s="214"/>
      <c r="BC185" s="214"/>
      <c r="BD185" s="214"/>
      <c r="BE185" s="214"/>
      <c r="BF185" s="214"/>
      <c r="BG185" s="214"/>
      <c r="BH185" s="214"/>
    </row>
    <row r="186" spans="1:60" outlineLevel="2" x14ac:dyDescent="0.25">
      <c r="A186" s="221"/>
      <c r="B186" s="222"/>
      <c r="C186" s="261" t="s">
        <v>304</v>
      </c>
      <c r="D186" s="250"/>
      <c r="E186" s="251"/>
      <c r="F186" s="224"/>
      <c r="G186" s="224"/>
      <c r="H186" s="224"/>
      <c r="I186" s="224"/>
      <c r="J186" s="224"/>
      <c r="K186" s="224"/>
      <c r="L186" s="224"/>
      <c r="M186" s="224"/>
      <c r="N186" s="223"/>
      <c r="O186" s="223"/>
      <c r="P186" s="223"/>
      <c r="Q186" s="223"/>
      <c r="R186" s="224"/>
      <c r="S186" s="224"/>
      <c r="T186" s="224"/>
      <c r="U186" s="224"/>
      <c r="V186" s="224"/>
      <c r="W186" s="224"/>
      <c r="X186" s="224"/>
      <c r="Y186" s="224"/>
      <c r="Z186" s="214"/>
      <c r="AA186" s="214"/>
      <c r="AB186" s="214"/>
      <c r="AC186" s="214"/>
      <c r="AD186" s="214"/>
      <c r="AE186" s="214"/>
      <c r="AF186" s="214"/>
      <c r="AG186" s="214" t="s">
        <v>266</v>
      </c>
      <c r="AH186" s="214">
        <v>0</v>
      </c>
      <c r="AI186" s="214"/>
      <c r="AJ186" s="214"/>
      <c r="AK186" s="214"/>
      <c r="AL186" s="214"/>
      <c r="AM186" s="214"/>
      <c r="AN186" s="214"/>
      <c r="AO186" s="214"/>
      <c r="AP186" s="214"/>
      <c r="AQ186" s="214"/>
      <c r="AR186" s="214"/>
      <c r="AS186" s="214"/>
      <c r="AT186" s="214"/>
      <c r="AU186" s="214"/>
      <c r="AV186" s="214"/>
      <c r="AW186" s="214"/>
      <c r="AX186" s="214"/>
      <c r="AY186" s="214"/>
      <c r="AZ186" s="214"/>
      <c r="BA186" s="214"/>
      <c r="BB186" s="214"/>
      <c r="BC186" s="214"/>
      <c r="BD186" s="214"/>
      <c r="BE186" s="214"/>
      <c r="BF186" s="214"/>
      <c r="BG186" s="214"/>
      <c r="BH186" s="214"/>
    </row>
    <row r="187" spans="1:60" outlineLevel="3" x14ac:dyDescent="0.25">
      <c r="A187" s="221"/>
      <c r="B187" s="222"/>
      <c r="C187" s="261" t="s">
        <v>450</v>
      </c>
      <c r="D187" s="250"/>
      <c r="E187" s="251">
        <v>92.4</v>
      </c>
      <c r="F187" s="224"/>
      <c r="G187" s="224"/>
      <c r="H187" s="224"/>
      <c r="I187" s="224"/>
      <c r="J187" s="224"/>
      <c r="K187" s="224"/>
      <c r="L187" s="224"/>
      <c r="M187" s="224"/>
      <c r="N187" s="223"/>
      <c r="O187" s="223"/>
      <c r="P187" s="223"/>
      <c r="Q187" s="223"/>
      <c r="R187" s="224"/>
      <c r="S187" s="224"/>
      <c r="T187" s="224"/>
      <c r="U187" s="224"/>
      <c r="V187" s="224"/>
      <c r="W187" s="224"/>
      <c r="X187" s="224"/>
      <c r="Y187" s="224"/>
      <c r="Z187" s="214"/>
      <c r="AA187" s="214"/>
      <c r="AB187" s="214"/>
      <c r="AC187" s="214"/>
      <c r="AD187" s="214"/>
      <c r="AE187" s="214"/>
      <c r="AF187" s="214"/>
      <c r="AG187" s="214" t="s">
        <v>266</v>
      </c>
      <c r="AH187" s="214">
        <v>0</v>
      </c>
      <c r="AI187" s="214"/>
      <c r="AJ187" s="214"/>
      <c r="AK187" s="214"/>
      <c r="AL187" s="214"/>
      <c r="AM187" s="214"/>
      <c r="AN187" s="214"/>
      <c r="AO187" s="214"/>
      <c r="AP187" s="214"/>
      <c r="AQ187" s="214"/>
      <c r="AR187" s="214"/>
      <c r="AS187" s="214"/>
      <c r="AT187" s="214"/>
      <c r="AU187" s="214"/>
      <c r="AV187" s="214"/>
      <c r="AW187" s="214"/>
      <c r="AX187" s="214"/>
      <c r="AY187" s="214"/>
      <c r="AZ187" s="214"/>
      <c r="BA187" s="214"/>
      <c r="BB187" s="214"/>
      <c r="BC187" s="214"/>
      <c r="BD187" s="214"/>
      <c r="BE187" s="214"/>
      <c r="BF187" s="214"/>
      <c r="BG187" s="214"/>
      <c r="BH187" s="214"/>
    </row>
    <row r="188" spans="1:60" outlineLevel="1" x14ac:dyDescent="0.25">
      <c r="A188" s="233">
        <v>51</v>
      </c>
      <c r="B188" s="234" t="s">
        <v>451</v>
      </c>
      <c r="C188" s="244" t="s">
        <v>452</v>
      </c>
      <c r="D188" s="235" t="s">
        <v>285</v>
      </c>
      <c r="E188" s="236">
        <v>172.2</v>
      </c>
      <c r="F188" s="237"/>
      <c r="G188" s="238">
        <f>ROUND(E188*F188,2)</f>
        <v>0</v>
      </c>
      <c r="H188" s="237"/>
      <c r="I188" s="238">
        <f>ROUND(E188*H188,2)</f>
        <v>0</v>
      </c>
      <c r="J188" s="237"/>
      <c r="K188" s="238">
        <f>ROUND(E188*J188,2)</f>
        <v>0</v>
      </c>
      <c r="L188" s="238">
        <v>21</v>
      </c>
      <c r="M188" s="238">
        <f>G188*(1+L188/100)</f>
        <v>0</v>
      </c>
      <c r="N188" s="236">
        <v>0.30360999999999999</v>
      </c>
      <c r="O188" s="236">
        <f>ROUND(E188*N188,2)</f>
        <v>52.28</v>
      </c>
      <c r="P188" s="236">
        <v>0</v>
      </c>
      <c r="Q188" s="236">
        <f>ROUND(E188*P188,2)</f>
        <v>0</v>
      </c>
      <c r="R188" s="238"/>
      <c r="S188" s="238" t="s">
        <v>251</v>
      </c>
      <c r="T188" s="239" t="s">
        <v>260</v>
      </c>
      <c r="U188" s="224">
        <v>0.02</v>
      </c>
      <c r="V188" s="224">
        <f>ROUND(E188*U188,2)</f>
        <v>3.44</v>
      </c>
      <c r="W188" s="224"/>
      <c r="X188" s="224" t="s">
        <v>261</v>
      </c>
      <c r="Y188" s="224" t="s">
        <v>205</v>
      </c>
      <c r="Z188" s="214"/>
      <c r="AA188" s="214"/>
      <c r="AB188" s="214"/>
      <c r="AC188" s="214"/>
      <c r="AD188" s="214"/>
      <c r="AE188" s="214"/>
      <c r="AF188" s="214"/>
      <c r="AG188" s="214" t="s">
        <v>262</v>
      </c>
      <c r="AH188" s="214"/>
      <c r="AI188" s="214"/>
      <c r="AJ188" s="214"/>
      <c r="AK188" s="214"/>
      <c r="AL188" s="214"/>
      <c r="AM188" s="214"/>
      <c r="AN188" s="214"/>
      <c r="AO188" s="214"/>
      <c r="AP188" s="214"/>
      <c r="AQ188" s="214"/>
      <c r="AR188" s="214"/>
      <c r="AS188" s="214"/>
      <c r="AT188" s="214"/>
      <c r="AU188" s="214"/>
      <c r="AV188" s="214"/>
      <c r="AW188" s="214"/>
      <c r="AX188" s="214"/>
      <c r="AY188" s="214"/>
      <c r="AZ188" s="214"/>
      <c r="BA188" s="214"/>
      <c r="BB188" s="214"/>
      <c r="BC188" s="214"/>
      <c r="BD188" s="214"/>
      <c r="BE188" s="214"/>
      <c r="BF188" s="214"/>
      <c r="BG188" s="214"/>
      <c r="BH188" s="214"/>
    </row>
    <row r="189" spans="1:60" outlineLevel="2" x14ac:dyDescent="0.25">
      <c r="A189" s="221"/>
      <c r="B189" s="222"/>
      <c r="C189" s="261" t="s">
        <v>288</v>
      </c>
      <c r="D189" s="250"/>
      <c r="E189" s="251"/>
      <c r="F189" s="224"/>
      <c r="G189" s="224"/>
      <c r="H189" s="224"/>
      <c r="I189" s="224"/>
      <c r="J189" s="224"/>
      <c r="K189" s="224"/>
      <c r="L189" s="224"/>
      <c r="M189" s="224"/>
      <c r="N189" s="223"/>
      <c r="O189" s="223"/>
      <c r="P189" s="223"/>
      <c r="Q189" s="223"/>
      <c r="R189" s="224"/>
      <c r="S189" s="224"/>
      <c r="T189" s="224"/>
      <c r="U189" s="224"/>
      <c r="V189" s="224"/>
      <c r="W189" s="224"/>
      <c r="X189" s="224"/>
      <c r="Y189" s="224"/>
      <c r="Z189" s="214"/>
      <c r="AA189" s="214"/>
      <c r="AB189" s="214"/>
      <c r="AC189" s="214"/>
      <c r="AD189" s="214"/>
      <c r="AE189" s="214"/>
      <c r="AF189" s="214"/>
      <c r="AG189" s="214" t="s">
        <v>266</v>
      </c>
      <c r="AH189" s="214">
        <v>0</v>
      </c>
      <c r="AI189" s="214"/>
      <c r="AJ189" s="214"/>
      <c r="AK189" s="214"/>
      <c r="AL189" s="214"/>
      <c r="AM189" s="214"/>
      <c r="AN189" s="214"/>
      <c r="AO189" s="214"/>
      <c r="AP189" s="214"/>
      <c r="AQ189" s="214"/>
      <c r="AR189" s="214"/>
      <c r="AS189" s="214"/>
      <c r="AT189" s="214"/>
      <c r="AU189" s="214"/>
      <c r="AV189" s="214"/>
      <c r="AW189" s="214"/>
      <c r="AX189" s="214"/>
      <c r="AY189" s="214"/>
      <c r="AZ189" s="214"/>
      <c r="BA189" s="214"/>
      <c r="BB189" s="214"/>
      <c r="BC189" s="214"/>
      <c r="BD189" s="214"/>
      <c r="BE189" s="214"/>
      <c r="BF189" s="214"/>
      <c r="BG189" s="214"/>
      <c r="BH189" s="214"/>
    </row>
    <row r="190" spans="1:60" outlineLevel="3" x14ac:dyDescent="0.25">
      <c r="A190" s="221"/>
      <c r="B190" s="222"/>
      <c r="C190" s="261" t="s">
        <v>453</v>
      </c>
      <c r="D190" s="250"/>
      <c r="E190" s="251">
        <v>172.2</v>
      </c>
      <c r="F190" s="224"/>
      <c r="G190" s="224"/>
      <c r="H190" s="224"/>
      <c r="I190" s="224"/>
      <c r="J190" s="224"/>
      <c r="K190" s="224"/>
      <c r="L190" s="224"/>
      <c r="M190" s="224"/>
      <c r="N190" s="223"/>
      <c r="O190" s="223"/>
      <c r="P190" s="223"/>
      <c r="Q190" s="223"/>
      <c r="R190" s="224"/>
      <c r="S190" s="224"/>
      <c r="T190" s="224"/>
      <c r="U190" s="224"/>
      <c r="V190" s="224"/>
      <c r="W190" s="224"/>
      <c r="X190" s="224"/>
      <c r="Y190" s="224"/>
      <c r="Z190" s="214"/>
      <c r="AA190" s="214"/>
      <c r="AB190" s="214"/>
      <c r="AC190" s="214"/>
      <c r="AD190" s="214"/>
      <c r="AE190" s="214"/>
      <c r="AF190" s="214"/>
      <c r="AG190" s="214" t="s">
        <v>266</v>
      </c>
      <c r="AH190" s="214">
        <v>0</v>
      </c>
      <c r="AI190" s="214"/>
      <c r="AJ190" s="214"/>
      <c r="AK190" s="214"/>
      <c r="AL190" s="214"/>
      <c r="AM190" s="214"/>
      <c r="AN190" s="214"/>
      <c r="AO190" s="214"/>
      <c r="AP190" s="214"/>
      <c r="AQ190" s="214"/>
      <c r="AR190" s="214"/>
      <c r="AS190" s="214"/>
      <c r="AT190" s="214"/>
      <c r="AU190" s="214"/>
      <c r="AV190" s="214"/>
      <c r="AW190" s="214"/>
      <c r="AX190" s="214"/>
      <c r="AY190" s="214"/>
      <c r="AZ190" s="214"/>
      <c r="BA190" s="214"/>
      <c r="BB190" s="214"/>
      <c r="BC190" s="214"/>
      <c r="BD190" s="214"/>
      <c r="BE190" s="214"/>
      <c r="BF190" s="214"/>
      <c r="BG190" s="214"/>
      <c r="BH190" s="214"/>
    </row>
    <row r="191" spans="1:60" x14ac:dyDescent="0.25">
      <c r="A191" s="226" t="s">
        <v>197</v>
      </c>
      <c r="B191" s="227" t="s">
        <v>147</v>
      </c>
      <c r="C191" s="243" t="s">
        <v>148</v>
      </c>
      <c r="D191" s="228"/>
      <c r="E191" s="229"/>
      <c r="F191" s="230"/>
      <c r="G191" s="230">
        <f>SUMIF(AG192:AG204,"&lt;&gt;NOR",G192:G204)</f>
        <v>0</v>
      </c>
      <c r="H191" s="230"/>
      <c r="I191" s="230">
        <f>SUM(I192:I204)</f>
        <v>0</v>
      </c>
      <c r="J191" s="230"/>
      <c r="K191" s="230">
        <f>SUM(K192:K204)</f>
        <v>0</v>
      </c>
      <c r="L191" s="230"/>
      <c r="M191" s="230">
        <f>SUM(M192:M204)</f>
        <v>0</v>
      </c>
      <c r="N191" s="229"/>
      <c r="O191" s="229">
        <f>SUM(O192:O204)</f>
        <v>399.23</v>
      </c>
      <c r="P191" s="229"/>
      <c r="Q191" s="229">
        <f>SUM(Q192:Q204)</f>
        <v>0</v>
      </c>
      <c r="R191" s="230"/>
      <c r="S191" s="230"/>
      <c r="T191" s="231"/>
      <c r="U191" s="225"/>
      <c r="V191" s="225">
        <f>SUM(V192:V204)</f>
        <v>76.5</v>
      </c>
      <c r="W191" s="225"/>
      <c r="X191" s="225"/>
      <c r="Y191" s="225"/>
      <c r="AG191" t="s">
        <v>198</v>
      </c>
    </row>
    <row r="192" spans="1:60" outlineLevel="1" x14ac:dyDescent="0.25">
      <c r="A192" s="233">
        <v>52</v>
      </c>
      <c r="B192" s="234" t="s">
        <v>454</v>
      </c>
      <c r="C192" s="244" t="s">
        <v>455</v>
      </c>
      <c r="D192" s="235" t="s">
        <v>285</v>
      </c>
      <c r="E192" s="236">
        <v>1530</v>
      </c>
      <c r="F192" s="237"/>
      <c r="G192" s="238">
        <f>ROUND(E192*F192,2)</f>
        <v>0</v>
      </c>
      <c r="H192" s="237"/>
      <c r="I192" s="238">
        <f>ROUND(E192*H192,2)</f>
        <v>0</v>
      </c>
      <c r="J192" s="237"/>
      <c r="K192" s="238">
        <f>ROUND(E192*J192,2)</f>
        <v>0</v>
      </c>
      <c r="L192" s="238">
        <v>21</v>
      </c>
      <c r="M192" s="238">
        <f>G192*(1+L192/100)</f>
        <v>0</v>
      </c>
      <c r="N192" s="236">
        <v>1.01E-3</v>
      </c>
      <c r="O192" s="236">
        <f>ROUND(E192*N192,2)</f>
        <v>1.55</v>
      </c>
      <c r="P192" s="236">
        <v>0</v>
      </c>
      <c r="Q192" s="236">
        <f>ROUND(E192*P192,2)</f>
        <v>0</v>
      </c>
      <c r="R192" s="238" t="s">
        <v>370</v>
      </c>
      <c r="S192" s="238" t="s">
        <v>202</v>
      </c>
      <c r="T192" s="239" t="s">
        <v>260</v>
      </c>
      <c r="U192" s="224">
        <v>4.0000000000000001E-3</v>
      </c>
      <c r="V192" s="224">
        <f>ROUND(E192*U192,2)</f>
        <v>6.12</v>
      </c>
      <c r="W192" s="224"/>
      <c r="X192" s="224" t="s">
        <v>261</v>
      </c>
      <c r="Y192" s="224" t="s">
        <v>205</v>
      </c>
      <c r="Z192" s="214"/>
      <c r="AA192" s="214"/>
      <c r="AB192" s="214"/>
      <c r="AC192" s="214"/>
      <c r="AD192" s="214"/>
      <c r="AE192" s="214"/>
      <c r="AF192" s="214"/>
      <c r="AG192" s="214" t="s">
        <v>262</v>
      </c>
      <c r="AH192" s="214"/>
      <c r="AI192" s="214"/>
      <c r="AJ192" s="214"/>
      <c r="AK192" s="214"/>
      <c r="AL192" s="214"/>
      <c r="AM192" s="214"/>
      <c r="AN192" s="214"/>
      <c r="AO192" s="214"/>
      <c r="AP192" s="214"/>
      <c r="AQ192" s="214"/>
      <c r="AR192" s="214"/>
      <c r="AS192" s="214"/>
      <c r="AT192" s="214"/>
      <c r="AU192" s="214"/>
      <c r="AV192" s="214"/>
      <c r="AW192" s="214"/>
      <c r="AX192" s="214"/>
      <c r="AY192" s="214"/>
      <c r="AZ192" s="214"/>
      <c r="BA192" s="214"/>
      <c r="BB192" s="214"/>
      <c r="BC192" s="214"/>
      <c r="BD192" s="214"/>
      <c r="BE192" s="214"/>
      <c r="BF192" s="214"/>
      <c r="BG192" s="214"/>
      <c r="BH192" s="214"/>
    </row>
    <row r="193" spans="1:60" outlineLevel="2" x14ac:dyDescent="0.25">
      <c r="A193" s="221"/>
      <c r="B193" s="222"/>
      <c r="C193" s="261" t="s">
        <v>293</v>
      </c>
      <c r="D193" s="250"/>
      <c r="E193" s="251"/>
      <c r="F193" s="224"/>
      <c r="G193" s="224"/>
      <c r="H193" s="224"/>
      <c r="I193" s="224"/>
      <c r="J193" s="224"/>
      <c r="K193" s="224"/>
      <c r="L193" s="224"/>
      <c r="M193" s="224"/>
      <c r="N193" s="223"/>
      <c r="O193" s="223"/>
      <c r="P193" s="223"/>
      <c r="Q193" s="223"/>
      <c r="R193" s="224"/>
      <c r="S193" s="224"/>
      <c r="T193" s="224"/>
      <c r="U193" s="224"/>
      <c r="V193" s="224"/>
      <c r="W193" s="224"/>
      <c r="X193" s="224"/>
      <c r="Y193" s="224"/>
      <c r="Z193" s="214"/>
      <c r="AA193" s="214"/>
      <c r="AB193" s="214"/>
      <c r="AC193" s="214"/>
      <c r="AD193" s="214"/>
      <c r="AE193" s="214"/>
      <c r="AF193" s="214"/>
      <c r="AG193" s="214" t="s">
        <v>266</v>
      </c>
      <c r="AH193" s="214">
        <v>0</v>
      </c>
      <c r="AI193" s="214"/>
      <c r="AJ193" s="214"/>
      <c r="AK193" s="214"/>
      <c r="AL193" s="214"/>
      <c r="AM193" s="214"/>
      <c r="AN193" s="214"/>
      <c r="AO193" s="214"/>
      <c r="AP193" s="214"/>
      <c r="AQ193" s="214"/>
      <c r="AR193" s="214"/>
      <c r="AS193" s="214"/>
      <c r="AT193" s="214"/>
      <c r="AU193" s="214"/>
      <c r="AV193" s="214"/>
      <c r="AW193" s="214"/>
      <c r="AX193" s="214"/>
      <c r="AY193" s="214"/>
      <c r="AZ193" s="214"/>
      <c r="BA193" s="214"/>
      <c r="BB193" s="214"/>
      <c r="BC193" s="214"/>
      <c r="BD193" s="214"/>
      <c r="BE193" s="214"/>
      <c r="BF193" s="214"/>
      <c r="BG193" s="214"/>
      <c r="BH193" s="214"/>
    </row>
    <row r="194" spans="1:60" outlineLevel="3" x14ac:dyDescent="0.25">
      <c r="A194" s="221"/>
      <c r="B194" s="222"/>
      <c r="C194" s="261" t="s">
        <v>446</v>
      </c>
      <c r="D194" s="250"/>
      <c r="E194" s="251">
        <v>1530</v>
      </c>
      <c r="F194" s="224"/>
      <c r="G194" s="224"/>
      <c r="H194" s="224"/>
      <c r="I194" s="224"/>
      <c r="J194" s="224"/>
      <c r="K194" s="224"/>
      <c r="L194" s="224"/>
      <c r="M194" s="224"/>
      <c r="N194" s="223"/>
      <c r="O194" s="223"/>
      <c r="P194" s="223"/>
      <c r="Q194" s="223"/>
      <c r="R194" s="224"/>
      <c r="S194" s="224"/>
      <c r="T194" s="224"/>
      <c r="U194" s="224"/>
      <c r="V194" s="224"/>
      <c r="W194" s="224"/>
      <c r="X194" s="224"/>
      <c r="Y194" s="224"/>
      <c r="Z194" s="214"/>
      <c r="AA194" s="214"/>
      <c r="AB194" s="214"/>
      <c r="AC194" s="214"/>
      <c r="AD194" s="214"/>
      <c r="AE194" s="214"/>
      <c r="AF194" s="214"/>
      <c r="AG194" s="214" t="s">
        <v>266</v>
      </c>
      <c r="AH194" s="214">
        <v>0</v>
      </c>
      <c r="AI194" s="214"/>
      <c r="AJ194" s="214"/>
      <c r="AK194" s="214"/>
      <c r="AL194" s="214"/>
      <c r="AM194" s="214"/>
      <c r="AN194" s="214"/>
      <c r="AO194" s="214"/>
      <c r="AP194" s="214"/>
      <c r="AQ194" s="214"/>
      <c r="AR194" s="214"/>
      <c r="AS194" s="214"/>
      <c r="AT194" s="214"/>
      <c r="AU194" s="214"/>
      <c r="AV194" s="214"/>
      <c r="AW194" s="214"/>
      <c r="AX194" s="214"/>
      <c r="AY194" s="214"/>
      <c r="AZ194" s="214"/>
      <c r="BA194" s="214"/>
      <c r="BB194" s="214"/>
      <c r="BC194" s="214"/>
      <c r="BD194" s="214"/>
      <c r="BE194" s="214"/>
      <c r="BF194" s="214"/>
      <c r="BG194" s="214"/>
      <c r="BH194" s="214"/>
    </row>
    <row r="195" spans="1:60" ht="20.399999999999999" outlineLevel="1" x14ac:dyDescent="0.25">
      <c r="A195" s="233">
        <v>53</v>
      </c>
      <c r="B195" s="234" t="s">
        <v>456</v>
      </c>
      <c r="C195" s="244" t="s">
        <v>457</v>
      </c>
      <c r="D195" s="235" t="s">
        <v>285</v>
      </c>
      <c r="E195" s="236">
        <v>4590</v>
      </c>
      <c r="F195" s="237"/>
      <c r="G195" s="238">
        <f>ROUND(E195*F195,2)</f>
        <v>0</v>
      </c>
      <c r="H195" s="237"/>
      <c r="I195" s="238">
        <f>ROUND(E195*H195,2)</f>
        <v>0</v>
      </c>
      <c r="J195" s="237"/>
      <c r="K195" s="238">
        <f>ROUND(E195*J195,2)</f>
        <v>0</v>
      </c>
      <c r="L195" s="238">
        <v>21</v>
      </c>
      <c r="M195" s="238">
        <f>G195*(1+L195/100)</f>
        <v>0</v>
      </c>
      <c r="N195" s="236">
        <v>2.0000000000000001E-4</v>
      </c>
      <c r="O195" s="236">
        <f>ROUND(E195*N195,2)</f>
        <v>0.92</v>
      </c>
      <c r="P195" s="236">
        <v>0</v>
      </c>
      <c r="Q195" s="236">
        <f>ROUND(E195*P195,2)</f>
        <v>0</v>
      </c>
      <c r="R195" s="238" t="s">
        <v>370</v>
      </c>
      <c r="S195" s="238" t="s">
        <v>202</v>
      </c>
      <c r="T195" s="239" t="s">
        <v>260</v>
      </c>
      <c r="U195" s="224">
        <v>2E-3</v>
      </c>
      <c r="V195" s="224">
        <f>ROUND(E195*U195,2)</f>
        <v>9.18</v>
      </c>
      <c r="W195" s="224"/>
      <c r="X195" s="224" t="s">
        <v>261</v>
      </c>
      <c r="Y195" s="224" t="s">
        <v>205</v>
      </c>
      <c r="Z195" s="214"/>
      <c r="AA195" s="214"/>
      <c r="AB195" s="214"/>
      <c r="AC195" s="214"/>
      <c r="AD195" s="214"/>
      <c r="AE195" s="214"/>
      <c r="AF195" s="214"/>
      <c r="AG195" s="214" t="s">
        <v>262</v>
      </c>
      <c r="AH195" s="214"/>
      <c r="AI195" s="214"/>
      <c r="AJ195" s="214"/>
      <c r="AK195" s="214"/>
      <c r="AL195" s="214"/>
      <c r="AM195" s="214"/>
      <c r="AN195" s="214"/>
      <c r="AO195" s="214"/>
      <c r="AP195" s="214"/>
      <c r="AQ195" s="214"/>
      <c r="AR195" s="214"/>
      <c r="AS195" s="214"/>
      <c r="AT195" s="214"/>
      <c r="AU195" s="214"/>
      <c r="AV195" s="214"/>
      <c r="AW195" s="214"/>
      <c r="AX195" s="214"/>
      <c r="AY195" s="214"/>
      <c r="AZ195" s="214"/>
      <c r="BA195" s="214"/>
      <c r="BB195" s="214"/>
      <c r="BC195" s="214"/>
      <c r="BD195" s="214"/>
      <c r="BE195" s="214"/>
      <c r="BF195" s="214"/>
      <c r="BG195" s="214"/>
      <c r="BH195" s="214"/>
    </row>
    <row r="196" spans="1:60" outlineLevel="2" x14ac:dyDescent="0.25">
      <c r="A196" s="221"/>
      <c r="B196" s="222"/>
      <c r="C196" s="260" t="s">
        <v>458</v>
      </c>
      <c r="D196" s="252"/>
      <c r="E196" s="252"/>
      <c r="F196" s="252"/>
      <c r="G196" s="252"/>
      <c r="H196" s="224"/>
      <c r="I196" s="224"/>
      <c r="J196" s="224"/>
      <c r="K196" s="224"/>
      <c r="L196" s="224"/>
      <c r="M196" s="224"/>
      <c r="N196" s="223"/>
      <c r="O196" s="223"/>
      <c r="P196" s="223"/>
      <c r="Q196" s="223"/>
      <c r="R196" s="224"/>
      <c r="S196" s="224"/>
      <c r="T196" s="224"/>
      <c r="U196" s="224"/>
      <c r="V196" s="224"/>
      <c r="W196" s="224"/>
      <c r="X196" s="224"/>
      <c r="Y196" s="224"/>
      <c r="Z196" s="214"/>
      <c r="AA196" s="214"/>
      <c r="AB196" s="214"/>
      <c r="AC196" s="214"/>
      <c r="AD196" s="214"/>
      <c r="AE196" s="214"/>
      <c r="AF196" s="214"/>
      <c r="AG196" s="214" t="s">
        <v>264</v>
      </c>
      <c r="AH196" s="214"/>
      <c r="AI196" s="214"/>
      <c r="AJ196" s="214"/>
      <c r="AK196" s="214"/>
      <c r="AL196" s="214"/>
      <c r="AM196" s="214"/>
      <c r="AN196" s="214"/>
      <c r="AO196" s="214"/>
      <c r="AP196" s="214"/>
      <c r="AQ196" s="214"/>
      <c r="AR196" s="214"/>
      <c r="AS196" s="214"/>
      <c r="AT196" s="214"/>
      <c r="AU196" s="214"/>
      <c r="AV196" s="214"/>
      <c r="AW196" s="214"/>
      <c r="AX196" s="214"/>
      <c r="AY196" s="214"/>
      <c r="AZ196" s="214"/>
      <c r="BA196" s="214"/>
      <c r="BB196" s="214"/>
      <c r="BC196" s="214"/>
      <c r="BD196" s="214"/>
      <c r="BE196" s="214"/>
      <c r="BF196" s="214"/>
      <c r="BG196" s="214"/>
      <c r="BH196" s="214"/>
    </row>
    <row r="197" spans="1:60" outlineLevel="2" x14ac:dyDescent="0.25">
      <c r="A197" s="221"/>
      <c r="B197" s="222"/>
      <c r="C197" s="261" t="s">
        <v>293</v>
      </c>
      <c r="D197" s="250"/>
      <c r="E197" s="251"/>
      <c r="F197" s="224"/>
      <c r="G197" s="224"/>
      <c r="H197" s="224"/>
      <c r="I197" s="224"/>
      <c r="J197" s="224"/>
      <c r="K197" s="224"/>
      <c r="L197" s="224"/>
      <c r="M197" s="224"/>
      <c r="N197" s="223"/>
      <c r="O197" s="223"/>
      <c r="P197" s="223"/>
      <c r="Q197" s="223"/>
      <c r="R197" s="224"/>
      <c r="S197" s="224"/>
      <c r="T197" s="224"/>
      <c r="U197" s="224"/>
      <c r="V197" s="224"/>
      <c r="W197" s="224"/>
      <c r="X197" s="224"/>
      <c r="Y197" s="224"/>
      <c r="Z197" s="214"/>
      <c r="AA197" s="214"/>
      <c r="AB197" s="214"/>
      <c r="AC197" s="214"/>
      <c r="AD197" s="214"/>
      <c r="AE197" s="214"/>
      <c r="AF197" s="214"/>
      <c r="AG197" s="214" t="s">
        <v>266</v>
      </c>
      <c r="AH197" s="214">
        <v>0</v>
      </c>
      <c r="AI197" s="214"/>
      <c r="AJ197" s="214"/>
      <c r="AK197" s="214"/>
      <c r="AL197" s="214"/>
      <c r="AM197" s="214"/>
      <c r="AN197" s="214"/>
      <c r="AO197" s="214"/>
      <c r="AP197" s="214"/>
      <c r="AQ197" s="214"/>
      <c r="AR197" s="214"/>
      <c r="AS197" s="214"/>
      <c r="AT197" s="214"/>
      <c r="AU197" s="214"/>
      <c r="AV197" s="214"/>
      <c r="AW197" s="214"/>
      <c r="AX197" s="214"/>
      <c r="AY197" s="214"/>
      <c r="AZ197" s="214"/>
      <c r="BA197" s="214"/>
      <c r="BB197" s="214"/>
      <c r="BC197" s="214"/>
      <c r="BD197" s="214"/>
      <c r="BE197" s="214"/>
      <c r="BF197" s="214"/>
      <c r="BG197" s="214"/>
      <c r="BH197" s="214"/>
    </row>
    <row r="198" spans="1:60" outlineLevel="3" x14ac:dyDescent="0.25">
      <c r="A198" s="221"/>
      <c r="B198" s="222"/>
      <c r="C198" s="261" t="s">
        <v>459</v>
      </c>
      <c r="D198" s="250"/>
      <c r="E198" s="251">
        <v>4590</v>
      </c>
      <c r="F198" s="224"/>
      <c r="G198" s="224"/>
      <c r="H198" s="224"/>
      <c r="I198" s="224"/>
      <c r="J198" s="224"/>
      <c r="K198" s="224"/>
      <c r="L198" s="224"/>
      <c r="M198" s="224"/>
      <c r="N198" s="223"/>
      <c r="O198" s="223"/>
      <c r="P198" s="223"/>
      <c r="Q198" s="223"/>
      <c r="R198" s="224"/>
      <c r="S198" s="224"/>
      <c r="T198" s="224"/>
      <c r="U198" s="224"/>
      <c r="V198" s="224"/>
      <c r="W198" s="224"/>
      <c r="X198" s="224"/>
      <c r="Y198" s="224"/>
      <c r="Z198" s="214"/>
      <c r="AA198" s="214"/>
      <c r="AB198" s="214"/>
      <c r="AC198" s="214"/>
      <c r="AD198" s="214"/>
      <c r="AE198" s="214"/>
      <c r="AF198" s="214"/>
      <c r="AG198" s="214" t="s">
        <v>266</v>
      </c>
      <c r="AH198" s="214">
        <v>0</v>
      </c>
      <c r="AI198" s="214"/>
      <c r="AJ198" s="214"/>
      <c r="AK198" s="214"/>
      <c r="AL198" s="214"/>
      <c r="AM198" s="214"/>
      <c r="AN198" s="214"/>
      <c r="AO198" s="214"/>
      <c r="AP198" s="214"/>
      <c r="AQ198" s="214"/>
      <c r="AR198" s="214"/>
      <c r="AS198" s="214"/>
      <c r="AT198" s="214"/>
      <c r="AU198" s="214"/>
      <c r="AV198" s="214"/>
      <c r="AW198" s="214"/>
      <c r="AX198" s="214"/>
      <c r="AY198" s="214"/>
      <c r="AZ198" s="214"/>
      <c r="BA198" s="214"/>
      <c r="BB198" s="214"/>
      <c r="BC198" s="214"/>
      <c r="BD198" s="214"/>
      <c r="BE198" s="214"/>
      <c r="BF198" s="214"/>
      <c r="BG198" s="214"/>
      <c r="BH198" s="214"/>
    </row>
    <row r="199" spans="1:60" ht="20.399999999999999" outlineLevel="1" x14ac:dyDescent="0.25">
      <c r="A199" s="233">
        <v>54</v>
      </c>
      <c r="B199" s="234" t="s">
        <v>460</v>
      </c>
      <c r="C199" s="244" t="s">
        <v>461</v>
      </c>
      <c r="D199" s="235" t="s">
        <v>285</v>
      </c>
      <c r="E199" s="236">
        <v>1530</v>
      </c>
      <c r="F199" s="237"/>
      <c r="G199" s="238">
        <f>ROUND(E199*F199,2)</f>
        <v>0</v>
      </c>
      <c r="H199" s="237"/>
      <c r="I199" s="238">
        <f>ROUND(E199*H199,2)</f>
        <v>0</v>
      </c>
      <c r="J199" s="237"/>
      <c r="K199" s="238">
        <f>ROUND(E199*J199,2)</f>
        <v>0</v>
      </c>
      <c r="L199" s="238">
        <v>21</v>
      </c>
      <c r="M199" s="238">
        <f>G199*(1+L199/100)</f>
        <v>0</v>
      </c>
      <c r="N199" s="236">
        <v>0.10373</v>
      </c>
      <c r="O199" s="236">
        <f>ROUND(E199*N199,2)</f>
        <v>158.71</v>
      </c>
      <c r="P199" s="236">
        <v>0</v>
      </c>
      <c r="Q199" s="236">
        <f>ROUND(E199*P199,2)</f>
        <v>0</v>
      </c>
      <c r="R199" s="238" t="s">
        <v>370</v>
      </c>
      <c r="S199" s="238" t="s">
        <v>202</v>
      </c>
      <c r="T199" s="239" t="s">
        <v>260</v>
      </c>
      <c r="U199" s="224">
        <v>0.02</v>
      </c>
      <c r="V199" s="224">
        <f>ROUND(E199*U199,2)</f>
        <v>30.6</v>
      </c>
      <c r="W199" s="224"/>
      <c r="X199" s="224" t="s">
        <v>261</v>
      </c>
      <c r="Y199" s="224" t="s">
        <v>205</v>
      </c>
      <c r="Z199" s="214"/>
      <c r="AA199" s="214"/>
      <c r="AB199" s="214"/>
      <c r="AC199" s="214"/>
      <c r="AD199" s="214"/>
      <c r="AE199" s="214"/>
      <c r="AF199" s="214"/>
      <c r="AG199" s="214" t="s">
        <v>262</v>
      </c>
      <c r="AH199" s="214"/>
      <c r="AI199" s="214"/>
      <c r="AJ199" s="214"/>
      <c r="AK199" s="214"/>
      <c r="AL199" s="214"/>
      <c r="AM199" s="214"/>
      <c r="AN199" s="214"/>
      <c r="AO199" s="214"/>
      <c r="AP199" s="214"/>
      <c r="AQ199" s="214"/>
      <c r="AR199" s="214"/>
      <c r="AS199" s="214"/>
      <c r="AT199" s="214"/>
      <c r="AU199" s="214"/>
      <c r="AV199" s="214"/>
      <c r="AW199" s="214"/>
      <c r="AX199" s="214"/>
      <c r="AY199" s="214"/>
      <c r="AZ199" s="214"/>
      <c r="BA199" s="214"/>
      <c r="BB199" s="214"/>
      <c r="BC199" s="214"/>
      <c r="BD199" s="214"/>
      <c r="BE199" s="214"/>
      <c r="BF199" s="214"/>
      <c r="BG199" s="214"/>
      <c r="BH199" s="214"/>
    </row>
    <row r="200" spans="1:60" outlineLevel="2" x14ac:dyDescent="0.25">
      <c r="A200" s="221"/>
      <c r="B200" s="222"/>
      <c r="C200" s="261" t="s">
        <v>293</v>
      </c>
      <c r="D200" s="250"/>
      <c r="E200" s="251"/>
      <c r="F200" s="224"/>
      <c r="G200" s="224"/>
      <c r="H200" s="224"/>
      <c r="I200" s="224"/>
      <c r="J200" s="224"/>
      <c r="K200" s="224"/>
      <c r="L200" s="224"/>
      <c r="M200" s="224"/>
      <c r="N200" s="223"/>
      <c r="O200" s="223"/>
      <c r="P200" s="223"/>
      <c r="Q200" s="223"/>
      <c r="R200" s="224"/>
      <c r="S200" s="224"/>
      <c r="T200" s="224"/>
      <c r="U200" s="224"/>
      <c r="V200" s="224"/>
      <c r="W200" s="224"/>
      <c r="X200" s="224"/>
      <c r="Y200" s="224"/>
      <c r="Z200" s="214"/>
      <c r="AA200" s="214"/>
      <c r="AB200" s="214"/>
      <c r="AC200" s="214"/>
      <c r="AD200" s="214"/>
      <c r="AE200" s="214"/>
      <c r="AF200" s="214"/>
      <c r="AG200" s="214" t="s">
        <v>266</v>
      </c>
      <c r="AH200" s="214">
        <v>0</v>
      </c>
      <c r="AI200" s="214"/>
      <c r="AJ200" s="214"/>
      <c r="AK200" s="214"/>
      <c r="AL200" s="214"/>
      <c r="AM200" s="214"/>
      <c r="AN200" s="214"/>
      <c r="AO200" s="214"/>
      <c r="AP200" s="214"/>
      <c r="AQ200" s="214"/>
      <c r="AR200" s="214"/>
      <c r="AS200" s="214"/>
      <c r="AT200" s="214"/>
      <c r="AU200" s="214"/>
      <c r="AV200" s="214"/>
      <c r="AW200" s="214"/>
      <c r="AX200" s="214"/>
      <c r="AY200" s="214"/>
      <c r="AZ200" s="214"/>
      <c r="BA200" s="214"/>
      <c r="BB200" s="214"/>
      <c r="BC200" s="214"/>
      <c r="BD200" s="214"/>
      <c r="BE200" s="214"/>
      <c r="BF200" s="214"/>
      <c r="BG200" s="214"/>
      <c r="BH200" s="214"/>
    </row>
    <row r="201" spans="1:60" outlineLevel="3" x14ac:dyDescent="0.25">
      <c r="A201" s="221"/>
      <c r="B201" s="222"/>
      <c r="C201" s="261" t="s">
        <v>446</v>
      </c>
      <c r="D201" s="250"/>
      <c r="E201" s="251">
        <v>1530</v>
      </c>
      <c r="F201" s="224"/>
      <c r="G201" s="224"/>
      <c r="H201" s="224"/>
      <c r="I201" s="224"/>
      <c r="J201" s="224"/>
      <c r="K201" s="224"/>
      <c r="L201" s="224"/>
      <c r="M201" s="224"/>
      <c r="N201" s="223"/>
      <c r="O201" s="223"/>
      <c r="P201" s="223"/>
      <c r="Q201" s="223"/>
      <c r="R201" s="224"/>
      <c r="S201" s="224"/>
      <c r="T201" s="224"/>
      <c r="U201" s="224"/>
      <c r="V201" s="224"/>
      <c r="W201" s="224"/>
      <c r="X201" s="224"/>
      <c r="Y201" s="224"/>
      <c r="Z201" s="214"/>
      <c r="AA201" s="214"/>
      <c r="AB201" s="214"/>
      <c r="AC201" s="214"/>
      <c r="AD201" s="214"/>
      <c r="AE201" s="214"/>
      <c r="AF201" s="214"/>
      <c r="AG201" s="214" t="s">
        <v>266</v>
      </c>
      <c r="AH201" s="214">
        <v>0</v>
      </c>
      <c r="AI201" s="214"/>
      <c r="AJ201" s="214"/>
      <c r="AK201" s="214"/>
      <c r="AL201" s="214"/>
      <c r="AM201" s="214"/>
      <c r="AN201" s="214"/>
      <c r="AO201" s="214"/>
      <c r="AP201" s="214"/>
      <c r="AQ201" s="214"/>
      <c r="AR201" s="214"/>
      <c r="AS201" s="214"/>
      <c r="AT201" s="214"/>
      <c r="AU201" s="214"/>
      <c r="AV201" s="214"/>
      <c r="AW201" s="214"/>
      <c r="AX201" s="214"/>
      <c r="AY201" s="214"/>
      <c r="AZ201" s="214"/>
      <c r="BA201" s="214"/>
      <c r="BB201" s="214"/>
      <c r="BC201" s="214"/>
      <c r="BD201" s="214"/>
      <c r="BE201" s="214"/>
      <c r="BF201" s="214"/>
      <c r="BG201" s="214"/>
      <c r="BH201" s="214"/>
    </row>
    <row r="202" spans="1:60" ht="20.399999999999999" outlineLevel="1" x14ac:dyDescent="0.25">
      <c r="A202" s="233">
        <v>55</v>
      </c>
      <c r="B202" s="234" t="s">
        <v>462</v>
      </c>
      <c r="C202" s="244" t="s">
        <v>463</v>
      </c>
      <c r="D202" s="235" t="s">
        <v>285</v>
      </c>
      <c r="E202" s="236">
        <v>1530</v>
      </c>
      <c r="F202" s="237"/>
      <c r="G202" s="238">
        <f>ROUND(E202*F202,2)</f>
        <v>0</v>
      </c>
      <c r="H202" s="237"/>
      <c r="I202" s="238">
        <f>ROUND(E202*H202,2)</f>
        <v>0</v>
      </c>
      <c r="J202" s="237"/>
      <c r="K202" s="238">
        <f>ROUND(E202*J202,2)</f>
        <v>0</v>
      </c>
      <c r="L202" s="238">
        <v>21</v>
      </c>
      <c r="M202" s="238">
        <f>G202*(1+L202/100)</f>
        <v>0</v>
      </c>
      <c r="N202" s="236">
        <v>0.15559000000000001</v>
      </c>
      <c r="O202" s="236">
        <f>ROUND(E202*N202,2)</f>
        <v>238.05</v>
      </c>
      <c r="P202" s="236">
        <v>0</v>
      </c>
      <c r="Q202" s="236">
        <f>ROUND(E202*P202,2)</f>
        <v>0</v>
      </c>
      <c r="R202" s="238" t="s">
        <v>370</v>
      </c>
      <c r="S202" s="238" t="s">
        <v>202</v>
      </c>
      <c r="T202" s="239" t="s">
        <v>260</v>
      </c>
      <c r="U202" s="224">
        <v>0.02</v>
      </c>
      <c r="V202" s="224">
        <f>ROUND(E202*U202,2)</f>
        <v>30.6</v>
      </c>
      <c r="W202" s="224"/>
      <c r="X202" s="224" t="s">
        <v>261</v>
      </c>
      <c r="Y202" s="224" t="s">
        <v>205</v>
      </c>
      <c r="Z202" s="214"/>
      <c r="AA202" s="214"/>
      <c r="AB202" s="214"/>
      <c r="AC202" s="214"/>
      <c r="AD202" s="214"/>
      <c r="AE202" s="214"/>
      <c r="AF202" s="214"/>
      <c r="AG202" s="214" t="s">
        <v>262</v>
      </c>
      <c r="AH202" s="214"/>
      <c r="AI202" s="214"/>
      <c r="AJ202" s="214"/>
      <c r="AK202" s="214"/>
      <c r="AL202" s="214"/>
      <c r="AM202" s="214"/>
      <c r="AN202" s="214"/>
      <c r="AO202" s="214"/>
      <c r="AP202" s="214"/>
      <c r="AQ202" s="214"/>
      <c r="AR202" s="214"/>
      <c r="AS202" s="214"/>
      <c r="AT202" s="214"/>
      <c r="AU202" s="214"/>
      <c r="AV202" s="214"/>
      <c r="AW202" s="214"/>
      <c r="AX202" s="214"/>
      <c r="AY202" s="214"/>
      <c r="AZ202" s="214"/>
      <c r="BA202" s="214"/>
      <c r="BB202" s="214"/>
      <c r="BC202" s="214"/>
      <c r="BD202" s="214"/>
      <c r="BE202" s="214"/>
      <c r="BF202" s="214"/>
      <c r="BG202" s="214"/>
      <c r="BH202" s="214"/>
    </row>
    <row r="203" spans="1:60" outlineLevel="2" x14ac:dyDescent="0.25">
      <c r="A203" s="221"/>
      <c r="B203" s="222"/>
      <c r="C203" s="261" t="s">
        <v>293</v>
      </c>
      <c r="D203" s="250"/>
      <c r="E203" s="251"/>
      <c r="F203" s="224"/>
      <c r="G203" s="224"/>
      <c r="H203" s="224"/>
      <c r="I203" s="224"/>
      <c r="J203" s="224"/>
      <c r="K203" s="224"/>
      <c r="L203" s="224"/>
      <c r="M203" s="224"/>
      <c r="N203" s="223"/>
      <c r="O203" s="223"/>
      <c r="P203" s="223"/>
      <c r="Q203" s="223"/>
      <c r="R203" s="224"/>
      <c r="S203" s="224"/>
      <c r="T203" s="224"/>
      <c r="U203" s="224"/>
      <c r="V203" s="224"/>
      <c r="W203" s="224"/>
      <c r="X203" s="224"/>
      <c r="Y203" s="224"/>
      <c r="Z203" s="214"/>
      <c r="AA203" s="214"/>
      <c r="AB203" s="214"/>
      <c r="AC203" s="214"/>
      <c r="AD203" s="214"/>
      <c r="AE203" s="214"/>
      <c r="AF203" s="214"/>
      <c r="AG203" s="214" t="s">
        <v>266</v>
      </c>
      <c r="AH203" s="214">
        <v>0</v>
      </c>
      <c r="AI203" s="214"/>
      <c r="AJ203" s="214"/>
      <c r="AK203" s="214"/>
      <c r="AL203" s="214"/>
      <c r="AM203" s="214"/>
      <c r="AN203" s="214"/>
      <c r="AO203" s="214"/>
      <c r="AP203" s="214"/>
      <c r="AQ203" s="214"/>
      <c r="AR203" s="214"/>
      <c r="AS203" s="214"/>
      <c r="AT203" s="214"/>
      <c r="AU203" s="214"/>
      <c r="AV203" s="214"/>
      <c r="AW203" s="214"/>
      <c r="AX203" s="214"/>
      <c r="AY203" s="214"/>
      <c r="AZ203" s="214"/>
      <c r="BA203" s="214"/>
      <c r="BB203" s="214"/>
      <c r="BC203" s="214"/>
      <c r="BD203" s="214"/>
      <c r="BE203" s="214"/>
      <c r="BF203" s="214"/>
      <c r="BG203" s="214"/>
      <c r="BH203" s="214"/>
    </row>
    <row r="204" spans="1:60" outlineLevel="3" x14ac:dyDescent="0.25">
      <c r="A204" s="221"/>
      <c r="B204" s="222"/>
      <c r="C204" s="261" t="s">
        <v>446</v>
      </c>
      <c r="D204" s="250"/>
      <c r="E204" s="251">
        <v>1530</v>
      </c>
      <c r="F204" s="224"/>
      <c r="G204" s="224"/>
      <c r="H204" s="224"/>
      <c r="I204" s="224"/>
      <c r="J204" s="224"/>
      <c r="K204" s="224"/>
      <c r="L204" s="224"/>
      <c r="M204" s="224"/>
      <c r="N204" s="223"/>
      <c r="O204" s="223"/>
      <c r="P204" s="223"/>
      <c r="Q204" s="223"/>
      <c r="R204" s="224"/>
      <c r="S204" s="224"/>
      <c r="T204" s="224"/>
      <c r="U204" s="224"/>
      <c r="V204" s="224"/>
      <c r="W204" s="224"/>
      <c r="X204" s="224"/>
      <c r="Y204" s="224"/>
      <c r="Z204" s="214"/>
      <c r="AA204" s="214"/>
      <c r="AB204" s="214"/>
      <c r="AC204" s="214"/>
      <c r="AD204" s="214"/>
      <c r="AE204" s="214"/>
      <c r="AF204" s="214"/>
      <c r="AG204" s="214" t="s">
        <v>266</v>
      </c>
      <c r="AH204" s="214">
        <v>0</v>
      </c>
      <c r="AI204" s="214"/>
      <c r="AJ204" s="214"/>
      <c r="AK204" s="214"/>
      <c r="AL204" s="214"/>
      <c r="AM204" s="214"/>
      <c r="AN204" s="214"/>
      <c r="AO204" s="214"/>
      <c r="AP204" s="214"/>
      <c r="AQ204" s="214"/>
      <c r="AR204" s="214"/>
      <c r="AS204" s="214"/>
      <c r="AT204" s="214"/>
      <c r="AU204" s="214"/>
      <c r="AV204" s="214"/>
      <c r="AW204" s="214"/>
      <c r="AX204" s="214"/>
      <c r="AY204" s="214"/>
      <c r="AZ204" s="214"/>
      <c r="BA204" s="214"/>
      <c r="BB204" s="214"/>
      <c r="BC204" s="214"/>
      <c r="BD204" s="214"/>
      <c r="BE204" s="214"/>
      <c r="BF204" s="214"/>
      <c r="BG204" s="214"/>
      <c r="BH204" s="214"/>
    </row>
    <row r="205" spans="1:60" x14ac:dyDescent="0.25">
      <c r="A205" s="226" t="s">
        <v>197</v>
      </c>
      <c r="B205" s="227" t="s">
        <v>149</v>
      </c>
      <c r="C205" s="243" t="s">
        <v>150</v>
      </c>
      <c r="D205" s="228"/>
      <c r="E205" s="229"/>
      <c r="F205" s="230"/>
      <c r="G205" s="230">
        <f>SUMIF(AG206:AG246,"&lt;&gt;NOR",G206:G246)</f>
        <v>0</v>
      </c>
      <c r="H205" s="230"/>
      <c r="I205" s="230">
        <f>SUM(I206:I246)</f>
        <v>0</v>
      </c>
      <c r="J205" s="230"/>
      <c r="K205" s="230">
        <f>SUM(K206:K246)</f>
        <v>0</v>
      </c>
      <c r="L205" s="230"/>
      <c r="M205" s="230">
        <f>SUM(M206:M246)</f>
        <v>0</v>
      </c>
      <c r="N205" s="229"/>
      <c r="O205" s="229">
        <f>SUM(O206:O246)</f>
        <v>452.09000000000003</v>
      </c>
      <c r="P205" s="229"/>
      <c r="Q205" s="229">
        <f>SUM(Q206:Q246)</f>
        <v>0</v>
      </c>
      <c r="R205" s="230"/>
      <c r="S205" s="230"/>
      <c r="T205" s="231"/>
      <c r="U205" s="225"/>
      <c r="V205" s="225">
        <f>SUM(V206:V246)</f>
        <v>924.35</v>
      </c>
      <c r="W205" s="225"/>
      <c r="X205" s="225"/>
      <c r="Y205" s="225"/>
      <c r="AG205" t="s">
        <v>198</v>
      </c>
    </row>
    <row r="206" spans="1:60" outlineLevel="1" x14ac:dyDescent="0.25">
      <c r="A206" s="233">
        <v>56</v>
      </c>
      <c r="B206" s="234" t="s">
        <v>464</v>
      </c>
      <c r="C206" s="244" t="s">
        <v>465</v>
      </c>
      <c r="D206" s="235" t="s">
        <v>285</v>
      </c>
      <c r="E206" s="236">
        <v>88</v>
      </c>
      <c r="F206" s="237"/>
      <c r="G206" s="238">
        <f>ROUND(E206*F206,2)</f>
        <v>0</v>
      </c>
      <c r="H206" s="237"/>
      <c r="I206" s="238">
        <f>ROUND(E206*H206,2)</f>
        <v>0</v>
      </c>
      <c r="J206" s="237"/>
      <c r="K206" s="238">
        <f>ROUND(E206*J206,2)</f>
        <v>0</v>
      </c>
      <c r="L206" s="238">
        <v>21</v>
      </c>
      <c r="M206" s="238">
        <f>G206*(1+L206/100)</f>
        <v>0</v>
      </c>
      <c r="N206" s="236">
        <v>0.11</v>
      </c>
      <c r="O206" s="236">
        <f>ROUND(E206*N206,2)</f>
        <v>9.68</v>
      </c>
      <c r="P206" s="236">
        <v>0</v>
      </c>
      <c r="Q206" s="236">
        <f>ROUND(E206*P206,2)</f>
        <v>0</v>
      </c>
      <c r="R206" s="238" t="s">
        <v>370</v>
      </c>
      <c r="S206" s="238" t="s">
        <v>202</v>
      </c>
      <c r="T206" s="239" t="s">
        <v>260</v>
      </c>
      <c r="U206" s="224">
        <v>1.19</v>
      </c>
      <c r="V206" s="224">
        <f>ROUND(E206*U206,2)</f>
        <v>104.72</v>
      </c>
      <c r="W206" s="224"/>
      <c r="X206" s="224" t="s">
        <v>261</v>
      </c>
      <c r="Y206" s="224" t="s">
        <v>205</v>
      </c>
      <c r="Z206" s="214"/>
      <c r="AA206" s="214"/>
      <c r="AB206" s="214"/>
      <c r="AC206" s="214"/>
      <c r="AD206" s="214"/>
      <c r="AE206" s="214"/>
      <c r="AF206" s="214"/>
      <c r="AG206" s="214" t="s">
        <v>262</v>
      </c>
      <c r="AH206" s="214"/>
      <c r="AI206" s="214"/>
      <c r="AJ206" s="214"/>
      <c r="AK206" s="214"/>
      <c r="AL206" s="214"/>
      <c r="AM206" s="214"/>
      <c r="AN206" s="214"/>
      <c r="AO206" s="214"/>
      <c r="AP206" s="214"/>
      <c r="AQ206" s="214"/>
      <c r="AR206" s="214"/>
      <c r="AS206" s="214"/>
      <c r="AT206" s="214"/>
      <c r="AU206" s="214"/>
      <c r="AV206" s="214"/>
      <c r="AW206" s="214"/>
      <c r="AX206" s="214"/>
      <c r="AY206" s="214"/>
      <c r="AZ206" s="214"/>
      <c r="BA206" s="214"/>
      <c r="BB206" s="214"/>
      <c r="BC206" s="214"/>
      <c r="BD206" s="214"/>
      <c r="BE206" s="214"/>
      <c r="BF206" s="214"/>
      <c r="BG206" s="214"/>
      <c r="BH206" s="214"/>
    </row>
    <row r="207" spans="1:60" outlineLevel="2" x14ac:dyDescent="0.25">
      <c r="A207" s="221"/>
      <c r="B207" s="222"/>
      <c r="C207" s="260" t="s">
        <v>466</v>
      </c>
      <c r="D207" s="252"/>
      <c r="E207" s="252"/>
      <c r="F207" s="252"/>
      <c r="G207" s="252"/>
      <c r="H207" s="224"/>
      <c r="I207" s="224"/>
      <c r="J207" s="224"/>
      <c r="K207" s="224"/>
      <c r="L207" s="224"/>
      <c r="M207" s="224"/>
      <c r="N207" s="223"/>
      <c r="O207" s="223"/>
      <c r="P207" s="223"/>
      <c r="Q207" s="223"/>
      <c r="R207" s="224"/>
      <c r="S207" s="224"/>
      <c r="T207" s="224"/>
      <c r="U207" s="224"/>
      <c r="V207" s="224"/>
      <c r="W207" s="224"/>
      <c r="X207" s="224"/>
      <c r="Y207" s="224"/>
      <c r="Z207" s="214"/>
      <c r="AA207" s="214"/>
      <c r="AB207" s="214"/>
      <c r="AC207" s="214"/>
      <c r="AD207" s="214"/>
      <c r="AE207" s="214"/>
      <c r="AF207" s="214"/>
      <c r="AG207" s="214" t="s">
        <v>264</v>
      </c>
      <c r="AH207" s="214"/>
      <c r="AI207" s="214"/>
      <c r="AJ207" s="214"/>
      <c r="AK207" s="214"/>
      <c r="AL207" s="214"/>
      <c r="AM207" s="214"/>
      <c r="AN207" s="214"/>
      <c r="AO207" s="214"/>
      <c r="AP207" s="214"/>
      <c r="AQ207" s="214"/>
      <c r="AR207" s="214"/>
      <c r="AS207" s="214"/>
      <c r="AT207" s="214"/>
      <c r="AU207" s="214"/>
      <c r="AV207" s="214"/>
      <c r="AW207" s="214"/>
      <c r="AX207" s="214"/>
      <c r="AY207" s="214"/>
      <c r="AZ207" s="214"/>
      <c r="BA207" s="241" t="str">
        <f>C207</f>
        <v>s provedením lože do 50 mm, s vyplněním spár, s dvojím beraněním a se smetením přebytečného materiálu na krajnici</v>
      </c>
      <c r="BB207" s="214"/>
      <c r="BC207" s="214"/>
      <c r="BD207" s="214"/>
      <c r="BE207" s="214"/>
      <c r="BF207" s="214"/>
      <c r="BG207" s="214"/>
      <c r="BH207" s="214"/>
    </row>
    <row r="208" spans="1:60" outlineLevel="2" x14ac:dyDescent="0.25">
      <c r="A208" s="221"/>
      <c r="B208" s="222"/>
      <c r="C208" s="261" t="s">
        <v>304</v>
      </c>
      <c r="D208" s="250"/>
      <c r="E208" s="251"/>
      <c r="F208" s="224"/>
      <c r="G208" s="224"/>
      <c r="H208" s="224"/>
      <c r="I208" s="224"/>
      <c r="J208" s="224"/>
      <c r="K208" s="224"/>
      <c r="L208" s="224"/>
      <c r="M208" s="224"/>
      <c r="N208" s="223"/>
      <c r="O208" s="223"/>
      <c r="P208" s="223"/>
      <c r="Q208" s="223"/>
      <c r="R208" s="224"/>
      <c r="S208" s="224"/>
      <c r="T208" s="224"/>
      <c r="U208" s="224"/>
      <c r="V208" s="224"/>
      <c r="W208" s="224"/>
      <c r="X208" s="224"/>
      <c r="Y208" s="224"/>
      <c r="Z208" s="214"/>
      <c r="AA208" s="214"/>
      <c r="AB208" s="214"/>
      <c r="AC208" s="214"/>
      <c r="AD208" s="214"/>
      <c r="AE208" s="214"/>
      <c r="AF208" s="214"/>
      <c r="AG208" s="214" t="s">
        <v>266</v>
      </c>
      <c r="AH208" s="214">
        <v>0</v>
      </c>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row>
    <row r="209" spans="1:60" outlineLevel="3" x14ac:dyDescent="0.25">
      <c r="A209" s="221"/>
      <c r="B209" s="222"/>
      <c r="C209" s="261" t="s">
        <v>467</v>
      </c>
      <c r="D209" s="250"/>
      <c r="E209" s="251">
        <v>88</v>
      </c>
      <c r="F209" s="224"/>
      <c r="G209" s="224"/>
      <c r="H209" s="224"/>
      <c r="I209" s="224"/>
      <c r="J209" s="224"/>
      <c r="K209" s="224"/>
      <c r="L209" s="224"/>
      <c r="M209" s="224"/>
      <c r="N209" s="223"/>
      <c r="O209" s="223"/>
      <c r="P209" s="223"/>
      <c r="Q209" s="223"/>
      <c r="R209" s="224"/>
      <c r="S209" s="224"/>
      <c r="T209" s="224"/>
      <c r="U209" s="224"/>
      <c r="V209" s="224"/>
      <c r="W209" s="224"/>
      <c r="X209" s="224"/>
      <c r="Y209" s="224"/>
      <c r="Z209" s="214"/>
      <c r="AA209" s="214"/>
      <c r="AB209" s="214"/>
      <c r="AC209" s="214"/>
      <c r="AD209" s="214"/>
      <c r="AE209" s="214"/>
      <c r="AF209" s="214"/>
      <c r="AG209" s="214" t="s">
        <v>266</v>
      </c>
      <c r="AH209" s="214">
        <v>0</v>
      </c>
      <c r="AI209" s="214"/>
      <c r="AJ209" s="214"/>
      <c r="AK209" s="214"/>
      <c r="AL209" s="214"/>
      <c r="AM209" s="214"/>
      <c r="AN209" s="214"/>
      <c r="AO209" s="214"/>
      <c r="AP209" s="214"/>
      <c r="AQ209" s="214"/>
      <c r="AR209" s="214"/>
      <c r="AS209" s="214"/>
      <c r="AT209" s="214"/>
      <c r="AU209" s="214"/>
      <c r="AV209" s="214"/>
      <c r="AW209" s="214"/>
      <c r="AX209" s="214"/>
      <c r="AY209" s="214"/>
      <c r="AZ209" s="214"/>
      <c r="BA209" s="214"/>
      <c r="BB209" s="214"/>
      <c r="BC209" s="214"/>
      <c r="BD209" s="214"/>
      <c r="BE209" s="214"/>
      <c r="BF209" s="214"/>
      <c r="BG209" s="214"/>
      <c r="BH209" s="214"/>
    </row>
    <row r="210" spans="1:60" outlineLevel="1" x14ac:dyDescent="0.25">
      <c r="A210" s="233">
        <v>57</v>
      </c>
      <c r="B210" s="234" t="s">
        <v>468</v>
      </c>
      <c r="C210" s="244" t="s">
        <v>469</v>
      </c>
      <c r="D210" s="235" t="s">
        <v>285</v>
      </c>
      <c r="E210" s="236">
        <v>1622</v>
      </c>
      <c r="F210" s="237"/>
      <c r="G210" s="238">
        <f>ROUND(E210*F210,2)</f>
        <v>0</v>
      </c>
      <c r="H210" s="237"/>
      <c r="I210" s="238">
        <f>ROUND(E210*H210,2)</f>
        <v>0</v>
      </c>
      <c r="J210" s="237"/>
      <c r="K210" s="238">
        <f>ROUND(E210*J210,2)</f>
        <v>0</v>
      </c>
      <c r="L210" s="238">
        <v>21</v>
      </c>
      <c r="M210" s="238">
        <f>G210*(1+L210/100)</f>
        <v>0</v>
      </c>
      <c r="N210" s="236">
        <v>7.3899999999999993E-2</v>
      </c>
      <c r="O210" s="236">
        <f>ROUND(E210*N210,2)</f>
        <v>119.87</v>
      </c>
      <c r="P210" s="236">
        <v>0</v>
      </c>
      <c r="Q210" s="236">
        <f>ROUND(E210*P210,2)</f>
        <v>0</v>
      </c>
      <c r="R210" s="238" t="s">
        <v>370</v>
      </c>
      <c r="S210" s="238" t="s">
        <v>202</v>
      </c>
      <c r="T210" s="239" t="s">
        <v>260</v>
      </c>
      <c r="U210" s="224">
        <v>0.48</v>
      </c>
      <c r="V210" s="224">
        <f>ROUND(E210*U210,2)</f>
        <v>778.56</v>
      </c>
      <c r="W210" s="224"/>
      <c r="X210" s="224" t="s">
        <v>261</v>
      </c>
      <c r="Y210" s="224" t="s">
        <v>205</v>
      </c>
      <c r="Z210" s="214"/>
      <c r="AA210" s="214"/>
      <c r="AB210" s="214"/>
      <c r="AC210" s="214"/>
      <c r="AD210" s="214"/>
      <c r="AE210" s="214"/>
      <c r="AF210" s="214"/>
      <c r="AG210" s="214" t="s">
        <v>262</v>
      </c>
      <c r="AH210" s="214"/>
      <c r="AI210" s="214"/>
      <c r="AJ210" s="214"/>
      <c r="AK210" s="214"/>
      <c r="AL210" s="214"/>
      <c r="AM210" s="214"/>
      <c r="AN210" s="214"/>
      <c r="AO210" s="214"/>
      <c r="AP210" s="214"/>
      <c r="AQ210" s="214"/>
      <c r="AR210" s="214"/>
      <c r="AS210" s="214"/>
      <c r="AT210" s="214"/>
      <c r="AU210" s="214"/>
      <c r="AV210" s="214"/>
      <c r="AW210" s="214"/>
      <c r="AX210" s="214"/>
      <c r="AY210" s="214"/>
      <c r="AZ210" s="214"/>
      <c r="BA210" s="214"/>
      <c r="BB210" s="214"/>
      <c r="BC210" s="214"/>
      <c r="BD210" s="214"/>
      <c r="BE210" s="214"/>
      <c r="BF210" s="214"/>
      <c r="BG210" s="214"/>
      <c r="BH210" s="214"/>
    </row>
    <row r="211" spans="1:60" ht="21" outlineLevel="2" x14ac:dyDescent="0.25">
      <c r="A211" s="221"/>
      <c r="B211" s="222"/>
      <c r="C211" s="260" t="s">
        <v>470</v>
      </c>
      <c r="D211" s="252"/>
      <c r="E211" s="252"/>
      <c r="F211" s="252"/>
      <c r="G211" s="252"/>
      <c r="H211" s="224"/>
      <c r="I211" s="224"/>
      <c r="J211" s="224"/>
      <c r="K211" s="224"/>
      <c r="L211" s="224"/>
      <c r="M211" s="224"/>
      <c r="N211" s="223"/>
      <c r="O211" s="223"/>
      <c r="P211" s="223"/>
      <c r="Q211" s="223"/>
      <c r="R211" s="224"/>
      <c r="S211" s="224"/>
      <c r="T211" s="224"/>
      <c r="U211" s="224"/>
      <c r="V211" s="224"/>
      <c r="W211" s="224"/>
      <c r="X211" s="224"/>
      <c r="Y211" s="224"/>
      <c r="Z211" s="214"/>
      <c r="AA211" s="214"/>
      <c r="AB211" s="214"/>
      <c r="AC211" s="214"/>
      <c r="AD211" s="214"/>
      <c r="AE211" s="214"/>
      <c r="AF211" s="214"/>
      <c r="AG211" s="214" t="s">
        <v>264</v>
      </c>
      <c r="AH211" s="214"/>
      <c r="AI211" s="214"/>
      <c r="AJ211" s="214"/>
      <c r="AK211" s="214"/>
      <c r="AL211" s="214"/>
      <c r="AM211" s="214"/>
      <c r="AN211" s="214"/>
      <c r="AO211" s="214"/>
      <c r="AP211" s="214"/>
      <c r="AQ211" s="214"/>
      <c r="AR211" s="214"/>
      <c r="AS211" s="214"/>
      <c r="AT211" s="214"/>
      <c r="AU211" s="214"/>
      <c r="AV211" s="214"/>
      <c r="AW211" s="214"/>
      <c r="AX211" s="214"/>
      <c r="AY211" s="214"/>
      <c r="AZ211" s="214"/>
      <c r="BA211" s="241" t="str">
        <f>C211</f>
        <v>s provedením lože z kameniva drceného, s vyplněním spár, s dvojitým hutněním a se smetením přebytečného materiálu na krajnici. S dodáním hmot pro lože a výplň spár.</v>
      </c>
      <c r="BB211" s="214"/>
      <c r="BC211" s="214"/>
      <c r="BD211" s="214"/>
      <c r="BE211" s="214"/>
      <c r="BF211" s="214"/>
      <c r="BG211" s="214"/>
      <c r="BH211" s="214"/>
    </row>
    <row r="212" spans="1:60" outlineLevel="2" x14ac:dyDescent="0.25">
      <c r="A212" s="221"/>
      <c r="B212" s="222"/>
      <c r="C212" s="261" t="s">
        <v>295</v>
      </c>
      <c r="D212" s="250"/>
      <c r="E212" s="251"/>
      <c r="F212" s="224"/>
      <c r="G212" s="224"/>
      <c r="H212" s="224"/>
      <c r="I212" s="224"/>
      <c r="J212" s="224"/>
      <c r="K212" s="224"/>
      <c r="L212" s="224"/>
      <c r="M212" s="224"/>
      <c r="N212" s="223"/>
      <c r="O212" s="223"/>
      <c r="P212" s="223"/>
      <c r="Q212" s="223"/>
      <c r="R212" s="224"/>
      <c r="S212" s="224"/>
      <c r="T212" s="224"/>
      <c r="U212" s="224"/>
      <c r="V212" s="224"/>
      <c r="W212" s="224"/>
      <c r="X212" s="224"/>
      <c r="Y212" s="224"/>
      <c r="Z212" s="214"/>
      <c r="AA212" s="214"/>
      <c r="AB212" s="214"/>
      <c r="AC212" s="214"/>
      <c r="AD212" s="214"/>
      <c r="AE212" s="214"/>
      <c r="AF212" s="214"/>
      <c r="AG212" s="214" t="s">
        <v>266</v>
      </c>
      <c r="AH212" s="214">
        <v>0</v>
      </c>
      <c r="AI212" s="214"/>
      <c r="AJ212" s="214"/>
      <c r="AK212" s="214"/>
      <c r="AL212" s="214"/>
      <c r="AM212" s="214"/>
      <c r="AN212" s="214"/>
      <c r="AO212" s="214"/>
      <c r="AP212" s="214"/>
      <c r="AQ212" s="214"/>
      <c r="AR212" s="214"/>
      <c r="AS212" s="214"/>
      <c r="AT212" s="214"/>
      <c r="AU212" s="214"/>
      <c r="AV212" s="214"/>
      <c r="AW212" s="214"/>
      <c r="AX212" s="214"/>
      <c r="AY212" s="214"/>
      <c r="AZ212" s="214"/>
      <c r="BA212" s="214"/>
      <c r="BB212" s="214"/>
      <c r="BC212" s="214"/>
      <c r="BD212" s="214"/>
      <c r="BE212" s="214"/>
      <c r="BF212" s="214"/>
      <c r="BG212" s="214"/>
      <c r="BH212" s="214"/>
    </row>
    <row r="213" spans="1:60" outlineLevel="3" x14ac:dyDescent="0.25">
      <c r="A213" s="221"/>
      <c r="B213" s="222"/>
      <c r="C213" s="261" t="s">
        <v>471</v>
      </c>
      <c r="D213" s="250"/>
      <c r="E213" s="251">
        <v>277</v>
      </c>
      <c r="F213" s="224"/>
      <c r="G213" s="224"/>
      <c r="H213" s="224"/>
      <c r="I213" s="224"/>
      <c r="J213" s="224"/>
      <c r="K213" s="224"/>
      <c r="L213" s="224"/>
      <c r="M213" s="224"/>
      <c r="N213" s="223"/>
      <c r="O213" s="223"/>
      <c r="P213" s="223"/>
      <c r="Q213" s="223"/>
      <c r="R213" s="224"/>
      <c r="S213" s="224"/>
      <c r="T213" s="224"/>
      <c r="U213" s="224"/>
      <c r="V213" s="224"/>
      <c r="W213" s="224"/>
      <c r="X213" s="224"/>
      <c r="Y213" s="224"/>
      <c r="Z213" s="214"/>
      <c r="AA213" s="214"/>
      <c r="AB213" s="214"/>
      <c r="AC213" s="214"/>
      <c r="AD213" s="214"/>
      <c r="AE213" s="214"/>
      <c r="AF213" s="214"/>
      <c r="AG213" s="214" t="s">
        <v>266</v>
      </c>
      <c r="AH213" s="214">
        <v>0</v>
      </c>
      <c r="AI213" s="214"/>
      <c r="AJ213" s="214"/>
      <c r="AK213" s="214"/>
      <c r="AL213" s="214"/>
      <c r="AM213" s="214"/>
      <c r="AN213" s="214"/>
      <c r="AO213" s="214"/>
      <c r="AP213" s="214"/>
      <c r="AQ213" s="214"/>
      <c r="AR213" s="214"/>
      <c r="AS213" s="214"/>
      <c r="AT213" s="214"/>
      <c r="AU213" s="214"/>
      <c r="AV213" s="214"/>
      <c r="AW213" s="214"/>
      <c r="AX213" s="214"/>
      <c r="AY213" s="214"/>
      <c r="AZ213" s="214"/>
      <c r="BA213" s="214"/>
      <c r="BB213" s="214"/>
      <c r="BC213" s="214"/>
      <c r="BD213" s="214"/>
      <c r="BE213" s="214"/>
      <c r="BF213" s="214"/>
      <c r="BG213" s="214"/>
      <c r="BH213" s="214"/>
    </row>
    <row r="214" spans="1:60" outlineLevel="3" x14ac:dyDescent="0.25">
      <c r="A214" s="221"/>
      <c r="B214" s="222"/>
      <c r="C214" s="261" t="s">
        <v>299</v>
      </c>
      <c r="D214" s="250"/>
      <c r="E214" s="251"/>
      <c r="F214" s="224"/>
      <c r="G214" s="224"/>
      <c r="H214" s="224"/>
      <c r="I214" s="224"/>
      <c r="J214" s="224"/>
      <c r="K214" s="224"/>
      <c r="L214" s="224"/>
      <c r="M214" s="224"/>
      <c r="N214" s="223"/>
      <c r="O214" s="223"/>
      <c r="P214" s="223"/>
      <c r="Q214" s="223"/>
      <c r="R214" s="224"/>
      <c r="S214" s="224"/>
      <c r="T214" s="224"/>
      <c r="U214" s="224"/>
      <c r="V214" s="224"/>
      <c r="W214" s="224"/>
      <c r="X214" s="224"/>
      <c r="Y214" s="224"/>
      <c r="Z214" s="214"/>
      <c r="AA214" s="214"/>
      <c r="AB214" s="214"/>
      <c r="AC214" s="214"/>
      <c r="AD214" s="214"/>
      <c r="AE214" s="214"/>
      <c r="AF214" s="214"/>
      <c r="AG214" s="214" t="s">
        <v>266</v>
      </c>
      <c r="AH214" s="214">
        <v>0</v>
      </c>
      <c r="AI214" s="214"/>
      <c r="AJ214" s="214"/>
      <c r="AK214" s="214"/>
      <c r="AL214" s="214"/>
      <c r="AM214" s="214"/>
      <c r="AN214" s="214"/>
      <c r="AO214" s="214"/>
      <c r="AP214" s="214"/>
      <c r="AQ214" s="214"/>
      <c r="AR214" s="214"/>
      <c r="AS214" s="214"/>
      <c r="AT214" s="214"/>
      <c r="AU214" s="214"/>
      <c r="AV214" s="214"/>
      <c r="AW214" s="214"/>
      <c r="AX214" s="214"/>
      <c r="AY214" s="214"/>
      <c r="AZ214" s="214"/>
      <c r="BA214" s="214"/>
      <c r="BB214" s="214"/>
      <c r="BC214" s="214"/>
      <c r="BD214" s="214"/>
      <c r="BE214" s="214"/>
      <c r="BF214" s="214"/>
      <c r="BG214" s="214"/>
      <c r="BH214" s="214"/>
    </row>
    <row r="215" spans="1:60" outlineLevel="3" x14ac:dyDescent="0.25">
      <c r="A215" s="221"/>
      <c r="B215" s="222"/>
      <c r="C215" s="261" t="s">
        <v>472</v>
      </c>
      <c r="D215" s="250"/>
      <c r="E215" s="251">
        <v>623</v>
      </c>
      <c r="F215" s="224"/>
      <c r="G215" s="224"/>
      <c r="H215" s="224"/>
      <c r="I215" s="224"/>
      <c r="J215" s="224"/>
      <c r="K215" s="224"/>
      <c r="L215" s="224"/>
      <c r="M215" s="224"/>
      <c r="N215" s="223"/>
      <c r="O215" s="223"/>
      <c r="P215" s="223"/>
      <c r="Q215" s="223"/>
      <c r="R215" s="224"/>
      <c r="S215" s="224"/>
      <c r="T215" s="224"/>
      <c r="U215" s="224"/>
      <c r="V215" s="224"/>
      <c r="W215" s="224"/>
      <c r="X215" s="224"/>
      <c r="Y215" s="224"/>
      <c r="Z215" s="214"/>
      <c r="AA215" s="214"/>
      <c r="AB215" s="214"/>
      <c r="AC215" s="214"/>
      <c r="AD215" s="214"/>
      <c r="AE215" s="214"/>
      <c r="AF215" s="214"/>
      <c r="AG215" s="214" t="s">
        <v>266</v>
      </c>
      <c r="AH215" s="214">
        <v>0</v>
      </c>
      <c r="AI215" s="214"/>
      <c r="AJ215" s="214"/>
      <c r="AK215" s="214"/>
      <c r="AL215" s="214"/>
      <c r="AM215" s="214"/>
      <c r="AN215" s="214"/>
      <c r="AO215" s="214"/>
      <c r="AP215" s="214"/>
      <c r="AQ215" s="214"/>
      <c r="AR215" s="214"/>
      <c r="AS215" s="214"/>
      <c r="AT215" s="214"/>
      <c r="AU215" s="214"/>
      <c r="AV215" s="214"/>
      <c r="AW215" s="214"/>
      <c r="AX215" s="214"/>
      <c r="AY215" s="214"/>
      <c r="AZ215" s="214"/>
      <c r="BA215" s="214"/>
      <c r="BB215" s="214"/>
      <c r="BC215" s="214"/>
      <c r="BD215" s="214"/>
      <c r="BE215" s="214"/>
      <c r="BF215" s="214"/>
      <c r="BG215" s="214"/>
      <c r="BH215" s="214"/>
    </row>
    <row r="216" spans="1:60" outlineLevel="3" x14ac:dyDescent="0.25">
      <c r="A216" s="221"/>
      <c r="B216" s="222"/>
      <c r="C216" s="261" t="s">
        <v>306</v>
      </c>
      <c r="D216" s="250"/>
      <c r="E216" s="251"/>
      <c r="F216" s="224"/>
      <c r="G216" s="224"/>
      <c r="H216" s="224"/>
      <c r="I216" s="224"/>
      <c r="J216" s="224"/>
      <c r="K216" s="224"/>
      <c r="L216" s="224"/>
      <c r="M216" s="224"/>
      <c r="N216" s="223"/>
      <c r="O216" s="223"/>
      <c r="P216" s="223"/>
      <c r="Q216" s="223"/>
      <c r="R216" s="224"/>
      <c r="S216" s="224"/>
      <c r="T216" s="224"/>
      <c r="U216" s="224"/>
      <c r="V216" s="224"/>
      <c r="W216" s="224"/>
      <c r="X216" s="224"/>
      <c r="Y216" s="224"/>
      <c r="Z216" s="214"/>
      <c r="AA216" s="214"/>
      <c r="AB216" s="214"/>
      <c r="AC216" s="214"/>
      <c r="AD216" s="214"/>
      <c r="AE216" s="214"/>
      <c r="AF216" s="214"/>
      <c r="AG216" s="214" t="s">
        <v>266</v>
      </c>
      <c r="AH216" s="214">
        <v>0</v>
      </c>
      <c r="AI216" s="214"/>
      <c r="AJ216" s="214"/>
      <c r="AK216" s="214"/>
      <c r="AL216" s="214"/>
      <c r="AM216" s="214"/>
      <c r="AN216" s="214"/>
      <c r="AO216" s="214"/>
      <c r="AP216" s="214"/>
      <c r="AQ216" s="214"/>
      <c r="AR216" s="214"/>
      <c r="AS216" s="214"/>
      <c r="AT216" s="214"/>
      <c r="AU216" s="214"/>
      <c r="AV216" s="214"/>
      <c r="AW216" s="214"/>
      <c r="AX216" s="214"/>
      <c r="AY216" s="214"/>
      <c r="AZ216" s="214"/>
      <c r="BA216" s="214"/>
      <c r="BB216" s="214"/>
      <c r="BC216" s="214"/>
      <c r="BD216" s="214"/>
      <c r="BE216" s="214"/>
      <c r="BF216" s="214"/>
      <c r="BG216" s="214"/>
      <c r="BH216" s="214"/>
    </row>
    <row r="217" spans="1:60" outlineLevel="3" x14ac:dyDescent="0.25">
      <c r="A217" s="221"/>
      <c r="B217" s="222"/>
      <c r="C217" s="261" t="s">
        <v>473</v>
      </c>
      <c r="D217" s="250"/>
      <c r="E217" s="251">
        <v>451</v>
      </c>
      <c r="F217" s="224"/>
      <c r="G217" s="224"/>
      <c r="H217" s="224"/>
      <c r="I217" s="224"/>
      <c r="J217" s="224"/>
      <c r="K217" s="224"/>
      <c r="L217" s="224"/>
      <c r="M217" s="224"/>
      <c r="N217" s="223"/>
      <c r="O217" s="223"/>
      <c r="P217" s="223"/>
      <c r="Q217" s="223"/>
      <c r="R217" s="224"/>
      <c r="S217" s="224"/>
      <c r="T217" s="224"/>
      <c r="U217" s="224"/>
      <c r="V217" s="224"/>
      <c r="W217" s="224"/>
      <c r="X217" s="224"/>
      <c r="Y217" s="224"/>
      <c r="Z217" s="214"/>
      <c r="AA217" s="214"/>
      <c r="AB217" s="214"/>
      <c r="AC217" s="214"/>
      <c r="AD217" s="214"/>
      <c r="AE217" s="214"/>
      <c r="AF217" s="214"/>
      <c r="AG217" s="214" t="s">
        <v>266</v>
      </c>
      <c r="AH217" s="214">
        <v>0</v>
      </c>
      <c r="AI217" s="214"/>
      <c r="AJ217" s="214"/>
      <c r="AK217" s="214"/>
      <c r="AL217" s="214"/>
      <c r="AM217" s="214"/>
      <c r="AN217" s="214"/>
      <c r="AO217" s="214"/>
      <c r="AP217" s="214"/>
      <c r="AQ217" s="214"/>
      <c r="AR217" s="214"/>
      <c r="AS217" s="214"/>
      <c r="AT217" s="214"/>
      <c r="AU217" s="214"/>
      <c r="AV217" s="214"/>
      <c r="AW217" s="214"/>
      <c r="AX217" s="214"/>
      <c r="AY217" s="214"/>
      <c r="AZ217" s="214"/>
      <c r="BA217" s="214"/>
      <c r="BB217" s="214"/>
      <c r="BC217" s="214"/>
      <c r="BD217" s="214"/>
      <c r="BE217" s="214"/>
      <c r="BF217" s="214"/>
      <c r="BG217" s="214"/>
      <c r="BH217" s="214"/>
    </row>
    <row r="218" spans="1:60" outlineLevel="3" x14ac:dyDescent="0.25">
      <c r="A218" s="221"/>
      <c r="B218" s="222"/>
      <c r="C218" s="261" t="s">
        <v>302</v>
      </c>
      <c r="D218" s="250"/>
      <c r="E218" s="251"/>
      <c r="F218" s="224"/>
      <c r="G218" s="224"/>
      <c r="H218" s="224"/>
      <c r="I218" s="224"/>
      <c r="J218" s="224"/>
      <c r="K218" s="224"/>
      <c r="L218" s="224"/>
      <c r="M218" s="224"/>
      <c r="N218" s="223"/>
      <c r="O218" s="223"/>
      <c r="P218" s="223"/>
      <c r="Q218" s="223"/>
      <c r="R218" s="224"/>
      <c r="S218" s="224"/>
      <c r="T218" s="224"/>
      <c r="U218" s="224"/>
      <c r="V218" s="224"/>
      <c r="W218" s="224"/>
      <c r="X218" s="224"/>
      <c r="Y218" s="224"/>
      <c r="Z218" s="214"/>
      <c r="AA218" s="214"/>
      <c r="AB218" s="214"/>
      <c r="AC218" s="214"/>
      <c r="AD218" s="214"/>
      <c r="AE218" s="214"/>
      <c r="AF218" s="214"/>
      <c r="AG218" s="214" t="s">
        <v>266</v>
      </c>
      <c r="AH218" s="214">
        <v>0</v>
      </c>
      <c r="AI218" s="214"/>
      <c r="AJ218" s="214"/>
      <c r="AK218" s="214"/>
      <c r="AL218" s="214"/>
      <c r="AM218" s="214"/>
      <c r="AN218" s="214"/>
      <c r="AO218" s="214"/>
      <c r="AP218" s="214"/>
      <c r="AQ218" s="214"/>
      <c r="AR218" s="214"/>
      <c r="AS218" s="214"/>
      <c r="AT218" s="214"/>
      <c r="AU218" s="214"/>
      <c r="AV218" s="214"/>
      <c r="AW218" s="214"/>
      <c r="AX218" s="214"/>
      <c r="AY218" s="214"/>
      <c r="AZ218" s="214"/>
      <c r="BA218" s="214"/>
      <c r="BB218" s="214"/>
      <c r="BC218" s="214"/>
      <c r="BD218" s="214"/>
      <c r="BE218" s="214"/>
      <c r="BF218" s="214"/>
      <c r="BG218" s="214"/>
      <c r="BH218" s="214"/>
    </row>
    <row r="219" spans="1:60" outlineLevel="3" x14ac:dyDescent="0.25">
      <c r="A219" s="221"/>
      <c r="B219" s="222"/>
      <c r="C219" s="261" t="s">
        <v>474</v>
      </c>
      <c r="D219" s="250"/>
      <c r="E219" s="251">
        <v>78</v>
      </c>
      <c r="F219" s="224"/>
      <c r="G219" s="224"/>
      <c r="H219" s="224"/>
      <c r="I219" s="224"/>
      <c r="J219" s="224"/>
      <c r="K219" s="224"/>
      <c r="L219" s="224"/>
      <c r="M219" s="224"/>
      <c r="N219" s="223"/>
      <c r="O219" s="223"/>
      <c r="P219" s="223"/>
      <c r="Q219" s="223"/>
      <c r="R219" s="224"/>
      <c r="S219" s="224"/>
      <c r="T219" s="224"/>
      <c r="U219" s="224"/>
      <c r="V219" s="224"/>
      <c r="W219" s="224"/>
      <c r="X219" s="224"/>
      <c r="Y219" s="224"/>
      <c r="Z219" s="214"/>
      <c r="AA219" s="214"/>
      <c r="AB219" s="214"/>
      <c r="AC219" s="214"/>
      <c r="AD219" s="214"/>
      <c r="AE219" s="214"/>
      <c r="AF219" s="214"/>
      <c r="AG219" s="214" t="s">
        <v>266</v>
      </c>
      <c r="AH219" s="214">
        <v>0</v>
      </c>
      <c r="AI219" s="214"/>
      <c r="AJ219" s="214"/>
      <c r="AK219" s="214"/>
      <c r="AL219" s="214"/>
      <c r="AM219" s="214"/>
      <c r="AN219" s="214"/>
      <c r="AO219" s="214"/>
      <c r="AP219" s="214"/>
      <c r="AQ219" s="214"/>
      <c r="AR219" s="214"/>
      <c r="AS219" s="214"/>
      <c r="AT219" s="214"/>
      <c r="AU219" s="214"/>
      <c r="AV219" s="214"/>
      <c r="AW219" s="214"/>
      <c r="AX219" s="214"/>
      <c r="AY219" s="214"/>
      <c r="AZ219" s="214"/>
      <c r="BA219" s="214"/>
      <c r="BB219" s="214"/>
      <c r="BC219" s="214"/>
      <c r="BD219" s="214"/>
      <c r="BE219" s="214"/>
      <c r="BF219" s="214"/>
      <c r="BG219" s="214"/>
      <c r="BH219" s="214"/>
    </row>
    <row r="220" spans="1:60" outlineLevel="3" x14ac:dyDescent="0.25">
      <c r="A220" s="221"/>
      <c r="B220" s="222"/>
      <c r="C220" s="261" t="s">
        <v>475</v>
      </c>
      <c r="D220" s="250"/>
      <c r="E220" s="251"/>
      <c r="F220" s="224"/>
      <c r="G220" s="224"/>
      <c r="H220" s="224"/>
      <c r="I220" s="224"/>
      <c r="J220" s="224"/>
      <c r="K220" s="224"/>
      <c r="L220" s="224"/>
      <c r="M220" s="224"/>
      <c r="N220" s="223"/>
      <c r="O220" s="223"/>
      <c r="P220" s="223"/>
      <c r="Q220" s="223"/>
      <c r="R220" s="224"/>
      <c r="S220" s="224"/>
      <c r="T220" s="224"/>
      <c r="U220" s="224"/>
      <c r="V220" s="224"/>
      <c r="W220" s="224"/>
      <c r="X220" s="224"/>
      <c r="Y220" s="224"/>
      <c r="Z220" s="214"/>
      <c r="AA220" s="214"/>
      <c r="AB220" s="214"/>
      <c r="AC220" s="214"/>
      <c r="AD220" s="214"/>
      <c r="AE220" s="214"/>
      <c r="AF220" s="214"/>
      <c r="AG220" s="214" t="s">
        <v>266</v>
      </c>
      <c r="AH220" s="214">
        <v>0</v>
      </c>
      <c r="AI220" s="214"/>
      <c r="AJ220" s="214"/>
      <c r="AK220" s="214"/>
      <c r="AL220" s="214"/>
      <c r="AM220" s="214"/>
      <c r="AN220" s="214"/>
      <c r="AO220" s="214"/>
      <c r="AP220" s="214"/>
      <c r="AQ220" s="214"/>
      <c r="AR220" s="214"/>
      <c r="AS220" s="214"/>
      <c r="AT220" s="214"/>
      <c r="AU220" s="214"/>
      <c r="AV220" s="214"/>
      <c r="AW220" s="214"/>
      <c r="AX220" s="214"/>
      <c r="AY220" s="214"/>
      <c r="AZ220" s="214"/>
      <c r="BA220" s="214"/>
      <c r="BB220" s="214"/>
      <c r="BC220" s="214"/>
      <c r="BD220" s="214"/>
      <c r="BE220" s="214"/>
      <c r="BF220" s="214"/>
      <c r="BG220" s="214"/>
      <c r="BH220" s="214"/>
    </row>
    <row r="221" spans="1:60" outlineLevel="3" x14ac:dyDescent="0.25">
      <c r="A221" s="221"/>
      <c r="B221" s="222"/>
      <c r="C221" s="261" t="s">
        <v>476</v>
      </c>
      <c r="D221" s="250"/>
      <c r="E221" s="251">
        <v>153</v>
      </c>
      <c r="F221" s="224"/>
      <c r="G221" s="224"/>
      <c r="H221" s="224"/>
      <c r="I221" s="224"/>
      <c r="J221" s="224"/>
      <c r="K221" s="224"/>
      <c r="L221" s="224"/>
      <c r="M221" s="224"/>
      <c r="N221" s="223"/>
      <c r="O221" s="223"/>
      <c r="P221" s="223"/>
      <c r="Q221" s="223"/>
      <c r="R221" s="224"/>
      <c r="S221" s="224"/>
      <c r="T221" s="224"/>
      <c r="U221" s="224"/>
      <c r="V221" s="224"/>
      <c r="W221" s="224"/>
      <c r="X221" s="224"/>
      <c r="Y221" s="224"/>
      <c r="Z221" s="214"/>
      <c r="AA221" s="214"/>
      <c r="AB221" s="214"/>
      <c r="AC221" s="214"/>
      <c r="AD221" s="214"/>
      <c r="AE221" s="214"/>
      <c r="AF221" s="214"/>
      <c r="AG221" s="214" t="s">
        <v>266</v>
      </c>
      <c r="AH221" s="214">
        <v>0</v>
      </c>
      <c r="AI221" s="214"/>
      <c r="AJ221" s="214"/>
      <c r="AK221" s="214"/>
      <c r="AL221" s="214"/>
      <c r="AM221" s="214"/>
      <c r="AN221" s="214"/>
      <c r="AO221" s="214"/>
      <c r="AP221" s="214"/>
      <c r="AQ221" s="214"/>
      <c r="AR221" s="214"/>
      <c r="AS221" s="214"/>
      <c r="AT221" s="214"/>
      <c r="AU221" s="214"/>
      <c r="AV221" s="214"/>
      <c r="AW221" s="214"/>
      <c r="AX221" s="214"/>
      <c r="AY221" s="214"/>
      <c r="AZ221" s="214"/>
      <c r="BA221" s="214"/>
      <c r="BB221" s="214"/>
      <c r="BC221" s="214"/>
      <c r="BD221" s="214"/>
      <c r="BE221" s="214"/>
      <c r="BF221" s="214"/>
      <c r="BG221" s="214"/>
      <c r="BH221" s="214"/>
    </row>
    <row r="222" spans="1:60" outlineLevel="3" x14ac:dyDescent="0.25">
      <c r="A222" s="221"/>
      <c r="B222" s="222"/>
      <c r="C222" s="261" t="s">
        <v>295</v>
      </c>
      <c r="D222" s="250"/>
      <c r="E222" s="251"/>
      <c r="F222" s="224"/>
      <c r="G222" s="224"/>
      <c r="H222" s="224"/>
      <c r="I222" s="224"/>
      <c r="J222" s="224"/>
      <c r="K222" s="224"/>
      <c r="L222" s="224"/>
      <c r="M222" s="224"/>
      <c r="N222" s="223"/>
      <c r="O222" s="223"/>
      <c r="P222" s="223"/>
      <c r="Q222" s="223"/>
      <c r="R222" s="224"/>
      <c r="S222" s="224"/>
      <c r="T222" s="224"/>
      <c r="U222" s="224"/>
      <c r="V222" s="224"/>
      <c r="W222" s="224"/>
      <c r="X222" s="224"/>
      <c r="Y222" s="224"/>
      <c r="Z222" s="214"/>
      <c r="AA222" s="214"/>
      <c r="AB222" s="214"/>
      <c r="AC222" s="214"/>
      <c r="AD222" s="214"/>
      <c r="AE222" s="214"/>
      <c r="AF222" s="214"/>
      <c r="AG222" s="214" t="s">
        <v>266</v>
      </c>
      <c r="AH222" s="214">
        <v>0</v>
      </c>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row>
    <row r="223" spans="1:60" outlineLevel="3" x14ac:dyDescent="0.25">
      <c r="A223" s="221"/>
      <c r="B223" s="222"/>
      <c r="C223" s="261" t="s">
        <v>477</v>
      </c>
      <c r="D223" s="250"/>
      <c r="E223" s="251">
        <v>40</v>
      </c>
      <c r="F223" s="224"/>
      <c r="G223" s="224"/>
      <c r="H223" s="224"/>
      <c r="I223" s="224"/>
      <c r="J223" s="224"/>
      <c r="K223" s="224"/>
      <c r="L223" s="224"/>
      <c r="M223" s="224"/>
      <c r="N223" s="223"/>
      <c r="O223" s="223"/>
      <c r="P223" s="223"/>
      <c r="Q223" s="223"/>
      <c r="R223" s="224"/>
      <c r="S223" s="224"/>
      <c r="T223" s="224"/>
      <c r="U223" s="224"/>
      <c r="V223" s="224"/>
      <c r="W223" s="224"/>
      <c r="X223" s="224"/>
      <c r="Y223" s="224"/>
      <c r="Z223" s="214"/>
      <c r="AA223" s="214"/>
      <c r="AB223" s="214"/>
      <c r="AC223" s="214"/>
      <c r="AD223" s="214"/>
      <c r="AE223" s="214"/>
      <c r="AF223" s="214"/>
      <c r="AG223" s="214" t="s">
        <v>266</v>
      </c>
      <c r="AH223" s="214">
        <v>0</v>
      </c>
      <c r="AI223" s="214"/>
      <c r="AJ223" s="214"/>
      <c r="AK223" s="214"/>
      <c r="AL223" s="214"/>
      <c r="AM223" s="214"/>
      <c r="AN223" s="214"/>
      <c r="AO223" s="214"/>
      <c r="AP223" s="214"/>
      <c r="AQ223" s="214"/>
      <c r="AR223" s="214"/>
      <c r="AS223" s="214"/>
      <c r="AT223" s="214"/>
      <c r="AU223" s="214"/>
      <c r="AV223" s="214"/>
      <c r="AW223" s="214"/>
      <c r="AX223" s="214"/>
      <c r="AY223" s="214"/>
      <c r="AZ223" s="214"/>
      <c r="BA223" s="214"/>
      <c r="BB223" s="214"/>
      <c r="BC223" s="214"/>
      <c r="BD223" s="214"/>
      <c r="BE223" s="214"/>
      <c r="BF223" s="214"/>
      <c r="BG223" s="214"/>
      <c r="BH223" s="214"/>
    </row>
    <row r="224" spans="1:60" outlineLevel="1" x14ac:dyDescent="0.25">
      <c r="A224" s="253">
        <v>58</v>
      </c>
      <c r="B224" s="254" t="s">
        <v>478</v>
      </c>
      <c r="C224" s="262" t="s">
        <v>479</v>
      </c>
      <c r="D224" s="255" t="s">
        <v>383</v>
      </c>
      <c r="E224" s="256">
        <v>20</v>
      </c>
      <c r="F224" s="257"/>
      <c r="G224" s="258">
        <f>ROUND(E224*F224,2)</f>
        <v>0</v>
      </c>
      <c r="H224" s="257"/>
      <c r="I224" s="258">
        <f>ROUND(E224*H224,2)</f>
        <v>0</v>
      </c>
      <c r="J224" s="257"/>
      <c r="K224" s="258">
        <f>ROUND(E224*J224,2)</f>
        <v>0</v>
      </c>
      <c r="L224" s="258">
        <v>21</v>
      </c>
      <c r="M224" s="258">
        <f>G224*(1+L224/100)</f>
        <v>0</v>
      </c>
      <c r="N224" s="256">
        <v>3.6000000000000002E-4</v>
      </c>
      <c r="O224" s="256">
        <f>ROUND(E224*N224,2)</f>
        <v>0.01</v>
      </c>
      <c r="P224" s="256">
        <v>0</v>
      </c>
      <c r="Q224" s="256">
        <f>ROUND(E224*P224,2)</f>
        <v>0</v>
      </c>
      <c r="R224" s="258" t="s">
        <v>370</v>
      </c>
      <c r="S224" s="258" t="s">
        <v>202</v>
      </c>
      <c r="T224" s="259" t="s">
        <v>260</v>
      </c>
      <c r="U224" s="224">
        <v>0.43</v>
      </c>
      <c r="V224" s="224">
        <f>ROUND(E224*U224,2)</f>
        <v>8.6</v>
      </c>
      <c r="W224" s="224"/>
      <c r="X224" s="224" t="s">
        <v>261</v>
      </c>
      <c r="Y224" s="224" t="s">
        <v>205</v>
      </c>
      <c r="Z224" s="214"/>
      <c r="AA224" s="214"/>
      <c r="AB224" s="214"/>
      <c r="AC224" s="214"/>
      <c r="AD224" s="214"/>
      <c r="AE224" s="214"/>
      <c r="AF224" s="214"/>
      <c r="AG224" s="214" t="s">
        <v>262</v>
      </c>
      <c r="AH224" s="214"/>
      <c r="AI224" s="214"/>
      <c r="AJ224" s="214"/>
      <c r="AK224" s="214"/>
      <c r="AL224" s="214"/>
      <c r="AM224" s="214"/>
      <c r="AN224" s="214"/>
      <c r="AO224" s="214"/>
      <c r="AP224" s="214"/>
      <c r="AQ224" s="214"/>
      <c r="AR224" s="214"/>
      <c r="AS224" s="214"/>
      <c r="AT224" s="214"/>
      <c r="AU224" s="214"/>
      <c r="AV224" s="214"/>
      <c r="AW224" s="214"/>
      <c r="AX224" s="214"/>
      <c r="AY224" s="214"/>
      <c r="AZ224" s="214"/>
      <c r="BA224" s="214"/>
      <c r="BB224" s="214"/>
      <c r="BC224" s="214"/>
      <c r="BD224" s="214"/>
      <c r="BE224" s="214"/>
      <c r="BF224" s="214"/>
      <c r="BG224" s="214"/>
      <c r="BH224" s="214"/>
    </row>
    <row r="225" spans="1:60" outlineLevel="1" x14ac:dyDescent="0.25">
      <c r="A225" s="233">
        <v>59</v>
      </c>
      <c r="B225" s="234" t="s">
        <v>480</v>
      </c>
      <c r="C225" s="244" t="s">
        <v>481</v>
      </c>
      <c r="D225" s="235" t="s">
        <v>258</v>
      </c>
      <c r="E225" s="236">
        <v>10.824</v>
      </c>
      <c r="F225" s="237"/>
      <c r="G225" s="238">
        <f>ROUND(E225*F225,2)</f>
        <v>0</v>
      </c>
      <c r="H225" s="237"/>
      <c r="I225" s="238">
        <f>ROUND(E225*H225,2)</f>
        <v>0</v>
      </c>
      <c r="J225" s="237"/>
      <c r="K225" s="238">
        <f>ROUND(E225*J225,2)</f>
        <v>0</v>
      </c>
      <c r="L225" s="238">
        <v>21</v>
      </c>
      <c r="M225" s="238">
        <f>G225*(1+L225/100)</f>
        <v>0</v>
      </c>
      <c r="N225" s="236">
        <v>0</v>
      </c>
      <c r="O225" s="236">
        <f>ROUND(E225*N225,2)</f>
        <v>0</v>
      </c>
      <c r="P225" s="236">
        <v>0</v>
      </c>
      <c r="Q225" s="236">
        <f>ROUND(E225*P225,2)</f>
        <v>0</v>
      </c>
      <c r="R225" s="238" t="s">
        <v>370</v>
      </c>
      <c r="S225" s="238" t="s">
        <v>202</v>
      </c>
      <c r="T225" s="239" t="s">
        <v>260</v>
      </c>
      <c r="U225" s="224">
        <v>3</v>
      </c>
      <c r="V225" s="224">
        <f>ROUND(E225*U225,2)</f>
        <v>32.47</v>
      </c>
      <c r="W225" s="224"/>
      <c r="X225" s="224" t="s">
        <v>261</v>
      </c>
      <c r="Y225" s="224" t="s">
        <v>205</v>
      </c>
      <c r="Z225" s="214"/>
      <c r="AA225" s="214"/>
      <c r="AB225" s="214"/>
      <c r="AC225" s="214"/>
      <c r="AD225" s="214"/>
      <c r="AE225" s="214"/>
      <c r="AF225" s="214"/>
      <c r="AG225" s="214" t="s">
        <v>262</v>
      </c>
      <c r="AH225" s="214"/>
      <c r="AI225" s="214"/>
      <c r="AJ225" s="214"/>
      <c r="AK225" s="214"/>
      <c r="AL225" s="214"/>
      <c r="AM225" s="214"/>
      <c r="AN225" s="214"/>
      <c r="AO225" s="214"/>
      <c r="AP225" s="214"/>
      <c r="AQ225" s="214"/>
      <c r="AR225" s="214"/>
      <c r="AS225" s="214"/>
      <c r="AT225" s="214"/>
      <c r="AU225" s="214"/>
      <c r="AV225" s="214"/>
      <c r="AW225" s="214"/>
      <c r="AX225" s="214"/>
      <c r="AY225" s="214"/>
      <c r="AZ225" s="214"/>
      <c r="BA225" s="214"/>
      <c r="BB225" s="214"/>
      <c r="BC225" s="214"/>
      <c r="BD225" s="214"/>
      <c r="BE225" s="214"/>
      <c r="BF225" s="214"/>
      <c r="BG225" s="214"/>
      <c r="BH225" s="214"/>
    </row>
    <row r="226" spans="1:60" outlineLevel="2" x14ac:dyDescent="0.25">
      <c r="A226" s="221"/>
      <c r="B226" s="222"/>
      <c r="C226" s="260" t="s">
        <v>482</v>
      </c>
      <c r="D226" s="252"/>
      <c r="E226" s="252"/>
      <c r="F226" s="252"/>
      <c r="G226" s="252"/>
      <c r="H226" s="224"/>
      <c r="I226" s="224"/>
      <c r="J226" s="224"/>
      <c r="K226" s="224"/>
      <c r="L226" s="224"/>
      <c r="M226" s="224"/>
      <c r="N226" s="223"/>
      <c r="O226" s="223"/>
      <c r="P226" s="223"/>
      <c r="Q226" s="223"/>
      <c r="R226" s="224"/>
      <c r="S226" s="224"/>
      <c r="T226" s="224"/>
      <c r="U226" s="224"/>
      <c r="V226" s="224"/>
      <c r="W226" s="224"/>
      <c r="X226" s="224"/>
      <c r="Y226" s="224"/>
      <c r="Z226" s="214"/>
      <c r="AA226" s="214"/>
      <c r="AB226" s="214"/>
      <c r="AC226" s="214"/>
      <c r="AD226" s="214"/>
      <c r="AE226" s="214"/>
      <c r="AF226" s="214"/>
      <c r="AG226" s="214" t="s">
        <v>264</v>
      </c>
      <c r="AH226" s="214"/>
      <c r="AI226" s="214"/>
      <c r="AJ226" s="214"/>
      <c r="AK226" s="214"/>
      <c r="AL226" s="214"/>
      <c r="AM226" s="214"/>
      <c r="AN226" s="214"/>
      <c r="AO226" s="214"/>
      <c r="AP226" s="214"/>
      <c r="AQ226" s="214"/>
      <c r="AR226" s="214"/>
      <c r="AS226" s="214"/>
      <c r="AT226" s="214"/>
      <c r="AU226" s="214"/>
      <c r="AV226" s="214"/>
      <c r="AW226" s="214"/>
      <c r="AX226" s="214"/>
      <c r="AY226" s="214"/>
      <c r="AZ226" s="214"/>
      <c r="BA226" s="214"/>
      <c r="BB226" s="214"/>
      <c r="BC226" s="214"/>
      <c r="BD226" s="214"/>
      <c r="BE226" s="214"/>
      <c r="BF226" s="214"/>
      <c r="BG226" s="214"/>
      <c r="BH226" s="214"/>
    </row>
    <row r="227" spans="1:60" outlineLevel="2" x14ac:dyDescent="0.25">
      <c r="A227" s="221"/>
      <c r="B227" s="222"/>
      <c r="C227" s="261" t="s">
        <v>483</v>
      </c>
      <c r="D227" s="250"/>
      <c r="E227" s="251">
        <v>10.824</v>
      </c>
      <c r="F227" s="224"/>
      <c r="G227" s="224"/>
      <c r="H227" s="224"/>
      <c r="I227" s="224"/>
      <c r="J227" s="224"/>
      <c r="K227" s="224"/>
      <c r="L227" s="224"/>
      <c r="M227" s="224"/>
      <c r="N227" s="223"/>
      <c r="O227" s="223"/>
      <c r="P227" s="223"/>
      <c r="Q227" s="223"/>
      <c r="R227" s="224"/>
      <c r="S227" s="224"/>
      <c r="T227" s="224"/>
      <c r="U227" s="224"/>
      <c r="V227" s="224"/>
      <c r="W227" s="224"/>
      <c r="X227" s="224"/>
      <c r="Y227" s="224"/>
      <c r="Z227" s="214"/>
      <c r="AA227" s="214"/>
      <c r="AB227" s="214"/>
      <c r="AC227" s="214"/>
      <c r="AD227" s="214"/>
      <c r="AE227" s="214"/>
      <c r="AF227" s="214"/>
      <c r="AG227" s="214" t="s">
        <v>266</v>
      </c>
      <c r="AH227" s="214">
        <v>0</v>
      </c>
      <c r="AI227" s="214"/>
      <c r="AJ227" s="214"/>
      <c r="AK227" s="214"/>
      <c r="AL227" s="214"/>
      <c r="AM227" s="214"/>
      <c r="AN227" s="214"/>
      <c r="AO227" s="214"/>
      <c r="AP227" s="214"/>
      <c r="AQ227" s="214"/>
      <c r="AR227" s="214"/>
      <c r="AS227" s="214"/>
      <c r="AT227" s="214"/>
      <c r="AU227" s="214"/>
      <c r="AV227" s="214"/>
      <c r="AW227" s="214"/>
      <c r="AX227" s="214"/>
      <c r="AY227" s="214"/>
      <c r="AZ227" s="214"/>
      <c r="BA227" s="214"/>
      <c r="BB227" s="214"/>
      <c r="BC227" s="214"/>
      <c r="BD227" s="214"/>
      <c r="BE227" s="214"/>
      <c r="BF227" s="214"/>
      <c r="BG227" s="214"/>
      <c r="BH227" s="214"/>
    </row>
    <row r="228" spans="1:60" outlineLevel="1" x14ac:dyDescent="0.25">
      <c r="A228" s="253">
        <v>60</v>
      </c>
      <c r="B228" s="254" t="s">
        <v>484</v>
      </c>
      <c r="C228" s="262" t="s">
        <v>485</v>
      </c>
      <c r="D228" s="255" t="s">
        <v>486</v>
      </c>
      <c r="E228" s="256">
        <v>6</v>
      </c>
      <c r="F228" s="257"/>
      <c r="G228" s="258">
        <f>ROUND(E228*F228,2)</f>
        <v>0</v>
      </c>
      <c r="H228" s="257"/>
      <c r="I228" s="258">
        <f>ROUND(E228*H228,2)</f>
        <v>0</v>
      </c>
      <c r="J228" s="257"/>
      <c r="K228" s="258">
        <f>ROUND(E228*J228,2)</f>
        <v>0</v>
      </c>
      <c r="L228" s="258">
        <v>21</v>
      </c>
      <c r="M228" s="258">
        <f>G228*(1+L228/100)</f>
        <v>0</v>
      </c>
      <c r="N228" s="256">
        <v>0</v>
      </c>
      <c r="O228" s="256">
        <f>ROUND(E228*N228,2)</f>
        <v>0</v>
      </c>
      <c r="P228" s="256">
        <v>0</v>
      </c>
      <c r="Q228" s="256">
        <f>ROUND(E228*P228,2)</f>
        <v>0</v>
      </c>
      <c r="R228" s="258"/>
      <c r="S228" s="258" t="s">
        <v>251</v>
      </c>
      <c r="T228" s="259" t="s">
        <v>203</v>
      </c>
      <c r="U228" s="224">
        <v>0</v>
      </c>
      <c r="V228" s="224">
        <f>ROUND(E228*U228,2)</f>
        <v>0</v>
      </c>
      <c r="W228" s="224"/>
      <c r="X228" s="224" t="s">
        <v>261</v>
      </c>
      <c r="Y228" s="224" t="s">
        <v>205</v>
      </c>
      <c r="Z228" s="214"/>
      <c r="AA228" s="214"/>
      <c r="AB228" s="214"/>
      <c r="AC228" s="214"/>
      <c r="AD228" s="214"/>
      <c r="AE228" s="214"/>
      <c r="AF228" s="214"/>
      <c r="AG228" s="214" t="s">
        <v>262</v>
      </c>
      <c r="AH228" s="214"/>
      <c r="AI228" s="214"/>
      <c r="AJ228" s="214"/>
      <c r="AK228" s="214"/>
      <c r="AL228" s="214"/>
      <c r="AM228" s="214"/>
      <c r="AN228" s="214"/>
      <c r="AO228" s="214"/>
      <c r="AP228" s="214"/>
      <c r="AQ228" s="214"/>
      <c r="AR228" s="214"/>
      <c r="AS228" s="214"/>
      <c r="AT228" s="214"/>
      <c r="AU228" s="214"/>
      <c r="AV228" s="214"/>
      <c r="AW228" s="214"/>
      <c r="AX228" s="214"/>
      <c r="AY228" s="214"/>
      <c r="AZ228" s="214"/>
      <c r="BA228" s="214"/>
      <c r="BB228" s="214"/>
      <c r="BC228" s="214"/>
      <c r="BD228" s="214"/>
      <c r="BE228" s="214"/>
      <c r="BF228" s="214"/>
      <c r="BG228" s="214"/>
      <c r="BH228" s="214"/>
    </row>
    <row r="229" spans="1:60" outlineLevel="1" x14ac:dyDescent="0.25">
      <c r="A229" s="233">
        <v>61</v>
      </c>
      <c r="B229" s="234" t="s">
        <v>487</v>
      </c>
      <c r="C229" s="244" t="s">
        <v>488</v>
      </c>
      <c r="D229" s="235" t="s">
        <v>362</v>
      </c>
      <c r="E229" s="236">
        <v>21.648</v>
      </c>
      <c r="F229" s="237"/>
      <c r="G229" s="238">
        <f>ROUND(E229*F229,2)</f>
        <v>0</v>
      </c>
      <c r="H229" s="237"/>
      <c r="I229" s="238">
        <f>ROUND(E229*H229,2)</f>
        <v>0</v>
      </c>
      <c r="J229" s="237"/>
      <c r="K229" s="238">
        <f>ROUND(E229*J229,2)</f>
        <v>0</v>
      </c>
      <c r="L229" s="238">
        <v>21</v>
      </c>
      <c r="M229" s="238">
        <f>G229*(1+L229/100)</f>
        <v>0</v>
      </c>
      <c r="N229" s="236">
        <v>1</v>
      </c>
      <c r="O229" s="236">
        <f>ROUND(E229*N229,2)</f>
        <v>21.65</v>
      </c>
      <c r="P229" s="236">
        <v>0</v>
      </c>
      <c r="Q229" s="236">
        <f>ROUND(E229*P229,2)</f>
        <v>0</v>
      </c>
      <c r="R229" s="238" t="s">
        <v>322</v>
      </c>
      <c r="S229" s="238" t="s">
        <v>202</v>
      </c>
      <c r="T229" s="239" t="s">
        <v>260</v>
      </c>
      <c r="U229" s="224">
        <v>0</v>
      </c>
      <c r="V229" s="224">
        <f>ROUND(E229*U229,2)</f>
        <v>0</v>
      </c>
      <c r="W229" s="224"/>
      <c r="X229" s="224" t="s">
        <v>323</v>
      </c>
      <c r="Y229" s="224" t="s">
        <v>205</v>
      </c>
      <c r="Z229" s="214"/>
      <c r="AA229" s="214"/>
      <c r="AB229" s="214"/>
      <c r="AC229" s="214"/>
      <c r="AD229" s="214"/>
      <c r="AE229" s="214"/>
      <c r="AF229" s="214"/>
      <c r="AG229" s="214" t="s">
        <v>324</v>
      </c>
      <c r="AH229" s="214"/>
      <c r="AI229" s="214"/>
      <c r="AJ229" s="214"/>
      <c r="AK229" s="214"/>
      <c r="AL229" s="214"/>
      <c r="AM229" s="214"/>
      <c r="AN229" s="214"/>
      <c r="AO229" s="214"/>
      <c r="AP229" s="214"/>
      <c r="AQ229" s="214"/>
      <c r="AR229" s="214"/>
      <c r="AS229" s="214"/>
      <c r="AT229" s="214"/>
      <c r="AU229" s="214"/>
      <c r="AV229" s="214"/>
      <c r="AW229" s="214"/>
      <c r="AX229" s="214"/>
      <c r="AY229" s="214"/>
      <c r="AZ229" s="214"/>
      <c r="BA229" s="214"/>
      <c r="BB229" s="214"/>
      <c r="BC229" s="214"/>
      <c r="BD229" s="214"/>
      <c r="BE229" s="214"/>
      <c r="BF229" s="214"/>
      <c r="BG229" s="214"/>
      <c r="BH229" s="214"/>
    </row>
    <row r="230" spans="1:60" outlineLevel="2" x14ac:dyDescent="0.25">
      <c r="A230" s="221"/>
      <c r="B230" s="222"/>
      <c r="C230" s="261" t="s">
        <v>489</v>
      </c>
      <c r="D230" s="250"/>
      <c r="E230" s="251">
        <v>21.648</v>
      </c>
      <c r="F230" s="224"/>
      <c r="G230" s="224"/>
      <c r="H230" s="224"/>
      <c r="I230" s="224"/>
      <c r="J230" s="224"/>
      <c r="K230" s="224"/>
      <c r="L230" s="224"/>
      <c r="M230" s="224"/>
      <c r="N230" s="223"/>
      <c r="O230" s="223"/>
      <c r="P230" s="223"/>
      <c r="Q230" s="223"/>
      <c r="R230" s="224"/>
      <c r="S230" s="224"/>
      <c r="T230" s="224"/>
      <c r="U230" s="224"/>
      <c r="V230" s="224"/>
      <c r="W230" s="224"/>
      <c r="X230" s="224"/>
      <c r="Y230" s="224"/>
      <c r="Z230" s="214"/>
      <c r="AA230" s="214"/>
      <c r="AB230" s="214"/>
      <c r="AC230" s="214"/>
      <c r="AD230" s="214"/>
      <c r="AE230" s="214"/>
      <c r="AF230" s="214"/>
      <c r="AG230" s="214" t="s">
        <v>266</v>
      </c>
      <c r="AH230" s="214">
        <v>5</v>
      </c>
      <c r="AI230" s="214"/>
      <c r="AJ230" s="214"/>
      <c r="AK230" s="214"/>
      <c r="AL230" s="214"/>
      <c r="AM230" s="214"/>
      <c r="AN230" s="214"/>
      <c r="AO230" s="214"/>
      <c r="AP230" s="214"/>
      <c r="AQ230" s="214"/>
      <c r="AR230" s="214"/>
      <c r="AS230" s="214"/>
      <c r="AT230" s="214"/>
      <c r="AU230" s="214"/>
      <c r="AV230" s="214"/>
      <c r="AW230" s="214"/>
      <c r="AX230" s="214"/>
      <c r="AY230" s="214"/>
      <c r="AZ230" s="214"/>
      <c r="BA230" s="214"/>
      <c r="BB230" s="214"/>
      <c r="BC230" s="214"/>
      <c r="BD230" s="214"/>
      <c r="BE230" s="214"/>
      <c r="BF230" s="214"/>
      <c r="BG230" s="214"/>
      <c r="BH230" s="214"/>
    </row>
    <row r="231" spans="1:60" outlineLevel="1" x14ac:dyDescent="0.25">
      <c r="A231" s="233">
        <v>62</v>
      </c>
      <c r="B231" s="234" t="s">
        <v>490</v>
      </c>
      <c r="C231" s="244" t="s">
        <v>491</v>
      </c>
      <c r="D231" s="235" t="s">
        <v>285</v>
      </c>
      <c r="E231" s="236">
        <v>194.93</v>
      </c>
      <c r="F231" s="237"/>
      <c r="G231" s="238">
        <f>ROUND(E231*F231,2)</f>
        <v>0</v>
      </c>
      <c r="H231" s="237"/>
      <c r="I231" s="238">
        <f>ROUND(E231*H231,2)</f>
        <v>0</v>
      </c>
      <c r="J231" s="237"/>
      <c r="K231" s="238">
        <f>ROUND(E231*J231,2)</f>
        <v>0</v>
      </c>
      <c r="L231" s="238">
        <v>21</v>
      </c>
      <c r="M231" s="238">
        <f>G231*(1+L231/100)</f>
        <v>0</v>
      </c>
      <c r="N231" s="236">
        <v>0.154</v>
      </c>
      <c r="O231" s="236">
        <f>ROUND(E231*N231,2)</f>
        <v>30.02</v>
      </c>
      <c r="P231" s="236">
        <v>0</v>
      </c>
      <c r="Q231" s="236">
        <f>ROUND(E231*P231,2)</f>
        <v>0</v>
      </c>
      <c r="R231" s="238" t="s">
        <v>322</v>
      </c>
      <c r="S231" s="238" t="s">
        <v>202</v>
      </c>
      <c r="T231" s="239" t="s">
        <v>260</v>
      </c>
      <c r="U231" s="224">
        <v>0</v>
      </c>
      <c r="V231" s="224">
        <f>ROUND(E231*U231,2)</f>
        <v>0</v>
      </c>
      <c r="W231" s="224"/>
      <c r="X231" s="224" t="s">
        <v>323</v>
      </c>
      <c r="Y231" s="224" t="s">
        <v>205</v>
      </c>
      <c r="Z231" s="214"/>
      <c r="AA231" s="214"/>
      <c r="AB231" s="214"/>
      <c r="AC231" s="214"/>
      <c r="AD231" s="214"/>
      <c r="AE231" s="214"/>
      <c r="AF231" s="214"/>
      <c r="AG231" s="214" t="s">
        <v>324</v>
      </c>
      <c r="AH231" s="214"/>
      <c r="AI231" s="214"/>
      <c r="AJ231" s="214"/>
      <c r="AK231" s="214"/>
      <c r="AL231" s="214"/>
      <c r="AM231" s="214"/>
      <c r="AN231" s="214"/>
      <c r="AO231" s="214"/>
      <c r="AP231" s="214"/>
      <c r="AQ231" s="214"/>
      <c r="AR231" s="214"/>
      <c r="AS231" s="214"/>
      <c r="AT231" s="214"/>
      <c r="AU231" s="214"/>
      <c r="AV231" s="214"/>
      <c r="AW231" s="214"/>
      <c r="AX231" s="214"/>
      <c r="AY231" s="214"/>
      <c r="AZ231" s="214"/>
      <c r="BA231" s="214"/>
      <c r="BB231" s="214"/>
      <c r="BC231" s="214"/>
      <c r="BD231" s="214"/>
      <c r="BE231" s="214"/>
      <c r="BF231" s="214"/>
      <c r="BG231" s="214"/>
      <c r="BH231" s="214"/>
    </row>
    <row r="232" spans="1:60" outlineLevel="2" x14ac:dyDescent="0.25">
      <c r="A232" s="221"/>
      <c r="B232" s="222"/>
      <c r="C232" s="261" t="s">
        <v>492</v>
      </c>
      <c r="D232" s="250"/>
      <c r="E232" s="251">
        <v>154.53</v>
      </c>
      <c r="F232" s="224"/>
      <c r="G232" s="224"/>
      <c r="H232" s="224"/>
      <c r="I232" s="224"/>
      <c r="J232" s="224"/>
      <c r="K232" s="224"/>
      <c r="L232" s="224"/>
      <c r="M232" s="224"/>
      <c r="N232" s="223"/>
      <c r="O232" s="223"/>
      <c r="P232" s="223"/>
      <c r="Q232" s="223"/>
      <c r="R232" s="224"/>
      <c r="S232" s="224"/>
      <c r="T232" s="224"/>
      <c r="U232" s="224"/>
      <c r="V232" s="224"/>
      <c r="W232" s="224"/>
      <c r="X232" s="224"/>
      <c r="Y232" s="224"/>
      <c r="Z232" s="214"/>
      <c r="AA232" s="214"/>
      <c r="AB232" s="214"/>
      <c r="AC232" s="214"/>
      <c r="AD232" s="214"/>
      <c r="AE232" s="214"/>
      <c r="AF232" s="214"/>
      <c r="AG232" s="214" t="s">
        <v>266</v>
      </c>
      <c r="AH232" s="214">
        <v>0</v>
      </c>
      <c r="AI232" s="214"/>
      <c r="AJ232" s="214"/>
      <c r="AK232" s="214"/>
      <c r="AL232" s="214"/>
      <c r="AM232" s="214"/>
      <c r="AN232" s="214"/>
      <c r="AO232" s="214"/>
      <c r="AP232" s="214"/>
      <c r="AQ232" s="214"/>
      <c r="AR232" s="214"/>
      <c r="AS232" s="214"/>
      <c r="AT232" s="214"/>
      <c r="AU232" s="214"/>
      <c r="AV232" s="214"/>
      <c r="AW232" s="214"/>
      <c r="AX232" s="214"/>
      <c r="AY232" s="214"/>
      <c r="AZ232" s="214"/>
      <c r="BA232" s="214"/>
      <c r="BB232" s="214"/>
      <c r="BC232" s="214"/>
      <c r="BD232" s="214"/>
      <c r="BE232" s="214"/>
      <c r="BF232" s="214"/>
      <c r="BG232" s="214"/>
      <c r="BH232" s="214"/>
    </row>
    <row r="233" spans="1:60" outlineLevel="3" x14ac:dyDescent="0.25">
      <c r="A233" s="221"/>
      <c r="B233" s="222"/>
      <c r="C233" s="261" t="s">
        <v>493</v>
      </c>
      <c r="D233" s="250"/>
      <c r="E233" s="251">
        <v>40.4</v>
      </c>
      <c r="F233" s="224"/>
      <c r="G233" s="224"/>
      <c r="H233" s="224"/>
      <c r="I233" s="224"/>
      <c r="J233" s="224"/>
      <c r="K233" s="224"/>
      <c r="L233" s="224"/>
      <c r="M233" s="224"/>
      <c r="N233" s="223"/>
      <c r="O233" s="223"/>
      <c r="P233" s="223"/>
      <c r="Q233" s="223"/>
      <c r="R233" s="224"/>
      <c r="S233" s="224"/>
      <c r="T233" s="224"/>
      <c r="U233" s="224"/>
      <c r="V233" s="224"/>
      <c r="W233" s="224"/>
      <c r="X233" s="224"/>
      <c r="Y233" s="224"/>
      <c r="Z233" s="214"/>
      <c r="AA233" s="214"/>
      <c r="AB233" s="214"/>
      <c r="AC233" s="214"/>
      <c r="AD233" s="214"/>
      <c r="AE233" s="214"/>
      <c r="AF233" s="214"/>
      <c r="AG233" s="214" t="s">
        <v>266</v>
      </c>
      <c r="AH233" s="214">
        <v>0</v>
      </c>
      <c r="AI233" s="214"/>
      <c r="AJ233" s="214"/>
      <c r="AK233" s="214"/>
      <c r="AL233" s="214"/>
      <c r="AM233" s="214"/>
      <c r="AN233" s="214"/>
      <c r="AO233" s="214"/>
      <c r="AP233" s="214"/>
      <c r="AQ233" s="214"/>
      <c r="AR233" s="214"/>
      <c r="AS233" s="214"/>
      <c r="AT233" s="214"/>
      <c r="AU233" s="214"/>
      <c r="AV233" s="214"/>
      <c r="AW233" s="214"/>
      <c r="AX233" s="214"/>
      <c r="AY233" s="214"/>
      <c r="AZ233" s="214"/>
      <c r="BA233" s="214"/>
      <c r="BB233" s="214"/>
      <c r="BC233" s="214"/>
      <c r="BD233" s="214"/>
      <c r="BE233" s="214"/>
      <c r="BF233" s="214"/>
      <c r="BG233" s="214"/>
      <c r="BH233" s="214"/>
    </row>
    <row r="234" spans="1:60" outlineLevel="1" x14ac:dyDescent="0.25">
      <c r="A234" s="233">
        <v>63</v>
      </c>
      <c r="B234" s="234" t="s">
        <v>494</v>
      </c>
      <c r="C234" s="244" t="s">
        <v>495</v>
      </c>
      <c r="D234" s="235" t="s">
        <v>285</v>
      </c>
      <c r="E234" s="236">
        <v>78.78</v>
      </c>
      <c r="F234" s="237"/>
      <c r="G234" s="238">
        <f>ROUND(E234*F234,2)</f>
        <v>0</v>
      </c>
      <c r="H234" s="237"/>
      <c r="I234" s="238">
        <f>ROUND(E234*H234,2)</f>
        <v>0</v>
      </c>
      <c r="J234" s="237"/>
      <c r="K234" s="238">
        <f>ROUND(E234*J234,2)</f>
        <v>0</v>
      </c>
      <c r="L234" s="238">
        <v>21</v>
      </c>
      <c r="M234" s="238">
        <f>G234*(1+L234/100)</f>
        <v>0</v>
      </c>
      <c r="N234" s="236">
        <v>0.17824000000000001</v>
      </c>
      <c r="O234" s="236">
        <f>ROUND(E234*N234,2)</f>
        <v>14.04</v>
      </c>
      <c r="P234" s="236">
        <v>0</v>
      </c>
      <c r="Q234" s="236">
        <f>ROUND(E234*P234,2)</f>
        <v>0</v>
      </c>
      <c r="R234" s="238"/>
      <c r="S234" s="238" t="s">
        <v>251</v>
      </c>
      <c r="T234" s="239" t="s">
        <v>260</v>
      </c>
      <c r="U234" s="224">
        <v>0</v>
      </c>
      <c r="V234" s="224">
        <f>ROUND(E234*U234,2)</f>
        <v>0</v>
      </c>
      <c r="W234" s="224"/>
      <c r="X234" s="224" t="s">
        <v>323</v>
      </c>
      <c r="Y234" s="224" t="s">
        <v>205</v>
      </c>
      <c r="Z234" s="214"/>
      <c r="AA234" s="214"/>
      <c r="AB234" s="214"/>
      <c r="AC234" s="214"/>
      <c r="AD234" s="214"/>
      <c r="AE234" s="214"/>
      <c r="AF234" s="214"/>
      <c r="AG234" s="214" t="s">
        <v>324</v>
      </c>
      <c r="AH234" s="214"/>
      <c r="AI234" s="214"/>
      <c r="AJ234" s="214"/>
      <c r="AK234" s="214"/>
      <c r="AL234" s="214"/>
      <c r="AM234" s="214"/>
      <c r="AN234" s="214"/>
      <c r="AO234" s="214"/>
      <c r="AP234" s="214"/>
      <c r="AQ234" s="214"/>
      <c r="AR234" s="214"/>
      <c r="AS234" s="214"/>
      <c r="AT234" s="214"/>
      <c r="AU234" s="214"/>
      <c r="AV234" s="214"/>
      <c r="AW234" s="214"/>
      <c r="AX234" s="214"/>
      <c r="AY234" s="214"/>
      <c r="AZ234" s="214"/>
      <c r="BA234" s="214"/>
      <c r="BB234" s="214"/>
      <c r="BC234" s="214"/>
      <c r="BD234" s="214"/>
      <c r="BE234" s="214"/>
      <c r="BF234" s="214"/>
      <c r="BG234" s="214"/>
      <c r="BH234" s="214"/>
    </row>
    <row r="235" spans="1:60" outlineLevel="2" x14ac:dyDescent="0.25">
      <c r="A235" s="221"/>
      <c r="B235" s="222"/>
      <c r="C235" s="261" t="s">
        <v>496</v>
      </c>
      <c r="D235" s="250"/>
      <c r="E235" s="251">
        <v>78.78</v>
      </c>
      <c r="F235" s="224"/>
      <c r="G235" s="224"/>
      <c r="H235" s="224"/>
      <c r="I235" s="224"/>
      <c r="J235" s="224"/>
      <c r="K235" s="224"/>
      <c r="L235" s="224"/>
      <c r="M235" s="224"/>
      <c r="N235" s="223"/>
      <c r="O235" s="223"/>
      <c r="P235" s="223"/>
      <c r="Q235" s="223"/>
      <c r="R235" s="224"/>
      <c r="S235" s="224"/>
      <c r="T235" s="224"/>
      <c r="U235" s="224"/>
      <c r="V235" s="224"/>
      <c r="W235" s="224"/>
      <c r="X235" s="224"/>
      <c r="Y235" s="224"/>
      <c r="Z235" s="214"/>
      <c r="AA235" s="214"/>
      <c r="AB235" s="214"/>
      <c r="AC235" s="214"/>
      <c r="AD235" s="214"/>
      <c r="AE235" s="214"/>
      <c r="AF235" s="214"/>
      <c r="AG235" s="214" t="s">
        <v>266</v>
      </c>
      <c r="AH235" s="214">
        <v>0</v>
      </c>
      <c r="AI235" s="214"/>
      <c r="AJ235" s="214"/>
      <c r="AK235" s="214"/>
      <c r="AL235" s="214"/>
      <c r="AM235" s="214"/>
      <c r="AN235" s="214"/>
      <c r="AO235" s="214"/>
      <c r="AP235" s="214"/>
      <c r="AQ235" s="214"/>
      <c r="AR235" s="214"/>
      <c r="AS235" s="214"/>
      <c r="AT235" s="214"/>
      <c r="AU235" s="214"/>
      <c r="AV235" s="214"/>
      <c r="AW235" s="214"/>
      <c r="AX235" s="214"/>
      <c r="AY235" s="214"/>
      <c r="AZ235" s="214"/>
      <c r="BA235" s="214"/>
      <c r="BB235" s="214"/>
      <c r="BC235" s="214"/>
      <c r="BD235" s="214"/>
      <c r="BE235" s="214"/>
      <c r="BF235" s="214"/>
      <c r="BG235" s="214"/>
      <c r="BH235" s="214"/>
    </row>
    <row r="236" spans="1:60" outlineLevel="1" x14ac:dyDescent="0.25">
      <c r="A236" s="233">
        <v>64</v>
      </c>
      <c r="B236" s="234" t="s">
        <v>497</v>
      </c>
      <c r="C236" s="244" t="s">
        <v>498</v>
      </c>
      <c r="D236" s="235" t="s">
        <v>285</v>
      </c>
      <c r="E236" s="236">
        <v>902.94</v>
      </c>
      <c r="F236" s="237"/>
      <c r="G236" s="238">
        <f>ROUND(E236*F236,2)</f>
        <v>0</v>
      </c>
      <c r="H236" s="237"/>
      <c r="I236" s="238">
        <f>ROUND(E236*H236,2)</f>
        <v>0</v>
      </c>
      <c r="J236" s="237"/>
      <c r="K236" s="238">
        <f>ROUND(E236*J236,2)</f>
        <v>0</v>
      </c>
      <c r="L236" s="238">
        <v>21</v>
      </c>
      <c r="M236" s="238">
        <f>G236*(1+L236/100)</f>
        <v>0</v>
      </c>
      <c r="N236" s="236">
        <v>0.17244999999999999</v>
      </c>
      <c r="O236" s="236">
        <f>ROUND(E236*N236,2)</f>
        <v>155.71</v>
      </c>
      <c r="P236" s="236">
        <v>0</v>
      </c>
      <c r="Q236" s="236">
        <f>ROUND(E236*P236,2)</f>
        <v>0</v>
      </c>
      <c r="R236" s="238"/>
      <c r="S236" s="238" t="s">
        <v>251</v>
      </c>
      <c r="T236" s="239" t="s">
        <v>260</v>
      </c>
      <c r="U236" s="224">
        <v>0</v>
      </c>
      <c r="V236" s="224">
        <f>ROUND(E236*U236,2)</f>
        <v>0</v>
      </c>
      <c r="W236" s="224"/>
      <c r="X236" s="224" t="s">
        <v>323</v>
      </c>
      <c r="Y236" s="224" t="s">
        <v>205</v>
      </c>
      <c r="Z236" s="214"/>
      <c r="AA236" s="214"/>
      <c r="AB236" s="214"/>
      <c r="AC236" s="214"/>
      <c r="AD236" s="214"/>
      <c r="AE236" s="214"/>
      <c r="AF236" s="214"/>
      <c r="AG236" s="214" t="s">
        <v>324</v>
      </c>
      <c r="AH236" s="214"/>
      <c r="AI236" s="214"/>
      <c r="AJ236" s="214"/>
      <c r="AK236" s="214"/>
      <c r="AL236" s="214"/>
      <c r="AM236" s="214"/>
      <c r="AN236" s="214"/>
      <c r="AO236" s="214"/>
      <c r="AP236" s="214"/>
      <c r="AQ236" s="214"/>
      <c r="AR236" s="214"/>
      <c r="AS236" s="214"/>
      <c r="AT236" s="214"/>
      <c r="AU236" s="214"/>
      <c r="AV236" s="214"/>
      <c r="AW236" s="214"/>
      <c r="AX236" s="214"/>
      <c r="AY236" s="214"/>
      <c r="AZ236" s="214"/>
      <c r="BA236" s="214"/>
      <c r="BB236" s="214"/>
      <c r="BC236" s="214"/>
      <c r="BD236" s="214"/>
      <c r="BE236" s="214"/>
      <c r="BF236" s="214"/>
      <c r="BG236" s="214"/>
      <c r="BH236" s="214"/>
    </row>
    <row r="237" spans="1:60" outlineLevel="2" x14ac:dyDescent="0.25">
      <c r="A237" s="221"/>
      <c r="B237" s="222"/>
      <c r="C237" s="261" t="s">
        <v>499</v>
      </c>
      <c r="D237" s="250"/>
      <c r="E237" s="251">
        <v>629.23</v>
      </c>
      <c r="F237" s="224"/>
      <c r="G237" s="224"/>
      <c r="H237" s="224"/>
      <c r="I237" s="224"/>
      <c r="J237" s="224"/>
      <c r="K237" s="224"/>
      <c r="L237" s="224"/>
      <c r="M237" s="224"/>
      <c r="N237" s="223"/>
      <c r="O237" s="223"/>
      <c r="P237" s="223"/>
      <c r="Q237" s="223"/>
      <c r="R237" s="224"/>
      <c r="S237" s="224"/>
      <c r="T237" s="224"/>
      <c r="U237" s="224"/>
      <c r="V237" s="224"/>
      <c r="W237" s="224"/>
      <c r="X237" s="224"/>
      <c r="Y237" s="224"/>
      <c r="Z237" s="214"/>
      <c r="AA237" s="214"/>
      <c r="AB237" s="214"/>
      <c r="AC237" s="214"/>
      <c r="AD237" s="214"/>
      <c r="AE237" s="214"/>
      <c r="AF237" s="214"/>
      <c r="AG237" s="214" t="s">
        <v>266</v>
      </c>
      <c r="AH237" s="214">
        <v>0</v>
      </c>
      <c r="AI237" s="214"/>
      <c r="AJ237" s="214"/>
      <c r="AK237" s="214"/>
      <c r="AL237" s="214"/>
      <c r="AM237" s="214"/>
      <c r="AN237" s="214"/>
      <c r="AO237" s="214"/>
      <c r="AP237" s="214"/>
      <c r="AQ237" s="214"/>
      <c r="AR237" s="214"/>
      <c r="AS237" s="214"/>
      <c r="AT237" s="214"/>
      <c r="AU237" s="214"/>
      <c r="AV237" s="214"/>
      <c r="AW237" s="214"/>
      <c r="AX237" s="214"/>
      <c r="AY237" s="214"/>
      <c r="AZ237" s="214"/>
      <c r="BA237" s="214"/>
      <c r="BB237" s="214"/>
      <c r="BC237" s="214"/>
      <c r="BD237" s="214"/>
      <c r="BE237" s="214"/>
      <c r="BF237" s="214"/>
      <c r="BG237" s="214"/>
      <c r="BH237" s="214"/>
    </row>
    <row r="238" spans="1:60" outlineLevel="3" x14ac:dyDescent="0.25">
      <c r="A238" s="221"/>
      <c r="B238" s="222"/>
      <c r="C238" s="261" t="s">
        <v>500</v>
      </c>
      <c r="D238" s="250"/>
      <c r="E238" s="251">
        <v>279.77</v>
      </c>
      <c r="F238" s="224"/>
      <c r="G238" s="224"/>
      <c r="H238" s="224"/>
      <c r="I238" s="224"/>
      <c r="J238" s="224"/>
      <c r="K238" s="224"/>
      <c r="L238" s="224"/>
      <c r="M238" s="224"/>
      <c r="N238" s="223"/>
      <c r="O238" s="223"/>
      <c r="P238" s="223"/>
      <c r="Q238" s="223"/>
      <c r="R238" s="224"/>
      <c r="S238" s="224"/>
      <c r="T238" s="224"/>
      <c r="U238" s="224"/>
      <c r="V238" s="224"/>
      <c r="W238" s="224"/>
      <c r="X238" s="224"/>
      <c r="Y238" s="224"/>
      <c r="Z238" s="214"/>
      <c r="AA238" s="214"/>
      <c r="AB238" s="214"/>
      <c r="AC238" s="214"/>
      <c r="AD238" s="214"/>
      <c r="AE238" s="214"/>
      <c r="AF238" s="214"/>
      <c r="AG238" s="214" t="s">
        <v>266</v>
      </c>
      <c r="AH238" s="214">
        <v>0</v>
      </c>
      <c r="AI238" s="214"/>
      <c r="AJ238" s="214"/>
      <c r="AK238" s="214"/>
      <c r="AL238" s="214"/>
      <c r="AM238" s="214"/>
      <c r="AN238" s="214"/>
      <c r="AO238" s="214"/>
      <c r="AP238" s="214"/>
      <c r="AQ238" s="214"/>
      <c r="AR238" s="214"/>
      <c r="AS238" s="214"/>
      <c r="AT238" s="214"/>
      <c r="AU238" s="214"/>
      <c r="AV238" s="214"/>
      <c r="AW238" s="214"/>
      <c r="AX238" s="214"/>
      <c r="AY238" s="214"/>
      <c r="AZ238" s="214"/>
      <c r="BA238" s="214"/>
      <c r="BB238" s="214"/>
      <c r="BC238" s="214"/>
      <c r="BD238" s="214"/>
      <c r="BE238" s="214"/>
      <c r="BF238" s="214"/>
      <c r="BG238" s="214"/>
      <c r="BH238" s="214"/>
    </row>
    <row r="239" spans="1:60" outlineLevel="3" x14ac:dyDescent="0.25">
      <c r="A239" s="221"/>
      <c r="B239" s="222"/>
      <c r="C239" s="261" t="s">
        <v>501</v>
      </c>
      <c r="D239" s="250"/>
      <c r="E239" s="251">
        <v>-6.06</v>
      </c>
      <c r="F239" s="224"/>
      <c r="G239" s="224"/>
      <c r="H239" s="224"/>
      <c r="I239" s="224"/>
      <c r="J239" s="224"/>
      <c r="K239" s="224"/>
      <c r="L239" s="224"/>
      <c r="M239" s="224"/>
      <c r="N239" s="223"/>
      <c r="O239" s="223"/>
      <c r="P239" s="223"/>
      <c r="Q239" s="223"/>
      <c r="R239" s="224"/>
      <c r="S239" s="224"/>
      <c r="T239" s="224"/>
      <c r="U239" s="224"/>
      <c r="V239" s="224"/>
      <c r="W239" s="224"/>
      <c r="X239" s="224"/>
      <c r="Y239" s="224"/>
      <c r="Z239" s="214"/>
      <c r="AA239" s="214"/>
      <c r="AB239" s="214"/>
      <c r="AC239" s="214"/>
      <c r="AD239" s="214"/>
      <c r="AE239" s="214"/>
      <c r="AF239" s="214"/>
      <c r="AG239" s="214" t="s">
        <v>266</v>
      </c>
      <c r="AH239" s="214">
        <v>0</v>
      </c>
      <c r="AI239" s="214"/>
      <c r="AJ239" s="214"/>
      <c r="AK239" s="214"/>
      <c r="AL239" s="214"/>
      <c r="AM239" s="214"/>
      <c r="AN239" s="214"/>
      <c r="AO239" s="214"/>
      <c r="AP239" s="214"/>
      <c r="AQ239" s="214"/>
      <c r="AR239" s="214"/>
      <c r="AS239" s="214"/>
      <c r="AT239" s="214"/>
      <c r="AU239" s="214"/>
      <c r="AV239" s="214"/>
      <c r="AW239" s="214"/>
      <c r="AX239" s="214"/>
      <c r="AY239" s="214"/>
      <c r="AZ239" s="214"/>
      <c r="BA239" s="214"/>
      <c r="BB239" s="214"/>
      <c r="BC239" s="214"/>
      <c r="BD239" s="214"/>
      <c r="BE239" s="214"/>
      <c r="BF239" s="214"/>
      <c r="BG239" s="214"/>
      <c r="BH239" s="214"/>
    </row>
    <row r="240" spans="1:60" outlineLevel="1" x14ac:dyDescent="0.25">
      <c r="A240" s="233">
        <v>65</v>
      </c>
      <c r="B240" s="234" t="s">
        <v>502</v>
      </c>
      <c r="C240" s="244" t="s">
        <v>503</v>
      </c>
      <c r="D240" s="235" t="s">
        <v>285</v>
      </c>
      <c r="E240" s="236">
        <v>6.06</v>
      </c>
      <c r="F240" s="237"/>
      <c r="G240" s="238">
        <f>ROUND(E240*F240,2)</f>
        <v>0</v>
      </c>
      <c r="H240" s="237"/>
      <c r="I240" s="238">
        <f>ROUND(E240*H240,2)</f>
        <v>0</v>
      </c>
      <c r="J240" s="237"/>
      <c r="K240" s="238">
        <f>ROUND(E240*J240,2)</f>
        <v>0</v>
      </c>
      <c r="L240" s="238">
        <v>21</v>
      </c>
      <c r="M240" s="238">
        <f>G240*(1+L240/100)</f>
        <v>0</v>
      </c>
      <c r="N240" s="236">
        <v>0.17244999999999999</v>
      </c>
      <c r="O240" s="236">
        <f>ROUND(E240*N240,2)</f>
        <v>1.05</v>
      </c>
      <c r="P240" s="236">
        <v>0</v>
      </c>
      <c r="Q240" s="236">
        <f>ROUND(E240*P240,2)</f>
        <v>0</v>
      </c>
      <c r="R240" s="238"/>
      <c r="S240" s="238" t="s">
        <v>251</v>
      </c>
      <c r="T240" s="239" t="s">
        <v>260</v>
      </c>
      <c r="U240" s="224">
        <v>0</v>
      </c>
      <c r="V240" s="224">
        <f>ROUND(E240*U240,2)</f>
        <v>0</v>
      </c>
      <c r="W240" s="224"/>
      <c r="X240" s="224" t="s">
        <v>323</v>
      </c>
      <c r="Y240" s="224" t="s">
        <v>205</v>
      </c>
      <c r="Z240" s="214"/>
      <c r="AA240" s="214"/>
      <c r="AB240" s="214"/>
      <c r="AC240" s="214"/>
      <c r="AD240" s="214"/>
      <c r="AE240" s="214"/>
      <c r="AF240" s="214"/>
      <c r="AG240" s="214" t="s">
        <v>324</v>
      </c>
      <c r="AH240" s="214"/>
      <c r="AI240" s="214"/>
      <c r="AJ240" s="214"/>
      <c r="AK240" s="214"/>
      <c r="AL240" s="214"/>
      <c r="AM240" s="214"/>
      <c r="AN240" s="214"/>
      <c r="AO240" s="214"/>
      <c r="AP240" s="214"/>
      <c r="AQ240" s="214"/>
      <c r="AR240" s="214"/>
      <c r="AS240" s="214"/>
      <c r="AT240" s="214"/>
      <c r="AU240" s="214"/>
      <c r="AV240" s="214"/>
      <c r="AW240" s="214"/>
      <c r="AX240" s="214"/>
      <c r="AY240" s="214"/>
      <c r="AZ240" s="214"/>
      <c r="BA240" s="214"/>
      <c r="BB240" s="214"/>
      <c r="BC240" s="214"/>
      <c r="BD240" s="214"/>
      <c r="BE240" s="214"/>
      <c r="BF240" s="214"/>
      <c r="BG240" s="214"/>
      <c r="BH240" s="214"/>
    </row>
    <row r="241" spans="1:60" outlineLevel="2" x14ac:dyDescent="0.25">
      <c r="A241" s="221"/>
      <c r="B241" s="222"/>
      <c r="C241" s="261" t="s">
        <v>504</v>
      </c>
      <c r="D241" s="250"/>
      <c r="E241" s="251">
        <v>6.06</v>
      </c>
      <c r="F241" s="224"/>
      <c r="G241" s="224"/>
      <c r="H241" s="224"/>
      <c r="I241" s="224"/>
      <c r="J241" s="224"/>
      <c r="K241" s="224"/>
      <c r="L241" s="224"/>
      <c r="M241" s="224"/>
      <c r="N241" s="223"/>
      <c r="O241" s="223"/>
      <c r="P241" s="223"/>
      <c r="Q241" s="223"/>
      <c r="R241" s="224"/>
      <c r="S241" s="224"/>
      <c r="T241" s="224"/>
      <c r="U241" s="224"/>
      <c r="V241" s="224"/>
      <c r="W241" s="224"/>
      <c r="X241" s="224"/>
      <c r="Y241" s="224"/>
      <c r="Z241" s="214"/>
      <c r="AA241" s="214"/>
      <c r="AB241" s="214"/>
      <c r="AC241" s="214"/>
      <c r="AD241" s="214"/>
      <c r="AE241" s="214"/>
      <c r="AF241" s="214"/>
      <c r="AG241" s="214" t="s">
        <v>266</v>
      </c>
      <c r="AH241" s="214">
        <v>0</v>
      </c>
      <c r="AI241" s="214"/>
      <c r="AJ241" s="214"/>
      <c r="AK241" s="214"/>
      <c r="AL241" s="214"/>
      <c r="AM241" s="214"/>
      <c r="AN241" s="214"/>
      <c r="AO241" s="214"/>
      <c r="AP241" s="214"/>
      <c r="AQ241" s="214"/>
      <c r="AR241" s="214"/>
      <c r="AS241" s="214"/>
      <c r="AT241" s="214"/>
      <c r="AU241" s="214"/>
      <c r="AV241" s="214"/>
      <c r="AW241" s="214"/>
      <c r="AX241" s="214"/>
      <c r="AY241" s="214"/>
      <c r="AZ241" s="214"/>
      <c r="BA241" s="214"/>
      <c r="BB241" s="214"/>
      <c r="BC241" s="214"/>
      <c r="BD241" s="214"/>
      <c r="BE241" s="214"/>
      <c r="BF241" s="214"/>
      <c r="BG241" s="214"/>
      <c r="BH241" s="214"/>
    </row>
    <row r="242" spans="1:60" outlineLevel="1" x14ac:dyDescent="0.25">
      <c r="A242" s="233">
        <v>66</v>
      </c>
      <c r="B242" s="234" t="s">
        <v>505</v>
      </c>
      <c r="C242" s="244" t="s">
        <v>506</v>
      </c>
      <c r="D242" s="235" t="s">
        <v>285</v>
      </c>
      <c r="E242" s="236">
        <v>194.93</v>
      </c>
      <c r="F242" s="237"/>
      <c r="G242" s="238">
        <f>ROUND(E242*F242,2)</f>
        <v>0</v>
      </c>
      <c r="H242" s="237"/>
      <c r="I242" s="238">
        <f>ROUND(E242*H242,2)</f>
        <v>0</v>
      </c>
      <c r="J242" s="237"/>
      <c r="K242" s="238">
        <f>ROUND(E242*J242,2)</f>
        <v>0</v>
      </c>
      <c r="L242" s="238">
        <v>21</v>
      </c>
      <c r="M242" s="238">
        <f>G242*(1+L242/100)</f>
        <v>0</v>
      </c>
      <c r="N242" s="236">
        <v>0.17499999999999999</v>
      </c>
      <c r="O242" s="236">
        <f>ROUND(E242*N242,2)</f>
        <v>34.11</v>
      </c>
      <c r="P242" s="236">
        <v>0</v>
      </c>
      <c r="Q242" s="236">
        <f>ROUND(E242*P242,2)</f>
        <v>0</v>
      </c>
      <c r="R242" s="238"/>
      <c r="S242" s="238" t="s">
        <v>251</v>
      </c>
      <c r="T242" s="239" t="s">
        <v>260</v>
      </c>
      <c r="U242" s="224">
        <v>0</v>
      </c>
      <c r="V242" s="224">
        <f>ROUND(E242*U242,2)</f>
        <v>0</v>
      </c>
      <c r="W242" s="224"/>
      <c r="X242" s="224" t="s">
        <v>323</v>
      </c>
      <c r="Y242" s="224" t="s">
        <v>205</v>
      </c>
      <c r="Z242" s="214"/>
      <c r="AA242" s="214"/>
      <c r="AB242" s="214"/>
      <c r="AC242" s="214"/>
      <c r="AD242" s="214"/>
      <c r="AE242" s="214"/>
      <c r="AF242" s="214"/>
      <c r="AG242" s="214" t="s">
        <v>324</v>
      </c>
      <c r="AH242" s="214"/>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row>
    <row r="243" spans="1:60" outlineLevel="2" x14ac:dyDescent="0.25">
      <c r="A243" s="221"/>
      <c r="B243" s="222"/>
      <c r="C243" s="261" t="s">
        <v>492</v>
      </c>
      <c r="D243" s="250"/>
      <c r="E243" s="251">
        <v>154.53</v>
      </c>
      <c r="F243" s="224"/>
      <c r="G243" s="224"/>
      <c r="H243" s="224"/>
      <c r="I243" s="224"/>
      <c r="J243" s="224"/>
      <c r="K243" s="224"/>
      <c r="L243" s="224"/>
      <c r="M243" s="224"/>
      <c r="N243" s="223"/>
      <c r="O243" s="223"/>
      <c r="P243" s="223"/>
      <c r="Q243" s="223"/>
      <c r="R243" s="224"/>
      <c r="S243" s="224"/>
      <c r="T243" s="224"/>
      <c r="U243" s="224"/>
      <c r="V243" s="224"/>
      <c r="W243" s="224"/>
      <c r="X243" s="224"/>
      <c r="Y243" s="224"/>
      <c r="Z243" s="214"/>
      <c r="AA243" s="214"/>
      <c r="AB243" s="214"/>
      <c r="AC243" s="214"/>
      <c r="AD243" s="214"/>
      <c r="AE243" s="214"/>
      <c r="AF243" s="214"/>
      <c r="AG243" s="214" t="s">
        <v>266</v>
      </c>
      <c r="AH243" s="214">
        <v>0</v>
      </c>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row>
    <row r="244" spans="1:60" outlineLevel="3" x14ac:dyDescent="0.25">
      <c r="A244" s="221"/>
      <c r="B244" s="222"/>
      <c r="C244" s="261" t="s">
        <v>493</v>
      </c>
      <c r="D244" s="250"/>
      <c r="E244" s="251">
        <v>40.4</v>
      </c>
      <c r="F244" s="224"/>
      <c r="G244" s="224"/>
      <c r="H244" s="224"/>
      <c r="I244" s="224"/>
      <c r="J244" s="224"/>
      <c r="K244" s="224"/>
      <c r="L244" s="224"/>
      <c r="M244" s="224"/>
      <c r="N244" s="223"/>
      <c r="O244" s="223"/>
      <c r="P244" s="223"/>
      <c r="Q244" s="223"/>
      <c r="R244" s="224"/>
      <c r="S244" s="224"/>
      <c r="T244" s="224"/>
      <c r="U244" s="224"/>
      <c r="V244" s="224"/>
      <c r="W244" s="224"/>
      <c r="X244" s="224"/>
      <c r="Y244" s="224"/>
      <c r="Z244" s="214"/>
      <c r="AA244" s="214"/>
      <c r="AB244" s="214"/>
      <c r="AC244" s="214"/>
      <c r="AD244" s="214"/>
      <c r="AE244" s="214"/>
      <c r="AF244" s="214"/>
      <c r="AG244" s="214" t="s">
        <v>266</v>
      </c>
      <c r="AH244" s="214">
        <v>0</v>
      </c>
      <c r="AI244" s="214"/>
      <c r="AJ244" s="214"/>
      <c r="AK244" s="214"/>
      <c r="AL244" s="214"/>
      <c r="AM244" s="214"/>
      <c r="AN244" s="214"/>
      <c r="AO244" s="214"/>
      <c r="AP244" s="214"/>
      <c r="AQ244" s="214"/>
      <c r="AR244" s="214"/>
      <c r="AS244" s="214"/>
      <c r="AT244" s="214"/>
      <c r="AU244" s="214"/>
      <c r="AV244" s="214"/>
      <c r="AW244" s="214"/>
      <c r="AX244" s="214"/>
      <c r="AY244" s="214"/>
      <c r="AZ244" s="214"/>
      <c r="BA244" s="214"/>
      <c r="BB244" s="214"/>
      <c r="BC244" s="214"/>
      <c r="BD244" s="214"/>
      <c r="BE244" s="214"/>
      <c r="BF244" s="214"/>
      <c r="BG244" s="214"/>
      <c r="BH244" s="214"/>
    </row>
    <row r="245" spans="1:60" outlineLevel="1" x14ac:dyDescent="0.25">
      <c r="A245" s="233">
        <v>67</v>
      </c>
      <c r="B245" s="234" t="s">
        <v>507</v>
      </c>
      <c r="C245" s="244" t="s">
        <v>508</v>
      </c>
      <c r="D245" s="235" t="s">
        <v>285</v>
      </c>
      <c r="E245" s="236">
        <v>455.51</v>
      </c>
      <c r="F245" s="237"/>
      <c r="G245" s="238">
        <f>ROUND(E245*F245,2)</f>
        <v>0</v>
      </c>
      <c r="H245" s="237"/>
      <c r="I245" s="238">
        <f>ROUND(E245*H245,2)</f>
        <v>0</v>
      </c>
      <c r="J245" s="237"/>
      <c r="K245" s="238">
        <f>ROUND(E245*J245,2)</f>
        <v>0</v>
      </c>
      <c r="L245" s="238">
        <v>21</v>
      </c>
      <c r="M245" s="238">
        <f>G245*(1+L245/100)</f>
        <v>0</v>
      </c>
      <c r="N245" s="236">
        <v>0.14479</v>
      </c>
      <c r="O245" s="236">
        <f>ROUND(E245*N245,2)</f>
        <v>65.95</v>
      </c>
      <c r="P245" s="236">
        <v>0</v>
      </c>
      <c r="Q245" s="236">
        <f>ROUND(E245*P245,2)</f>
        <v>0</v>
      </c>
      <c r="R245" s="238"/>
      <c r="S245" s="238" t="s">
        <v>251</v>
      </c>
      <c r="T245" s="239" t="s">
        <v>260</v>
      </c>
      <c r="U245" s="224">
        <v>0</v>
      </c>
      <c r="V245" s="224">
        <f>ROUND(E245*U245,2)</f>
        <v>0</v>
      </c>
      <c r="W245" s="224"/>
      <c r="X245" s="224" t="s">
        <v>323</v>
      </c>
      <c r="Y245" s="224" t="s">
        <v>205</v>
      </c>
      <c r="Z245" s="214"/>
      <c r="AA245" s="214"/>
      <c r="AB245" s="214"/>
      <c r="AC245" s="214"/>
      <c r="AD245" s="214"/>
      <c r="AE245" s="214"/>
      <c r="AF245" s="214"/>
      <c r="AG245" s="214" t="s">
        <v>324</v>
      </c>
      <c r="AH245" s="214"/>
      <c r="AI245" s="214"/>
      <c r="AJ245" s="214"/>
      <c r="AK245" s="214"/>
      <c r="AL245" s="214"/>
      <c r="AM245" s="214"/>
      <c r="AN245" s="214"/>
      <c r="AO245" s="214"/>
      <c r="AP245" s="214"/>
      <c r="AQ245" s="214"/>
      <c r="AR245" s="214"/>
      <c r="AS245" s="214"/>
      <c r="AT245" s="214"/>
      <c r="AU245" s="214"/>
      <c r="AV245" s="214"/>
      <c r="AW245" s="214"/>
      <c r="AX245" s="214"/>
      <c r="AY245" s="214"/>
      <c r="AZ245" s="214"/>
      <c r="BA245" s="214"/>
      <c r="BB245" s="214"/>
      <c r="BC245" s="214"/>
      <c r="BD245" s="214"/>
      <c r="BE245" s="214"/>
      <c r="BF245" s="214"/>
      <c r="BG245" s="214"/>
      <c r="BH245" s="214"/>
    </row>
    <row r="246" spans="1:60" outlineLevel="2" x14ac:dyDescent="0.25">
      <c r="A246" s="221"/>
      <c r="B246" s="222"/>
      <c r="C246" s="261" t="s">
        <v>509</v>
      </c>
      <c r="D246" s="250"/>
      <c r="E246" s="251">
        <v>455.51</v>
      </c>
      <c r="F246" s="224"/>
      <c r="G246" s="224"/>
      <c r="H246" s="224"/>
      <c r="I246" s="224"/>
      <c r="J246" s="224"/>
      <c r="K246" s="224"/>
      <c r="L246" s="224"/>
      <c r="M246" s="224"/>
      <c r="N246" s="223"/>
      <c r="O246" s="223"/>
      <c r="P246" s="223"/>
      <c r="Q246" s="223"/>
      <c r="R246" s="224"/>
      <c r="S246" s="224"/>
      <c r="T246" s="224"/>
      <c r="U246" s="224"/>
      <c r="V246" s="224"/>
      <c r="W246" s="224"/>
      <c r="X246" s="224"/>
      <c r="Y246" s="224"/>
      <c r="Z246" s="214"/>
      <c r="AA246" s="214"/>
      <c r="AB246" s="214"/>
      <c r="AC246" s="214"/>
      <c r="AD246" s="214"/>
      <c r="AE246" s="214"/>
      <c r="AF246" s="214"/>
      <c r="AG246" s="214" t="s">
        <v>266</v>
      </c>
      <c r="AH246" s="214">
        <v>0</v>
      </c>
      <c r="AI246" s="214"/>
      <c r="AJ246" s="214"/>
      <c r="AK246" s="214"/>
      <c r="AL246" s="214"/>
      <c r="AM246" s="214"/>
      <c r="AN246" s="214"/>
      <c r="AO246" s="214"/>
      <c r="AP246" s="214"/>
      <c r="AQ246" s="214"/>
      <c r="AR246" s="214"/>
      <c r="AS246" s="214"/>
      <c r="AT246" s="214"/>
      <c r="AU246" s="214"/>
      <c r="AV246" s="214"/>
      <c r="AW246" s="214"/>
      <c r="AX246" s="214"/>
      <c r="AY246" s="214"/>
      <c r="AZ246" s="214"/>
      <c r="BA246" s="214"/>
      <c r="BB246" s="214"/>
      <c r="BC246" s="214"/>
      <c r="BD246" s="214"/>
      <c r="BE246" s="214"/>
      <c r="BF246" s="214"/>
      <c r="BG246" s="214"/>
      <c r="BH246" s="214"/>
    </row>
    <row r="247" spans="1:60" x14ac:dyDescent="0.25">
      <c r="A247" s="226" t="s">
        <v>197</v>
      </c>
      <c r="B247" s="227" t="s">
        <v>151</v>
      </c>
      <c r="C247" s="243" t="s">
        <v>152</v>
      </c>
      <c r="D247" s="228"/>
      <c r="E247" s="229"/>
      <c r="F247" s="230"/>
      <c r="G247" s="230">
        <f>SUMIF(AG248:AG252,"&lt;&gt;NOR",G248:G252)</f>
        <v>0</v>
      </c>
      <c r="H247" s="230"/>
      <c r="I247" s="230">
        <f>SUM(I248:I252)</f>
        <v>0</v>
      </c>
      <c r="J247" s="230"/>
      <c r="K247" s="230">
        <f>SUM(K248:K252)</f>
        <v>0</v>
      </c>
      <c r="L247" s="230"/>
      <c r="M247" s="230">
        <f>SUM(M248:M252)</f>
        <v>0</v>
      </c>
      <c r="N247" s="229"/>
      <c r="O247" s="229">
        <f>SUM(O248:O252)</f>
        <v>1.04</v>
      </c>
      <c r="P247" s="229"/>
      <c r="Q247" s="229">
        <f>SUM(Q248:Q252)</f>
        <v>0</v>
      </c>
      <c r="R247" s="230"/>
      <c r="S247" s="230"/>
      <c r="T247" s="231"/>
      <c r="U247" s="225"/>
      <c r="V247" s="225">
        <f>SUM(V248:V252)</f>
        <v>12.8</v>
      </c>
      <c r="W247" s="225"/>
      <c r="X247" s="225"/>
      <c r="Y247" s="225"/>
      <c r="AG247" t="s">
        <v>198</v>
      </c>
    </row>
    <row r="248" spans="1:60" outlineLevel="1" x14ac:dyDescent="0.25">
      <c r="A248" s="233">
        <v>68</v>
      </c>
      <c r="B248" s="234" t="s">
        <v>510</v>
      </c>
      <c r="C248" s="244" t="s">
        <v>511</v>
      </c>
      <c r="D248" s="235" t="s">
        <v>383</v>
      </c>
      <c r="E248" s="236">
        <v>160</v>
      </c>
      <c r="F248" s="237"/>
      <c r="G248" s="238">
        <f>ROUND(E248*F248,2)</f>
        <v>0</v>
      </c>
      <c r="H248" s="237"/>
      <c r="I248" s="238">
        <f>ROUND(E248*H248,2)</f>
        <v>0</v>
      </c>
      <c r="J248" s="237"/>
      <c r="K248" s="238">
        <f>ROUND(E248*J248,2)</f>
        <v>0</v>
      </c>
      <c r="L248" s="238">
        <v>21</v>
      </c>
      <c r="M248" s="238">
        <f>G248*(1+L248/100)</f>
        <v>0</v>
      </c>
      <c r="N248" s="236">
        <v>1.0000000000000001E-5</v>
      </c>
      <c r="O248" s="236">
        <f>ROUND(E248*N248,2)</f>
        <v>0</v>
      </c>
      <c r="P248" s="236">
        <v>0</v>
      </c>
      <c r="Q248" s="236">
        <f>ROUND(E248*P248,2)</f>
        <v>0</v>
      </c>
      <c r="R248" s="238" t="s">
        <v>357</v>
      </c>
      <c r="S248" s="238" t="s">
        <v>202</v>
      </c>
      <c r="T248" s="239" t="s">
        <v>260</v>
      </c>
      <c r="U248" s="224">
        <v>0.08</v>
      </c>
      <c r="V248" s="224">
        <f>ROUND(E248*U248,2)</f>
        <v>12.8</v>
      </c>
      <c r="W248" s="224"/>
      <c r="X248" s="224" t="s">
        <v>261</v>
      </c>
      <c r="Y248" s="224" t="s">
        <v>205</v>
      </c>
      <c r="Z248" s="214"/>
      <c r="AA248" s="214"/>
      <c r="AB248" s="214"/>
      <c r="AC248" s="214"/>
      <c r="AD248" s="214"/>
      <c r="AE248" s="214"/>
      <c r="AF248" s="214"/>
      <c r="AG248" s="214" t="s">
        <v>262</v>
      </c>
      <c r="AH248" s="214"/>
      <c r="AI248" s="214"/>
      <c r="AJ248" s="214"/>
      <c r="AK248" s="214"/>
      <c r="AL248" s="214"/>
      <c r="AM248" s="214"/>
      <c r="AN248" s="214"/>
      <c r="AO248" s="214"/>
      <c r="AP248" s="214"/>
      <c r="AQ248" s="214"/>
      <c r="AR248" s="214"/>
      <c r="AS248" s="214"/>
      <c r="AT248" s="214"/>
      <c r="AU248" s="214"/>
      <c r="AV248" s="214"/>
      <c r="AW248" s="214"/>
      <c r="AX248" s="214"/>
      <c r="AY248" s="214"/>
      <c r="AZ248" s="214"/>
      <c r="BA248" s="214"/>
      <c r="BB248" s="214"/>
      <c r="BC248" s="214"/>
      <c r="BD248" s="214"/>
      <c r="BE248" s="214"/>
      <c r="BF248" s="214"/>
      <c r="BG248" s="214"/>
      <c r="BH248" s="214"/>
    </row>
    <row r="249" spans="1:60" outlineLevel="2" x14ac:dyDescent="0.25">
      <c r="A249" s="221"/>
      <c r="B249" s="222"/>
      <c r="C249" s="260" t="s">
        <v>512</v>
      </c>
      <c r="D249" s="252"/>
      <c r="E249" s="252"/>
      <c r="F249" s="252"/>
      <c r="G249" s="252"/>
      <c r="H249" s="224"/>
      <c r="I249" s="224"/>
      <c r="J249" s="224"/>
      <c r="K249" s="224"/>
      <c r="L249" s="224"/>
      <c r="M249" s="224"/>
      <c r="N249" s="223"/>
      <c r="O249" s="223"/>
      <c r="P249" s="223"/>
      <c r="Q249" s="223"/>
      <c r="R249" s="224"/>
      <c r="S249" s="224"/>
      <c r="T249" s="224"/>
      <c r="U249" s="224"/>
      <c r="V249" s="224"/>
      <c r="W249" s="224"/>
      <c r="X249" s="224"/>
      <c r="Y249" s="224"/>
      <c r="Z249" s="214"/>
      <c r="AA249" s="214"/>
      <c r="AB249" s="214"/>
      <c r="AC249" s="214"/>
      <c r="AD249" s="214"/>
      <c r="AE249" s="214"/>
      <c r="AF249" s="214"/>
      <c r="AG249" s="214" t="s">
        <v>264</v>
      </c>
      <c r="AH249" s="214"/>
      <c r="AI249" s="214"/>
      <c r="AJ249" s="214"/>
      <c r="AK249" s="214"/>
      <c r="AL249" s="214"/>
      <c r="AM249" s="214"/>
      <c r="AN249" s="214"/>
      <c r="AO249" s="214"/>
      <c r="AP249" s="214"/>
      <c r="AQ249" s="214"/>
      <c r="AR249" s="214"/>
      <c r="AS249" s="214"/>
      <c r="AT249" s="214"/>
      <c r="AU249" s="214"/>
      <c r="AV249" s="214"/>
      <c r="AW249" s="214"/>
      <c r="AX249" s="214"/>
      <c r="AY249" s="214"/>
      <c r="AZ249" s="214"/>
      <c r="BA249" s="214"/>
      <c r="BB249" s="214"/>
      <c r="BC249" s="214"/>
      <c r="BD249" s="214"/>
      <c r="BE249" s="214"/>
      <c r="BF249" s="214"/>
      <c r="BG249" s="214"/>
      <c r="BH249" s="214"/>
    </row>
    <row r="250" spans="1:60" outlineLevel="1" x14ac:dyDescent="0.25">
      <c r="A250" s="253">
        <v>69</v>
      </c>
      <c r="B250" s="254" t="s">
        <v>513</v>
      </c>
      <c r="C250" s="262" t="s">
        <v>514</v>
      </c>
      <c r="D250" s="255" t="s">
        <v>515</v>
      </c>
      <c r="E250" s="256">
        <v>16</v>
      </c>
      <c r="F250" s="257"/>
      <c r="G250" s="258">
        <f>ROUND(E250*F250,2)</f>
        <v>0</v>
      </c>
      <c r="H250" s="257"/>
      <c r="I250" s="258">
        <f>ROUND(E250*H250,2)</f>
        <v>0</v>
      </c>
      <c r="J250" s="257"/>
      <c r="K250" s="258">
        <f>ROUND(E250*J250,2)</f>
        <v>0</v>
      </c>
      <c r="L250" s="258">
        <v>21</v>
      </c>
      <c r="M250" s="258">
        <f>G250*(1+L250/100)</f>
        <v>0</v>
      </c>
      <c r="N250" s="256">
        <v>0.01</v>
      </c>
      <c r="O250" s="256">
        <f>ROUND(E250*N250,2)</f>
        <v>0.16</v>
      </c>
      <c r="P250" s="256">
        <v>0</v>
      </c>
      <c r="Q250" s="256">
        <f>ROUND(E250*P250,2)</f>
        <v>0</v>
      </c>
      <c r="R250" s="258"/>
      <c r="S250" s="258" t="s">
        <v>251</v>
      </c>
      <c r="T250" s="259" t="s">
        <v>203</v>
      </c>
      <c r="U250" s="224">
        <v>0</v>
      </c>
      <c r="V250" s="224">
        <f>ROUND(E250*U250,2)</f>
        <v>0</v>
      </c>
      <c r="W250" s="224"/>
      <c r="X250" s="224" t="s">
        <v>261</v>
      </c>
      <c r="Y250" s="224" t="s">
        <v>205</v>
      </c>
      <c r="Z250" s="214"/>
      <c r="AA250" s="214"/>
      <c r="AB250" s="214"/>
      <c r="AC250" s="214"/>
      <c r="AD250" s="214"/>
      <c r="AE250" s="214"/>
      <c r="AF250" s="214"/>
      <c r="AG250" s="214" t="s">
        <v>262</v>
      </c>
      <c r="AH250" s="214"/>
      <c r="AI250" s="214"/>
      <c r="AJ250" s="214"/>
      <c r="AK250" s="214"/>
      <c r="AL250" s="214"/>
      <c r="AM250" s="214"/>
      <c r="AN250" s="214"/>
      <c r="AO250" s="214"/>
      <c r="AP250" s="214"/>
      <c r="AQ250" s="214"/>
      <c r="AR250" s="214"/>
      <c r="AS250" s="214"/>
      <c r="AT250" s="214"/>
      <c r="AU250" s="214"/>
      <c r="AV250" s="214"/>
      <c r="AW250" s="214"/>
      <c r="AX250" s="214"/>
      <c r="AY250" s="214"/>
      <c r="AZ250" s="214"/>
      <c r="BA250" s="214"/>
      <c r="BB250" s="214"/>
      <c r="BC250" s="214"/>
      <c r="BD250" s="214"/>
      <c r="BE250" s="214"/>
      <c r="BF250" s="214"/>
      <c r="BG250" s="214"/>
      <c r="BH250" s="214"/>
    </row>
    <row r="251" spans="1:60" ht="20.399999999999999" outlineLevel="1" x14ac:dyDescent="0.25">
      <c r="A251" s="233">
        <v>70</v>
      </c>
      <c r="B251" s="234" t="s">
        <v>516</v>
      </c>
      <c r="C251" s="244" t="s">
        <v>517</v>
      </c>
      <c r="D251" s="235" t="s">
        <v>515</v>
      </c>
      <c r="E251" s="236">
        <v>174.88</v>
      </c>
      <c r="F251" s="237"/>
      <c r="G251" s="238">
        <f>ROUND(E251*F251,2)</f>
        <v>0</v>
      </c>
      <c r="H251" s="237"/>
      <c r="I251" s="238">
        <f>ROUND(E251*H251,2)</f>
        <v>0</v>
      </c>
      <c r="J251" s="237"/>
      <c r="K251" s="238">
        <f>ROUND(E251*J251,2)</f>
        <v>0</v>
      </c>
      <c r="L251" s="238">
        <v>21</v>
      </c>
      <c r="M251" s="238">
        <f>G251*(1+L251/100)</f>
        <v>0</v>
      </c>
      <c r="N251" s="236">
        <v>5.0400000000000002E-3</v>
      </c>
      <c r="O251" s="236">
        <f>ROUND(E251*N251,2)</f>
        <v>0.88</v>
      </c>
      <c r="P251" s="236">
        <v>0</v>
      </c>
      <c r="Q251" s="236">
        <f>ROUND(E251*P251,2)</f>
        <v>0</v>
      </c>
      <c r="R251" s="238" t="s">
        <v>322</v>
      </c>
      <c r="S251" s="238" t="s">
        <v>202</v>
      </c>
      <c r="T251" s="239" t="s">
        <v>260</v>
      </c>
      <c r="U251" s="224">
        <v>0</v>
      </c>
      <c r="V251" s="224">
        <f>ROUND(E251*U251,2)</f>
        <v>0</v>
      </c>
      <c r="W251" s="224"/>
      <c r="X251" s="224" t="s">
        <v>323</v>
      </c>
      <c r="Y251" s="224" t="s">
        <v>205</v>
      </c>
      <c r="Z251" s="214"/>
      <c r="AA251" s="214"/>
      <c r="AB251" s="214"/>
      <c r="AC251" s="214"/>
      <c r="AD251" s="214"/>
      <c r="AE251" s="214"/>
      <c r="AF251" s="214"/>
      <c r="AG251" s="214" t="s">
        <v>324</v>
      </c>
      <c r="AH251" s="214"/>
      <c r="AI251" s="214"/>
      <c r="AJ251" s="214"/>
      <c r="AK251" s="214"/>
      <c r="AL251" s="214"/>
      <c r="AM251" s="214"/>
      <c r="AN251" s="214"/>
      <c r="AO251" s="214"/>
      <c r="AP251" s="214"/>
      <c r="AQ251" s="214"/>
      <c r="AR251" s="214"/>
      <c r="AS251" s="214"/>
      <c r="AT251" s="214"/>
      <c r="AU251" s="214"/>
      <c r="AV251" s="214"/>
      <c r="AW251" s="214"/>
      <c r="AX251" s="214"/>
      <c r="AY251" s="214"/>
      <c r="AZ251" s="214"/>
      <c r="BA251" s="214"/>
      <c r="BB251" s="214"/>
      <c r="BC251" s="214"/>
      <c r="BD251" s="214"/>
      <c r="BE251" s="214"/>
      <c r="BF251" s="214"/>
      <c r="BG251" s="214"/>
      <c r="BH251" s="214"/>
    </row>
    <row r="252" spans="1:60" outlineLevel="2" x14ac:dyDescent="0.25">
      <c r="A252" s="221"/>
      <c r="B252" s="222"/>
      <c r="C252" s="261" t="s">
        <v>518</v>
      </c>
      <c r="D252" s="250"/>
      <c r="E252" s="251">
        <v>174.88</v>
      </c>
      <c r="F252" s="224"/>
      <c r="G252" s="224"/>
      <c r="H252" s="224"/>
      <c r="I252" s="224"/>
      <c r="J252" s="224"/>
      <c r="K252" s="224"/>
      <c r="L252" s="224"/>
      <c r="M252" s="224"/>
      <c r="N252" s="223"/>
      <c r="O252" s="223"/>
      <c r="P252" s="223"/>
      <c r="Q252" s="223"/>
      <c r="R252" s="224"/>
      <c r="S252" s="224"/>
      <c r="T252" s="224"/>
      <c r="U252" s="224"/>
      <c r="V252" s="224"/>
      <c r="W252" s="224"/>
      <c r="X252" s="224"/>
      <c r="Y252" s="224"/>
      <c r="Z252" s="214"/>
      <c r="AA252" s="214"/>
      <c r="AB252" s="214"/>
      <c r="AC252" s="214"/>
      <c r="AD252" s="214"/>
      <c r="AE252" s="214"/>
      <c r="AF252" s="214"/>
      <c r="AG252" s="214" t="s">
        <v>266</v>
      </c>
      <c r="AH252" s="214">
        <v>0</v>
      </c>
      <c r="AI252" s="214"/>
      <c r="AJ252" s="214"/>
      <c r="AK252" s="214"/>
      <c r="AL252" s="214"/>
      <c r="AM252" s="214"/>
      <c r="AN252" s="214"/>
      <c r="AO252" s="214"/>
      <c r="AP252" s="214"/>
      <c r="AQ252" s="214"/>
      <c r="AR252" s="214"/>
      <c r="AS252" s="214"/>
      <c r="AT252" s="214"/>
      <c r="AU252" s="214"/>
      <c r="AV252" s="214"/>
      <c r="AW252" s="214"/>
      <c r="AX252" s="214"/>
      <c r="AY252" s="214"/>
      <c r="AZ252" s="214"/>
      <c r="BA252" s="214"/>
      <c r="BB252" s="214"/>
      <c r="BC252" s="214"/>
      <c r="BD252" s="214"/>
      <c r="BE252" s="214"/>
      <c r="BF252" s="214"/>
      <c r="BG252" s="214"/>
      <c r="BH252" s="214"/>
    </row>
    <row r="253" spans="1:60" x14ac:dyDescent="0.25">
      <c r="A253" s="226" t="s">
        <v>197</v>
      </c>
      <c r="B253" s="227" t="s">
        <v>153</v>
      </c>
      <c r="C253" s="243" t="s">
        <v>154</v>
      </c>
      <c r="D253" s="228"/>
      <c r="E253" s="229"/>
      <c r="F253" s="230"/>
      <c r="G253" s="230">
        <f>SUMIF(AG254:AG257,"&lt;&gt;NOR",G254:G257)</f>
        <v>0</v>
      </c>
      <c r="H253" s="230"/>
      <c r="I253" s="230">
        <f>SUM(I254:I257)</f>
        <v>0</v>
      </c>
      <c r="J253" s="230"/>
      <c r="K253" s="230">
        <f>SUM(K254:K257)</f>
        <v>0</v>
      </c>
      <c r="L253" s="230"/>
      <c r="M253" s="230">
        <f>SUM(M254:M257)</f>
        <v>0</v>
      </c>
      <c r="N253" s="229"/>
      <c r="O253" s="229">
        <f>SUM(O254:O257)</f>
        <v>49.98</v>
      </c>
      <c r="P253" s="229"/>
      <c r="Q253" s="229">
        <f>SUM(Q254:Q257)</f>
        <v>0</v>
      </c>
      <c r="R253" s="230"/>
      <c r="S253" s="230"/>
      <c r="T253" s="231"/>
      <c r="U253" s="225"/>
      <c r="V253" s="225">
        <f>SUM(V254:V257)</f>
        <v>107.35999999999999</v>
      </c>
      <c r="W253" s="225"/>
      <c r="X253" s="225"/>
      <c r="Y253" s="225"/>
      <c r="AG253" t="s">
        <v>198</v>
      </c>
    </row>
    <row r="254" spans="1:60" ht="20.399999999999999" outlineLevel="1" x14ac:dyDescent="0.25">
      <c r="A254" s="233">
        <v>71</v>
      </c>
      <c r="B254" s="234" t="s">
        <v>519</v>
      </c>
      <c r="C254" s="244" t="s">
        <v>520</v>
      </c>
      <c r="D254" s="235" t="s">
        <v>515</v>
      </c>
      <c r="E254" s="236">
        <v>16</v>
      </c>
      <c r="F254" s="237"/>
      <c r="G254" s="238">
        <f>ROUND(E254*F254,2)</f>
        <v>0</v>
      </c>
      <c r="H254" s="237"/>
      <c r="I254" s="238">
        <f>ROUND(E254*H254,2)</f>
        <v>0</v>
      </c>
      <c r="J254" s="237"/>
      <c r="K254" s="238">
        <f>ROUND(E254*J254,2)</f>
        <v>0</v>
      </c>
      <c r="L254" s="238">
        <v>21</v>
      </c>
      <c r="M254" s="238">
        <f>G254*(1+L254/100)</f>
        <v>0</v>
      </c>
      <c r="N254" s="236">
        <v>3.0291399999999999</v>
      </c>
      <c r="O254" s="236">
        <f>ROUND(E254*N254,2)</f>
        <v>48.47</v>
      </c>
      <c r="P254" s="236">
        <v>0</v>
      </c>
      <c r="Q254" s="236">
        <f>ROUND(E254*P254,2)</f>
        <v>0</v>
      </c>
      <c r="R254" s="238" t="s">
        <v>357</v>
      </c>
      <c r="S254" s="238" t="s">
        <v>202</v>
      </c>
      <c r="T254" s="239" t="s">
        <v>260</v>
      </c>
      <c r="U254" s="224">
        <v>5.0199999999999996</v>
      </c>
      <c r="V254" s="224">
        <f>ROUND(E254*U254,2)</f>
        <v>80.319999999999993</v>
      </c>
      <c r="W254" s="224"/>
      <c r="X254" s="224" t="s">
        <v>261</v>
      </c>
      <c r="Y254" s="224" t="s">
        <v>205</v>
      </c>
      <c r="Z254" s="214"/>
      <c r="AA254" s="214"/>
      <c r="AB254" s="214"/>
      <c r="AC254" s="214"/>
      <c r="AD254" s="214"/>
      <c r="AE254" s="214"/>
      <c r="AF254" s="214"/>
      <c r="AG254" s="214" t="s">
        <v>262</v>
      </c>
      <c r="AH254" s="214"/>
      <c r="AI254" s="214"/>
      <c r="AJ254" s="214"/>
      <c r="AK254" s="214"/>
      <c r="AL254" s="214"/>
      <c r="AM254" s="214"/>
      <c r="AN254" s="214"/>
      <c r="AO254" s="214"/>
      <c r="AP254" s="214"/>
      <c r="AQ254" s="214"/>
      <c r="AR254" s="214"/>
      <c r="AS254" s="214"/>
      <c r="AT254" s="214"/>
      <c r="AU254" s="214"/>
      <c r="AV254" s="214"/>
      <c r="AW254" s="214"/>
      <c r="AX254" s="214"/>
      <c r="AY254" s="214"/>
      <c r="AZ254" s="214"/>
      <c r="BA254" s="214"/>
      <c r="BB254" s="214"/>
      <c r="BC254" s="214"/>
      <c r="BD254" s="214"/>
      <c r="BE254" s="214"/>
      <c r="BF254" s="214"/>
      <c r="BG254" s="214"/>
      <c r="BH254" s="214"/>
    </row>
    <row r="255" spans="1:60" outlineLevel="2" x14ac:dyDescent="0.25">
      <c r="A255" s="221"/>
      <c r="B255" s="222"/>
      <c r="C255" s="260" t="s">
        <v>521</v>
      </c>
      <c r="D255" s="252"/>
      <c r="E255" s="252"/>
      <c r="F255" s="252"/>
      <c r="G255" s="252"/>
      <c r="H255" s="224"/>
      <c r="I255" s="224"/>
      <c r="J255" s="224"/>
      <c r="K255" s="224"/>
      <c r="L255" s="224"/>
      <c r="M255" s="224"/>
      <c r="N255" s="223"/>
      <c r="O255" s="223"/>
      <c r="P255" s="223"/>
      <c r="Q255" s="223"/>
      <c r="R255" s="224"/>
      <c r="S255" s="224"/>
      <c r="T255" s="224"/>
      <c r="U255" s="224"/>
      <c r="V255" s="224"/>
      <c r="W255" s="224"/>
      <c r="X255" s="224"/>
      <c r="Y255" s="224"/>
      <c r="Z255" s="214"/>
      <c r="AA255" s="214"/>
      <c r="AB255" s="214"/>
      <c r="AC255" s="214"/>
      <c r="AD255" s="214"/>
      <c r="AE255" s="214"/>
      <c r="AF255" s="214"/>
      <c r="AG255" s="214" t="s">
        <v>264</v>
      </c>
      <c r="AH255" s="214"/>
      <c r="AI255" s="214"/>
      <c r="AJ255" s="214"/>
      <c r="AK255" s="214"/>
      <c r="AL255" s="214"/>
      <c r="AM255" s="214"/>
      <c r="AN255" s="214"/>
      <c r="AO255" s="214"/>
      <c r="AP255" s="214"/>
      <c r="AQ255" s="214"/>
      <c r="AR255" s="214"/>
      <c r="AS255" s="214"/>
      <c r="AT255" s="214"/>
      <c r="AU255" s="214"/>
      <c r="AV255" s="214"/>
      <c r="AW255" s="214"/>
      <c r="AX255" s="214"/>
      <c r="AY255" s="214"/>
      <c r="AZ255" s="214"/>
      <c r="BA255" s="214"/>
      <c r="BB255" s="214"/>
      <c r="BC255" s="214"/>
      <c r="BD255" s="214"/>
      <c r="BE255" s="214"/>
      <c r="BF255" s="214"/>
      <c r="BG255" s="214"/>
      <c r="BH255" s="214"/>
    </row>
    <row r="256" spans="1:60" outlineLevel="1" x14ac:dyDescent="0.25">
      <c r="A256" s="233">
        <v>72</v>
      </c>
      <c r="B256" s="234" t="s">
        <v>522</v>
      </c>
      <c r="C256" s="244" t="s">
        <v>523</v>
      </c>
      <c r="D256" s="235" t="s">
        <v>515</v>
      </c>
      <c r="E256" s="236">
        <v>16</v>
      </c>
      <c r="F256" s="237"/>
      <c r="G256" s="238">
        <f>ROUND(E256*F256,2)</f>
        <v>0</v>
      </c>
      <c r="H256" s="237"/>
      <c r="I256" s="238">
        <f>ROUND(E256*H256,2)</f>
        <v>0</v>
      </c>
      <c r="J256" s="237"/>
      <c r="K256" s="238">
        <f>ROUND(E256*J256,2)</f>
        <v>0</v>
      </c>
      <c r="L256" s="238">
        <v>21</v>
      </c>
      <c r="M256" s="238">
        <f>G256*(1+L256/100)</f>
        <v>0</v>
      </c>
      <c r="N256" s="236">
        <v>9.4359999999999999E-2</v>
      </c>
      <c r="O256" s="236">
        <f>ROUND(E256*N256,2)</f>
        <v>1.51</v>
      </c>
      <c r="P256" s="236">
        <v>0</v>
      </c>
      <c r="Q256" s="236">
        <f>ROUND(E256*P256,2)</f>
        <v>0</v>
      </c>
      <c r="R256" s="238" t="s">
        <v>357</v>
      </c>
      <c r="S256" s="238" t="s">
        <v>202</v>
      </c>
      <c r="T256" s="239" t="s">
        <v>260</v>
      </c>
      <c r="U256" s="224">
        <v>1.69</v>
      </c>
      <c r="V256" s="224">
        <f>ROUND(E256*U256,2)</f>
        <v>27.04</v>
      </c>
      <c r="W256" s="224"/>
      <c r="X256" s="224" t="s">
        <v>261</v>
      </c>
      <c r="Y256" s="224" t="s">
        <v>205</v>
      </c>
      <c r="Z256" s="214"/>
      <c r="AA256" s="214"/>
      <c r="AB256" s="214"/>
      <c r="AC256" s="214"/>
      <c r="AD256" s="214"/>
      <c r="AE256" s="214"/>
      <c r="AF256" s="214"/>
      <c r="AG256" s="214" t="s">
        <v>262</v>
      </c>
      <c r="AH256" s="214"/>
      <c r="AI256" s="214"/>
      <c r="AJ256" s="214"/>
      <c r="AK256" s="214"/>
      <c r="AL256" s="214"/>
      <c r="AM256" s="214"/>
      <c r="AN256" s="214"/>
      <c r="AO256" s="214"/>
      <c r="AP256" s="214"/>
      <c r="AQ256" s="214"/>
      <c r="AR256" s="214"/>
      <c r="AS256" s="214"/>
      <c r="AT256" s="214"/>
      <c r="AU256" s="214"/>
      <c r="AV256" s="214"/>
      <c r="AW256" s="214"/>
      <c r="AX256" s="214"/>
      <c r="AY256" s="214"/>
      <c r="AZ256" s="214"/>
      <c r="BA256" s="214"/>
      <c r="BB256" s="214"/>
      <c r="BC256" s="214"/>
      <c r="BD256" s="214"/>
      <c r="BE256" s="214"/>
      <c r="BF256" s="214"/>
      <c r="BG256" s="214"/>
      <c r="BH256" s="214"/>
    </row>
    <row r="257" spans="1:60" outlineLevel="2" x14ac:dyDescent="0.25">
      <c r="A257" s="221"/>
      <c r="B257" s="222"/>
      <c r="C257" s="260" t="s">
        <v>524</v>
      </c>
      <c r="D257" s="252"/>
      <c r="E257" s="252"/>
      <c r="F257" s="252"/>
      <c r="G257" s="252"/>
      <c r="H257" s="224"/>
      <c r="I257" s="224"/>
      <c r="J257" s="224"/>
      <c r="K257" s="224"/>
      <c r="L257" s="224"/>
      <c r="M257" s="224"/>
      <c r="N257" s="223"/>
      <c r="O257" s="223"/>
      <c r="P257" s="223"/>
      <c r="Q257" s="223"/>
      <c r="R257" s="224"/>
      <c r="S257" s="224"/>
      <c r="T257" s="224"/>
      <c r="U257" s="224"/>
      <c r="V257" s="224"/>
      <c r="W257" s="224"/>
      <c r="X257" s="224"/>
      <c r="Y257" s="224"/>
      <c r="Z257" s="214"/>
      <c r="AA257" s="214"/>
      <c r="AB257" s="214"/>
      <c r="AC257" s="214"/>
      <c r="AD257" s="214"/>
      <c r="AE257" s="214"/>
      <c r="AF257" s="214"/>
      <c r="AG257" s="214" t="s">
        <v>264</v>
      </c>
      <c r="AH257" s="214"/>
      <c r="AI257" s="214"/>
      <c r="AJ257" s="214"/>
      <c r="AK257" s="214"/>
      <c r="AL257" s="214"/>
      <c r="AM257" s="214"/>
      <c r="AN257" s="214"/>
      <c r="AO257" s="214"/>
      <c r="AP257" s="214"/>
      <c r="AQ257" s="214"/>
      <c r="AR257" s="214"/>
      <c r="AS257" s="214"/>
      <c r="AT257" s="214"/>
      <c r="AU257" s="214"/>
      <c r="AV257" s="214"/>
      <c r="AW257" s="214"/>
      <c r="AX257" s="214"/>
      <c r="AY257" s="214"/>
      <c r="AZ257" s="214"/>
      <c r="BA257" s="214"/>
      <c r="BB257" s="214"/>
      <c r="BC257" s="214"/>
      <c r="BD257" s="214"/>
      <c r="BE257" s="214"/>
      <c r="BF257" s="214"/>
      <c r="BG257" s="214"/>
      <c r="BH257" s="214"/>
    </row>
    <row r="258" spans="1:60" x14ac:dyDescent="0.25">
      <c r="A258" s="226" t="s">
        <v>197</v>
      </c>
      <c r="B258" s="227" t="s">
        <v>157</v>
      </c>
      <c r="C258" s="243" t="s">
        <v>158</v>
      </c>
      <c r="D258" s="228"/>
      <c r="E258" s="229"/>
      <c r="F258" s="230"/>
      <c r="G258" s="230">
        <f>SUMIF(AG259:AG303,"&lt;&gt;NOR",G259:G303)</f>
        <v>0</v>
      </c>
      <c r="H258" s="230"/>
      <c r="I258" s="230">
        <f>SUM(I259:I303)</f>
        <v>0</v>
      </c>
      <c r="J258" s="230"/>
      <c r="K258" s="230">
        <f>SUM(K259:K303)</f>
        <v>0</v>
      </c>
      <c r="L258" s="230"/>
      <c r="M258" s="230">
        <f>SUM(M259:M303)</f>
        <v>0</v>
      </c>
      <c r="N258" s="229"/>
      <c r="O258" s="229">
        <f>SUM(O259:O303)</f>
        <v>424.35999999999996</v>
      </c>
      <c r="P258" s="229"/>
      <c r="Q258" s="229">
        <f>SUM(Q259:Q303)</f>
        <v>0</v>
      </c>
      <c r="R258" s="230"/>
      <c r="S258" s="230"/>
      <c r="T258" s="231"/>
      <c r="U258" s="225"/>
      <c r="V258" s="225">
        <f>SUM(V259:V303)</f>
        <v>662.56000000000006</v>
      </c>
      <c r="W258" s="225"/>
      <c r="X258" s="225"/>
      <c r="Y258" s="225"/>
      <c r="AG258" t="s">
        <v>198</v>
      </c>
    </row>
    <row r="259" spans="1:60" outlineLevel="1" x14ac:dyDescent="0.25">
      <c r="A259" s="233">
        <v>73</v>
      </c>
      <c r="B259" s="234" t="s">
        <v>525</v>
      </c>
      <c r="C259" s="244" t="s">
        <v>526</v>
      </c>
      <c r="D259" s="235" t="s">
        <v>383</v>
      </c>
      <c r="E259" s="236">
        <v>320</v>
      </c>
      <c r="F259" s="237"/>
      <c r="G259" s="238">
        <f>ROUND(E259*F259,2)</f>
        <v>0</v>
      </c>
      <c r="H259" s="237"/>
      <c r="I259" s="238">
        <f>ROUND(E259*H259,2)</f>
        <v>0</v>
      </c>
      <c r="J259" s="237"/>
      <c r="K259" s="238">
        <f>ROUND(E259*J259,2)</f>
        <v>0</v>
      </c>
      <c r="L259" s="238">
        <v>21</v>
      </c>
      <c r="M259" s="238">
        <f>G259*(1+L259/100)</f>
        <v>0</v>
      </c>
      <c r="N259" s="236">
        <v>3.5999999999999999E-3</v>
      </c>
      <c r="O259" s="236">
        <f>ROUND(E259*N259,2)</f>
        <v>1.1499999999999999</v>
      </c>
      <c r="P259" s="236">
        <v>0</v>
      </c>
      <c r="Q259" s="236">
        <f>ROUND(E259*P259,2)</f>
        <v>0</v>
      </c>
      <c r="R259" s="238" t="s">
        <v>370</v>
      </c>
      <c r="S259" s="238" t="s">
        <v>202</v>
      </c>
      <c r="T259" s="239" t="s">
        <v>260</v>
      </c>
      <c r="U259" s="224">
        <v>0.05</v>
      </c>
      <c r="V259" s="224">
        <f>ROUND(E259*U259,2)</f>
        <v>16</v>
      </c>
      <c r="W259" s="224"/>
      <c r="X259" s="224" t="s">
        <v>261</v>
      </c>
      <c r="Y259" s="224" t="s">
        <v>205</v>
      </c>
      <c r="Z259" s="214"/>
      <c r="AA259" s="214"/>
      <c r="AB259" s="214"/>
      <c r="AC259" s="214"/>
      <c r="AD259" s="214"/>
      <c r="AE259" s="214"/>
      <c r="AF259" s="214"/>
      <c r="AG259" s="214" t="s">
        <v>262</v>
      </c>
      <c r="AH259" s="214"/>
      <c r="AI259" s="214"/>
      <c r="AJ259" s="214"/>
      <c r="AK259" s="214"/>
      <c r="AL259" s="214"/>
      <c r="AM259" s="214"/>
      <c r="AN259" s="214"/>
      <c r="AO259" s="214"/>
      <c r="AP259" s="214"/>
      <c r="AQ259" s="214"/>
      <c r="AR259" s="214"/>
      <c r="AS259" s="214"/>
      <c r="AT259" s="214"/>
      <c r="AU259" s="214"/>
      <c r="AV259" s="214"/>
      <c r="AW259" s="214"/>
      <c r="AX259" s="214"/>
      <c r="AY259" s="214"/>
      <c r="AZ259" s="214"/>
      <c r="BA259" s="214"/>
      <c r="BB259" s="214"/>
      <c r="BC259" s="214"/>
      <c r="BD259" s="214"/>
      <c r="BE259" s="214"/>
      <c r="BF259" s="214"/>
      <c r="BG259" s="214"/>
      <c r="BH259" s="214"/>
    </row>
    <row r="260" spans="1:60" outlineLevel="2" x14ac:dyDescent="0.25">
      <c r="A260" s="221"/>
      <c r="B260" s="222"/>
      <c r="C260" s="260" t="s">
        <v>527</v>
      </c>
      <c r="D260" s="252"/>
      <c r="E260" s="252"/>
      <c r="F260" s="252"/>
      <c r="G260" s="252"/>
      <c r="H260" s="224"/>
      <c r="I260" s="224"/>
      <c r="J260" s="224"/>
      <c r="K260" s="224"/>
      <c r="L260" s="224"/>
      <c r="M260" s="224"/>
      <c r="N260" s="223"/>
      <c r="O260" s="223"/>
      <c r="P260" s="223"/>
      <c r="Q260" s="223"/>
      <c r="R260" s="224"/>
      <c r="S260" s="224"/>
      <c r="T260" s="224"/>
      <c r="U260" s="224"/>
      <c r="V260" s="224"/>
      <c r="W260" s="224"/>
      <c r="X260" s="224"/>
      <c r="Y260" s="224"/>
      <c r="Z260" s="214"/>
      <c r="AA260" s="214"/>
      <c r="AB260" s="214"/>
      <c r="AC260" s="214"/>
      <c r="AD260" s="214"/>
      <c r="AE260" s="214"/>
      <c r="AF260" s="214"/>
      <c r="AG260" s="214" t="s">
        <v>264</v>
      </c>
      <c r="AH260" s="214"/>
      <c r="AI260" s="214"/>
      <c r="AJ260" s="214"/>
      <c r="AK260" s="214"/>
      <c r="AL260" s="214"/>
      <c r="AM260" s="214"/>
      <c r="AN260" s="214"/>
      <c r="AO260" s="214"/>
      <c r="AP260" s="214"/>
      <c r="AQ260" s="214"/>
      <c r="AR260" s="214"/>
      <c r="AS260" s="214"/>
      <c r="AT260" s="214"/>
      <c r="AU260" s="214"/>
      <c r="AV260" s="214"/>
      <c r="AW260" s="214"/>
      <c r="AX260" s="214"/>
      <c r="AY260" s="214"/>
      <c r="AZ260" s="214"/>
      <c r="BA260" s="214"/>
      <c r="BB260" s="214"/>
      <c r="BC260" s="214"/>
      <c r="BD260" s="214"/>
      <c r="BE260" s="214"/>
      <c r="BF260" s="214"/>
      <c r="BG260" s="214"/>
      <c r="BH260" s="214"/>
    </row>
    <row r="261" spans="1:60" ht="20.399999999999999" outlineLevel="1" x14ac:dyDescent="0.25">
      <c r="A261" s="233">
        <v>74</v>
      </c>
      <c r="B261" s="234" t="s">
        <v>528</v>
      </c>
      <c r="C261" s="244" t="s">
        <v>529</v>
      </c>
      <c r="D261" s="235" t="s">
        <v>515</v>
      </c>
      <c r="E261" s="236">
        <v>2</v>
      </c>
      <c r="F261" s="237"/>
      <c r="G261" s="238">
        <f>ROUND(E261*F261,2)</f>
        <v>0</v>
      </c>
      <c r="H261" s="237"/>
      <c r="I261" s="238">
        <f>ROUND(E261*H261,2)</f>
        <v>0</v>
      </c>
      <c r="J261" s="237"/>
      <c r="K261" s="238">
        <f>ROUND(E261*J261,2)</f>
        <v>0</v>
      </c>
      <c r="L261" s="238">
        <v>21</v>
      </c>
      <c r="M261" s="238">
        <f>G261*(1+L261/100)</f>
        <v>0</v>
      </c>
      <c r="N261" s="236">
        <v>0.11840000000000001</v>
      </c>
      <c r="O261" s="236">
        <f>ROUND(E261*N261,2)</f>
        <v>0.24</v>
      </c>
      <c r="P261" s="236">
        <v>0</v>
      </c>
      <c r="Q261" s="236">
        <f>ROUND(E261*P261,2)</f>
        <v>0</v>
      </c>
      <c r="R261" s="238" t="s">
        <v>370</v>
      </c>
      <c r="S261" s="238" t="s">
        <v>202</v>
      </c>
      <c r="T261" s="239" t="s">
        <v>260</v>
      </c>
      <c r="U261" s="224">
        <v>0.92</v>
      </c>
      <c r="V261" s="224">
        <f>ROUND(E261*U261,2)</f>
        <v>1.84</v>
      </c>
      <c r="W261" s="224"/>
      <c r="X261" s="224" t="s">
        <v>261</v>
      </c>
      <c r="Y261" s="224" t="s">
        <v>205</v>
      </c>
      <c r="Z261" s="214"/>
      <c r="AA261" s="214"/>
      <c r="AB261" s="214"/>
      <c r="AC261" s="214"/>
      <c r="AD261" s="214"/>
      <c r="AE261" s="214"/>
      <c r="AF261" s="214"/>
      <c r="AG261" s="214" t="s">
        <v>262</v>
      </c>
      <c r="AH261" s="214"/>
      <c r="AI261" s="214"/>
      <c r="AJ261" s="214"/>
      <c r="AK261" s="214"/>
      <c r="AL261" s="214"/>
      <c r="AM261" s="214"/>
      <c r="AN261" s="214"/>
      <c r="AO261" s="214"/>
      <c r="AP261" s="214"/>
      <c r="AQ261" s="214"/>
      <c r="AR261" s="214"/>
      <c r="AS261" s="214"/>
      <c r="AT261" s="214"/>
      <c r="AU261" s="214"/>
      <c r="AV261" s="214"/>
      <c r="AW261" s="214"/>
      <c r="AX261" s="214"/>
      <c r="AY261" s="214"/>
      <c r="AZ261" s="214"/>
      <c r="BA261" s="214"/>
      <c r="BB261" s="214"/>
      <c r="BC261" s="214"/>
      <c r="BD261" s="214"/>
      <c r="BE261" s="214"/>
      <c r="BF261" s="214"/>
      <c r="BG261" s="214"/>
      <c r="BH261" s="214"/>
    </row>
    <row r="262" spans="1:60" outlineLevel="2" x14ac:dyDescent="0.25">
      <c r="A262" s="221"/>
      <c r="B262" s="222"/>
      <c r="C262" s="261" t="s">
        <v>530</v>
      </c>
      <c r="D262" s="250"/>
      <c r="E262" s="251"/>
      <c r="F262" s="224"/>
      <c r="G262" s="224"/>
      <c r="H262" s="224"/>
      <c r="I262" s="224"/>
      <c r="J262" s="224"/>
      <c r="K262" s="224"/>
      <c r="L262" s="224"/>
      <c r="M262" s="224"/>
      <c r="N262" s="223"/>
      <c r="O262" s="223"/>
      <c r="P262" s="223"/>
      <c r="Q262" s="223"/>
      <c r="R262" s="224"/>
      <c r="S262" s="224"/>
      <c r="T262" s="224"/>
      <c r="U262" s="224"/>
      <c r="V262" s="224"/>
      <c r="W262" s="224"/>
      <c r="X262" s="224"/>
      <c r="Y262" s="224"/>
      <c r="Z262" s="214"/>
      <c r="AA262" s="214"/>
      <c r="AB262" s="214"/>
      <c r="AC262" s="214"/>
      <c r="AD262" s="214"/>
      <c r="AE262" s="214"/>
      <c r="AF262" s="214"/>
      <c r="AG262" s="214" t="s">
        <v>266</v>
      </c>
      <c r="AH262" s="214">
        <v>0</v>
      </c>
      <c r="AI262" s="214"/>
      <c r="AJ262" s="214"/>
      <c r="AK262" s="214"/>
      <c r="AL262" s="214"/>
      <c r="AM262" s="214"/>
      <c r="AN262" s="214"/>
      <c r="AO262" s="214"/>
      <c r="AP262" s="214"/>
      <c r="AQ262" s="214"/>
      <c r="AR262" s="214"/>
      <c r="AS262" s="214"/>
      <c r="AT262" s="214"/>
      <c r="AU262" s="214"/>
      <c r="AV262" s="214"/>
      <c r="AW262" s="214"/>
      <c r="AX262" s="214"/>
      <c r="AY262" s="214"/>
      <c r="AZ262" s="214"/>
      <c r="BA262" s="214"/>
      <c r="BB262" s="214"/>
      <c r="BC262" s="214"/>
      <c r="BD262" s="214"/>
      <c r="BE262" s="214"/>
      <c r="BF262" s="214"/>
      <c r="BG262" s="214"/>
      <c r="BH262" s="214"/>
    </row>
    <row r="263" spans="1:60" outlineLevel="3" x14ac:dyDescent="0.25">
      <c r="A263" s="221"/>
      <c r="B263" s="222"/>
      <c r="C263" s="261" t="s">
        <v>531</v>
      </c>
      <c r="D263" s="250"/>
      <c r="E263" s="251">
        <v>2</v>
      </c>
      <c r="F263" s="224"/>
      <c r="G263" s="224"/>
      <c r="H263" s="224"/>
      <c r="I263" s="224"/>
      <c r="J263" s="224"/>
      <c r="K263" s="224"/>
      <c r="L263" s="224"/>
      <c r="M263" s="224"/>
      <c r="N263" s="223"/>
      <c r="O263" s="223"/>
      <c r="P263" s="223"/>
      <c r="Q263" s="223"/>
      <c r="R263" s="224"/>
      <c r="S263" s="224"/>
      <c r="T263" s="224"/>
      <c r="U263" s="224"/>
      <c r="V263" s="224"/>
      <c r="W263" s="224"/>
      <c r="X263" s="224"/>
      <c r="Y263" s="224"/>
      <c r="Z263" s="214"/>
      <c r="AA263" s="214"/>
      <c r="AB263" s="214"/>
      <c r="AC263" s="214"/>
      <c r="AD263" s="214"/>
      <c r="AE263" s="214"/>
      <c r="AF263" s="214"/>
      <c r="AG263" s="214" t="s">
        <v>266</v>
      </c>
      <c r="AH263" s="214">
        <v>0</v>
      </c>
      <c r="AI263" s="214"/>
      <c r="AJ263" s="214"/>
      <c r="AK263" s="214"/>
      <c r="AL263" s="214"/>
      <c r="AM263" s="214"/>
      <c r="AN263" s="214"/>
      <c r="AO263" s="214"/>
      <c r="AP263" s="214"/>
      <c r="AQ263" s="214"/>
      <c r="AR263" s="214"/>
      <c r="AS263" s="214"/>
      <c r="AT263" s="214"/>
      <c r="AU263" s="214"/>
      <c r="AV263" s="214"/>
      <c r="AW263" s="214"/>
      <c r="AX263" s="214"/>
      <c r="AY263" s="214"/>
      <c r="AZ263" s="214"/>
      <c r="BA263" s="214"/>
      <c r="BB263" s="214"/>
      <c r="BC263" s="214"/>
      <c r="BD263" s="214"/>
      <c r="BE263" s="214"/>
      <c r="BF263" s="214"/>
      <c r="BG263" s="214"/>
      <c r="BH263" s="214"/>
    </row>
    <row r="264" spans="1:60" outlineLevel="1" x14ac:dyDescent="0.25">
      <c r="A264" s="253">
        <v>75</v>
      </c>
      <c r="B264" s="254" t="s">
        <v>532</v>
      </c>
      <c r="C264" s="262" t="s">
        <v>533</v>
      </c>
      <c r="D264" s="255" t="s">
        <v>383</v>
      </c>
      <c r="E264" s="256">
        <v>116</v>
      </c>
      <c r="F264" s="257"/>
      <c r="G264" s="258">
        <f>ROUND(E264*F264,2)</f>
        <v>0</v>
      </c>
      <c r="H264" s="257"/>
      <c r="I264" s="258">
        <f>ROUND(E264*H264,2)</f>
        <v>0</v>
      </c>
      <c r="J264" s="257"/>
      <c r="K264" s="258">
        <f>ROUND(E264*J264,2)</f>
        <v>0</v>
      </c>
      <c r="L264" s="258">
        <v>21</v>
      </c>
      <c r="M264" s="258">
        <f>G264*(1+L264/100)</f>
        <v>0</v>
      </c>
      <c r="N264" s="256">
        <v>1.2999999999999999E-4</v>
      </c>
      <c r="O264" s="256">
        <f>ROUND(E264*N264,2)</f>
        <v>0.02</v>
      </c>
      <c r="P264" s="256">
        <v>0</v>
      </c>
      <c r="Q264" s="256">
        <f>ROUND(E264*P264,2)</f>
        <v>0</v>
      </c>
      <c r="R264" s="258" t="s">
        <v>370</v>
      </c>
      <c r="S264" s="258" t="s">
        <v>202</v>
      </c>
      <c r="T264" s="259" t="s">
        <v>260</v>
      </c>
      <c r="U264" s="224">
        <v>2.1999999999999999E-2</v>
      </c>
      <c r="V264" s="224">
        <f>ROUND(E264*U264,2)</f>
        <v>2.5499999999999998</v>
      </c>
      <c r="W264" s="224"/>
      <c r="X264" s="224" t="s">
        <v>261</v>
      </c>
      <c r="Y264" s="224" t="s">
        <v>205</v>
      </c>
      <c r="Z264" s="214"/>
      <c r="AA264" s="214"/>
      <c r="AB264" s="214"/>
      <c r="AC264" s="214"/>
      <c r="AD264" s="214"/>
      <c r="AE264" s="214"/>
      <c r="AF264" s="214"/>
      <c r="AG264" s="214" t="s">
        <v>262</v>
      </c>
      <c r="AH264" s="214"/>
      <c r="AI264" s="214"/>
      <c r="AJ264" s="214"/>
      <c r="AK264" s="214"/>
      <c r="AL264" s="214"/>
      <c r="AM264" s="214"/>
      <c r="AN264" s="214"/>
      <c r="AO264" s="214"/>
      <c r="AP264" s="214"/>
      <c r="AQ264" s="214"/>
      <c r="AR264" s="214"/>
      <c r="AS264" s="214"/>
      <c r="AT264" s="214"/>
      <c r="AU264" s="214"/>
      <c r="AV264" s="214"/>
      <c r="AW264" s="214"/>
      <c r="AX264" s="214"/>
      <c r="AY264" s="214"/>
      <c r="AZ264" s="214"/>
      <c r="BA264" s="214"/>
      <c r="BB264" s="214"/>
      <c r="BC264" s="214"/>
      <c r="BD264" s="214"/>
      <c r="BE264" s="214"/>
      <c r="BF264" s="214"/>
      <c r="BG264" s="214"/>
      <c r="BH264" s="214"/>
    </row>
    <row r="265" spans="1:60" outlineLevel="1" x14ac:dyDescent="0.25">
      <c r="A265" s="253">
        <v>76</v>
      </c>
      <c r="B265" s="254" t="s">
        <v>534</v>
      </c>
      <c r="C265" s="262" t="s">
        <v>535</v>
      </c>
      <c r="D265" s="255" t="s">
        <v>383</v>
      </c>
      <c r="E265" s="256">
        <v>116</v>
      </c>
      <c r="F265" s="257"/>
      <c r="G265" s="258">
        <f>ROUND(E265*F265,2)</f>
        <v>0</v>
      </c>
      <c r="H265" s="257"/>
      <c r="I265" s="258">
        <f>ROUND(E265*H265,2)</f>
        <v>0</v>
      </c>
      <c r="J265" s="257"/>
      <c r="K265" s="258">
        <f>ROUND(E265*J265,2)</f>
        <v>0</v>
      </c>
      <c r="L265" s="258">
        <v>21</v>
      </c>
      <c r="M265" s="258">
        <f>G265*(1+L265/100)</f>
        <v>0</v>
      </c>
      <c r="N265" s="256">
        <v>4.4000000000000002E-4</v>
      </c>
      <c r="O265" s="256">
        <f>ROUND(E265*N265,2)</f>
        <v>0.05</v>
      </c>
      <c r="P265" s="256">
        <v>0</v>
      </c>
      <c r="Q265" s="256">
        <f>ROUND(E265*P265,2)</f>
        <v>0</v>
      </c>
      <c r="R265" s="258" t="s">
        <v>370</v>
      </c>
      <c r="S265" s="258" t="s">
        <v>202</v>
      </c>
      <c r="T265" s="259" t="s">
        <v>260</v>
      </c>
      <c r="U265" s="224">
        <v>3.1E-2</v>
      </c>
      <c r="V265" s="224">
        <f>ROUND(E265*U265,2)</f>
        <v>3.6</v>
      </c>
      <c r="W265" s="224"/>
      <c r="X265" s="224" t="s">
        <v>261</v>
      </c>
      <c r="Y265" s="224" t="s">
        <v>205</v>
      </c>
      <c r="Z265" s="214"/>
      <c r="AA265" s="214"/>
      <c r="AB265" s="214"/>
      <c r="AC265" s="214"/>
      <c r="AD265" s="214"/>
      <c r="AE265" s="214"/>
      <c r="AF265" s="214"/>
      <c r="AG265" s="214" t="s">
        <v>262</v>
      </c>
      <c r="AH265" s="214"/>
      <c r="AI265" s="214"/>
      <c r="AJ265" s="214"/>
      <c r="AK265" s="214"/>
      <c r="AL265" s="214"/>
      <c r="AM265" s="214"/>
      <c r="AN265" s="214"/>
      <c r="AO265" s="214"/>
      <c r="AP265" s="214"/>
      <c r="AQ265" s="214"/>
      <c r="AR265" s="214"/>
      <c r="AS265" s="214"/>
      <c r="AT265" s="214"/>
      <c r="AU265" s="214"/>
      <c r="AV265" s="214"/>
      <c r="AW265" s="214"/>
      <c r="AX265" s="214"/>
      <c r="AY265" s="214"/>
      <c r="AZ265" s="214"/>
      <c r="BA265" s="214"/>
      <c r="BB265" s="214"/>
      <c r="BC265" s="214"/>
      <c r="BD265" s="214"/>
      <c r="BE265" s="214"/>
      <c r="BF265" s="214"/>
      <c r="BG265" s="214"/>
      <c r="BH265" s="214"/>
    </row>
    <row r="266" spans="1:60" ht="20.399999999999999" outlineLevel="1" x14ac:dyDescent="0.25">
      <c r="A266" s="253">
        <v>77</v>
      </c>
      <c r="B266" s="254" t="s">
        <v>536</v>
      </c>
      <c r="C266" s="262" t="s">
        <v>537</v>
      </c>
      <c r="D266" s="255" t="s">
        <v>285</v>
      </c>
      <c r="E266" s="256">
        <v>2</v>
      </c>
      <c r="F266" s="257"/>
      <c r="G266" s="258">
        <f>ROUND(E266*F266,2)</f>
        <v>0</v>
      </c>
      <c r="H266" s="257"/>
      <c r="I266" s="258">
        <f>ROUND(E266*H266,2)</f>
        <v>0</v>
      </c>
      <c r="J266" s="257"/>
      <c r="K266" s="258">
        <f>ROUND(E266*J266,2)</f>
        <v>0</v>
      </c>
      <c r="L266" s="258">
        <v>21</v>
      </c>
      <c r="M266" s="258">
        <f>G266*(1+L266/100)</f>
        <v>0</v>
      </c>
      <c r="N266" s="256">
        <v>7.6000000000000004E-4</v>
      </c>
      <c r="O266" s="256">
        <f>ROUND(E266*N266,2)</f>
        <v>0</v>
      </c>
      <c r="P266" s="256">
        <v>0</v>
      </c>
      <c r="Q266" s="256">
        <f>ROUND(E266*P266,2)</f>
        <v>0</v>
      </c>
      <c r="R266" s="258" t="s">
        <v>370</v>
      </c>
      <c r="S266" s="258" t="s">
        <v>202</v>
      </c>
      <c r="T266" s="259" t="s">
        <v>260</v>
      </c>
      <c r="U266" s="224">
        <v>0.311</v>
      </c>
      <c r="V266" s="224">
        <f>ROUND(E266*U266,2)</f>
        <v>0.62</v>
      </c>
      <c r="W266" s="224"/>
      <c r="X266" s="224" t="s">
        <v>261</v>
      </c>
      <c r="Y266" s="224" t="s">
        <v>205</v>
      </c>
      <c r="Z266" s="214"/>
      <c r="AA266" s="214"/>
      <c r="AB266" s="214"/>
      <c r="AC266" s="214"/>
      <c r="AD266" s="214"/>
      <c r="AE266" s="214"/>
      <c r="AF266" s="214"/>
      <c r="AG266" s="214" t="s">
        <v>262</v>
      </c>
      <c r="AH266" s="214"/>
      <c r="AI266" s="214"/>
      <c r="AJ266" s="214"/>
      <c r="AK266" s="214"/>
      <c r="AL266" s="214"/>
      <c r="AM266" s="214"/>
      <c r="AN266" s="214"/>
      <c r="AO266" s="214"/>
      <c r="AP266" s="214"/>
      <c r="AQ266" s="214"/>
      <c r="AR266" s="214"/>
      <c r="AS266" s="214"/>
      <c r="AT266" s="214"/>
      <c r="AU266" s="214"/>
      <c r="AV266" s="214"/>
      <c r="AW266" s="214"/>
      <c r="AX266" s="214"/>
      <c r="AY266" s="214"/>
      <c r="AZ266" s="214"/>
      <c r="BA266" s="214"/>
      <c r="BB266" s="214"/>
      <c r="BC266" s="214"/>
      <c r="BD266" s="214"/>
      <c r="BE266" s="214"/>
      <c r="BF266" s="214"/>
      <c r="BG266" s="214"/>
      <c r="BH266" s="214"/>
    </row>
    <row r="267" spans="1:60" ht="20.399999999999999" outlineLevel="1" x14ac:dyDescent="0.25">
      <c r="A267" s="253">
        <v>78</v>
      </c>
      <c r="B267" s="254" t="s">
        <v>538</v>
      </c>
      <c r="C267" s="262" t="s">
        <v>539</v>
      </c>
      <c r="D267" s="255" t="s">
        <v>285</v>
      </c>
      <c r="E267" s="256">
        <v>2</v>
      </c>
      <c r="F267" s="257"/>
      <c r="G267" s="258">
        <f>ROUND(E267*F267,2)</f>
        <v>0</v>
      </c>
      <c r="H267" s="257"/>
      <c r="I267" s="258">
        <f>ROUND(E267*H267,2)</f>
        <v>0</v>
      </c>
      <c r="J267" s="257"/>
      <c r="K267" s="258">
        <f>ROUND(E267*J267,2)</f>
        <v>0</v>
      </c>
      <c r="L267" s="258">
        <v>21</v>
      </c>
      <c r="M267" s="258">
        <f>G267*(1+L267/100)</f>
        <v>0</v>
      </c>
      <c r="N267" s="256">
        <v>3.7000000000000002E-3</v>
      </c>
      <c r="O267" s="256">
        <f>ROUND(E267*N267,2)</f>
        <v>0.01</v>
      </c>
      <c r="P267" s="256">
        <v>0</v>
      </c>
      <c r="Q267" s="256">
        <f>ROUND(E267*P267,2)</f>
        <v>0</v>
      </c>
      <c r="R267" s="258" t="s">
        <v>370</v>
      </c>
      <c r="S267" s="258" t="s">
        <v>202</v>
      </c>
      <c r="T267" s="259" t="s">
        <v>260</v>
      </c>
      <c r="U267" s="224">
        <v>0.36099999999999999</v>
      </c>
      <c r="V267" s="224">
        <f>ROUND(E267*U267,2)</f>
        <v>0.72</v>
      </c>
      <c r="W267" s="224"/>
      <c r="X267" s="224" t="s">
        <v>261</v>
      </c>
      <c r="Y267" s="224" t="s">
        <v>205</v>
      </c>
      <c r="Z267" s="214"/>
      <c r="AA267" s="214"/>
      <c r="AB267" s="214"/>
      <c r="AC267" s="214"/>
      <c r="AD267" s="214"/>
      <c r="AE267" s="214"/>
      <c r="AF267" s="214"/>
      <c r="AG267" s="214" t="s">
        <v>262</v>
      </c>
      <c r="AH267" s="214"/>
      <c r="AI267" s="214"/>
      <c r="AJ267" s="214"/>
      <c r="AK267" s="214"/>
      <c r="AL267" s="214"/>
      <c r="AM267" s="214"/>
      <c r="AN267" s="214"/>
      <c r="AO267" s="214"/>
      <c r="AP267" s="214"/>
      <c r="AQ267" s="214"/>
      <c r="AR267" s="214"/>
      <c r="AS267" s="214"/>
      <c r="AT267" s="214"/>
      <c r="AU267" s="214"/>
      <c r="AV267" s="214"/>
      <c r="AW267" s="214"/>
      <c r="AX267" s="214"/>
      <c r="AY267" s="214"/>
      <c r="AZ267" s="214"/>
      <c r="BA267" s="214"/>
      <c r="BB267" s="214"/>
      <c r="BC267" s="214"/>
      <c r="BD267" s="214"/>
      <c r="BE267" s="214"/>
      <c r="BF267" s="214"/>
      <c r="BG267" s="214"/>
      <c r="BH267" s="214"/>
    </row>
    <row r="268" spans="1:60" outlineLevel="1" x14ac:dyDescent="0.25">
      <c r="A268" s="233">
        <v>79</v>
      </c>
      <c r="B268" s="234" t="s">
        <v>540</v>
      </c>
      <c r="C268" s="244" t="s">
        <v>541</v>
      </c>
      <c r="D268" s="235" t="s">
        <v>383</v>
      </c>
      <c r="E268" s="236">
        <v>116</v>
      </c>
      <c r="F268" s="237"/>
      <c r="G268" s="238">
        <f>ROUND(E268*F268,2)</f>
        <v>0</v>
      </c>
      <c r="H268" s="237"/>
      <c r="I268" s="238">
        <f>ROUND(E268*H268,2)</f>
        <v>0</v>
      </c>
      <c r="J268" s="237"/>
      <c r="K268" s="238">
        <f>ROUND(E268*J268,2)</f>
        <v>0</v>
      </c>
      <c r="L268" s="238">
        <v>21</v>
      </c>
      <c r="M268" s="238">
        <f>G268*(1+L268/100)</f>
        <v>0</v>
      </c>
      <c r="N268" s="236">
        <v>0</v>
      </c>
      <c r="O268" s="236">
        <f>ROUND(E268*N268,2)</f>
        <v>0</v>
      </c>
      <c r="P268" s="236">
        <v>0</v>
      </c>
      <c r="Q268" s="236">
        <f>ROUND(E268*P268,2)</f>
        <v>0</v>
      </c>
      <c r="R268" s="238" t="s">
        <v>370</v>
      </c>
      <c r="S268" s="238" t="s">
        <v>202</v>
      </c>
      <c r="T268" s="239" t="s">
        <v>260</v>
      </c>
      <c r="U268" s="224">
        <v>1.2E-2</v>
      </c>
      <c r="V268" s="224">
        <f>ROUND(E268*U268,2)</f>
        <v>1.39</v>
      </c>
      <c r="W268" s="224"/>
      <c r="X268" s="224" t="s">
        <v>261</v>
      </c>
      <c r="Y268" s="224" t="s">
        <v>205</v>
      </c>
      <c r="Z268" s="214"/>
      <c r="AA268" s="214"/>
      <c r="AB268" s="214"/>
      <c r="AC268" s="214"/>
      <c r="AD268" s="214"/>
      <c r="AE268" s="214"/>
      <c r="AF268" s="214"/>
      <c r="AG268" s="214" t="s">
        <v>262</v>
      </c>
      <c r="AH268" s="214"/>
      <c r="AI268" s="214"/>
      <c r="AJ268" s="214"/>
      <c r="AK268" s="214"/>
      <c r="AL268" s="214"/>
      <c r="AM268" s="214"/>
      <c r="AN268" s="214"/>
      <c r="AO268" s="214"/>
      <c r="AP268" s="214"/>
      <c r="AQ268" s="214"/>
      <c r="AR268" s="214"/>
      <c r="AS268" s="214"/>
      <c r="AT268" s="214"/>
      <c r="AU268" s="214"/>
      <c r="AV268" s="214"/>
      <c r="AW268" s="214"/>
      <c r="AX268" s="214"/>
      <c r="AY268" s="214"/>
      <c r="AZ268" s="214"/>
      <c r="BA268" s="214"/>
      <c r="BB268" s="214"/>
      <c r="BC268" s="214"/>
      <c r="BD268" s="214"/>
      <c r="BE268" s="214"/>
      <c r="BF268" s="214"/>
      <c r="BG268" s="214"/>
      <c r="BH268" s="214"/>
    </row>
    <row r="269" spans="1:60" outlineLevel="2" x14ac:dyDescent="0.25">
      <c r="A269" s="221"/>
      <c r="B269" s="222"/>
      <c r="C269" s="260" t="s">
        <v>542</v>
      </c>
      <c r="D269" s="252"/>
      <c r="E269" s="252"/>
      <c r="F269" s="252"/>
      <c r="G269" s="252"/>
      <c r="H269" s="224"/>
      <c r="I269" s="224"/>
      <c r="J269" s="224"/>
      <c r="K269" s="224"/>
      <c r="L269" s="224"/>
      <c r="M269" s="224"/>
      <c r="N269" s="223"/>
      <c r="O269" s="223"/>
      <c r="P269" s="223"/>
      <c r="Q269" s="223"/>
      <c r="R269" s="224"/>
      <c r="S269" s="224"/>
      <c r="T269" s="224"/>
      <c r="U269" s="224"/>
      <c r="V269" s="224"/>
      <c r="W269" s="224"/>
      <c r="X269" s="224"/>
      <c r="Y269" s="224"/>
      <c r="Z269" s="214"/>
      <c r="AA269" s="214"/>
      <c r="AB269" s="214"/>
      <c r="AC269" s="214"/>
      <c r="AD269" s="214"/>
      <c r="AE269" s="214"/>
      <c r="AF269" s="214"/>
      <c r="AG269" s="214" t="s">
        <v>264</v>
      </c>
      <c r="AH269" s="214"/>
      <c r="AI269" s="214"/>
      <c r="AJ269" s="214"/>
      <c r="AK269" s="214"/>
      <c r="AL269" s="214"/>
      <c r="AM269" s="214"/>
      <c r="AN269" s="214"/>
      <c r="AO269" s="214"/>
      <c r="AP269" s="214"/>
      <c r="AQ269" s="214"/>
      <c r="AR269" s="214"/>
      <c r="AS269" s="214"/>
      <c r="AT269" s="214"/>
      <c r="AU269" s="214"/>
      <c r="AV269" s="214"/>
      <c r="AW269" s="214"/>
      <c r="AX269" s="214"/>
      <c r="AY269" s="214"/>
      <c r="AZ269" s="214"/>
      <c r="BA269" s="214"/>
      <c r="BB269" s="214"/>
      <c r="BC269" s="214"/>
      <c r="BD269" s="214"/>
      <c r="BE269" s="214"/>
      <c r="BF269" s="214"/>
      <c r="BG269" s="214"/>
      <c r="BH269" s="214"/>
    </row>
    <row r="270" spans="1:60" outlineLevel="1" x14ac:dyDescent="0.25">
      <c r="A270" s="233">
        <v>80</v>
      </c>
      <c r="B270" s="234" t="s">
        <v>543</v>
      </c>
      <c r="C270" s="244" t="s">
        <v>544</v>
      </c>
      <c r="D270" s="235" t="s">
        <v>285</v>
      </c>
      <c r="E270" s="236">
        <v>2</v>
      </c>
      <c r="F270" s="237"/>
      <c r="G270" s="238">
        <f>ROUND(E270*F270,2)</f>
        <v>0</v>
      </c>
      <c r="H270" s="237"/>
      <c r="I270" s="238">
        <f>ROUND(E270*H270,2)</f>
        <v>0</v>
      </c>
      <c r="J270" s="237"/>
      <c r="K270" s="238">
        <f>ROUND(E270*J270,2)</f>
        <v>0</v>
      </c>
      <c r="L270" s="238">
        <v>21</v>
      </c>
      <c r="M270" s="238">
        <f>G270*(1+L270/100)</f>
        <v>0</v>
      </c>
      <c r="N270" s="236">
        <v>0</v>
      </c>
      <c r="O270" s="236">
        <f>ROUND(E270*N270,2)</f>
        <v>0</v>
      </c>
      <c r="P270" s="236">
        <v>0</v>
      </c>
      <c r="Q270" s="236">
        <f>ROUND(E270*P270,2)</f>
        <v>0</v>
      </c>
      <c r="R270" s="238" t="s">
        <v>370</v>
      </c>
      <c r="S270" s="238" t="s">
        <v>202</v>
      </c>
      <c r="T270" s="239" t="s">
        <v>260</v>
      </c>
      <c r="U270" s="224">
        <v>0.125</v>
      </c>
      <c r="V270" s="224">
        <f>ROUND(E270*U270,2)</f>
        <v>0.25</v>
      </c>
      <c r="W270" s="224"/>
      <c r="X270" s="224" t="s">
        <v>261</v>
      </c>
      <c r="Y270" s="224" t="s">
        <v>205</v>
      </c>
      <c r="Z270" s="214"/>
      <c r="AA270" s="214"/>
      <c r="AB270" s="214"/>
      <c r="AC270" s="214"/>
      <c r="AD270" s="214"/>
      <c r="AE270" s="214"/>
      <c r="AF270" s="214"/>
      <c r="AG270" s="214" t="s">
        <v>262</v>
      </c>
      <c r="AH270" s="214"/>
      <c r="AI270" s="214"/>
      <c r="AJ270" s="214"/>
      <c r="AK270" s="214"/>
      <c r="AL270" s="214"/>
      <c r="AM270" s="214"/>
      <c r="AN270" s="214"/>
      <c r="AO270" s="214"/>
      <c r="AP270" s="214"/>
      <c r="AQ270" s="214"/>
      <c r="AR270" s="214"/>
      <c r="AS270" s="214"/>
      <c r="AT270" s="214"/>
      <c r="AU270" s="214"/>
      <c r="AV270" s="214"/>
      <c r="AW270" s="214"/>
      <c r="AX270" s="214"/>
      <c r="AY270" s="214"/>
      <c r="AZ270" s="214"/>
      <c r="BA270" s="214"/>
      <c r="BB270" s="214"/>
      <c r="BC270" s="214"/>
      <c r="BD270" s="214"/>
      <c r="BE270" s="214"/>
      <c r="BF270" s="214"/>
      <c r="BG270" s="214"/>
      <c r="BH270" s="214"/>
    </row>
    <row r="271" spans="1:60" outlineLevel="2" x14ac:dyDescent="0.25">
      <c r="A271" s="221"/>
      <c r="B271" s="222"/>
      <c r="C271" s="260" t="s">
        <v>542</v>
      </c>
      <c r="D271" s="252"/>
      <c r="E271" s="252"/>
      <c r="F271" s="252"/>
      <c r="G271" s="252"/>
      <c r="H271" s="224"/>
      <c r="I271" s="224"/>
      <c r="J271" s="224"/>
      <c r="K271" s="224"/>
      <c r="L271" s="224"/>
      <c r="M271" s="224"/>
      <c r="N271" s="223"/>
      <c r="O271" s="223"/>
      <c r="P271" s="223"/>
      <c r="Q271" s="223"/>
      <c r="R271" s="224"/>
      <c r="S271" s="224"/>
      <c r="T271" s="224"/>
      <c r="U271" s="224"/>
      <c r="V271" s="224"/>
      <c r="W271" s="224"/>
      <c r="X271" s="224"/>
      <c r="Y271" s="224"/>
      <c r="Z271" s="214"/>
      <c r="AA271" s="214"/>
      <c r="AB271" s="214"/>
      <c r="AC271" s="214"/>
      <c r="AD271" s="214"/>
      <c r="AE271" s="214"/>
      <c r="AF271" s="214"/>
      <c r="AG271" s="214" t="s">
        <v>264</v>
      </c>
      <c r="AH271" s="214"/>
      <c r="AI271" s="214"/>
      <c r="AJ271" s="214"/>
      <c r="AK271" s="214"/>
      <c r="AL271" s="214"/>
      <c r="AM271" s="214"/>
      <c r="AN271" s="214"/>
      <c r="AO271" s="214"/>
      <c r="AP271" s="214"/>
      <c r="AQ271" s="214"/>
      <c r="AR271" s="214"/>
      <c r="AS271" s="214"/>
      <c r="AT271" s="214"/>
      <c r="AU271" s="214"/>
      <c r="AV271" s="214"/>
      <c r="AW271" s="214"/>
      <c r="AX271" s="214"/>
      <c r="AY271" s="214"/>
      <c r="AZ271" s="214"/>
      <c r="BA271" s="214"/>
      <c r="BB271" s="214"/>
      <c r="BC271" s="214"/>
      <c r="BD271" s="214"/>
      <c r="BE271" s="214"/>
      <c r="BF271" s="214"/>
      <c r="BG271" s="214"/>
      <c r="BH271" s="214"/>
    </row>
    <row r="272" spans="1:60" ht="20.399999999999999" outlineLevel="1" x14ac:dyDescent="0.25">
      <c r="A272" s="233">
        <v>81</v>
      </c>
      <c r="B272" s="234" t="s">
        <v>545</v>
      </c>
      <c r="C272" s="244" t="s">
        <v>546</v>
      </c>
      <c r="D272" s="235" t="s">
        <v>383</v>
      </c>
      <c r="E272" s="236">
        <v>926</v>
      </c>
      <c r="F272" s="237"/>
      <c r="G272" s="238">
        <f>ROUND(E272*F272,2)</f>
        <v>0</v>
      </c>
      <c r="H272" s="237"/>
      <c r="I272" s="238">
        <f>ROUND(E272*H272,2)</f>
        <v>0</v>
      </c>
      <c r="J272" s="237"/>
      <c r="K272" s="238">
        <f>ROUND(E272*J272,2)</f>
        <v>0</v>
      </c>
      <c r="L272" s="238">
        <v>21</v>
      </c>
      <c r="M272" s="238">
        <f>G272*(1+L272/100)</f>
        <v>0</v>
      </c>
      <c r="N272" s="236">
        <v>0.12471</v>
      </c>
      <c r="O272" s="236">
        <f>ROUND(E272*N272,2)</f>
        <v>115.48</v>
      </c>
      <c r="P272" s="236">
        <v>0</v>
      </c>
      <c r="Q272" s="236">
        <f>ROUND(E272*P272,2)</f>
        <v>0</v>
      </c>
      <c r="R272" s="238" t="s">
        <v>370</v>
      </c>
      <c r="S272" s="238" t="s">
        <v>202</v>
      </c>
      <c r="T272" s="239" t="s">
        <v>260</v>
      </c>
      <c r="U272" s="224">
        <v>0.12</v>
      </c>
      <c r="V272" s="224">
        <f>ROUND(E272*U272,2)</f>
        <v>111.12</v>
      </c>
      <c r="W272" s="224"/>
      <c r="X272" s="224" t="s">
        <v>261</v>
      </c>
      <c r="Y272" s="224" t="s">
        <v>205</v>
      </c>
      <c r="Z272" s="214"/>
      <c r="AA272" s="214"/>
      <c r="AB272" s="214"/>
      <c r="AC272" s="214"/>
      <c r="AD272" s="214"/>
      <c r="AE272" s="214"/>
      <c r="AF272" s="214"/>
      <c r="AG272" s="214" t="s">
        <v>262</v>
      </c>
      <c r="AH272" s="214"/>
      <c r="AI272" s="214"/>
      <c r="AJ272" s="214"/>
      <c r="AK272" s="214"/>
      <c r="AL272" s="214"/>
      <c r="AM272" s="214"/>
      <c r="AN272" s="214"/>
      <c r="AO272" s="214"/>
      <c r="AP272" s="214"/>
      <c r="AQ272" s="214"/>
      <c r="AR272" s="214"/>
      <c r="AS272" s="214"/>
      <c r="AT272" s="214"/>
      <c r="AU272" s="214"/>
      <c r="AV272" s="214"/>
      <c r="AW272" s="214"/>
      <c r="AX272" s="214"/>
      <c r="AY272" s="214"/>
      <c r="AZ272" s="214"/>
      <c r="BA272" s="214"/>
      <c r="BB272" s="214"/>
      <c r="BC272" s="214"/>
      <c r="BD272" s="214"/>
      <c r="BE272" s="214"/>
      <c r="BF272" s="214"/>
      <c r="BG272" s="214"/>
      <c r="BH272" s="214"/>
    </row>
    <row r="273" spans="1:60" outlineLevel="2" x14ac:dyDescent="0.25">
      <c r="A273" s="221"/>
      <c r="B273" s="222"/>
      <c r="C273" s="260" t="s">
        <v>547</v>
      </c>
      <c r="D273" s="252"/>
      <c r="E273" s="252"/>
      <c r="F273" s="252"/>
      <c r="G273" s="252"/>
      <c r="H273" s="224"/>
      <c r="I273" s="224"/>
      <c r="J273" s="224"/>
      <c r="K273" s="224"/>
      <c r="L273" s="224"/>
      <c r="M273" s="224"/>
      <c r="N273" s="223"/>
      <c r="O273" s="223"/>
      <c r="P273" s="223"/>
      <c r="Q273" s="223"/>
      <c r="R273" s="224"/>
      <c r="S273" s="224"/>
      <c r="T273" s="224"/>
      <c r="U273" s="224"/>
      <c r="V273" s="224"/>
      <c r="W273" s="224"/>
      <c r="X273" s="224"/>
      <c r="Y273" s="224"/>
      <c r="Z273" s="214"/>
      <c r="AA273" s="214"/>
      <c r="AB273" s="214"/>
      <c r="AC273" s="214"/>
      <c r="AD273" s="214"/>
      <c r="AE273" s="214"/>
      <c r="AF273" s="214"/>
      <c r="AG273" s="214" t="s">
        <v>264</v>
      </c>
      <c r="AH273" s="214"/>
      <c r="AI273" s="214"/>
      <c r="AJ273" s="214"/>
      <c r="AK273" s="214"/>
      <c r="AL273" s="214"/>
      <c r="AM273" s="214"/>
      <c r="AN273" s="214"/>
      <c r="AO273" s="214"/>
      <c r="AP273" s="214"/>
      <c r="AQ273" s="214"/>
      <c r="AR273" s="214"/>
      <c r="AS273" s="214"/>
      <c r="AT273" s="214"/>
      <c r="AU273" s="214"/>
      <c r="AV273" s="214"/>
      <c r="AW273" s="214"/>
      <c r="AX273" s="214"/>
      <c r="AY273" s="214"/>
      <c r="AZ273" s="214"/>
      <c r="BA273" s="214"/>
      <c r="BB273" s="214"/>
      <c r="BC273" s="214"/>
      <c r="BD273" s="214"/>
      <c r="BE273" s="214"/>
      <c r="BF273" s="214"/>
      <c r="BG273" s="214"/>
      <c r="BH273" s="214"/>
    </row>
    <row r="274" spans="1:60" outlineLevel="2" x14ac:dyDescent="0.25">
      <c r="A274" s="221"/>
      <c r="B274" s="222"/>
      <c r="C274" s="261" t="s">
        <v>548</v>
      </c>
      <c r="D274" s="250"/>
      <c r="E274" s="251"/>
      <c r="F274" s="224"/>
      <c r="G274" s="224"/>
      <c r="H274" s="224"/>
      <c r="I274" s="224"/>
      <c r="J274" s="224"/>
      <c r="K274" s="224"/>
      <c r="L274" s="224"/>
      <c r="M274" s="224"/>
      <c r="N274" s="223"/>
      <c r="O274" s="223"/>
      <c r="P274" s="223"/>
      <c r="Q274" s="223"/>
      <c r="R274" s="224"/>
      <c r="S274" s="224"/>
      <c r="T274" s="224"/>
      <c r="U274" s="224"/>
      <c r="V274" s="224"/>
      <c r="W274" s="224"/>
      <c r="X274" s="224"/>
      <c r="Y274" s="224"/>
      <c r="Z274" s="214"/>
      <c r="AA274" s="214"/>
      <c r="AB274" s="214"/>
      <c r="AC274" s="214"/>
      <c r="AD274" s="214"/>
      <c r="AE274" s="214"/>
      <c r="AF274" s="214"/>
      <c r="AG274" s="214" t="s">
        <v>266</v>
      </c>
      <c r="AH274" s="214">
        <v>0</v>
      </c>
      <c r="AI274" s="214"/>
      <c r="AJ274" s="214"/>
      <c r="AK274" s="214"/>
      <c r="AL274" s="214"/>
      <c r="AM274" s="214"/>
      <c r="AN274" s="214"/>
      <c r="AO274" s="214"/>
      <c r="AP274" s="214"/>
      <c r="AQ274" s="214"/>
      <c r="AR274" s="214"/>
      <c r="AS274" s="214"/>
      <c r="AT274" s="214"/>
      <c r="AU274" s="214"/>
      <c r="AV274" s="214"/>
      <c r="AW274" s="214"/>
      <c r="AX274" s="214"/>
      <c r="AY274" s="214"/>
      <c r="AZ274" s="214"/>
      <c r="BA274" s="214"/>
      <c r="BB274" s="214"/>
      <c r="BC274" s="214"/>
      <c r="BD274" s="214"/>
      <c r="BE274" s="214"/>
      <c r="BF274" s="214"/>
      <c r="BG274" s="214"/>
      <c r="BH274" s="214"/>
    </row>
    <row r="275" spans="1:60" outlineLevel="3" x14ac:dyDescent="0.25">
      <c r="A275" s="221"/>
      <c r="B275" s="222"/>
      <c r="C275" s="261" t="s">
        <v>549</v>
      </c>
      <c r="D275" s="250"/>
      <c r="E275" s="251">
        <v>926</v>
      </c>
      <c r="F275" s="224"/>
      <c r="G275" s="224"/>
      <c r="H275" s="224"/>
      <c r="I275" s="224"/>
      <c r="J275" s="224"/>
      <c r="K275" s="224"/>
      <c r="L275" s="224"/>
      <c r="M275" s="224"/>
      <c r="N275" s="223"/>
      <c r="O275" s="223"/>
      <c r="P275" s="223"/>
      <c r="Q275" s="223"/>
      <c r="R275" s="224"/>
      <c r="S275" s="224"/>
      <c r="T275" s="224"/>
      <c r="U275" s="224"/>
      <c r="V275" s="224"/>
      <c r="W275" s="224"/>
      <c r="X275" s="224"/>
      <c r="Y275" s="224"/>
      <c r="Z275" s="214"/>
      <c r="AA275" s="214"/>
      <c r="AB275" s="214"/>
      <c r="AC275" s="214"/>
      <c r="AD275" s="214"/>
      <c r="AE275" s="214"/>
      <c r="AF275" s="214"/>
      <c r="AG275" s="214" t="s">
        <v>266</v>
      </c>
      <c r="AH275" s="214">
        <v>0</v>
      </c>
      <c r="AI275" s="214"/>
      <c r="AJ275" s="214"/>
      <c r="AK275" s="214"/>
      <c r="AL275" s="214"/>
      <c r="AM275" s="214"/>
      <c r="AN275" s="214"/>
      <c r="AO275" s="214"/>
      <c r="AP275" s="214"/>
      <c r="AQ275" s="214"/>
      <c r="AR275" s="214"/>
      <c r="AS275" s="214"/>
      <c r="AT275" s="214"/>
      <c r="AU275" s="214"/>
      <c r="AV275" s="214"/>
      <c r="AW275" s="214"/>
      <c r="AX275" s="214"/>
      <c r="AY275" s="214"/>
      <c r="AZ275" s="214"/>
      <c r="BA275" s="214"/>
      <c r="BB275" s="214"/>
      <c r="BC275" s="214"/>
      <c r="BD275" s="214"/>
      <c r="BE275" s="214"/>
      <c r="BF275" s="214"/>
      <c r="BG275" s="214"/>
      <c r="BH275" s="214"/>
    </row>
    <row r="276" spans="1:60" ht="20.399999999999999" outlineLevel="1" x14ac:dyDescent="0.25">
      <c r="A276" s="233">
        <v>82</v>
      </c>
      <c r="B276" s="234" t="s">
        <v>550</v>
      </c>
      <c r="C276" s="244" t="s">
        <v>551</v>
      </c>
      <c r="D276" s="235" t="s">
        <v>383</v>
      </c>
      <c r="E276" s="236">
        <v>88</v>
      </c>
      <c r="F276" s="237"/>
      <c r="G276" s="238">
        <f>ROUND(E276*F276,2)</f>
        <v>0</v>
      </c>
      <c r="H276" s="237"/>
      <c r="I276" s="238">
        <f>ROUND(E276*H276,2)</f>
        <v>0</v>
      </c>
      <c r="J276" s="237"/>
      <c r="K276" s="238">
        <f>ROUND(E276*J276,2)</f>
        <v>0</v>
      </c>
      <c r="L276" s="238">
        <v>21</v>
      </c>
      <c r="M276" s="238">
        <f>G276*(1+L276/100)</f>
        <v>0</v>
      </c>
      <c r="N276" s="236">
        <v>0.15673999999999999</v>
      </c>
      <c r="O276" s="236">
        <f>ROUND(E276*N276,2)</f>
        <v>13.79</v>
      </c>
      <c r="P276" s="236">
        <v>0</v>
      </c>
      <c r="Q276" s="236">
        <f>ROUND(E276*P276,2)</f>
        <v>0</v>
      </c>
      <c r="R276" s="238" t="s">
        <v>370</v>
      </c>
      <c r="S276" s="238" t="s">
        <v>202</v>
      </c>
      <c r="T276" s="239" t="s">
        <v>260</v>
      </c>
      <c r="U276" s="224">
        <v>0.3</v>
      </c>
      <c r="V276" s="224">
        <f>ROUND(E276*U276,2)</f>
        <v>26.4</v>
      </c>
      <c r="W276" s="224"/>
      <c r="X276" s="224" t="s">
        <v>261</v>
      </c>
      <c r="Y276" s="224" t="s">
        <v>205</v>
      </c>
      <c r="Z276" s="214"/>
      <c r="AA276" s="214"/>
      <c r="AB276" s="214"/>
      <c r="AC276" s="214"/>
      <c r="AD276" s="214"/>
      <c r="AE276" s="214"/>
      <c r="AF276" s="214"/>
      <c r="AG276" s="214" t="s">
        <v>262</v>
      </c>
      <c r="AH276" s="214"/>
      <c r="AI276" s="214"/>
      <c r="AJ276" s="214"/>
      <c r="AK276" s="214"/>
      <c r="AL276" s="214"/>
      <c r="AM276" s="214"/>
      <c r="AN276" s="214"/>
      <c r="AO276" s="214"/>
      <c r="AP276" s="214"/>
      <c r="AQ276" s="214"/>
      <c r="AR276" s="214"/>
      <c r="AS276" s="214"/>
      <c r="AT276" s="214"/>
      <c r="AU276" s="214"/>
      <c r="AV276" s="214"/>
      <c r="AW276" s="214"/>
      <c r="AX276" s="214"/>
      <c r="AY276" s="214"/>
      <c r="AZ276" s="214"/>
      <c r="BA276" s="214"/>
      <c r="BB276" s="214"/>
      <c r="BC276" s="214"/>
      <c r="BD276" s="214"/>
      <c r="BE276" s="214"/>
      <c r="BF276" s="214"/>
      <c r="BG276" s="214"/>
      <c r="BH276" s="214"/>
    </row>
    <row r="277" spans="1:60" outlineLevel="2" x14ac:dyDescent="0.25">
      <c r="A277" s="221"/>
      <c r="B277" s="222"/>
      <c r="C277" s="260" t="s">
        <v>552</v>
      </c>
      <c r="D277" s="252"/>
      <c r="E277" s="252"/>
      <c r="F277" s="252"/>
      <c r="G277" s="252"/>
      <c r="H277" s="224"/>
      <c r="I277" s="224"/>
      <c r="J277" s="224"/>
      <c r="K277" s="224"/>
      <c r="L277" s="224"/>
      <c r="M277" s="224"/>
      <c r="N277" s="223"/>
      <c r="O277" s="223"/>
      <c r="P277" s="223"/>
      <c r="Q277" s="223"/>
      <c r="R277" s="224"/>
      <c r="S277" s="224"/>
      <c r="T277" s="224"/>
      <c r="U277" s="224"/>
      <c r="V277" s="224"/>
      <c r="W277" s="224"/>
      <c r="X277" s="224"/>
      <c r="Y277" s="224"/>
      <c r="Z277" s="214"/>
      <c r="AA277" s="214"/>
      <c r="AB277" s="214"/>
      <c r="AC277" s="214"/>
      <c r="AD277" s="214"/>
      <c r="AE277" s="214"/>
      <c r="AF277" s="214"/>
      <c r="AG277" s="214" t="s">
        <v>264</v>
      </c>
      <c r="AH277" s="214"/>
      <c r="AI277" s="214"/>
      <c r="AJ277" s="214"/>
      <c r="AK277" s="214"/>
      <c r="AL277" s="214"/>
      <c r="AM277" s="214"/>
      <c r="AN277" s="214"/>
      <c r="AO277" s="214"/>
      <c r="AP277" s="214"/>
      <c r="AQ277" s="214"/>
      <c r="AR277" s="214"/>
      <c r="AS277" s="214"/>
      <c r="AT277" s="214"/>
      <c r="AU277" s="214"/>
      <c r="AV277" s="214"/>
      <c r="AW277" s="214"/>
      <c r="AX277" s="214"/>
      <c r="AY277" s="214"/>
      <c r="AZ277" s="214"/>
      <c r="BA277" s="214"/>
      <c r="BB277" s="214"/>
      <c r="BC277" s="214"/>
      <c r="BD277" s="214"/>
      <c r="BE277" s="214"/>
      <c r="BF277" s="214"/>
      <c r="BG277" s="214"/>
      <c r="BH277" s="214"/>
    </row>
    <row r="278" spans="1:60" ht="20.399999999999999" outlineLevel="1" x14ac:dyDescent="0.25">
      <c r="A278" s="233">
        <v>83</v>
      </c>
      <c r="B278" s="234" t="s">
        <v>553</v>
      </c>
      <c r="C278" s="244" t="s">
        <v>554</v>
      </c>
      <c r="D278" s="235" t="s">
        <v>383</v>
      </c>
      <c r="E278" s="236">
        <v>1037</v>
      </c>
      <c r="F278" s="237"/>
      <c r="G278" s="238">
        <f>ROUND(E278*F278,2)</f>
        <v>0</v>
      </c>
      <c r="H278" s="237"/>
      <c r="I278" s="238">
        <f>ROUND(E278*H278,2)</f>
        <v>0</v>
      </c>
      <c r="J278" s="237"/>
      <c r="K278" s="238">
        <f>ROUND(E278*J278,2)</f>
        <v>0</v>
      </c>
      <c r="L278" s="238">
        <v>21</v>
      </c>
      <c r="M278" s="238">
        <f>G278*(1+L278/100)</f>
        <v>0</v>
      </c>
      <c r="N278" s="236">
        <v>0.188</v>
      </c>
      <c r="O278" s="236">
        <f>ROUND(E278*N278,2)</f>
        <v>194.96</v>
      </c>
      <c r="P278" s="236">
        <v>0</v>
      </c>
      <c r="Q278" s="236">
        <f>ROUND(E278*P278,2)</f>
        <v>0</v>
      </c>
      <c r="R278" s="238" t="s">
        <v>370</v>
      </c>
      <c r="S278" s="238" t="s">
        <v>202</v>
      </c>
      <c r="T278" s="239" t="s">
        <v>260</v>
      </c>
      <c r="U278" s="224">
        <v>0.27</v>
      </c>
      <c r="V278" s="224">
        <f>ROUND(E278*U278,2)</f>
        <v>279.99</v>
      </c>
      <c r="W278" s="224"/>
      <c r="X278" s="224" t="s">
        <v>261</v>
      </c>
      <c r="Y278" s="224" t="s">
        <v>205</v>
      </c>
      <c r="Z278" s="214"/>
      <c r="AA278" s="214"/>
      <c r="AB278" s="214"/>
      <c r="AC278" s="214"/>
      <c r="AD278" s="214"/>
      <c r="AE278" s="214"/>
      <c r="AF278" s="214"/>
      <c r="AG278" s="214" t="s">
        <v>262</v>
      </c>
      <c r="AH278" s="214"/>
      <c r="AI278" s="214"/>
      <c r="AJ278" s="214"/>
      <c r="AK278" s="214"/>
      <c r="AL278" s="214"/>
      <c r="AM278" s="214"/>
      <c r="AN278" s="214"/>
      <c r="AO278" s="214"/>
      <c r="AP278" s="214"/>
      <c r="AQ278" s="214"/>
      <c r="AR278" s="214"/>
      <c r="AS278" s="214"/>
      <c r="AT278" s="214"/>
      <c r="AU278" s="214"/>
      <c r="AV278" s="214"/>
      <c r="AW278" s="214"/>
      <c r="AX278" s="214"/>
      <c r="AY278" s="214"/>
      <c r="AZ278" s="214"/>
      <c r="BA278" s="214"/>
      <c r="BB278" s="214"/>
      <c r="BC278" s="214"/>
      <c r="BD278" s="214"/>
      <c r="BE278" s="214"/>
      <c r="BF278" s="214"/>
      <c r="BG278" s="214"/>
      <c r="BH278" s="214"/>
    </row>
    <row r="279" spans="1:60" outlineLevel="2" x14ac:dyDescent="0.25">
      <c r="A279" s="221"/>
      <c r="B279" s="222"/>
      <c r="C279" s="260" t="s">
        <v>555</v>
      </c>
      <c r="D279" s="252"/>
      <c r="E279" s="252"/>
      <c r="F279" s="252"/>
      <c r="G279" s="252"/>
      <c r="H279" s="224"/>
      <c r="I279" s="224"/>
      <c r="J279" s="224"/>
      <c r="K279" s="224"/>
      <c r="L279" s="224"/>
      <c r="M279" s="224"/>
      <c r="N279" s="223"/>
      <c r="O279" s="223"/>
      <c r="P279" s="223"/>
      <c r="Q279" s="223"/>
      <c r="R279" s="224"/>
      <c r="S279" s="224"/>
      <c r="T279" s="224"/>
      <c r="U279" s="224"/>
      <c r="V279" s="224"/>
      <c r="W279" s="224"/>
      <c r="X279" s="224"/>
      <c r="Y279" s="224"/>
      <c r="Z279" s="214"/>
      <c r="AA279" s="214"/>
      <c r="AB279" s="214"/>
      <c r="AC279" s="214"/>
      <c r="AD279" s="214"/>
      <c r="AE279" s="214"/>
      <c r="AF279" s="214"/>
      <c r="AG279" s="214" t="s">
        <v>264</v>
      </c>
      <c r="AH279" s="214"/>
      <c r="AI279" s="214"/>
      <c r="AJ279" s="214"/>
      <c r="AK279" s="214"/>
      <c r="AL279" s="214"/>
      <c r="AM279" s="214"/>
      <c r="AN279" s="214"/>
      <c r="AO279" s="214"/>
      <c r="AP279" s="214"/>
      <c r="AQ279" s="214"/>
      <c r="AR279" s="214"/>
      <c r="AS279" s="214"/>
      <c r="AT279" s="214"/>
      <c r="AU279" s="214"/>
      <c r="AV279" s="214"/>
      <c r="AW279" s="214"/>
      <c r="AX279" s="214"/>
      <c r="AY279" s="214"/>
      <c r="AZ279" s="214"/>
      <c r="BA279" s="214"/>
      <c r="BB279" s="214"/>
      <c r="BC279" s="214"/>
      <c r="BD279" s="214"/>
      <c r="BE279" s="214"/>
      <c r="BF279" s="214"/>
      <c r="BG279" s="214"/>
      <c r="BH279" s="214"/>
    </row>
    <row r="280" spans="1:60" outlineLevel="2" x14ac:dyDescent="0.25">
      <c r="A280" s="221"/>
      <c r="B280" s="222"/>
      <c r="C280" s="261" t="s">
        <v>556</v>
      </c>
      <c r="D280" s="250"/>
      <c r="E280" s="251">
        <v>695</v>
      </c>
      <c r="F280" s="224"/>
      <c r="G280" s="224"/>
      <c r="H280" s="224"/>
      <c r="I280" s="224"/>
      <c r="J280" s="224"/>
      <c r="K280" s="224"/>
      <c r="L280" s="224"/>
      <c r="M280" s="224"/>
      <c r="N280" s="223"/>
      <c r="O280" s="223"/>
      <c r="P280" s="223"/>
      <c r="Q280" s="223"/>
      <c r="R280" s="224"/>
      <c r="S280" s="224"/>
      <c r="T280" s="224"/>
      <c r="U280" s="224"/>
      <c r="V280" s="224"/>
      <c r="W280" s="224"/>
      <c r="X280" s="224"/>
      <c r="Y280" s="224"/>
      <c r="Z280" s="214"/>
      <c r="AA280" s="214"/>
      <c r="AB280" s="214"/>
      <c r="AC280" s="214"/>
      <c r="AD280" s="214"/>
      <c r="AE280" s="214"/>
      <c r="AF280" s="214"/>
      <c r="AG280" s="214" t="s">
        <v>266</v>
      </c>
      <c r="AH280" s="214">
        <v>0</v>
      </c>
      <c r="AI280" s="214"/>
      <c r="AJ280" s="214"/>
      <c r="AK280" s="214"/>
      <c r="AL280" s="214"/>
      <c r="AM280" s="214"/>
      <c r="AN280" s="214"/>
      <c r="AO280" s="214"/>
      <c r="AP280" s="214"/>
      <c r="AQ280" s="214"/>
      <c r="AR280" s="214"/>
      <c r="AS280" s="214"/>
      <c r="AT280" s="214"/>
      <c r="AU280" s="214"/>
      <c r="AV280" s="214"/>
      <c r="AW280" s="214"/>
      <c r="AX280" s="214"/>
      <c r="AY280" s="214"/>
      <c r="AZ280" s="214"/>
      <c r="BA280" s="214"/>
      <c r="BB280" s="214"/>
      <c r="BC280" s="214"/>
      <c r="BD280" s="214"/>
      <c r="BE280" s="214"/>
      <c r="BF280" s="214"/>
      <c r="BG280" s="214"/>
      <c r="BH280" s="214"/>
    </row>
    <row r="281" spans="1:60" outlineLevel="3" x14ac:dyDescent="0.25">
      <c r="A281" s="221"/>
      <c r="B281" s="222"/>
      <c r="C281" s="261" t="s">
        <v>557</v>
      </c>
      <c r="D281" s="250"/>
      <c r="E281" s="251">
        <v>725</v>
      </c>
      <c r="F281" s="224"/>
      <c r="G281" s="224"/>
      <c r="H281" s="224"/>
      <c r="I281" s="224"/>
      <c r="J281" s="224"/>
      <c r="K281" s="224"/>
      <c r="L281" s="224"/>
      <c r="M281" s="224"/>
      <c r="N281" s="223"/>
      <c r="O281" s="223"/>
      <c r="P281" s="223"/>
      <c r="Q281" s="223"/>
      <c r="R281" s="224"/>
      <c r="S281" s="224"/>
      <c r="T281" s="224"/>
      <c r="U281" s="224"/>
      <c r="V281" s="224"/>
      <c r="W281" s="224"/>
      <c r="X281" s="224"/>
      <c r="Y281" s="224"/>
      <c r="Z281" s="214"/>
      <c r="AA281" s="214"/>
      <c r="AB281" s="214"/>
      <c r="AC281" s="214"/>
      <c r="AD281" s="214"/>
      <c r="AE281" s="214"/>
      <c r="AF281" s="214"/>
      <c r="AG281" s="214" t="s">
        <v>266</v>
      </c>
      <c r="AH281" s="214">
        <v>0</v>
      </c>
      <c r="AI281" s="214"/>
      <c r="AJ281" s="214"/>
      <c r="AK281" s="214"/>
      <c r="AL281" s="214"/>
      <c r="AM281" s="214"/>
      <c r="AN281" s="214"/>
      <c r="AO281" s="214"/>
      <c r="AP281" s="214"/>
      <c r="AQ281" s="214"/>
      <c r="AR281" s="214"/>
      <c r="AS281" s="214"/>
      <c r="AT281" s="214"/>
      <c r="AU281" s="214"/>
      <c r="AV281" s="214"/>
      <c r="AW281" s="214"/>
      <c r="AX281" s="214"/>
      <c r="AY281" s="214"/>
      <c r="AZ281" s="214"/>
      <c r="BA281" s="214"/>
      <c r="BB281" s="214"/>
      <c r="BC281" s="214"/>
      <c r="BD281" s="214"/>
      <c r="BE281" s="214"/>
      <c r="BF281" s="214"/>
      <c r="BG281" s="214"/>
      <c r="BH281" s="214"/>
    </row>
    <row r="282" spans="1:60" outlineLevel="3" x14ac:dyDescent="0.25">
      <c r="A282" s="221"/>
      <c r="B282" s="222"/>
      <c r="C282" s="261" t="s">
        <v>558</v>
      </c>
      <c r="D282" s="250"/>
      <c r="E282" s="251">
        <v>-436</v>
      </c>
      <c r="F282" s="224"/>
      <c r="G282" s="224"/>
      <c r="H282" s="224"/>
      <c r="I282" s="224"/>
      <c r="J282" s="224"/>
      <c r="K282" s="224"/>
      <c r="L282" s="224"/>
      <c r="M282" s="224"/>
      <c r="N282" s="223"/>
      <c r="O282" s="223"/>
      <c r="P282" s="223"/>
      <c r="Q282" s="223"/>
      <c r="R282" s="224"/>
      <c r="S282" s="224"/>
      <c r="T282" s="224"/>
      <c r="U282" s="224"/>
      <c r="V282" s="224"/>
      <c r="W282" s="224"/>
      <c r="X282" s="224"/>
      <c r="Y282" s="224"/>
      <c r="Z282" s="214"/>
      <c r="AA282" s="214"/>
      <c r="AB282" s="214"/>
      <c r="AC282" s="214"/>
      <c r="AD282" s="214"/>
      <c r="AE282" s="214"/>
      <c r="AF282" s="214"/>
      <c r="AG282" s="214" t="s">
        <v>266</v>
      </c>
      <c r="AH282" s="214">
        <v>0</v>
      </c>
      <c r="AI282" s="214"/>
      <c r="AJ282" s="214"/>
      <c r="AK282" s="214"/>
      <c r="AL282" s="214"/>
      <c r="AM282" s="214"/>
      <c r="AN282" s="214"/>
      <c r="AO282" s="214"/>
      <c r="AP282" s="214"/>
      <c r="AQ282" s="214"/>
      <c r="AR282" s="214"/>
      <c r="AS282" s="214"/>
      <c r="AT282" s="214"/>
      <c r="AU282" s="214"/>
      <c r="AV282" s="214"/>
      <c r="AW282" s="214"/>
      <c r="AX282" s="214"/>
      <c r="AY282" s="214"/>
      <c r="AZ282" s="214"/>
      <c r="BA282" s="214"/>
      <c r="BB282" s="214"/>
      <c r="BC282" s="214"/>
      <c r="BD282" s="214"/>
      <c r="BE282" s="214"/>
      <c r="BF282" s="214"/>
      <c r="BG282" s="214"/>
      <c r="BH282" s="214"/>
    </row>
    <row r="283" spans="1:60" outlineLevel="3" x14ac:dyDescent="0.25">
      <c r="A283" s="221"/>
      <c r="B283" s="222"/>
      <c r="C283" s="261" t="s">
        <v>559</v>
      </c>
      <c r="D283" s="250"/>
      <c r="E283" s="251">
        <v>15</v>
      </c>
      <c r="F283" s="224"/>
      <c r="G283" s="224"/>
      <c r="H283" s="224"/>
      <c r="I283" s="224"/>
      <c r="J283" s="224"/>
      <c r="K283" s="224"/>
      <c r="L283" s="224"/>
      <c r="M283" s="224"/>
      <c r="N283" s="223"/>
      <c r="O283" s="223"/>
      <c r="P283" s="223"/>
      <c r="Q283" s="223"/>
      <c r="R283" s="224"/>
      <c r="S283" s="224"/>
      <c r="T283" s="224"/>
      <c r="U283" s="224"/>
      <c r="V283" s="224"/>
      <c r="W283" s="224"/>
      <c r="X283" s="224"/>
      <c r="Y283" s="224"/>
      <c r="Z283" s="214"/>
      <c r="AA283" s="214"/>
      <c r="AB283" s="214"/>
      <c r="AC283" s="214"/>
      <c r="AD283" s="214"/>
      <c r="AE283" s="214"/>
      <c r="AF283" s="214"/>
      <c r="AG283" s="214" t="s">
        <v>266</v>
      </c>
      <c r="AH283" s="214">
        <v>0</v>
      </c>
      <c r="AI283" s="214"/>
      <c r="AJ283" s="214"/>
      <c r="AK283" s="214"/>
      <c r="AL283" s="214"/>
      <c r="AM283" s="214"/>
      <c r="AN283" s="214"/>
      <c r="AO283" s="214"/>
      <c r="AP283" s="214"/>
      <c r="AQ283" s="214"/>
      <c r="AR283" s="214"/>
      <c r="AS283" s="214"/>
      <c r="AT283" s="214"/>
      <c r="AU283" s="214"/>
      <c r="AV283" s="214"/>
      <c r="AW283" s="214"/>
      <c r="AX283" s="214"/>
      <c r="AY283" s="214"/>
      <c r="AZ283" s="214"/>
      <c r="BA283" s="214"/>
      <c r="BB283" s="214"/>
      <c r="BC283" s="214"/>
      <c r="BD283" s="214"/>
      <c r="BE283" s="214"/>
      <c r="BF283" s="214"/>
      <c r="BG283" s="214"/>
      <c r="BH283" s="214"/>
    </row>
    <row r="284" spans="1:60" outlineLevel="3" x14ac:dyDescent="0.25">
      <c r="A284" s="221"/>
      <c r="B284" s="222"/>
      <c r="C284" s="261" t="s">
        <v>560</v>
      </c>
      <c r="D284" s="250"/>
      <c r="E284" s="251">
        <v>38</v>
      </c>
      <c r="F284" s="224"/>
      <c r="G284" s="224"/>
      <c r="H284" s="224"/>
      <c r="I284" s="224"/>
      <c r="J284" s="224"/>
      <c r="K284" s="224"/>
      <c r="L284" s="224"/>
      <c r="M284" s="224"/>
      <c r="N284" s="223"/>
      <c r="O284" s="223"/>
      <c r="P284" s="223"/>
      <c r="Q284" s="223"/>
      <c r="R284" s="224"/>
      <c r="S284" s="224"/>
      <c r="T284" s="224"/>
      <c r="U284" s="224"/>
      <c r="V284" s="224"/>
      <c r="W284" s="224"/>
      <c r="X284" s="224"/>
      <c r="Y284" s="224"/>
      <c r="Z284" s="214"/>
      <c r="AA284" s="214"/>
      <c r="AB284" s="214"/>
      <c r="AC284" s="214"/>
      <c r="AD284" s="214"/>
      <c r="AE284" s="214"/>
      <c r="AF284" s="214"/>
      <c r="AG284" s="214" t="s">
        <v>266</v>
      </c>
      <c r="AH284" s="214">
        <v>0</v>
      </c>
      <c r="AI284" s="214"/>
      <c r="AJ284" s="214"/>
      <c r="AK284" s="214"/>
      <c r="AL284" s="214"/>
      <c r="AM284" s="214"/>
      <c r="AN284" s="214"/>
      <c r="AO284" s="214"/>
      <c r="AP284" s="214"/>
      <c r="AQ284" s="214"/>
      <c r="AR284" s="214"/>
      <c r="AS284" s="214"/>
      <c r="AT284" s="214"/>
      <c r="AU284" s="214"/>
      <c r="AV284" s="214"/>
      <c r="AW284" s="214"/>
      <c r="AX284" s="214"/>
      <c r="AY284" s="214"/>
      <c r="AZ284" s="214"/>
      <c r="BA284" s="214"/>
      <c r="BB284" s="214"/>
      <c r="BC284" s="214"/>
      <c r="BD284" s="214"/>
      <c r="BE284" s="214"/>
      <c r="BF284" s="214"/>
      <c r="BG284" s="214"/>
      <c r="BH284" s="214"/>
    </row>
    <row r="285" spans="1:60" outlineLevel="1" x14ac:dyDescent="0.25">
      <c r="A285" s="233">
        <v>84</v>
      </c>
      <c r="B285" s="234" t="s">
        <v>561</v>
      </c>
      <c r="C285" s="244" t="s">
        <v>562</v>
      </c>
      <c r="D285" s="235" t="s">
        <v>383</v>
      </c>
      <c r="E285" s="236">
        <v>320</v>
      </c>
      <c r="F285" s="237"/>
      <c r="G285" s="238">
        <f>ROUND(E285*F285,2)</f>
        <v>0</v>
      </c>
      <c r="H285" s="237"/>
      <c r="I285" s="238">
        <f>ROUND(E285*H285,2)</f>
        <v>0</v>
      </c>
      <c r="J285" s="237"/>
      <c r="K285" s="238">
        <f>ROUND(E285*J285,2)</f>
        <v>0</v>
      </c>
      <c r="L285" s="238">
        <v>21</v>
      </c>
      <c r="M285" s="238">
        <f>G285*(1+L285/100)</f>
        <v>0</v>
      </c>
      <c r="N285" s="236">
        <v>0</v>
      </c>
      <c r="O285" s="236">
        <f>ROUND(E285*N285,2)</f>
        <v>0</v>
      </c>
      <c r="P285" s="236">
        <v>0</v>
      </c>
      <c r="Q285" s="236">
        <f>ROUND(E285*P285,2)</f>
        <v>0</v>
      </c>
      <c r="R285" s="238" t="s">
        <v>370</v>
      </c>
      <c r="S285" s="238" t="s">
        <v>202</v>
      </c>
      <c r="T285" s="239" t="s">
        <v>260</v>
      </c>
      <c r="U285" s="224">
        <v>9.2999999999999999E-2</v>
      </c>
      <c r="V285" s="224">
        <f>ROUND(E285*U285,2)</f>
        <v>29.76</v>
      </c>
      <c r="W285" s="224"/>
      <c r="X285" s="224" t="s">
        <v>261</v>
      </c>
      <c r="Y285" s="224" t="s">
        <v>205</v>
      </c>
      <c r="Z285" s="214"/>
      <c r="AA285" s="214"/>
      <c r="AB285" s="214"/>
      <c r="AC285" s="214"/>
      <c r="AD285" s="214"/>
      <c r="AE285" s="214"/>
      <c r="AF285" s="214"/>
      <c r="AG285" s="214" t="s">
        <v>262</v>
      </c>
      <c r="AH285" s="214"/>
      <c r="AI285" s="214"/>
      <c r="AJ285" s="214"/>
      <c r="AK285" s="214"/>
      <c r="AL285" s="214"/>
      <c r="AM285" s="214"/>
      <c r="AN285" s="214"/>
      <c r="AO285" s="214"/>
      <c r="AP285" s="214"/>
      <c r="AQ285" s="214"/>
      <c r="AR285" s="214"/>
      <c r="AS285" s="214"/>
      <c r="AT285" s="214"/>
      <c r="AU285" s="214"/>
      <c r="AV285" s="214"/>
      <c r="AW285" s="214"/>
      <c r="AX285" s="214"/>
      <c r="AY285" s="214"/>
      <c r="AZ285" s="214"/>
      <c r="BA285" s="214"/>
      <c r="BB285" s="214"/>
      <c r="BC285" s="214"/>
      <c r="BD285" s="214"/>
      <c r="BE285" s="214"/>
      <c r="BF285" s="214"/>
      <c r="BG285" s="214"/>
      <c r="BH285" s="214"/>
    </row>
    <row r="286" spans="1:60" outlineLevel="2" x14ac:dyDescent="0.25">
      <c r="A286" s="221"/>
      <c r="B286" s="222"/>
      <c r="C286" s="260" t="s">
        <v>563</v>
      </c>
      <c r="D286" s="252"/>
      <c r="E286" s="252"/>
      <c r="F286" s="252"/>
      <c r="G286" s="252"/>
      <c r="H286" s="224"/>
      <c r="I286" s="224"/>
      <c r="J286" s="224"/>
      <c r="K286" s="224"/>
      <c r="L286" s="224"/>
      <c r="M286" s="224"/>
      <c r="N286" s="223"/>
      <c r="O286" s="223"/>
      <c r="P286" s="223"/>
      <c r="Q286" s="223"/>
      <c r="R286" s="224"/>
      <c r="S286" s="224"/>
      <c r="T286" s="224"/>
      <c r="U286" s="224"/>
      <c r="V286" s="224"/>
      <c r="W286" s="224"/>
      <c r="X286" s="224"/>
      <c r="Y286" s="224"/>
      <c r="Z286" s="214"/>
      <c r="AA286" s="214"/>
      <c r="AB286" s="214"/>
      <c r="AC286" s="214"/>
      <c r="AD286" s="214"/>
      <c r="AE286" s="214"/>
      <c r="AF286" s="214"/>
      <c r="AG286" s="214" t="s">
        <v>264</v>
      </c>
      <c r="AH286" s="214"/>
      <c r="AI286" s="214"/>
      <c r="AJ286" s="214"/>
      <c r="AK286" s="214"/>
      <c r="AL286" s="214"/>
      <c r="AM286" s="214"/>
      <c r="AN286" s="214"/>
      <c r="AO286" s="214"/>
      <c r="AP286" s="214"/>
      <c r="AQ286" s="214"/>
      <c r="AR286" s="214"/>
      <c r="AS286" s="214"/>
      <c r="AT286" s="214"/>
      <c r="AU286" s="214"/>
      <c r="AV286" s="214"/>
      <c r="AW286" s="214"/>
      <c r="AX286" s="214"/>
      <c r="AY286" s="214"/>
      <c r="AZ286" s="214"/>
      <c r="BA286" s="214"/>
      <c r="BB286" s="214"/>
      <c r="BC286" s="214"/>
      <c r="BD286" s="214"/>
      <c r="BE286" s="214"/>
      <c r="BF286" s="214"/>
      <c r="BG286" s="214"/>
      <c r="BH286" s="214"/>
    </row>
    <row r="287" spans="1:60" outlineLevel="1" x14ac:dyDescent="0.25">
      <c r="A287" s="233">
        <v>85</v>
      </c>
      <c r="B287" s="234" t="s">
        <v>564</v>
      </c>
      <c r="C287" s="244" t="s">
        <v>565</v>
      </c>
      <c r="D287" s="235" t="s">
        <v>383</v>
      </c>
      <c r="E287" s="236">
        <v>320</v>
      </c>
      <c r="F287" s="237"/>
      <c r="G287" s="238">
        <f>ROUND(E287*F287,2)</f>
        <v>0</v>
      </c>
      <c r="H287" s="237"/>
      <c r="I287" s="238">
        <f>ROUND(E287*H287,2)</f>
        <v>0</v>
      </c>
      <c r="J287" s="237"/>
      <c r="K287" s="238">
        <f>ROUND(E287*J287,2)</f>
        <v>0</v>
      </c>
      <c r="L287" s="238">
        <v>21</v>
      </c>
      <c r="M287" s="238">
        <f>G287*(1+L287/100)</f>
        <v>0</v>
      </c>
      <c r="N287" s="236">
        <v>0</v>
      </c>
      <c r="O287" s="236">
        <f>ROUND(E287*N287,2)</f>
        <v>0</v>
      </c>
      <c r="P287" s="236">
        <v>0</v>
      </c>
      <c r="Q287" s="236">
        <f>ROUND(E287*P287,2)</f>
        <v>0</v>
      </c>
      <c r="R287" s="238" t="s">
        <v>370</v>
      </c>
      <c r="S287" s="238" t="s">
        <v>202</v>
      </c>
      <c r="T287" s="239" t="s">
        <v>260</v>
      </c>
      <c r="U287" s="224">
        <v>0.04</v>
      </c>
      <c r="V287" s="224">
        <f>ROUND(E287*U287,2)</f>
        <v>12.8</v>
      </c>
      <c r="W287" s="224"/>
      <c r="X287" s="224" t="s">
        <v>261</v>
      </c>
      <c r="Y287" s="224" t="s">
        <v>205</v>
      </c>
      <c r="Z287" s="214"/>
      <c r="AA287" s="214"/>
      <c r="AB287" s="214"/>
      <c r="AC287" s="214"/>
      <c r="AD287" s="214"/>
      <c r="AE287" s="214"/>
      <c r="AF287" s="214"/>
      <c r="AG287" s="214" t="s">
        <v>262</v>
      </c>
      <c r="AH287" s="214"/>
      <c r="AI287" s="214"/>
      <c r="AJ287" s="214"/>
      <c r="AK287" s="214"/>
      <c r="AL287" s="214"/>
      <c r="AM287" s="214"/>
      <c r="AN287" s="214"/>
      <c r="AO287" s="214"/>
      <c r="AP287" s="214"/>
      <c r="AQ287" s="214"/>
      <c r="AR287" s="214"/>
      <c r="AS287" s="214"/>
      <c r="AT287" s="214"/>
      <c r="AU287" s="214"/>
      <c r="AV287" s="214"/>
      <c r="AW287" s="214"/>
      <c r="AX287" s="214"/>
      <c r="AY287" s="214"/>
      <c r="AZ287" s="214"/>
      <c r="BA287" s="214"/>
      <c r="BB287" s="214"/>
      <c r="BC287" s="214"/>
      <c r="BD287" s="214"/>
      <c r="BE287" s="214"/>
      <c r="BF287" s="214"/>
      <c r="BG287" s="214"/>
      <c r="BH287" s="214"/>
    </row>
    <row r="288" spans="1:60" outlineLevel="2" x14ac:dyDescent="0.25">
      <c r="A288" s="221"/>
      <c r="B288" s="222"/>
      <c r="C288" s="260" t="s">
        <v>566</v>
      </c>
      <c r="D288" s="252"/>
      <c r="E288" s="252"/>
      <c r="F288" s="252"/>
      <c r="G288" s="252"/>
      <c r="H288" s="224"/>
      <c r="I288" s="224"/>
      <c r="J288" s="224"/>
      <c r="K288" s="224"/>
      <c r="L288" s="224"/>
      <c r="M288" s="224"/>
      <c r="N288" s="223"/>
      <c r="O288" s="223"/>
      <c r="P288" s="223"/>
      <c r="Q288" s="223"/>
      <c r="R288" s="224"/>
      <c r="S288" s="224"/>
      <c r="T288" s="224"/>
      <c r="U288" s="224"/>
      <c r="V288" s="224"/>
      <c r="W288" s="224"/>
      <c r="X288" s="224"/>
      <c r="Y288" s="224"/>
      <c r="Z288" s="214"/>
      <c r="AA288" s="214"/>
      <c r="AB288" s="214"/>
      <c r="AC288" s="214"/>
      <c r="AD288" s="214"/>
      <c r="AE288" s="214"/>
      <c r="AF288" s="214"/>
      <c r="AG288" s="214" t="s">
        <v>264</v>
      </c>
      <c r="AH288" s="214"/>
      <c r="AI288" s="214"/>
      <c r="AJ288" s="214"/>
      <c r="AK288" s="214"/>
      <c r="AL288" s="214"/>
      <c r="AM288" s="214"/>
      <c r="AN288" s="214"/>
      <c r="AO288" s="214"/>
      <c r="AP288" s="214"/>
      <c r="AQ288" s="214"/>
      <c r="AR288" s="214"/>
      <c r="AS288" s="214"/>
      <c r="AT288" s="214"/>
      <c r="AU288" s="214"/>
      <c r="AV288" s="214"/>
      <c r="AW288" s="214"/>
      <c r="AX288" s="214"/>
      <c r="AY288" s="214"/>
      <c r="AZ288" s="214"/>
      <c r="BA288" s="214"/>
      <c r="BB288" s="214"/>
      <c r="BC288" s="214"/>
      <c r="BD288" s="214"/>
      <c r="BE288" s="214"/>
      <c r="BF288" s="214"/>
      <c r="BG288" s="214"/>
      <c r="BH288" s="214"/>
    </row>
    <row r="289" spans="1:60" outlineLevel="1" x14ac:dyDescent="0.25">
      <c r="A289" s="253">
        <v>86</v>
      </c>
      <c r="B289" s="254" t="s">
        <v>567</v>
      </c>
      <c r="C289" s="262" t="s">
        <v>568</v>
      </c>
      <c r="D289" s="255" t="s">
        <v>515</v>
      </c>
      <c r="E289" s="256">
        <v>8</v>
      </c>
      <c r="F289" s="257"/>
      <c r="G289" s="258">
        <f>ROUND(E289*F289,2)</f>
        <v>0</v>
      </c>
      <c r="H289" s="257"/>
      <c r="I289" s="258">
        <f>ROUND(E289*H289,2)</f>
        <v>0</v>
      </c>
      <c r="J289" s="257"/>
      <c r="K289" s="258">
        <f>ROUND(E289*J289,2)</f>
        <v>0</v>
      </c>
      <c r="L289" s="258">
        <v>21</v>
      </c>
      <c r="M289" s="258">
        <f>G289*(1+L289/100)</f>
        <v>0</v>
      </c>
      <c r="N289" s="256">
        <v>4.0510200000000003</v>
      </c>
      <c r="O289" s="256">
        <f>ROUND(E289*N289,2)</f>
        <v>32.409999999999997</v>
      </c>
      <c r="P289" s="256">
        <v>0</v>
      </c>
      <c r="Q289" s="256">
        <f>ROUND(E289*P289,2)</f>
        <v>0</v>
      </c>
      <c r="R289" s="258"/>
      <c r="S289" s="258" t="s">
        <v>251</v>
      </c>
      <c r="T289" s="259" t="s">
        <v>203</v>
      </c>
      <c r="U289" s="224">
        <v>21.94</v>
      </c>
      <c r="V289" s="224">
        <f>ROUND(E289*U289,2)</f>
        <v>175.52</v>
      </c>
      <c r="W289" s="224"/>
      <c r="X289" s="224" t="s">
        <v>261</v>
      </c>
      <c r="Y289" s="224" t="s">
        <v>205</v>
      </c>
      <c r="Z289" s="214"/>
      <c r="AA289" s="214"/>
      <c r="AB289" s="214"/>
      <c r="AC289" s="214"/>
      <c r="AD289" s="214"/>
      <c r="AE289" s="214"/>
      <c r="AF289" s="214"/>
      <c r="AG289" s="214" t="s">
        <v>262</v>
      </c>
      <c r="AH289" s="214"/>
      <c r="AI289" s="214"/>
      <c r="AJ289" s="214"/>
      <c r="AK289" s="214"/>
      <c r="AL289" s="214"/>
      <c r="AM289" s="214"/>
      <c r="AN289" s="214"/>
      <c r="AO289" s="214"/>
      <c r="AP289" s="214"/>
      <c r="AQ289" s="214"/>
      <c r="AR289" s="214"/>
      <c r="AS289" s="214"/>
      <c r="AT289" s="214"/>
      <c r="AU289" s="214"/>
      <c r="AV289" s="214"/>
      <c r="AW289" s="214"/>
      <c r="AX289" s="214"/>
      <c r="AY289" s="214"/>
      <c r="AZ289" s="214"/>
      <c r="BA289" s="214"/>
      <c r="BB289" s="214"/>
      <c r="BC289" s="214"/>
      <c r="BD289" s="214"/>
      <c r="BE289" s="214"/>
      <c r="BF289" s="214"/>
      <c r="BG289" s="214"/>
      <c r="BH289" s="214"/>
    </row>
    <row r="290" spans="1:60" ht="20.399999999999999" outlineLevel="1" x14ac:dyDescent="0.25">
      <c r="A290" s="233">
        <v>87</v>
      </c>
      <c r="B290" s="234" t="s">
        <v>569</v>
      </c>
      <c r="C290" s="244" t="s">
        <v>570</v>
      </c>
      <c r="D290" s="235" t="s">
        <v>383</v>
      </c>
      <c r="E290" s="236">
        <v>88.88</v>
      </c>
      <c r="F290" s="237"/>
      <c r="G290" s="238">
        <f>ROUND(E290*F290,2)</f>
        <v>0</v>
      </c>
      <c r="H290" s="237"/>
      <c r="I290" s="238">
        <f>ROUND(E290*H290,2)</f>
        <v>0</v>
      </c>
      <c r="J290" s="237"/>
      <c r="K290" s="238">
        <f>ROUND(E290*J290,2)</f>
        <v>0</v>
      </c>
      <c r="L290" s="238">
        <v>21</v>
      </c>
      <c r="M290" s="238">
        <f>G290*(1+L290/100)</f>
        <v>0</v>
      </c>
      <c r="N290" s="236">
        <v>0.16700000000000001</v>
      </c>
      <c r="O290" s="236">
        <f>ROUND(E290*N290,2)</f>
        <v>14.84</v>
      </c>
      <c r="P290" s="236">
        <v>0</v>
      </c>
      <c r="Q290" s="236">
        <f>ROUND(E290*P290,2)</f>
        <v>0</v>
      </c>
      <c r="R290" s="238" t="s">
        <v>322</v>
      </c>
      <c r="S290" s="238" t="s">
        <v>202</v>
      </c>
      <c r="T290" s="239" t="s">
        <v>260</v>
      </c>
      <c r="U290" s="224">
        <v>0</v>
      </c>
      <c r="V290" s="224">
        <f>ROUND(E290*U290,2)</f>
        <v>0</v>
      </c>
      <c r="W290" s="224"/>
      <c r="X290" s="224" t="s">
        <v>323</v>
      </c>
      <c r="Y290" s="224" t="s">
        <v>205</v>
      </c>
      <c r="Z290" s="214"/>
      <c r="AA290" s="214"/>
      <c r="AB290" s="214"/>
      <c r="AC290" s="214"/>
      <c r="AD290" s="214"/>
      <c r="AE290" s="214"/>
      <c r="AF290" s="214"/>
      <c r="AG290" s="214" t="s">
        <v>324</v>
      </c>
      <c r="AH290" s="214"/>
      <c r="AI290" s="214"/>
      <c r="AJ290" s="214"/>
      <c r="AK290" s="214"/>
      <c r="AL290" s="214"/>
      <c r="AM290" s="214"/>
      <c r="AN290" s="214"/>
      <c r="AO290" s="214"/>
      <c r="AP290" s="214"/>
      <c r="AQ290" s="214"/>
      <c r="AR290" s="214"/>
      <c r="AS290" s="214"/>
      <c r="AT290" s="214"/>
      <c r="AU290" s="214"/>
      <c r="AV290" s="214"/>
      <c r="AW290" s="214"/>
      <c r="AX290" s="214"/>
      <c r="AY290" s="214"/>
      <c r="AZ290" s="214"/>
      <c r="BA290" s="214"/>
      <c r="BB290" s="214"/>
      <c r="BC290" s="214"/>
      <c r="BD290" s="214"/>
      <c r="BE290" s="214"/>
      <c r="BF290" s="214"/>
      <c r="BG290" s="214"/>
      <c r="BH290" s="214"/>
    </row>
    <row r="291" spans="1:60" outlineLevel="2" x14ac:dyDescent="0.25">
      <c r="A291" s="221"/>
      <c r="B291" s="222"/>
      <c r="C291" s="261" t="s">
        <v>571</v>
      </c>
      <c r="D291" s="250"/>
      <c r="E291" s="251">
        <v>88.88</v>
      </c>
      <c r="F291" s="224"/>
      <c r="G291" s="224"/>
      <c r="H291" s="224"/>
      <c r="I291" s="224"/>
      <c r="J291" s="224"/>
      <c r="K291" s="224"/>
      <c r="L291" s="224"/>
      <c r="M291" s="224"/>
      <c r="N291" s="223"/>
      <c r="O291" s="223"/>
      <c r="P291" s="223"/>
      <c r="Q291" s="223"/>
      <c r="R291" s="224"/>
      <c r="S291" s="224"/>
      <c r="T291" s="224"/>
      <c r="U291" s="224"/>
      <c r="V291" s="224"/>
      <c r="W291" s="224"/>
      <c r="X291" s="224"/>
      <c r="Y291" s="224"/>
      <c r="Z291" s="214"/>
      <c r="AA291" s="214"/>
      <c r="AB291" s="214"/>
      <c r="AC291" s="214"/>
      <c r="AD291" s="214"/>
      <c r="AE291" s="214"/>
      <c r="AF291" s="214"/>
      <c r="AG291" s="214" t="s">
        <v>266</v>
      </c>
      <c r="AH291" s="214">
        <v>0</v>
      </c>
      <c r="AI291" s="214"/>
      <c r="AJ291" s="214"/>
      <c r="AK291" s="214"/>
      <c r="AL291" s="214"/>
      <c r="AM291" s="214"/>
      <c r="AN291" s="214"/>
      <c r="AO291" s="214"/>
      <c r="AP291" s="214"/>
      <c r="AQ291" s="214"/>
      <c r="AR291" s="214"/>
      <c r="AS291" s="214"/>
      <c r="AT291" s="214"/>
      <c r="AU291" s="214"/>
      <c r="AV291" s="214"/>
      <c r="AW291" s="214"/>
      <c r="AX291" s="214"/>
      <c r="AY291" s="214"/>
      <c r="AZ291" s="214"/>
      <c r="BA291" s="214"/>
      <c r="BB291" s="214"/>
      <c r="BC291" s="214"/>
      <c r="BD291" s="214"/>
      <c r="BE291" s="214"/>
      <c r="BF291" s="214"/>
      <c r="BG291" s="214"/>
      <c r="BH291" s="214"/>
    </row>
    <row r="292" spans="1:60" outlineLevel="1" x14ac:dyDescent="0.25">
      <c r="A292" s="233">
        <v>88</v>
      </c>
      <c r="B292" s="234" t="s">
        <v>572</v>
      </c>
      <c r="C292" s="244" t="s">
        <v>573</v>
      </c>
      <c r="D292" s="235" t="s">
        <v>515</v>
      </c>
      <c r="E292" s="236">
        <v>747.4</v>
      </c>
      <c r="F292" s="237"/>
      <c r="G292" s="238">
        <f>ROUND(E292*F292,2)</f>
        <v>0</v>
      </c>
      <c r="H292" s="237"/>
      <c r="I292" s="238">
        <f>ROUND(E292*H292,2)</f>
        <v>0</v>
      </c>
      <c r="J292" s="237"/>
      <c r="K292" s="238">
        <f>ROUND(E292*J292,2)</f>
        <v>0</v>
      </c>
      <c r="L292" s="238">
        <v>21</v>
      </c>
      <c r="M292" s="238">
        <f>G292*(1+L292/100)</f>
        <v>0</v>
      </c>
      <c r="N292" s="236">
        <v>4.5999999999999999E-2</v>
      </c>
      <c r="O292" s="236">
        <f>ROUND(E292*N292,2)</f>
        <v>34.380000000000003</v>
      </c>
      <c r="P292" s="236">
        <v>0</v>
      </c>
      <c r="Q292" s="236">
        <f>ROUND(E292*P292,2)</f>
        <v>0</v>
      </c>
      <c r="R292" s="238" t="s">
        <v>322</v>
      </c>
      <c r="S292" s="238" t="s">
        <v>202</v>
      </c>
      <c r="T292" s="239" t="s">
        <v>260</v>
      </c>
      <c r="U292" s="224">
        <v>0</v>
      </c>
      <c r="V292" s="224">
        <f>ROUND(E292*U292,2)</f>
        <v>0</v>
      </c>
      <c r="W292" s="224"/>
      <c r="X292" s="224" t="s">
        <v>323</v>
      </c>
      <c r="Y292" s="224" t="s">
        <v>205</v>
      </c>
      <c r="Z292" s="214"/>
      <c r="AA292" s="214"/>
      <c r="AB292" s="214"/>
      <c r="AC292" s="214"/>
      <c r="AD292" s="214"/>
      <c r="AE292" s="214"/>
      <c r="AF292" s="214"/>
      <c r="AG292" s="214" t="s">
        <v>324</v>
      </c>
      <c r="AH292" s="214"/>
      <c r="AI292" s="214"/>
      <c r="AJ292" s="214"/>
      <c r="AK292" s="214"/>
      <c r="AL292" s="214"/>
      <c r="AM292" s="214"/>
      <c r="AN292" s="214"/>
      <c r="AO292" s="214"/>
      <c r="AP292" s="214"/>
      <c r="AQ292" s="214"/>
      <c r="AR292" s="214"/>
      <c r="AS292" s="214"/>
      <c r="AT292" s="214"/>
      <c r="AU292" s="214"/>
      <c r="AV292" s="214"/>
      <c r="AW292" s="214"/>
      <c r="AX292" s="214"/>
      <c r="AY292" s="214"/>
      <c r="AZ292" s="214"/>
      <c r="BA292" s="214"/>
      <c r="BB292" s="214"/>
      <c r="BC292" s="214"/>
      <c r="BD292" s="214"/>
      <c r="BE292" s="214"/>
      <c r="BF292" s="214"/>
      <c r="BG292" s="214"/>
      <c r="BH292" s="214"/>
    </row>
    <row r="293" spans="1:60" outlineLevel="2" x14ac:dyDescent="0.25">
      <c r="A293" s="221"/>
      <c r="B293" s="222"/>
      <c r="C293" s="261" t="s">
        <v>574</v>
      </c>
      <c r="D293" s="250"/>
      <c r="E293" s="251">
        <v>732.25</v>
      </c>
      <c r="F293" s="224"/>
      <c r="G293" s="224"/>
      <c r="H293" s="224"/>
      <c r="I293" s="224"/>
      <c r="J293" s="224"/>
      <c r="K293" s="224"/>
      <c r="L293" s="224"/>
      <c r="M293" s="224"/>
      <c r="N293" s="223"/>
      <c r="O293" s="223"/>
      <c r="P293" s="223"/>
      <c r="Q293" s="223"/>
      <c r="R293" s="224"/>
      <c r="S293" s="224"/>
      <c r="T293" s="224"/>
      <c r="U293" s="224"/>
      <c r="V293" s="224"/>
      <c r="W293" s="224"/>
      <c r="X293" s="224"/>
      <c r="Y293" s="224"/>
      <c r="Z293" s="214"/>
      <c r="AA293" s="214"/>
      <c r="AB293" s="214"/>
      <c r="AC293" s="214"/>
      <c r="AD293" s="214"/>
      <c r="AE293" s="214"/>
      <c r="AF293" s="214"/>
      <c r="AG293" s="214" t="s">
        <v>266</v>
      </c>
      <c r="AH293" s="214">
        <v>0</v>
      </c>
      <c r="AI293" s="214"/>
      <c r="AJ293" s="214"/>
      <c r="AK293" s="214"/>
      <c r="AL293" s="214"/>
      <c r="AM293" s="214"/>
      <c r="AN293" s="214"/>
      <c r="AO293" s="214"/>
      <c r="AP293" s="214"/>
      <c r="AQ293" s="214"/>
      <c r="AR293" s="214"/>
      <c r="AS293" s="214"/>
      <c r="AT293" s="214"/>
      <c r="AU293" s="214"/>
      <c r="AV293" s="214"/>
      <c r="AW293" s="214"/>
      <c r="AX293" s="214"/>
      <c r="AY293" s="214"/>
      <c r="AZ293" s="214"/>
      <c r="BA293" s="214"/>
      <c r="BB293" s="214"/>
      <c r="BC293" s="214"/>
      <c r="BD293" s="214"/>
      <c r="BE293" s="214"/>
      <c r="BF293" s="214"/>
      <c r="BG293" s="214"/>
      <c r="BH293" s="214"/>
    </row>
    <row r="294" spans="1:60" outlineLevel="3" x14ac:dyDescent="0.25">
      <c r="A294" s="221"/>
      <c r="B294" s="222"/>
      <c r="C294" s="261" t="s">
        <v>575</v>
      </c>
      <c r="D294" s="250"/>
      <c r="E294" s="251">
        <v>15.15</v>
      </c>
      <c r="F294" s="224"/>
      <c r="G294" s="224"/>
      <c r="H294" s="224"/>
      <c r="I294" s="224"/>
      <c r="J294" s="224"/>
      <c r="K294" s="224"/>
      <c r="L294" s="224"/>
      <c r="M294" s="224"/>
      <c r="N294" s="223"/>
      <c r="O294" s="223"/>
      <c r="P294" s="223"/>
      <c r="Q294" s="223"/>
      <c r="R294" s="224"/>
      <c r="S294" s="224"/>
      <c r="T294" s="224"/>
      <c r="U294" s="224"/>
      <c r="V294" s="224"/>
      <c r="W294" s="224"/>
      <c r="X294" s="224"/>
      <c r="Y294" s="224"/>
      <c r="Z294" s="214"/>
      <c r="AA294" s="214"/>
      <c r="AB294" s="214"/>
      <c r="AC294" s="214"/>
      <c r="AD294" s="214"/>
      <c r="AE294" s="214"/>
      <c r="AF294" s="214"/>
      <c r="AG294" s="214" t="s">
        <v>266</v>
      </c>
      <c r="AH294" s="214">
        <v>0</v>
      </c>
      <c r="AI294" s="214"/>
      <c r="AJ294" s="214"/>
      <c r="AK294" s="214"/>
      <c r="AL294" s="214"/>
      <c r="AM294" s="214"/>
      <c r="AN294" s="214"/>
      <c r="AO294" s="214"/>
      <c r="AP294" s="214"/>
      <c r="AQ294" s="214"/>
      <c r="AR294" s="214"/>
      <c r="AS294" s="214"/>
      <c r="AT294" s="214"/>
      <c r="AU294" s="214"/>
      <c r="AV294" s="214"/>
      <c r="AW294" s="214"/>
      <c r="AX294" s="214"/>
      <c r="AY294" s="214"/>
      <c r="AZ294" s="214"/>
      <c r="BA294" s="214"/>
      <c r="BB294" s="214"/>
      <c r="BC294" s="214"/>
      <c r="BD294" s="214"/>
      <c r="BE294" s="214"/>
      <c r="BF294" s="214"/>
      <c r="BG294" s="214"/>
      <c r="BH294" s="214"/>
    </row>
    <row r="295" spans="1:60" outlineLevel="1" x14ac:dyDescent="0.25">
      <c r="A295" s="233">
        <v>89</v>
      </c>
      <c r="B295" s="234" t="s">
        <v>576</v>
      </c>
      <c r="C295" s="244" t="s">
        <v>577</v>
      </c>
      <c r="D295" s="235" t="s">
        <v>515</v>
      </c>
      <c r="E295" s="236">
        <v>37.369999999999997</v>
      </c>
      <c r="F295" s="237"/>
      <c r="G295" s="238">
        <f>ROUND(E295*F295,2)</f>
        <v>0</v>
      </c>
      <c r="H295" s="237"/>
      <c r="I295" s="238">
        <f>ROUND(E295*H295,2)</f>
        <v>0</v>
      </c>
      <c r="J295" s="237"/>
      <c r="K295" s="238">
        <f>ROUND(E295*J295,2)</f>
        <v>0</v>
      </c>
      <c r="L295" s="238">
        <v>21</v>
      </c>
      <c r="M295" s="238">
        <f>G295*(1+L295/100)</f>
        <v>0</v>
      </c>
      <c r="N295" s="236">
        <v>0.08</v>
      </c>
      <c r="O295" s="236">
        <f>ROUND(E295*N295,2)</f>
        <v>2.99</v>
      </c>
      <c r="P295" s="236">
        <v>0</v>
      </c>
      <c r="Q295" s="236">
        <f>ROUND(E295*P295,2)</f>
        <v>0</v>
      </c>
      <c r="R295" s="238" t="s">
        <v>322</v>
      </c>
      <c r="S295" s="238" t="s">
        <v>202</v>
      </c>
      <c r="T295" s="239" t="s">
        <v>260</v>
      </c>
      <c r="U295" s="224">
        <v>0</v>
      </c>
      <c r="V295" s="224">
        <f>ROUND(E295*U295,2)</f>
        <v>0</v>
      </c>
      <c r="W295" s="224"/>
      <c r="X295" s="224" t="s">
        <v>323</v>
      </c>
      <c r="Y295" s="224" t="s">
        <v>205</v>
      </c>
      <c r="Z295" s="214"/>
      <c r="AA295" s="214"/>
      <c r="AB295" s="214"/>
      <c r="AC295" s="214"/>
      <c r="AD295" s="214"/>
      <c r="AE295" s="214"/>
      <c r="AF295" s="214"/>
      <c r="AG295" s="214" t="s">
        <v>324</v>
      </c>
      <c r="AH295" s="214"/>
      <c r="AI295" s="214"/>
      <c r="AJ295" s="214"/>
      <c r="AK295" s="214"/>
      <c r="AL295" s="214"/>
      <c r="AM295" s="214"/>
      <c r="AN295" s="214"/>
      <c r="AO295" s="214"/>
      <c r="AP295" s="214"/>
      <c r="AQ295" s="214"/>
      <c r="AR295" s="214"/>
      <c r="AS295" s="214"/>
      <c r="AT295" s="214"/>
      <c r="AU295" s="214"/>
      <c r="AV295" s="214"/>
      <c r="AW295" s="214"/>
      <c r="AX295" s="214"/>
      <c r="AY295" s="214"/>
      <c r="AZ295" s="214"/>
      <c r="BA295" s="214"/>
      <c r="BB295" s="214"/>
      <c r="BC295" s="214"/>
      <c r="BD295" s="214"/>
      <c r="BE295" s="214"/>
      <c r="BF295" s="214"/>
      <c r="BG295" s="214"/>
      <c r="BH295" s="214"/>
    </row>
    <row r="296" spans="1:60" outlineLevel="2" x14ac:dyDescent="0.25">
      <c r="A296" s="221"/>
      <c r="B296" s="222"/>
      <c r="C296" s="261" t="s">
        <v>578</v>
      </c>
      <c r="D296" s="250"/>
      <c r="E296" s="251">
        <v>37.369999999999997</v>
      </c>
      <c r="F296" s="224"/>
      <c r="G296" s="224"/>
      <c r="H296" s="224"/>
      <c r="I296" s="224"/>
      <c r="J296" s="224"/>
      <c r="K296" s="224"/>
      <c r="L296" s="224"/>
      <c r="M296" s="224"/>
      <c r="N296" s="223"/>
      <c r="O296" s="223"/>
      <c r="P296" s="223"/>
      <c r="Q296" s="223"/>
      <c r="R296" s="224"/>
      <c r="S296" s="224"/>
      <c r="T296" s="224"/>
      <c r="U296" s="224"/>
      <c r="V296" s="224"/>
      <c r="W296" s="224"/>
      <c r="X296" s="224"/>
      <c r="Y296" s="224"/>
      <c r="Z296" s="214"/>
      <c r="AA296" s="214"/>
      <c r="AB296" s="214"/>
      <c r="AC296" s="214"/>
      <c r="AD296" s="214"/>
      <c r="AE296" s="214"/>
      <c r="AF296" s="214"/>
      <c r="AG296" s="214" t="s">
        <v>266</v>
      </c>
      <c r="AH296" s="214">
        <v>0</v>
      </c>
      <c r="AI296" s="214"/>
      <c r="AJ296" s="214"/>
      <c r="AK296" s="214"/>
      <c r="AL296" s="214"/>
      <c r="AM296" s="214"/>
      <c r="AN296" s="214"/>
      <c r="AO296" s="214"/>
      <c r="AP296" s="214"/>
      <c r="AQ296" s="214"/>
      <c r="AR296" s="214"/>
      <c r="AS296" s="214"/>
      <c r="AT296" s="214"/>
      <c r="AU296" s="214"/>
      <c r="AV296" s="214"/>
      <c r="AW296" s="214"/>
      <c r="AX296" s="214"/>
      <c r="AY296" s="214"/>
      <c r="AZ296" s="214"/>
      <c r="BA296" s="214"/>
      <c r="BB296" s="214"/>
      <c r="BC296" s="214"/>
      <c r="BD296" s="214"/>
      <c r="BE296" s="214"/>
      <c r="BF296" s="214"/>
      <c r="BG296" s="214"/>
      <c r="BH296" s="214"/>
    </row>
    <row r="297" spans="1:60" ht="20.399999999999999" outlineLevel="1" x14ac:dyDescent="0.25">
      <c r="A297" s="233">
        <v>90</v>
      </c>
      <c r="B297" s="234" t="s">
        <v>579</v>
      </c>
      <c r="C297" s="244" t="s">
        <v>580</v>
      </c>
      <c r="D297" s="235" t="s">
        <v>515</v>
      </c>
      <c r="E297" s="236">
        <v>240.38</v>
      </c>
      <c r="F297" s="237"/>
      <c r="G297" s="238">
        <f>ROUND(E297*F297,2)</f>
        <v>0</v>
      </c>
      <c r="H297" s="237"/>
      <c r="I297" s="238">
        <f>ROUND(E297*H297,2)</f>
        <v>0</v>
      </c>
      <c r="J297" s="237"/>
      <c r="K297" s="238">
        <f>ROUND(E297*J297,2)</f>
        <v>0</v>
      </c>
      <c r="L297" s="238">
        <v>21</v>
      </c>
      <c r="M297" s="238">
        <f>G297*(1+L297/100)</f>
        <v>0</v>
      </c>
      <c r="N297" s="236">
        <v>5.1999999999999998E-2</v>
      </c>
      <c r="O297" s="236">
        <f>ROUND(E297*N297,2)</f>
        <v>12.5</v>
      </c>
      <c r="P297" s="236">
        <v>0</v>
      </c>
      <c r="Q297" s="236">
        <f>ROUND(E297*P297,2)</f>
        <v>0</v>
      </c>
      <c r="R297" s="238" t="s">
        <v>322</v>
      </c>
      <c r="S297" s="238" t="s">
        <v>202</v>
      </c>
      <c r="T297" s="239" t="s">
        <v>260</v>
      </c>
      <c r="U297" s="224">
        <v>0</v>
      </c>
      <c r="V297" s="224">
        <f>ROUND(E297*U297,2)</f>
        <v>0</v>
      </c>
      <c r="W297" s="224"/>
      <c r="X297" s="224" t="s">
        <v>323</v>
      </c>
      <c r="Y297" s="224" t="s">
        <v>205</v>
      </c>
      <c r="Z297" s="214"/>
      <c r="AA297" s="214"/>
      <c r="AB297" s="214"/>
      <c r="AC297" s="214"/>
      <c r="AD297" s="214"/>
      <c r="AE297" s="214"/>
      <c r="AF297" s="214"/>
      <c r="AG297" s="214" t="s">
        <v>324</v>
      </c>
      <c r="AH297" s="214"/>
      <c r="AI297" s="214"/>
      <c r="AJ297" s="214"/>
      <c r="AK297" s="214"/>
      <c r="AL297" s="214"/>
      <c r="AM297" s="214"/>
      <c r="AN297" s="214"/>
      <c r="AO297" s="214"/>
      <c r="AP297" s="214"/>
      <c r="AQ297" s="214"/>
      <c r="AR297" s="214"/>
      <c r="AS297" s="214"/>
      <c r="AT297" s="214"/>
      <c r="AU297" s="214"/>
      <c r="AV297" s="214"/>
      <c r="AW297" s="214"/>
      <c r="AX297" s="214"/>
      <c r="AY297" s="214"/>
      <c r="AZ297" s="214"/>
      <c r="BA297" s="214"/>
      <c r="BB297" s="214"/>
      <c r="BC297" s="214"/>
      <c r="BD297" s="214"/>
      <c r="BE297" s="214"/>
      <c r="BF297" s="214"/>
      <c r="BG297" s="214"/>
      <c r="BH297" s="214"/>
    </row>
    <row r="298" spans="1:60" outlineLevel="2" x14ac:dyDescent="0.25">
      <c r="A298" s="221"/>
      <c r="B298" s="222"/>
      <c r="C298" s="261" t="s">
        <v>581</v>
      </c>
      <c r="D298" s="250"/>
      <c r="E298" s="251">
        <v>202</v>
      </c>
      <c r="F298" s="224"/>
      <c r="G298" s="224"/>
      <c r="H298" s="224"/>
      <c r="I298" s="224"/>
      <c r="J298" s="224"/>
      <c r="K298" s="224"/>
      <c r="L298" s="224"/>
      <c r="M298" s="224"/>
      <c r="N298" s="223"/>
      <c r="O298" s="223"/>
      <c r="P298" s="223"/>
      <c r="Q298" s="223"/>
      <c r="R298" s="224"/>
      <c r="S298" s="224"/>
      <c r="T298" s="224"/>
      <c r="U298" s="224"/>
      <c r="V298" s="224"/>
      <c r="W298" s="224"/>
      <c r="X298" s="224"/>
      <c r="Y298" s="224"/>
      <c r="Z298" s="214"/>
      <c r="AA298" s="214"/>
      <c r="AB298" s="214"/>
      <c r="AC298" s="214"/>
      <c r="AD298" s="214"/>
      <c r="AE298" s="214"/>
      <c r="AF298" s="214"/>
      <c r="AG298" s="214" t="s">
        <v>266</v>
      </c>
      <c r="AH298" s="214">
        <v>0</v>
      </c>
      <c r="AI298" s="214"/>
      <c r="AJ298" s="214"/>
      <c r="AK298" s="214"/>
      <c r="AL298" s="214"/>
      <c r="AM298" s="214"/>
      <c r="AN298" s="214"/>
      <c r="AO298" s="214"/>
      <c r="AP298" s="214"/>
      <c r="AQ298" s="214"/>
      <c r="AR298" s="214"/>
      <c r="AS298" s="214"/>
      <c r="AT298" s="214"/>
      <c r="AU298" s="214"/>
      <c r="AV298" s="214"/>
      <c r="AW298" s="214"/>
      <c r="AX298" s="214"/>
      <c r="AY298" s="214"/>
      <c r="AZ298" s="214"/>
      <c r="BA298" s="214"/>
      <c r="BB298" s="214"/>
      <c r="BC298" s="214"/>
      <c r="BD298" s="214"/>
      <c r="BE298" s="214"/>
      <c r="BF298" s="214"/>
      <c r="BG298" s="214"/>
      <c r="BH298" s="214"/>
    </row>
    <row r="299" spans="1:60" outlineLevel="3" x14ac:dyDescent="0.25">
      <c r="A299" s="221"/>
      <c r="B299" s="222"/>
      <c r="C299" s="261" t="s">
        <v>582</v>
      </c>
      <c r="D299" s="250"/>
      <c r="E299" s="251">
        <v>38.380000000000003</v>
      </c>
      <c r="F299" s="224"/>
      <c r="G299" s="224"/>
      <c r="H299" s="224"/>
      <c r="I299" s="224"/>
      <c r="J299" s="224"/>
      <c r="K299" s="224"/>
      <c r="L299" s="224"/>
      <c r="M299" s="224"/>
      <c r="N299" s="223"/>
      <c r="O299" s="223"/>
      <c r="P299" s="223"/>
      <c r="Q299" s="223"/>
      <c r="R299" s="224"/>
      <c r="S299" s="224"/>
      <c r="T299" s="224"/>
      <c r="U299" s="224"/>
      <c r="V299" s="224"/>
      <c r="W299" s="224"/>
      <c r="X299" s="224"/>
      <c r="Y299" s="224"/>
      <c r="Z299" s="214"/>
      <c r="AA299" s="214"/>
      <c r="AB299" s="214"/>
      <c r="AC299" s="214"/>
      <c r="AD299" s="214"/>
      <c r="AE299" s="214"/>
      <c r="AF299" s="214"/>
      <c r="AG299" s="214" t="s">
        <v>266</v>
      </c>
      <c r="AH299" s="214">
        <v>0</v>
      </c>
      <c r="AI299" s="214"/>
      <c r="AJ299" s="214"/>
      <c r="AK299" s="214"/>
      <c r="AL299" s="214"/>
      <c r="AM299" s="214"/>
      <c r="AN299" s="214"/>
      <c r="AO299" s="214"/>
      <c r="AP299" s="214"/>
      <c r="AQ299" s="214"/>
      <c r="AR299" s="214"/>
      <c r="AS299" s="214"/>
      <c r="AT299" s="214"/>
      <c r="AU299" s="214"/>
      <c r="AV299" s="214"/>
      <c r="AW299" s="214"/>
      <c r="AX299" s="214"/>
      <c r="AY299" s="214"/>
      <c r="AZ299" s="214"/>
      <c r="BA299" s="214"/>
      <c r="BB299" s="214"/>
      <c r="BC299" s="214"/>
      <c r="BD299" s="214"/>
      <c r="BE299" s="214"/>
      <c r="BF299" s="214"/>
      <c r="BG299" s="214"/>
      <c r="BH299" s="214"/>
    </row>
    <row r="300" spans="1:60" ht="20.399999999999999" outlineLevel="1" x14ac:dyDescent="0.25">
      <c r="A300" s="233">
        <v>91</v>
      </c>
      <c r="B300" s="234" t="s">
        <v>583</v>
      </c>
      <c r="C300" s="244" t="s">
        <v>584</v>
      </c>
      <c r="D300" s="235" t="s">
        <v>515</v>
      </c>
      <c r="E300" s="236">
        <v>11.11</v>
      </c>
      <c r="F300" s="237"/>
      <c r="G300" s="238">
        <f>ROUND(E300*F300,2)</f>
        <v>0</v>
      </c>
      <c r="H300" s="237"/>
      <c r="I300" s="238">
        <f>ROUND(E300*H300,2)</f>
        <v>0</v>
      </c>
      <c r="J300" s="237"/>
      <c r="K300" s="238">
        <f>ROUND(E300*J300,2)</f>
        <v>0</v>
      </c>
      <c r="L300" s="238">
        <v>21</v>
      </c>
      <c r="M300" s="238">
        <f>G300*(1+L300/100)</f>
        <v>0</v>
      </c>
      <c r="N300" s="236">
        <v>6.9000000000000006E-2</v>
      </c>
      <c r="O300" s="236">
        <f>ROUND(E300*N300,2)</f>
        <v>0.77</v>
      </c>
      <c r="P300" s="236">
        <v>0</v>
      </c>
      <c r="Q300" s="236">
        <f>ROUND(E300*P300,2)</f>
        <v>0</v>
      </c>
      <c r="R300" s="238" t="s">
        <v>322</v>
      </c>
      <c r="S300" s="238" t="s">
        <v>202</v>
      </c>
      <c r="T300" s="239" t="s">
        <v>260</v>
      </c>
      <c r="U300" s="224">
        <v>0</v>
      </c>
      <c r="V300" s="224">
        <f>ROUND(E300*U300,2)</f>
        <v>0</v>
      </c>
      <c r="W300" s="224"/>
      <c r="X300" s="224" t="s">
        <v>323</v>
      </c>
      <c r="Y300" s="224" t="s">
        <v>205</v>
      </c>
      <c r="Z300" s="214"/>
      <c r="AA300" s="214"/>
      <c r="AB300" s="214"/>
      <c r="AC300" s="214"/>
      <c r="AD300" s="214"/>
      <c r="AE300" s="214"/>
      <c r="AF300" s="214"/>
      <c r="AG300" s="214" t="s">
        <v>324</v>
      </c>
      <c r="AH300" s="214"/>
      <c r="AI300" s="214"/>
      <c r="AJ300" s="214"/>
      <c r="AK300" s="214"/>
      <c r="AL300" s="214"/>
      <c r="AM300" s="214"/>
      <c r="AN300" s="214"/>
      <c r="AO300" s="214"/>
      <c r="AP300" s="214"/>
      <c r="AQ300" s="214"/>
      <c r="AR300" s="214"/>
      <c r="AS300" s="214"/>
      <c r="AT300" s="214"/>
      <c r="AU300" s="214"/>
      <c r="AV300" s="214"/>
      <c r="AW300" s="214"/>
      <c r="AX300" s="214"/>
      <c r="AY300" s="214"/>
      <c r="AZ300" s="214"/>
      <c r="BA300" s="214"/>
      <c r="BB300" s="214"/>
      <c r="BC300" s="214"/>
      <c r="BD300" s="214"/>
      <c r="BE300" s="214"/>
      <c r="BF300" s="214"/>
      <c r="BG300" s="214"/>
      <c r="BH300" s="214"/>
    </row>
    <row r="301" spans="1:60" outlineLevel="2" x14ac:dyDescent="0.25">
      <c r="A301" s="221"/>
      <c r="B301" s="222"/>
      <c r="C301" s="261" t="s">
        <v>585</v>
      </c>
      <c r="D301" s="250"/>
      <c r="E301" s="251">
        <v>11.11</v>
      </c>
      <c r="F301" s="224"/>
      <c r="G301" s="224"/>
      <c r="H301" s="224"/>
      <c r="I301" s="224"/>
      <c r="J301" s="224"/>
      <c r="K301" s="224"/>
      <c r="L301" s="224"/>
      <c r="M301" s="224"/>
      <c r="N301" s="223"/>
      <c r="O301" s="223"/>
      <c r="P301" s="223"/>
      <c r="Q301" s="223"/>
      <c r="R301" s="224"/>
      <c r="S301" s="224"/>
      <c r="T301" s="224"/>
      <c r="U301" s="224"/>
      <c r="V301" s="224"/>
      <c r="W301" s="224"/>
      <c r="X301" s="224"/>
      <c r="Y301" s="224"/>
      <c r="Z301" s="214"/>
      <c r="AA301" s="214"/>
      <c r="AB301" s="214"/>
      <c r="AC301" s="214"/>
      <c r="AD301" s="214"/>
      <c r="AE301" s="214"/>
      <c r="AF301" s="214"/>
      <c r="AG301" s="214" t="s">
        <v>266</v>
      </c>
      <c r="AH301" s="214">
        <v>0</v>
      </c>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214"/>
      <c r="BE301" s="214"/>
      <c r="BF301" s="214"/>
      <c r="BG301" s="214"/>
      <c r="BH301" s="214"/>
    </row>
    <row r="302" spans="1:60" ht="20.399999999999999" outlineLevel="1" x14ac:dyDescent="0.25">
      <c r="A302" s="233">
        <v>92</v>
      </c>
      <c r="B302" s="234" t="s">
        <v>586</v>
      </c>
      <c r="C302" s="244" t="s">
        <v>587</v>
      </c>
      <c r="D302" s="235" t="s">
        <v>515</v>
      </c>
      <c r="E302" s="236">
        <v>11.11</v>
      </c>
      <c r="F302" s="237"/>
      <c r="G302" s="238">
        <f>ROUND(E302*F302,2)</f>
        <v>0</v>
      </c>
      <c r="H302" s="237"/>
      <c r="I302" s="238">
        <f>ROUND(E302*H302,2)</f>
        <v>0</v>
      </c>
      <c r="J302" s="237"/>
      <c r="K302" s="238">
        <f>ROUND(E302*J302,2)</f>
        <v>0</v>
      </c>
      <c r="L302" s="238">
        <v>21</v>
      </c>
      <c r="M302" s="238">
        <f>G302*(1+L302/100)</f>
        <v>0</v>
      </c>
      <c r="N302" s="236">
        <v>6.9000000000000006E-2</v>
      </c>
      <c r="O302" s="236">
        <f>ROUND(E302*N302,2)</f>
        <v>0.77</v>
      </c>
      <c r="P302" s="236">
        <v>0</v>
      </c>
      <c r="Q302" s="236">
        <f>ROUND(E302*P302,2)</f>
        <v>0</v>
      </c>
      <c r="R302" s="238" t="s">
        <v>322</v>
      </c>
      <c r="S302" s="238" t="s">
        <v>202</v>
      </c>
      <c r="T302" s="239" t="s">
        <v>260</v>
      </c>
      <c r="U302" s="224">
        <v>0</v>
      </c>
      <c r="V302" s="224">
        <f>ROUND(E302*U302,2)</f>
        <v>0</v>
      </c>
      <c r="W302" s="224"/>
      <c r="X302" s="224" t="s">
        <v>323</v>
      </c>
      <c r="Y302" s="224" t="s">
        <v>205</v>
      </c>
      <c r="Z302" s="214"/>
      <c r="AA302" s="214"/>
      <c r="AB302" s="214"/>
      <c r="AC302" s="214"/>
      <c r="AD302" s="214"/>
      <c r="AE302" s="214"/>
      <c r="AF302" s="214"/>
      <c r="AG302" s="214" t="s">
        <v>324</v>
      </c>
      <c r="AH302" s="214"/>
      <c r="AI302" s="214"/>
      <c r="AJ302" s="214"/>
      <c r="AK302" s="214"/>
      <c r="AL302" s="214"/>
      <c r="AM302" s="214"/>
      <c r="AN302" s="214"/>
      <c r="AO302" s="214"/>
      <c r="AP302" s="214"/>
      <c r="AQ302" s="214"/>
      <c r="AR302" s="214"/>
      <c r="AS302" s="214"/>
      <c r="AT302" s="214"/>
      <c r="AU302" s="214"/>
      <c r="AV302" s="214"/>
      <c r="AW302" s="214"/>
      <c r="AX302" s="214"/>
      <c r="AY302" s="214"/>
      <c r="AZ302" s="214"/>
      <c r="BA302" s="214"/>
      <c r="BB302" s="214"/>
      <c r="BC302" s="214"/>
      <c r="BD302" s="214"/>
      <c r="BE302" s="214"/>
      <c r="BF302" s="214"/>
      <c r="BG302" s="214"/>
      <c r="BH302" s="214"/>
    </row>
    <row r="303" spans="1:60" outlineLevel="2" x14ac:dyDescent="0.25">
      <c r="A303" s="221"/>
      <c r="B303" s="222"/>
      <c r="C303" s="261" t="s">
        <v>585</v>
      </c>
      <c r="D303" s="250"/>
      <c r="E303" s="251">
        <v>11.11</v>
      </c>
      <c r="F303" s="224"/>
      <c r="G303" s="224"/>
      <c r="H303" s="224"/>
      <c r="I303" s="224"/>
      <c r="J303" s="224"/>
      <c r="K303" s="224"/>
      <c r="L303" s="224"/>
      <c r="M303" s="224"/>
      <c r="N303" s="223"/>
      <c r="O303" s="223"/>
      <c r="P303" s="223"/>
      <c r="Q303" s="223"/>
      <c r="R303" s="224"/>
      <c r="S303" s="224"/>
      <c r="T303" s="224"/>
      <c r="U303" s="224"/>
      <c r="V303" s="224"/>
      <c r="W303" s="224"/>
      <c r="X303" s="224"/>
      <c r="Y303" s="224"/>
      <c r="Z303" s="214"/>
      <c r="AA303" s="214"/>
      <c r="AB303" s="214"/>
      <c r="AC303" s="214"/>
      <c r="AD303" s="214"/>
      <c r="AE303" s="214"/>
      <c r="AF303" s="214"/>
      <c r="AG303" s="214" t="s">
        <v>266</v>
      </c>
      <c r="AH303" s="214">
        <v>0</v>
      </c>
      <c r="AI303" s="214"/>
      <c r="AJ303" s="214"/>
      <c r="AK303" s="214"/>
      <c r="AL303" s="214"/>
      <c r="AM303" s="214"/>
      <c r="AN303" s="214"/>
      <c r="AO303" s="214"/>
      <c r="AP303" s="214"/>
      <c r="AQ303" s="214"/>
      <c r="AR303" s="214"/>
      <c r="AS303" s="214"/>
      <c r="AT303" s="214"/>
      <c r="AU303" s="214"/>
      <c r="AV303" s="214"/>
      <c r="AW303" s="214"/>
      <c r="AX303" s="214"/>
      <c r="AY303" s="214"/>
      <c r="AZ303" s="214"/>
      <c r="BA303" s="214"/>
      <c r="BB303" s="214"/>
      <c r="BC303" s="214"/>
      <c r="BD303" s="214"/>
      <c r="BE303" s="214"/>
      <c r="BF303" s="214"/>
      <c r="BG303" s="214"/>
      <c r="BH303" s="214"/>
    </row>
    <row r="304" spans="1:60" x14ac:dyDescent="0.25">
      <c r="A304" s="226" t="s">
        <v>197</v>
      </c>
      <c r="B304" s="227" t="s">
        <v>159</v>
      </c>
      <c r="C304" s="243" t="s">
        <v>160</v>
      </c>
      <c r="D304" s="228"/>
      <c r="E304" s="229"/>
      <c r="F304" s="230"/>
      <c r="G304" s="230">
        <f>SUMIF(AG305:AG306,"&lt;&gt;NOR",G305:G306)</f>
        <v>0</v>
      </c>
      <c r="H304" s="230"/>
      <c r="I304" s="230">
        <f>SUM(I305:I306)</f>
        <v>0</v>
      </c>
      <c r="J304" s="230"/>
      <c r="K304" s="230">
        <f>SUM(K305:K306)</f>
        <v>0</v>
      </c>
      <c r="L304" s="230"/>
      <c r="M304" s="230">
        <f>SUM(M305:M306)</f>
        <v>0</v>
      </c>
      <c r="N304" s="229"/>
      <c r="O304" s="229">
        <f>SUM(O305:O306)</f>
        <v>0</v>
      </c>
      <c r="P304" s="229"/>
      <c r="Q304" s="229">
        <f>SUM(Q305:Q306)</f>
        <v>0.66</v>
      </c>
      <c r="R304" s="230"/>
      <c r="S304" s="230"/>
      <c r="T304" s="231"/>
      <c r="U304" s="225"/>
      <c r="V304" s="225">
        <f>SUM(V305:V306)</f>
        <v>4.7</v>
      </c>
      <c r="W304" s="225"/>
      <c r="X304" s="225"/>
      <c r="Y304" s="225"/>
      <c r="AG304" t="s">
        <v>198</v>
      </c>
    </row>
    <row r="305" spans="1:60" ht="20.399999999999999" outlineLevel="1" x14ac:dyDescent="0.25">
      <c r="A305" s="233">
        <v>93</v>
      </c>
      <c r="B305" s="234" t="s">
        <v>588</v>
      </c>
      <c r="C305" s="244" t="s">
        <v>589</v>
      </c>
      <c r="D305" s="235" t="s">
        <v>515</v>
      </c>
      <c r="E305" s="236">
        <v>8</v>
      </c>
      <c r="F305" s="237"/>
      <c r="G305" s="238">
        <f>ROUND(E305*F305,2)</f>
        <v>0</v>
      </c>
      <c r="H305" s="237"/>
      <c r="I305" s="238">
        <f>ROUND(E305*H305,2)</f>
        <v>0</v>
      </c>
      <c r="J305" s="237"/>
      <c r="K305" s="238">
        <f>ROUND(E305*J305,2)</f>
        <v>0</v>
      </c>
      <c r="L305" s="238">
        <v>21</v>
      </c>
      <c r="M305" s="238">
        <f>G305*(1+L305/100)</f>
        <v>0</v>
      </c>
      <c r="N305" s="236">
        <v>0</v>
      </c>
      <c r="O305" s="236">
        <f>ROUND(E305*N305,2)</f>
        <v>0</v>
      </c>
      <c r="P305" s="236">
        <v>8.2000000000000003E-2</v>
      </c>
      <c r="Q305" s="236">
        <f>ROUND(E305*P305,2)</f>
        <v>0.66</v>
      </c>
      <c r="R305" s="238" t="s">
        <v>370</v>
      </c>
      <c r="S305" s="238" t="s">
        <v>202</v>
      </c>
      <c r="T305" s="239" t="s">
        <v>260</v>
      </c>
      <c r="U305" s="224">
        <v>0.58799999999999997</v>
      </c>
      <c r="V305" s="224">
        <f>ROUND(E305*U305,2)</f>
        <v>4.7</v>
      </c>
      <c r="W305" s="224"/>
      <c r="X305" s="224" t="s">
        <v>261</v>
      </c>
      <c r="Y305" s="224" t="s">
        <v>205</v>
      </c>
      <c r="Z305" s="214"/>
      <c r="AA305" s="214"/>
      <c r="AB305" s="214"/>
      <c r="AC305" s="214"/>
      <c r="AD305" s="214"/>
      <c r="AE305" s="214"/>
      <c r="AF305" s="214"/>
      <c r="AG305" s="214" t="s">
        <v>262</v>
      </c>
      <c r="AH305" s="214"/>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row>
    <row r="306" spans="1:60" outlineLevel="2" x14ac:dyDescent="0.25">
      <c r="A306" s="221"/>
      <c r="B306" s="222"/>
      <c r="C306" s="260" t="s">
        <v>590</v>
      </c>
      <c r="D306" s="252"/>
      <c r="E306" s="252"/>
      <c r="F306" s="252"/>
      <c r="G306" s="252"/>
      <c r="H306" s="224"/>
      <c r="I306" s="224"/>
      <c r="J306" s="224"/>
      <c r="K306" s="224"/>
      <c r="L306" s="224"/>
      <c r="M306" s="224"/>
      <c r="N306" s="223"/>
      <c r="O306" s="223"/>
      <c r="P306" s="223"/>
      <c r="Q306" s="223"/>
      <c r="R306" s="224"/>
      <c r="S306" s="224"/>
      <c r="T306" s="224"/>
      <c r="U306" s="224"/>
      <c r="V306" s="224"/>
      <c r="W306" s="224"/>
      <c r="X306" s="224"/>
      <c r="Y306" s="224"/>
      <c r="Z306" s="214"/>
      <c r="AA306" s="214"/>
      <c r="AB306" s="214"/>
      <c r="AC306" s="214"/>
      <c r="AD306" s="214"/>
      <c r="AE306" s="214"/>
      <c r="AF306" s="214"/>
      <c r="AG306" s="214" t="s">
        <v>264</v>
      </c>
      <c r="AH306" s="214"/>
      <c r="AI306" s="214"/>
      <c r="AJ306" s="214"/>
      <c r="AK306" s="214"/>
      <c r="AL306" s="214"/>
      <c r="AM306" s="214"/>
      <c r="AN306" s="214"/>
      <c r="AO306" s="214"/>
      <c r="AP306" s="214"/>
      <c r="AQ306" s="214"/>
      <c r="AR306" s="214"/>
      <c r="AS306" s="214"/>
      <c r="AT306" s="214"/>
      <c r="AU306" s="214"/>
      <c r="AV306" s="214"/>
      <c r="AW306" s="214"/>
      <c r="AX306" s="214"/>
      <c r="AY306" s="214"/>
      <c r="AZ306" s="214"/>
      <c r="BA306" s="241" t="str">
        <f>C306</f>
        <v>s uložením hmot na skládku na vzdálenost do 3 m nebo s naložením na dopravní prostředek, se zásypem jam a jeho zhutněním</v>
      </c>
      <c r="BB306" s="214"/>
      <c r="BC306" s="214"/>
      <c r="BD306" s="214"/>
      <c r="BE306" s="214"/>
      <c r="BF306" s="214"/>
      <c r="BG306" s="214"/>
      <c r="BH306" s="214"/>
    </row>
    <row r="307" spans="1:60" x14ac:dyDescent="0.25">
      <c r="A307" s="226" t="s">
        <v>197</v>
      </c>
      <c r="B307" s="227" t="s">
        <v>161</v>
      </c>
      <c r="C307" s="243" t="s">
        <v>162</v>
      </c>
      <c r="D307" s="228"/>
      <c r="E307" s="229"/>
      <c r="F307" s="230"/>
      <c r="G307" s="230">
        <f>SUMIF(AG308:AG313,"&lt;&gt;NOR",G308:G313)</f>
        <v>0</v>
      </c>
      <c r="H307" s="230"/>
      <c r="I307" s="230">
        <f>SUM(I308:I313)</f>
        <v>0</v>
      </c>
      <c r="J307" s="230"/>
      <c r="K307" s="230">
        <f>SUM(K308:K313)</f>
        <v>0</v>
      </c>
      <c r="L307" s="230"/>
      <c r="M307" s="230">
        <f>SUM(M308:M313)</f>
        <v>0</v>
      </c>
      <c r="N307" s="229"/>
      <c r="O307" s="229">
        <f>SUM(O308:O313)</f>
        <v>0</v>
      </c>
      <c r="P307" s="229"/>
      <c r="Q307" s="229">
        <f>SUM(Q308:Q313)</f>
        <v>0</v>
      </c>
      <c r="R307" s="230"/>
      <c r="S307" s="230"/>
      <c r="T307" s="231"/>
      <c r="U307" s="225"/>
      <c r="V307" s="225">
        <f>SUM(V308:V313)</f>
        <v>1957.67</v>
      </c>
      <c r="W307" s="225"/>
      <c r="X307" s="225"/>
      <c r="Y307" s="225"/>
      <c r="AG307" t="s">
        <v>198</v>
      </c>
    </row>
    <row r="308" spans="1:60" outlineLevel="1" x14ac:dyDescent="0.25">
      <c r="A308" s="233">
        <v>94</v>
      </c>
      <c r="B308" s="234" t="s">
        <v>591</v>
      </c>
      <c r="C308" s="244" t="s">
        <v>592</v>
      </c>
      <c r="D308" s="235" t="s">
        <v>362</v>
      </c>
      <c r="E308" s="236">
        <v>5019.6751100000001</v>
      </c>
      <c r="F308" s="237"/>
      <c r="G308" s="238">
        <f>ROUND(E308*F308,2)</f>
        <v>0</v>
      </c>
      <c r="H308" s="237"/>
      <c r="I308" s="238">
        <f>ROUND(E308*H308,2)</f>
        <v>0</v>
      </c>
      <c r="J308" s="237"/>
      <c r="K308" s="238">
        <f>ROUND(E308*J308,2)</f>
        <v>0</v>
      </c>
      <c r="L308" s="238">
        <v>21</v>
      </c>
      <c r="M308" s="238">
        <f>G308*(1+L308/100)</f>
        <v>0</v>
      </c>
      <c r="N308" s="236">
        <v>0</v>
      </c>
      <c r="O308" s="236">
        <f>ROUND(E308*N308,2)</f>
        <v>0</v>
      </c>
      <c r="P308" s="236">
        <v>0</v>
      </c>
      <c r="Q308" s="236">
        <f>ROUND(E308*P308,2)</f>
        <v>0</v>
      </c>
      <c r="R308" s="238" t="s">
        <v>370</v>
      </c>
      <c r="S308" s="238" t="s">
        <v>202</v>
      </c>
      <c r="T308" s="239" t="s">
        <v>260</v>
      </c>
      <c r="U308" s="224">
        <v>0.39</v>
      </c>
      <c r="V308" s="224">
        <f>ROUND(E308*U308,2)</f>
        <v>1957.67</v>
      </c>
      <c r="W308" s="224"/>
      <c r="X308" s="224" t="s">
        <v>593</v>
      </c>
      <c r="Y308" s="224" t="s">
        <v>205</v>
      </c>
      <c r="Z308" s="214"/>
      <c r="AA308" s="214"/>
      <c r="AB308" s="214"/>
      <c r="AC308" s="214"/>
      <c r="AD308" s="214"/>
      <c r="AE308" s="214"/>
      <c r="AF308" s="214"/>
      <c r="AG308" s="214" t="s">
        <v>594</v>
      </c>
      <c r="AH308" s="214"/>
      <c r="AI308" s="214"/>
      <c r="AJ308" s="214"/>
      <c r="AK308" s="214"/>
      <c r="AL308" s="214"/>
      <c r="AM308" s="214"/>
      <c r="AN308" s="214"/>
      <c r="AO308" s="214"/>
      <c r="AP308" s="214"/>
      <c r="AQ308" s="214"/>
      <c r="AR308" s="214"/>
      <c r="AS308" s="214"/>
      <c r="AT308" s="214"/>
      <c r="AU308" s="214"/>
      <c r="AV308" s="214"/>
      <c r="AW308" s="214"/>
      <c r="AX308" s="214"/>
      <c r="AY308" s="214"/>
      <c r="AZ308" s="214"/>
      <c r="BA308" s="214"/>
      <c r="BB308" s="214"/>
      <c r="BC308" s="214"/>
      <c r="BD308" s="214"/>
      <c r="BE308" s="214"/>
      <c r="BF308" s="214"/>
      <c r="BG308" s="214"/>
      <c r="BH308" s="214"/>
    </row>
    <row r="309" spans="1:60" outlineLevel="2" x14ac:dyDescent="0.25">
      <c r="A309" s="221"/>
      <c r="B309" s="222"/>
      <c r="C309" s="260" t="s">
        <v>595</v>
      </c>
      <c r="D309" s="252"/>
      <c r="E309" s="252"/>
      <c r="F309" s="252"/>
      <c r="G309" s="252"/>
      <c r="H309" s="224"/>
      <c r="I309" s="224"/>
      <c r="J309" s="224"/>
      <c r="K309" s="224"/>
      <c r="L309" s="224"/>
      <c r="M309" s="224"/>
      <c r="N309" s="223"/>
      <c r="O309" s="223"/>
      <c r="P309" s="223"/>
      <c r="Q309" s="223"/>
      <c r="R309" s="224"/>
      <c r="S309" s="224"/>
      <c r="T309" s="224"/>
      <c r="U309" s="224"/>
      <c r="V309" s="224"/>
      <c r="W309" s="224"/>
      <c r="X309" s="224"/>
      <c r="Y309" s="224"/>
      <c r="Z309" s="214"/>
      <c r="AA309" s="214"/>
      <c r="AB309" s="214"/>
      <c r="AC309" s="214"/>
      <c r="AD309" s="214"/>
      <c r="AE309" s="214"/>
      <c r="AF309" s="214"/>
      <c r="AG309" s="214" t="s">
        <v>264</v>
      </c>
      <c r="AH309" s="214"/>
      <c r="AI309" s="214"/>
      <c r="AJ309" s="214"/>
      <c r="AK309" s="214"/>
      <c r="AL309" s="214"/>
      <c r="AM309" s="214"/>
      <c r="AN309" s="214"/>
      <c r="AO309" s="214"/>
      <c r="AP309" s="214"/>
      <c r="AQ309" s="214"/>
      <c r="AR309" s="214"/>
      <c r="AS309" s="214"/>
      <c r="AT309" s="214"/>
      <c r="AU309" s="214"/>
      <c r="AV309" s="214"/>
      <c r="AW309" s="214"/>
      <c r="AX309" s="214"/>
      <c r="AY309" s="214"/>
      <c r="AZ309" s="214"/>
      <c r="BA309" s="214"/>
      <c r="BB309" s="214"/>
      <c r="BC309" s="214"/>
      <c r="BD309" s="214"/>
      <c r="BE309" s="214"/>
      <c r="BF309" s="214"/>
      <c r="BG309" s="214"/>
      <c r="BH309" s="214"/>
    </row>
    <row r="310" spans="1:60" outlineLevel="2" x14ac:dyDescent="0.25">
      <c r="A310" s="221"/>
      <c r="B310" s="222"/>
      <c r="C310" s="261" t="s">
        <v>596</v>
      </c>
      <c r="D310" s="250"/>
      <c r="E310" s="251"/>
      <c r="F310" s="224"/>
      <c r="G310" s="224"/>
      <c r="H310" s="224"/>
      <c r="I310" s="224"/>
      <c r="J310" s="224"/>
      <c r="K310" s="224"/>
      <c r="L310" s="224"/>
      <c r="M310" s="224"/>
      <c r="N310" s="223"/>
      <c r="O310" s="223"/>
      <c r="P310" s="223"/>
      <c r="Q310" s="223"/>
      <c r="R310" s="224"/>
      <c r="S310" s="224"/>
      <c r="T310" s="224"/>
      <c r="U310" s="224"/>
      <c r="V310" s="224"/>
      <c r="W310" s="224"/>
      <c r="X310" s="224"/>
      <c r="Y310" s="224"/>
      <c r="Z310" s="214"/>
      <c r="AA310" s="214"/>
      <c r="AB310" s="214"/>
      <c r="AC310" s="214"/>
      <c r="AD310" s="214"/>
      <c r="AE310" s="214"/>
      <c r="AF310" s="214"/>
      <c r="AG310" s="214" t="s">
        <v>266</v>
      </c>
      <c r="AH310" s="214">
        <v>0</v>
      </c>
      <c r="AI310" s="214"/>
      <c r="AJ310" s="214"/>
      <c r="AK310" s="214"/>
      <c r="AL310" s="214"/>
      <c r="AM310" s="214"/>
      <c r="AN310" s="214"/>
      <c r="AO310" s="214"/>
      <c r="AP310" s="214"/>
      <c r="AQ310" s="214"/>
      <c r="AR310" s="214"/>
      <c r="AS310" s="214"/>
      <c r="AT310" s="214"/>
      <c r="AU310" s="214"/>
      <c r="AV310" s="214"/>
      <c r="AW310" s="214"/>
      <c r="AX310" s="214"/>
      <c r="AY310" s="214"/>
      <c r="AZ310" s="214"/>
      <c r="BA310" s="214"/>
      <c r="BB310" s="214"/>
      <c r="BC310" s="214"/>
      <c r="BD310" s="214"/>
      <c r="BE310" s="214"/>
      <c r="BF310" s="214"/>
      <c r="BG310" s="214"/>
      <c r="BH310" s="214"/>
    </row>
    <row r="311" spans="1:60" ht="20.399999999999999" outlineLevel="3" x14ac:dyDescent="0.25">
      <c r="A311" s="221"/>
      <c r="B311" s="222"/>
      <c r="C311" s="261" t="s">
        <v>597</v>
      </c>
      <c r="D311" s="250"/>
      <c r="E311" s="251"/>
      <c r="F311" s="224"/>
      <c r="G311" s="224"/>
      <c r="H311" s="224"/>
      <c r="I311" s="224"/>
      <c r="J311" s="224"/>
      <c r="K311" s="224"/>
      <c r="L311" s="224"/>
      <c r="M311" s="224"/>
      <c r="N311" s="223"/>
      <c r="O311" s="223"/>
      <c r="P311" s="223"/>
      <c r="Q311" s="223"/>
      <c r="R311" s="224"/>
      <c r="S311" s="224"/>
      <c r="T311" s="224"/>
      <c r="U311" s="224"/>
      <c r="V311" s="224"/>
      <c r="W311" s="224"/>
      <c r="X311" s="224"/>
      <c r="Y311" s="224"/>
      <c r="Z311" s="214"/>
      <c r="AA311" s="214"/>
      <c r="AB311" s="214"/>
      <c r="AC311" s="214"/>
      <c r="AD311" s="214"/>
      <c r="AE311" s="214"/>
      <c r="AF311" s="214"/>
      <c r="AG311" s="214" t="s">
        <v>266</v>
      </c>
      <c r="AH311" s="214">
        <v>0</v>
      </c>
      <c r="AI311" s="214"/>
      <c r="AJ311" s="214"/>
      <c r="AK311" s="214"/>
      <c r="AL311" s="214"/>
      <c r="AM311" s="214"/>
      <c r="AN311" s="214"/>
      <c r="AO311" s="214"/>
      <c r="AP311" s="214"/>
      <c r="AQ311" s="214"/>
      <c r="AR311" s="214"/>
      <c r="AS311" s="214"/>
      <c r="AT311" s="214"/>
      <c r="AU311" s="214"/>
      <c r="AV311" s="214"/>
      <c r="AW311" s="214"/>
      <c r="AX311" s="214"/>
      <c r="AY311" s="214"/>
      <c r="AZ311" s="214"/>
      <c r="BA311" s="214"/>
      <c r="BB311" s="214"/>
      <c r="BC311" s="214"/>
      <c r="BD311" s="214"/>
      <c r="BE311" s="214"/>
      <c r="BF311" s="214"/>
      <c r="BG311" s="214"/>
      <c r="BH311" s="214"/>
    </row>
    <row r="312" spans="1:60" outlineLevel="3" x14ac:dyDescent="0.25">
      <c r="A312" s="221"/>
      <c r="B312" s="222"/>
      <c r="C312" s="261" t="s">
        <v>598</v>
      </c>
      <c r="D312" s="250"/>
      <c r="E312" s="251"/>
      <c r="F312" s="224"/>
      <c r="G312" s="224"/>
      <c r="H312" s="224"/>
      <c r="I312" s="224"/>
      <c r="J312" s="224"/>
      <c r="K312" s="224"/>
      <c r="L312" s="224"/>
      <c r="M312" s="224"/>
      <c r="N312" s="223"/>
      <c r="O312" s="223"/>
      <c r="P312" s="223"/>
      <c r="Q312" s="223"/>
      <c r="R312" s="224"/>
      <c r="S312" s="224"/>
      <c r="T312" s="224"/>
      <c r="U312" s="224"/>
      <c r="V312" s="224"/>
      <c r="W312" s="224"/>
      <c r="X312" s="224"/>
      <c r="Y312" s="224"/>
      <c r="Z312" s="214"/>
      <c r="AA312" s="214"/>
      <c r="AB312" s="214"/>
      <c r="AC312" s="214"/>
      <c r="AD312" s="214"/>
      <c r="AE312" s="214"/>
      <c r="AF312" s="214"/>
      <c r="AG312" s="214" t="s">
        <v>266</v>
      </c>
      <c r="AH312" s="214">
        <v>0</v>
      </c>
      <c r="AI312" s="214"/>
      <c r="AJ312" s="214"/>
      <c r="AK312" s="214"/>
      <c r="AL312" s="214"/>
      <c r="AM312" s="214"/>
      <c r="AN312" s="214"/>
      <c r="AO312" s="214"/>
      <c r="AP312" s="214"/>
      <c r="AQ312" s="214"/>
      <c r="AR312" s="214"/>
      <c r="AS312" s="214"/>
      <c r="AT312" s="214"/>
      <c r="AU312" s="214"/>
      <c r="AV312" s="214"/>
      <c r="AW312" s="214"/>
      <c r="AX312" s="214"/>
      <c r="AY312" s="214"/>
      <c r="AZ312" s="214"/>
      <c r="BA312" s="214"/>
      <c r="BB312" s="214"/>
      <c r="BC312" s="214"/>
      <c r="BD312" s="214"/>
      <c r="BE312" s="214"/>
      <c r="BF312" s="214"/>
      <c r="BG312" s="214"/>
      <c r="BH312" s="214"/>
    </row>
    <row r="313" spans="1:60" outlineLevel="3" x14ac:dyDescent="0.25">
      <c r="A313" s="221"/>
      <c r="B313" s="222"/>
      <c r="C313" s="261" t="s">
        <v>599</v>
      </c>
      <c r="D313" s="250"/>
      <c r="E313" s="251">
        <v>5019.6751100000001</v>
      </c>
      <c r="F313" s="224"/>
      <c r="G313" s="224"/>
      <c r="H313" s="224"/>
      <c r="I313" s="224"/>
      <c r="J313" s="224"/>
      <c r="K313" s="224"/>
      <c r="L313" s="224"/>
      <c r="M313" s="224"/>
      <c r="N313" s="223"/>
      <c r="O313" s="223"/>
      <c r="P313" s="223"/>
      <c r="Q313" s="223"/>
      <c r="R313" s="224"/>
      <c r="S313" s="224"/>
      <c r="T313" s="224"/>
      <c r="U313" s="224"/>
      <c r="V313" s="224"/>
      <c r="W313" s="224"/>
      <c r="X313" s="224"/>
      <c r="Y313" s="224"/>
      <c r="Z313" s="214"/>
      <c r="AA313" s="214"/>
      <c r="AB313" s="214"/>
      <c r="AC313" s="214"/>
      <c r="AD313" s="214"/>
      <c r="AE313" s="214"/>
      <c r="AF313" s="214"/>
      <c r="AG313" s="214" t="s">
        <v>266</v>
      </c>
      <c r="AH313" s="214">
        <v>0</v>
      </c>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row>
    <row r="314" spans="1:60" x14ac:dyDescent="0.25">
      <c r="A314" s="3"/>
      <c r="B314" s="4"/>
      <c r="C314" s="247"/>
      <c r="D314" s="6"/>
      <c r="E314" s="3"/>
      <c r="F314" s="3"/>
      <c r="G314" s="3"/>
      <c r="H314" s="3"/>
      <c r="I314" s="3"/>
      <c r="J314" s="3"/>
      <c r="K314" s="3"/>
      <c r="L314" s="3"/>
      <c r="M314" s="3"/>
      <c r="N314" s="3"/>
      <c r="O314" s="3"/>
      <c r="P314" s="3"/>
      <c r="Q314" s="3"/>
      <c r="R314" s="3"/>
      <c r="S314" s="3"/>
      <c r="T314" s="3"/>
      <c r="U314" s="3"/>
      <c r="V314" s="3"/>
      <c r="W314" s="3"/>
      <c r="X314" s="3"/>
      <c r="Y314" s="3"/>
      <c r="AE314">
        <v>12</v>
      </c>
      <c r="AF314">
        <v>21</v>
      </c>
      <c r="AG314" t="s">
        <v>183</v>
      </c>
    </row>
    <row r="315" spans="1:60" x14ac:dyDescent="0.25">
      <c r="A315" s="217"/>
      <c r="B315" s="218" t="s">
        <v>29</v>
      </c>
      <c r="C315" s="248"/>
      <c r="D315" s="219"/>
      <c r="E315" s="220"/>
      <c r="F315" s="220"/>
      <c r="G315" s="232">
        <f>G8+G56+G95+G126+G131+G145+G191+G205+G247+G253+G258+G304+G307</f>
        <v>0</v>
      </c>
      <c r="H315" s="3"/>
      <c r="I315" s="3"/>
      <c r="J315" s="3"/>
      <c r="K315" s="3"/>
      <c r="L315" s="3"/>
      <c r="M315" s="3"/>
      <c r="N315" s="3"/>
      <c r="O315" s="3"/>
      <c r="P315" s="3"/>
      <c r="Q315" s="3"/>
      <c r="R315" s="3"/>
      <c r="S315" s="3"/>
      <c r="T315" s="3"/>
      <c r="U315" s="3"/>
      <c r="V315" s="3"/>
      <c r="W315" s="3"/>
      <c r="X315" s="3"/>
      <c r="Y315" s="3"/>
      <c r="AE315">
        <f>SUMIF(L7:L313,AE314,G7:G313)</f>
        <v>0</v>
      </c>
      <c r="AF315">
        <f>SUMIF(L7:L313,AF314,G7:G313)</f>
        <v>0</v>
      </c>
      <c r="AG315" t="s">
        <v>252</v>
      </c>
    </row>
    <row r="316" spans="1:60" x14ac:dyDescent="0.25">
      <c r="C316" s="249"/>
      <c r="D316" s="10"/>
      <c r="AG316" t="s">
        <v>254</v>
      </c>
    </row>
    <row r="317" spans="1:60" x14ac:dyDescent="0.25">
      <c r="D317" s="10"/>
    </row>
    <row r="318" spans="1:60" x14ac:dyDescent="0.25">
      <c r="D318" s="10"/>
    </row>
    <row r="319" spans="1:60" x14ac:dyDescent="0.25">
      <c r="D319" s="10"/>
    </row>
    <row r="320" spans="1:60"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ZS9syekxC7iyBbDGg97LSt0SKNYJDWU3r++d2pcam2X4j9BDGQ9+E/jPR6vllomt48LtHj4KSjp2kLTzcQ1vtw==" saltValue="WWqadWd8mefHbvT6gGE8Hg==" spinCount="100000" sheet="1" formatRows="0"/>
  <mergeCells count="47">
    <mergeCell ref="C279:G279"/>
    <mergeCell ref="C286:G286"/>
    <mergeCell ref="C288:G288"/>
    <mergeCell ref="C306:G306"/>
    <mergeCell ref="C309:G309"/>
    <mergeCell ref="C257:G257"/>
    <mergeCell ref="C260:G260"/>
    <mergeCell ref="C269:G269"/>
    <mergeCell ref="C271:G271"/>
    <mergeCell ref="C273:G273"/>
    <mergeCell ref="C277:G277"/>
    <mergeCell ref="C196:G196"/>
    <mergeCell ref="C207:G207"/>
    <mergeCell ref="C211:G211"/>
    <mergeCell ref="C226:G226"/>
    <mergeCell ref="C249:G249"/>
    <mergeCell ref="C255:G255"/>
    <mergeCell ref="C113:G113"/>
    <mergeCell ref="C135:G135"/>
    <mergeCell ref="C139:G139"/>
    <mergeCell ref="C154:G154"/>
    <mergeCell ref="C181:G181"/>
    <mergeCell ref="C185:G185"/>
    <mergeCell ref="C74:G74"/>
    <mergeCell ref="C85:G85"/>
    <mergeCell ref="C89:G89"/>
    <mergeCell ref="C97:G97"/>
    <mergeCell ref="C107:G107"/>
    <mergeCell ref="C109:G109"/>
    <mergeCell ref="C58:G58"/>
    <mergeCell ref="C64:G64"/>
    <mergeCell ref="C66:G66"/>
    <mergeCell ref="C68:G68"/>
    <mergeCell ref="C70:G70"/>
    <mergeCell ref="C73:G73"/>
    <mergeCell ref="C15:G15"/>
    <mergeCell ref="C17:G17"/>
    <mergeCell ref="C20:G20"/>
    <mergeCell ref="C23:G23"/>
    <mergeCell ref="C25:G25"/>
    <mergeCell ref="C29:G29"/>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89411-276C-4DE7-9015-B23CE5BF7816}">
  <sheetPr>
    <outlinePr summaryBelow="0"/>
  </sheetPr>
  <dimension ref="A1:BH5000"/>
  <sheetViews>
    <sheetView workbookViewId="0">
      <pane ySplit="7" topLeftCell="A8" activePane="bottomLeft" state="frozen"/>
      <selection pane="bottomLeft" sqref="A1:G1"/>
    </sheetView>
  </sheetViews>
  <sheetFormatPr defaultRowHeight="13.2" outlineLevelRow="2"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s>
  <sheetData>
    <row r="1" spans="1:60" ht="15.75" customHeight="1" x14ac:dyDescent="0.3">
      <c r="A1" s="199" t="s">
        <v>255</v>
      </c>
      <c r="B1" s="199"/>
      <c r="C1" s="199"/>
      <c r="D1" s="199"/>
      <c r="E1" s="199"/>
      <c r="F1" s="199"/>
      <c r="G1" s="199"/>
      <c r="AG1" t="s">
        <v>168</v>
      </c>
    </row>
    <row r="2" spans="1:60" ht="25.05" customHeight="1" x14ac:dyDescent="0.25">
      <c r="A2" s="200" t="s">
        <v>7</v>
      </c>
      <c r="B2" s="49" t="s">
        <v>43</v>
      </c>
      <c r="C2" s="203" t="s">
        <v>44</v>
      </c>
      <c r="D2" s="201"/>
      <c r="E2" s="201"/>
      <c r="F2" s="201"/>
      <c r="G2" s="202"/>
      <c r="AG2" t="s">
        <v>169</v>
      </c>
    </row>
    <row r="3" spans="1:60" ht="25.05" customHeight="1" x14ac:dyDescent="0.25">
      <c r="A3" s="200" t="s">
        <v>8</v>
      </c>
      <c r="B3" s="49" t="s">
        <v>59</v>
      </c>
      <c r="C3" s="203" t="s">
        <v>60</v>
      </c>
      <c r="D3" s="201"/>
      <c r="E3" s="201"/>
      <c r="F3" s="201"/>
      <c r="G3" s="202"/>
      <c r="AC3" s="178" t="s">
        <v>169</v>
      </c>
      <c r="AG3" t="s">
        <v>173</v>
      </c>
    </row>
    <row r="4" spans="1:60" ht="25.05" customHeight="1" x14ac:dyDescent="0.25">
      <c r="A4" s="204" t="s">
        <v>9</v>
      </c>
      <c r="B4" s="205" t="s">
        <v>61</v>
      </c>
      <c r="C4" s="206" t="s">
        <v>62</v>
      </c>
      <c r="D4" s="207"/>
      <c r="E4" s="207"/>
      <c r="F4" s="207"/>
      <c r="G4" s="208"/>
      <c r="AG4" t="s">
        <v>174</v>
      </c>
    </row>
    <row r="5" spans="1:60" x14ac:dyDescent="0.25">
      <c r="D5" s="10"/>
    </row>
    <row r="6" spans="1:60" ht="39.6" x14ac:dyDescent="0.25">
      <c r="A6" s="210" t="s">
        <v>175</v>
      </c>
      <c r="B6" s="212" t="s">
        <v>176</v>
      </c>
      <c r="C6" s="212" t="s">
        <v>177</v>
      </c>
      <c r="D6" s="211" t="s">
        <v>178</v>
      </c>
      <c r="E6" s="210" t="s">
        <v>179</v>
      </c>
      <c r="F6" s="209" t="s">
        <v>180</v>
      </c>
      <c r="G6" s="210" t="s">
        <v>29</v>
      </c>
      <c r="H6" s="213" t="s">
        <v>30</v>
      </c>
      <c r="I6" s="213" t="s">
        <v>181</v>
      </c>
      <c r="J6" s="213" t="s">
        <v>31</v>
      </c>
      <c r="K6" s="213" t="s">
        <v>182</v>
      </c>
      <c r="L6" s="213" t="s">
        <v>183</v>
      </c>
      <c r="M6" s="213" t="s">
        <v>184</v>
      </c>
      <c r="N6" s="213" t="s">
        <v>185</v>
      </c>
      <c r="O6" s="213" t="s">
        <v>186</v>
      </c>
      <c r="P6" s="213" t="s">
        <v>187</v>
      </c>
      <c r="Q6" s="213" t="s">
        <v>188</v>
      </c>
      <c r="R6" s="213" t="s">
        <v>189</v>
      </c>
      <c r="S6" s="213" t="s">
        <v>190</v>
      </c>
      <c r="T6" s="213" t="s">
        <v>191</v>
      </c>
      <c r="U6" s="213" t="s">
        <v>192</v>
      </c>
      <c r="V6" s="213" t="s">
        <v>193</v>
      </c>
      <c r="W6" s="213" t="s">
        <v>194</v>
      </c>
      <c r="X6" s="213" t="s">
        <v>195</v>
      </c>
      <c r="Y6" s="213" t="s">
        <v>196</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6" t="s">
        <v>197</v>
      </c>
      <c r="B8" s="227" t="s">
        <v>124</v>
      </c>
      <c r="C8" s="243" t="s">
        <v>125</v>
      </c>
      <c r="D8" s="228"/>
      <c r="E8" s="229"/>
      <c r="F8" s="230"/>
      <c r="G8" s="230">
        <f>SUMIF(AG9:AG13,"&lt;&gt;NOR",G9:G13)</f>
        <v>0</v>
      </c>
      <c r="H8" s="230"/>
      <c r="I8" s="230">
        <f>SUM(I9:I13)</f>
        <v>0</v>
      </c>
      <c r="J8" s="230"/>
      <c r="K8" s="230">
        <f>SUM(K9:K13)</f>
        <v>0</v>
      </c>
      <c r="L8" s="230"/>
      <c r="M8" s="230">
        <f>SUM(M9:M13)</f>
        <v>0</v>
      </c>
      <c r="N8" s="229"/>
      <c r="O8" s="229">
        <f>SUM(O9:O13)</f>
        <v>0</v>
      </c>
      <c r="P8" s="229"/>
      <c r="Q8" s="229">
        <f>SUM(Q9:Q13)</f>
        <v>0</v>
      </c>
      <c r="R8" s="230"/>
      <c r="S8" s="230"/>
      <c r="T8" s="231"/>
      <c r="U8" s="225"/>
      <c r="V8" s="225">
        <f>SUM(V9:V13)</f>
        <v>0</v>
      </c>
      <c r="W8" s="225"/>
      <c r="X8" s="225"/>
      <c r="Y8" s="225"/>
      <c r="AG8" t="s">
        <v>198</v>
      </c>
    </row>
    <row r="9" spans="1:60" outlineLevel="1" x14ac:dyDescent="0.25">
      <c r="A9" s="253">
        <v>1</v>
      </c>
      <c r="B9" s="254" t="s">
        <v>600</v>
      </c>
      <c r="C9" s="262" t="s">
        <v>601</v>
      </c>
      <c r="D9" s="255" t="s">
        <v>602</v>
      </c>
      <c r="E9" s="256">
        <v>8</v>
      </c>
      <c r="F9" s="257"/>
      <c r="G9" s="258">
        <f>ROUND(E9*F9,2)</f>
        <v>0</v>
      </c>
      <c r="H9" s="257"/>
      <c r="I9" s="258">
        <f>ROUND(E9*H9,2)</f>
        <v>0</v>
      </c>
      <c r="J9" s="257"/>
      <c r="K9" s="258">
        <f>ROUND(E9*J9,2)</f>
        <v>0</v>
      </c>
      <c r="L9" s="258">
        <v>21</v>
      </c>
      <c r="M9" s="258">
        <f>G9*(1+L9/100)</f>
        <v>0</v>
      </c>
      <c r="N9" s="256">
        <v>0</v>
      </c>
      <c r="O9" s="256">
        <f>ROUND(E9*N9,2)</f>
        <v>0</v>
      </c>
      <c r="P9" s="256">
        <v>0</v>
      </c>
      <c r="Q9" s="256">
        <f>ROUND(E9*P9,2)</f>
        <v>0</v>
      </c>
      <c r="R9" s="258"/>
      <c r="S9" s="258" t="s">
        <v>251</v>
      </c>
      <c r="T9" s="259" t="s">
        <v>203</v>
      </c>
      <c r="U9" s="224">
        <v>0</v>
      </c>
      <c r="V9" s="224">
        <f>ROUND(E9*U9,2)</f>
        <v>0</v>
      </c>
      <c r="W9" s="224"/>
      <c r="X9" s="224" t="s">
        <v>261</v>
      </c>
      <c r="Y9" s="224" t="s">
        <v>205</v>
      </c>
      <c r="Z9" s="214"/>
      <c r="AA9" s="214"/>
      <c r="AB9" s="214"/>
      <c r="AC9" s="214"/>
      <c r="AD9" s="214"/>
      <c r="AE9" s="214"/>
      <c r="AF9" s="214"/>
      <c r="AG9" s="214" t="s">
        <v>272</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outlineLevel="1" x14ac:dyDescent="0.25">
      <c r="A10" s="253">
        <v>2</v>
      </c>
      <c r="B10" s="254" t="s">
        <v>603</v>
      </c>
      <c r="C10" s="262" t="s">
        <v>604</v>
      </c>
      <c r="D10" s="255" t="s">
        <v>602</v>
      </c>
      <c r="E10" s="256">
        <v>8</v>
      </c>
      <c r="F10" s="257"/>
      <c r="G10" s="258">
        <f>ROUND(E10*F10,2)</f>
        <v>0</v>
      </c>
      <c r="H10" s="257"/>
      <c r="I10" s="258">
        <f>ROUND(E10*H10,2)</f>
        <v>0</v>
      </c>
      <c r="J10" s="257"/>
      <c r="K10" s="258">
        <f>ROUND(E10*J10,2)</f>
        <v>0</v>
      </c>
      <c r="L10" s="258">
        <v>21</v>
      </c>
      <c r="M10" s="258">
        <f>G10*(1+L10/100)</f>
        <v>0</v>
      </c>
      <c r="N10" s="256">
        <v>0</v>
      </c>
      <c r="O10" s="256">
        <f>ROUND(E10*N10,2)</f>
        <v>0</v>
      </c>
      <c r="P10" s="256">
        <v>0</v>
      </c>
      <c r="Q10" s="256">
        <f>ROUND(E10*P10,2)</f>
        <v>0</v>
      </c>
      <c r="R10" s="258"/>
      <c r="S10" s="258" t="s">
        <v>251</v>
      </c>
      <c r="T10" s="259" t="s">
        <v>203</v>
      </c>
      <c r="U10" s="224">
        <v>0</v>
      </c>
      <c r="V10" s="224">
        <f>ROUND(E10*U10,2)</f>
        <v>0</v>
      </c>
      <c r="W10" s="224"/>
      <c r="X10" s="224" t="s">
        <v>261</v>
      </c>
      <c r="Y10" s="224" t="s">
        <v>205</v>
      </c>
      <c r="Z10" s="214"/>
      <c r="AA10" s="214"/>
      <c r="AB10" s="214"/>
      <c r="AC10" s="214"/>
      <c r="AD10" s="214"/>
      <c r="AE10" s="214"/>
      <c r="AF10" s="214"/>
      <c r="AG10" s="214" t="s">
        <v>272</v>
      </c>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row>
    <row r="11" spans="1:60" ht="20.399999999999999" outlineLevel="1" x14ac:dyDescent="0.25">
      <c r="A11" s="253">
        <v>3</v>
      </c>
      <c r="B11" s="254" t="s">
        <v>605</v>
      </c>
      <c r="C11" s="262" t="s">
        <v>606</v>
      </c>
      <c r="D11" s="255" t="s">
        <v>258</v>
      </c>
      <c r="E11" s="256">
        <v>4.8</v>
      </c>
      <c r="F11" s="257"/>
      <c r="G11" s="258">
        <f>ROUND(E11*F11,2)</f>
        <v>0</v>
      </c>
      <c r="H11" s="257"/>
      <c r="I11" s="258">
        <f>ROUND(E11*H11,2)</f>
        <v>0</v>
      </c>
      <c r="J11" s="257"/>
      <c r="K11" s="258">
        <f>ROUND(E11*J11,2)</f>
        <v>0</v>
      </c>
      <c r="L11" s="258">
        <v>21</v>
      </c>
      <c r="M11" s="258">
        <f>G11*(1+L11/100)</f>
        <v>0</v>
      </c>
      <c r="N11" s="256">
        <v>0</v>
      </c>
      <c r="O11" s="256">
        <f>ROUND(E11*N11,2)</f>
        <v>0</v>
      </c>
      <c r="P11" s="256">
        <v>0</v>
      </c>
      <c r="Q11" s="256">
        <f>ROUND(E11*P11,2)</f>
        <v>0</v>
      </c>
      <c r="R11" s="258"/>
      <c r="S11" s="258" t="s">
        <v>251</v>
      </c>
      <c r="T11" s="259" t="s">
        <v>203</v>
      </c>
      <c r="U11" s="224">
        <v>0</v>
      </c>
      <c r="V11" s="224">
        <f>ROUND(E11*U11,2)</f>
        <v>0</v>
      </c>
      <c r="W11" s="224"/>
      <c r="X11" s="224" t="s">
        <v>261</v>
      </c>
      <c r="Y11" s="224" t="s">
        <v>205</v>
      </c>
      <c r="Z11" s="214"/>
      <c r="AA11" s="214"/>
      <c r="AB11" s="214"/>
      <c r="AC11" s="214"/>
      <c r="AD11" s="214"/>
      <c r="AE11" s="214"/>
      <c r="AF11" s="214"/>
      <c r="AG11" s="214" t="s">
        <v>272</v>
      </c>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row>
    <row r="12" spans="1:60" outlineLevel="1" x14ac:dyDescent="0.25">
      <c r="A12" s="253">
        <v>4</v>
      </c>
      <c r="B12" s="254" t="s">
        <v>607</v>
      </c>
      <c r="C12" s="262" t="s">
        <v>608</v>
      </c>
      <c r="D12" s="255" t="s">
        <v>609</v>
      </c>
      <c r="E12" s="256">
        <v>16</v>
      </c>
      <c r="F12" s="257"/>
      <c r="G12" s="258">
        <f>ROUND(E12*F12,2)</f>
        <v>0</v>
      </c>
      <c r="H12" s="257"/>
      <c r="I12" s="258">
        <f>ROUND(E12*H12,2)</f>
        <v>0</v>
      </c>
      <c r="J12" s="257"/>
      <c r="K12" s="258">
        <f>ROUND(E12*J12,2)</f>
        <v>0</v>
      </c>
      <c r="L12" s="258">
        <v>21</v>
      </c>
      <c r="M12" s="258">
        <f>G12*(1+L12/100)</f>
        <v>0</v>
      </c>
      <c r="N12" s="256">
        <v>0</v>
      </c>
      <c r="O12" s="256">
        <f>ROUND(E12*N12,2)</f>
        <v>0</v>
      </c>
      <c r="P12" s="256">
        <v>0</v>
      </c>
      <c r="Q12" s="256">
        <f>ROUND(E12*P12,2)</f>
        <v>0</v>
      </c>
      <c r="R12" s="258"/>
      <c r="S12" s="258" t="s">
        <v>251</v>
      </c>
      <c r="T12" s="259" t="s">
        <v>203</v>
      </c>
      <c r="U12" s="224">
        <v>0</v>
      </c>
      <c r="V12" s="224">
        <f>ROUND(E12*U12,2)</f>
        <v>0</v>
      </c>
      <c r="W12" s="224"/>
      <c r="X12" s="224" t="s">
        <v>261</v>
      </c>
      <c r="Y12" s="224" t="s">
        <v>205</v>
      </c>
      <c r="Z12" s="214"/>
      <c r="AA12" s="214"/>
      <c r="AB12" s="214"/>
      <c r="AC12" s="214"/>
      <c r="AD12" s="214"/>
      <c r="AE12" s="214"/>
      <c r="AF12" s="214"/>
      <c r="AG12" s="214" t="s">
        <v>272</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outlineLevel="1" x14ac:dyDescent="0.25">
      <c r="A13" s="253">
        <v>5</v>
      </c>
      <c r="B13" s="254" t="s">
        <v>610</v>
      </c>
      <c r="C13" s="262" t="s">
        <v>611</v>
      </c>
      <c r="D13" s="255" t="s">
        <v>383</v>
      </c>
      <c r="E13" s="256">
        <v>230</v>
      </c>
      <c r="F13" s="257"/>
      <c r="G13" s="258">
        <f>ROUND(E13*F13,2)</f>
        <v>0</v>
      </c>
      <c r="H13" s="257"/>
      <c r="I13" s="258">
        <f>ROUND(E13*H13,2)</f>
        <v>0</v>
      </c>
      <c r="J13" s="257"/>
      <c r="K13" s="258">
        <f>ROUND(E13*J13,2)</f>
        <v>0</v>
      </c>
      <c r="L13" s="258">
        <v>21</v>
      </c>
      <c r="M13" s="258">
        <f>G13*(1+L13/100)</f>
        <v>0</v>
      </c>
      <c r="N13" s="256">
        <v>0</v>
      </c>
      <c r="O13" s="256">
        <f>ROUND(E13*N13,2)</f>
        <v>0</v>
      </c>
      <c r="P13" s="256">
        <v>0</v>
      </c>
      <c r="Q13" s="256">
        <f>ROUND(E13*P13,2)</f>
        <v>0</v>
      </c>
      <c r="R13" s="258"/>
      <c r="S13" s="258" t="s">
        <v>251</v>
      </c>
      <c r="T13" s="259" t="s">
        <v>203</v>
      </c>
      <c r="U13" s="224">
        <v>0</v>
      </c>
      <c r="V13" s="224">
        <f>ROUND(E13*U13,2)</f>
        <v>0</v>
      </c>
      <c r="W13" s="224"/>
      <c r="X13" s="224" t="s">
        <v>261</v>
      </c>
      <c r="Y13" s="224" t="s">
        <v>205</v>
      </c>
      <c r="Z13" s="214"/>
      <c r="AA13" s="214"/>
      <c r="AB13" s="214"/>
      <c r="AC13" s="214"/>
      <c r="AD13" s="214"/>
      <c r="AE13" s="214"/>
      <c r="AF13" s="214"/>
      <c r="AG13" s="214" t="s">
        <v>272</v>
      </c>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row>
    <row r="14" spans="1:60" x14ac:dyDescent="0.25">
      <c r="A14" s="226" t="s">
        <v>197</v>
      </c>
      <c r="B14" s="227" t="s">
        <v>126</v>
      </c>
      <c r="C14" s="243" t="s">
        <v>127</v>
      </c>
      <c r="D14" s="228"/>
      <c r="E14" s="229"/>
      <c r="F14" s="230"/>
      <c r="G14" s="230">
        <f>SUMIF(AG15:AG22,"&lt;&gt;NOR",G15:G22)</f>
        <v>0</v>
      </c>
      <c r="H14" s="230"/>
      <c r="I14" s="230">
        <f>SUM(I15:I22)</f>
        <v>0</v>
      </c>
      <c r="J14" s="230"/>
      <c r="K14" s="230">
        <f>SUM(K15:K22)</f>
        <v>0</v>
      </c>
      <c r="L14" s="230"/>
      <c r="M14" s="230">
        <f>SUM(M15:M22)</f>
        <v>0</v>
      </c>
      <c r="N14" s="229"/>
      <c r="O14" s="229">
        <f>SUM(O15:O22)</f>
        <v>0</v>
      </c>
      <c r="P14" s="229"/>
      <c r="Q14" s="229">
        <f>SUM(Q15:Q22)</f>
        <v>0</v>
      </c>
      <c r="R14" s="230"/>
      <c r="S14" s="230"/>
      <c r="T14" s="231"/>
      <c r="U14" s="225"/>
      <c r="V14" s="225">
        <f>SUM(V15:V22)</f>
        <v>0</v>
      </c>
      <c r="W14" s="225"/>
      <c r="X14" s="225"/>
      <c r="Y14" s="225"/>
      <c r="AG14" t="s">
        <v>198</v>
      </c>
    </row>
    <row r="15" spans="1:60" ht="20.399999999999999" outlineLevel="1" x14ac:dyDescent="0.25">
      <c r="A15" s="253">
        <v>6</v>
      </c>
      <c r="B15" s="254" t="s">
        <v>612</v>
      </c>
      <c r="C15" s="262" t="s">
        <v>613</v>
      </c>
      <c r="D15" s="255" t="s">
        <v>602</v>
      </c>
      <c r="E15" s="256">
        <v>14</v>
      </c>
      <c r="F15" s="257"/>
      <c r="G15" s="258">
        <f>ROUND(E15*F15,2)</f>
        <v>0</v>
      </c>
      <c r="H15" s="257"/>
      <c r="I15" s="258">
        <f>ROUND(E15*H15,2)</f>
        <v>0</v>
      </c>
      <c r="J15" s="257"/>
      <c r="K15" s="258">
        <f>ROUND(E15*J15,2)</f>
        <v>0</v>
      </c>
      <c r="L15" s="258">
        <v>21</v>
      </c>
      <c r="M15" s="258">
        <f>G15*(1+L15/100)</f>
        <v>0</v>
      </c>
      <c r="N15" s="256">
        <v>0</v>
      </c>
      <c r="O15" s="256">
        <f>ROUND(E15*N15,2)</f>
        <v>0</v>
      </c>
      <c r="P15" s="256">
        <v>0</v>
      </c>
      <c r="Q15" s="256">
        <f>ROUND(E15*P15,2)</f>
        <v>0</v>
      </c>
      <c r="R15" s="258"/>
      <c r="S15" s="258" t="s">
        <v>251</v>
      </c>
      <c r="T15" s="259" t="s">
        <v>203</v>
      </c>
      <c r="U15" s="224">
        <v>0</v>
      </c>
      <c r="V15" s="224">
        <f>ROUND(E15*U15,2)</f>
        <v>0</v>
      </c>
      <c r="W15" s="224"/>
      <c r="X15" s="224" t="s">
        <v>261</v>
      </c>
      <c r="Y15" s="224" t="s">
        <v>205</v>
      </c>
      <c r="Z15" s="214"/>
      <c r="AA15" s="214"/>
      <c r="AB15" s="214"/>
      <c r="AC15" s="214"/>
      <c r="AD15" s="214"/>
      <c r="AE15" s="214"/>
      <c r="AF15" s="214"/>
      <c r="AG15" s="214" t="s">
        <v>272</v>
      </c>
      <c r="AH15" s="214"/>
      <c r="AI15" s="214"/>
      <c r="AJ15" s="214"/>
      <c r="AK15" s="214"/>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row>
    <row r="16" spans="1:60" ht="20.399999999999999" outlineLevel="1" x14ac:dyDescent="0.25">
      <c r="A16" s="253">
        <v>7</v>
      </c>
      <c r="B16" s="254" t="s">
        <v>614</v>
      </c>
      <c r="C16" s="262" t="s">
        <v>615</v>
      </c>
      <c r="D16" s="255" t="s">
        <v>602</v>
      </c>
      <c r="E16" s="256">
        <v>14</v>
      </c>
      <c r="F16" s="257"/>
      <c r="G16" s="258">
        <f>ROUND(E16*F16,2)</f>
        <v>0</v>
      </c>
      <c r="H16" s="257"/>
      <c r="I16" s="258">
        <f>ROUND(E16*H16,2)</f>
        <v>0</v>
      </c>
      <c r="J16" s="257"/>
      <c r="K16" s="258">
        <f>ROUND(E16*J16,2)</f>
        <v>0</v>
      </c>
      <c r="L16" s="258">
        <v>21</v>
      </c>
      <c r="M16" s="258">
        <f>G16*(1+L16/100)</f>
        <v>0</v>
      </c>
      <c r="N16" s="256">
        <v>0</v>
      </c>
      <c r="O16" s="256">
        <f>ROUND(E16*N16,2)</f>
        <v>0</v>
      </c>
      <c r="P16" s="256">
        <v>0</v>
      </c>
      <c r="Q16" s="256">
        <f>ROUND(E16*P16,2)</f>
        <v>0</v>
      </c>
      <c r="R16" s="258"/>
      <c r="S16" s="258" t="s">
        <v>251</v>
      </c>
      <c r="T16" s="259" t="s">
        <v>203</v>
      </c>
      <c r="U16" s="224">
        <v>0</v>
      </c>
      <c r="V16" s="224">
        <f>ROUND(E16*U16,2)</f>
        <v>0</v>
      </c>
      <c r="W16" s="224"/>
      <c r="X16" s="224" t="s">
        <v>261</v>
      </c>
      <c r="Y16" s="224" t="s">
        <v>205</v>
      </c>
      <c r="Z16" s="214"/>
      <c r="AA16" s="214"/>
      <c r="AB16" s="214"/>
      <c r="AC16" s="214"/>
      <c r="AD16" s="214"/>
      <c r="AE16" s="214"/>
      <c r="AF16" s="214"/>
      <c r="AG16" s="214" t="s">
        <v>272</v>
      </c>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row>
    <row r="17" spans="1:60" outlineLevel="1" x14ac:dyDescent="0.25">
      <c r="A17" s="253">
        <v>8</v>
      </c>
      <c r="B17" s="254" t="s">
        <v>616</v>
      </c>
      <c r="C17" s="262" t="s">
        <v>617</v>
      </c>
      <c r="D17" s="255" t="s">
        <v>602</v>
      </c>
      <c r="E17" s="256">
        <v>14</v>
      </c>
      <c r="F17" s="257"/>
      <c r="G17" s="258">
        <f>ROUND(E17*F17,2)</f>
        <v>0</v>
      </c>
      <c r="H17" s="257"/>
      <c r="I17" s="258">
        <f>ROUND(E17*H17,2)</f>
        <v>0</v>
      </c>
      <c r="J17" s="257"/>
      <c r="K17" s="258">
        <f>ROUND(E17*J17,2)</f>
        <v>0</v>
      </c>
      <c r="L17" s="258">
        <v>21</v>
      </c>
      <c r="M17" s="258">
        <f>G17*(1+L17/100)</f>
        <v>0</v>
      </c>
      <c r="N17" s="256">
        <v>0</v>
      </c>
      <c r="O17" s="256">
        <f>ROUND(E17*N17,2)</f>
        <v>0</v>
      </c>
      <c r="P17" s="256">
        <v>0</v>
      </c>
      <c r="Q17" s="256">
        <f>ROUND(E17*P17,2)</f>
        <v>0</v>
      </c>
      <c r="R17" s="258"/>
      <c r="S17" s="258" t="s">
        <v>251</v>
      </c>
      <c r="T17" s="259" t="s">
        <v>203</v>
      </c>
      <c r="U17" s="224">
        <v>0</v>
      </c>
      <c r="V17" s="224">
        <f>ROUND(E17*U17,2)</f>
        <v>0</v>
      </c>
      <c r="W17" s="224"/>
      <c r="X17" s="224" t="s">
        <v>261</v>
      </c>
      <c r="Y17" s="224" t="s">
        <v>205</v>
      </c>
      <c r="Z17" s="214"/>
      <c r="AA17" s="214"/>
      <c r="AB17" s="214"/>
      <c r="AC17" s="214"/>
      <c r="AD17" s="214"/>
      <c r="AE17" s="214"/>
      <c r="AF17" s="214"/>
      <c r="AG17" s="214" t="s">
        <v>272</v>
      </c>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row>
    <row r="18" spans="1:60" ht="20.399999999999999" outlineLevel="1" x14ac:dyDescent="0.25">
      <c r="A18" s="253">
        <v>9</v>
      </c>
      <c r="B18" s="254" t="s">
        <v>618</v>
      </c>
      <c r="C18" s="262" t="s">
        <v>619</v>
      </c>
      <c r="D18" s="255" t="s">
        <v>602</v>
      </c>
      <c r="E18" s="256">
        <v>10</v>
      </c>
      <c r="F18" s="257"/>
      <c r="G18" s="258">
        <f>ROUND(E18*F18,2)</f>
        <v>0</v>
      </c>
      <c r="H18" s="257"/>
      <c r="I18" s="258">
        <f>ROUND(E18*H18,2)</f>
        <v>0</v>
      </c>
      <c r="J18" s="257"/>
      <c r="K18" s="258">
        <f>ROUND(E18*J18,2)</f>
        <v>0</v>
      </c>
      <c r="L18" s="258">
        <v>21</v>
      </c>
      <c r="M18" s="258">
        <f>G18*(1+L18/100)</f>
        <v>0</v>
      </c>
      <c r="N18" s="256">
        <v>0</v>
      </c>
      <c r="O18" s="256">
        <f>ROUND(E18*N18,2)</f>
        <v>0</v>
      </c>
      <c r="P18" s="256">
        <v>0</v>
      </c>
      <c r="Q18" s="256">
        <f>ROUND(E18*P18,2)</f>
        <v>0</v>
      </c>
      <c r="R18" s="258"/>
      <c r="S18" s="258" t="s">
        <v>251</v>
      </c>
      <c r="T18" s="259" t="s">
        <v>203</v>
      </c>
      <c r="U18" s="224">
        <v>0</v>
      </c>
      <c r="V18" s="224">
        <f>ROUND(E18*U18,2)</f>
        <v>0</v>
      </c>
      <c r="W18" s="224"/>
      <c r="X18" s="224" t="s">
        <v>261</v>
      </c>
      <c r="Y18" s="224" t="s">
        <v>205</v>
      </c>
      <c r="Z18" s="214"/>
      <c r="AA18" s="214"/>
      <c r="AB18" s="214"/>
      <c r="AC18" s="214"/>
      <c r="AD18" s="214"/>
      <c r="AE18" s="214"/>
      <c r="AF18" s="214"/>
      <c r="AG18" s="214" t="s">
        <v>272</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ht="20.399999999999999" outlineLevel="1" x14ac:dyDescent="0.25">
      <c r="A19" s="253">
        <v>10</v>
      </c>
      <c r="B19" s="254" t="s">
        <v>620</v>
      </c>
      <c r="C19" s="262" t="s">
        <v>621</v>
      </c>
      <c r="D19" s="255" t="s">
        <v>602</v>
      </c>
      <c r="E19" s="256">
        <v>4</v>
      </c>
      <c r="F19" s="257"/>
      <c r="G19" s="258">
        <f>ROUND(E19*F19,2)</f>
        <v>0</v>
      </c>
      <c r="H19" s="257"/>
      <c r="I19" s="258">
        <f>ROUND(E19*H19,2)</f>
        <v>0</v>
      </c>
      <c r="J19" s="257"/>
      <c r="K19" s="258">
        <f>ROUND(E19*J19,2)</f>
        <v>0</v>
      </c>
      <c r="L19" s="258">
        <v>21</v>
      </c>
      <c r="M19" s="258">
        <f>G19*(1+L19/100)</f>
        <v>0</v>
      </c>
      <c r="N19" s="256">
        <v>0</v>
      </c>
      <c r="O19" s="256">
        <f>ROUND(E19*N19,2)</f>
        <v>0</v>
      </c>
      <c r="P19" s="256">
        <v>0</v>
      </c>
      <c r="Q19" s="256">
        <f>ROUND(E19*P19,2)</f>
        <v>0</v>
      </c>
      <c r="R19" s="258"/>
      <c r="S19" s="258" t="s">
        <v>251</v>
      </c>
      <c r="T19" s="259" t="s">
        <v>203</v>
      </c>
      <c r="U19" s="224">
        <v>0</v>
      </c>
      <c r="V19" s="224">
        <f>ROUND(E19*U19,2)</f>
        <v>0</v>
      </c>
      <c r="W19" s="224"/>
      <c r="X19" s="224" t="s">
        <v>261</v>
      </c>
      <c r="Y19" s="224" t="s">
        <v>205</v>
      </c>
      <c r="Z19" s="214"/>
      <c r="AA19" s="214"/>
      <c r="AB19" s="214"/>
      <c r="AC19" s="214"/>
      <c r="AD19" s="214"/>
      <c r="AE19" s="214"/>
      <c r="AF19" s="214"/>
      <c r="AG19" s="214" t="s">
        <v>272</v>
      </c>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214"/>
      <c r="BH19" s="214"/>
    </row>
    <row r="20" spans="1:60" outlineLevel="1" x14ac:dyDescent="0.25">
      <c r="A20" s="253">
        <v>11</v>
      </c>
      <c r="B20" s="254" t="s">
        <v>622</v>
      </c>
      <c r="C20" s="262" t="s">
        <v>623</v>
      </c>
      <c r="D20" s="255" t="s">
        <v>602</v>
      </c>
      <c r="E20" s="256">
        <v>18</v>
      </c>
      <c r="F20" s="257"/>
      <c r="G20" s="258">
        <f>ROUND(E20*F20,2)</f>
        <v>0</v>
      </c>
      <c r="H20" s="257"/>
      <c r="I20" s="258">
        <f>ROUND(E20*H20,2)</f>
        <v>0</v>
      </c>
      <c r="J20" s="257"/>
      <c r="K20" s="258">
        <f>ROUND(E20*J20,2)</f>
        <v>0</v>
      </c>
      <c r="L20" s="258">
        <v>21</v>
      </c>
      <c r="M20" s="258">
        <f>G20*(1+L20/100)</f>
        <v>0</v>
      </c>
      <c r="N20" s="256">
        <v>0</v>
      </c>
      <c r="O20" s="256">
        <f>ROUND(E20*N20,2)</f>
        <v>0</v>
      </c>
      <c r="P20" s="256">
        <v>0</v>
      </c>
      <c r="Q20" s="256">
        <f>ROUND(E20*P20,2)</f>
        <v>0</v>
      </c>
      <c r="R20" s="258"/>
      <c r="S20" s="258" t="s">
        <v>251</v>
      </c>
      <c r="T20" s="259" t="s">
        <v>203</v>
      </c>
      <c r="U20" s="224">
        <v>0</v>
      </c>
      <c r="V20" s="224">
        <f>ROUND(E20*U20,2)</f>
        <v>0</v>
      </c>
      <c r="W20" s="224"/>
      <c r="X20" s="224" t="s">
        <v>261</v>
      </c>
      <c r="Y20" s="224" t="s">
        <v>205</v>
      </c>
      <c r="Z20" s="214"/>
      <c r="AA20" s="214"/>
      <c r="AB20" s="214"/>
      <c r="AC20" s="214"/>
      <c r="AD20" s="214"/>
      <c r="AE20" s="214"/>
      <c r="AF20" s="214"/>
      <c r="AG20" s="214" t="s">
        <v>272</v>
      </c>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row>
    <row r="21" spans="1:60" outlineLevel="1" x14ac:dyDescent="0.25">
      <c r="A21" s="253">
        <v>12</v>
      </c>
      <c r="B21" s="254" t="s">
        <v>624</v>
      </c>
      <c r="C21" s="262" t="s">
        <v>625</v>
      </c>
      <c r="D21" s="255" t="s">
        <v>602</v>
      </c>
      <c r="E21" s="256">
        <v>18</v>
      </c>
      <c r="F21" s="257"/>
      <c r="G21" s="258">
        <f>ROUND(E21*F21,2)</f>
        <v>0</v>
      </c>
      <c r="H21" s="257"/>
      <c r="I21" s="258">
        <f>ROUND(E21*H21,2)</f>
        <v>0</v>
      </c>
      <c r="J21" s="257"/>
      <c r="K21" s="258">
        <f>ROUND(E21*J21,2)</f>
        <v>0</v>
      </c>
      <c r="L21" s="258">
        <v>21</v>
      </c>
      <c r="M21" s="258">
        <f>G21*(1+L21/100)</f>
        <v>0</v>
      </c>
      <c r="N21" s="256">
        <v>0</v>
      </c>
      <c r="O21" s="256">
        <f>ROUND(E21*N21,2)</f>
        <v>0</v>
      </c>
      <c r="P21" s="256">
        <v>0</v>
      </c>
      <c r="Q21" s="256">
        <f>ROUND(E21*P21,2)</f>
        <v>0</v>
      </c>
      <c r="R21" s="258"/>
      <c r="S21" s="258" t="s">
        <v>251</v>
      </c>
      <c r="T21" s="259" t="s">
        <v>203</v>
      </c>
      <c r="U21" s="224">
        <v>0</v>
      </c>
      <c r="V21" s="224">
        <f>ROUND(E21*U21,2)</f>
        <v>0</v>
      </c>
      <c r="W21" s="224"/>
      <c r="X21" s="224" t="s">
        <v>261</v>
      </c>
      <c r="Y21" s="224" t="s">
        <v>205</v>
      </c>
      <c r="Z21" s="214"/>
      <c r="AA21" s="214"/>
      <c r="AB21" s="214"/>
      <c r="AC21" s="214"/>
      <c r="AD21" s="214"/>
      <c r="AE21" s="214"/>
      <c r="AF21" s="214"/>
      <c r="AG21" s="214" t="s">
        <v>272</v>
      </c>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row>
    <row r="22" spans="1:60" outlineLevel="1" x14ac:dyDescent="0.25">
      <c r="A22" s="253">
        <v>13</v>
      </c>
      <c r="B22" s="254" t="s">
        <v>626</v>
      </c>
      <c r="C22" s="262" t="s">
        <v>627</v>
      </c>
      <c r="D22" s="255" t="s">
        <v>383</v>
      </c>
      <c r="E22" s="256">
        <v>126</v>
      </c>
      <c r="F22" s="257"/>
      <c r="G22" s="258">
        <f>ROUND(E22*F22,2)</f>
        <v>0</v>
      </c>
      <c r="H22" s="257"/>
      <c r="I22" s="258">
        <f>ROUND(E22*H22,2)</f>
        <v>0</v>
      </c>
      <c r="J22" s="257"/>
      <c r="K22" s="258">
        <f>ROUND(E22*J22,2)</f>
        <v>0</v>
      </c>
      <c r="L22" s="258">
        <v>21</v>
      </c>
      <c r="M22" s="258">
        <f>G22*(1+L22/100)</f>
        <v>0</v>
      </c>
      <c r="N22" s="256">
        <v>0</v>
      </c>
      <c r="O22" s="256">
        <f>ROUND(E22*N22,2)</f>
        <v>0</v>
      </c>
      <c r="P22" s="256">
        <v>0</v>
      </c>
      <c r="Q22" s="256">
        <f>ROUND(E22*P22,2)</f>
        <v>0</v>
      </c>
      <c r="R22" s="258"/>
      <c r="S22" s="258" t="s">
        <v>251</v>
      </c>
      <c r="T22" s="259" t="s">
        <v>203</v>
      </c>
      <c r="U22" s="224">
        <v>0</v>
      </c>
      <c r="V22" s="224">
        <f>ROUND(E22*U22,2)</f>
        <v>0</v>
      </c>
      <c r="W22" s="224"/>
      <c r="X22" s="224" t="s">
        <v>261</v>
      </c>
      <c r="Y22" s="224" t="s">
        <v>205</v>
      </c>
      <c r="Z22" s="214"/>
      <c r="AA22" s="214"/>
      <c r="AB22" s="214"/>
      <c r="AC22" s="214"/>
      <c r="AD22" s="214"/>
      <c r="AE22" s="214"/>
      <c r="AF22" s="214"/>
      <c r="AG22" s="214" t="s">
        <v>272</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x14ac:dyDescent="0.25">
      <c r="A23" s="226" t="s">
        <v>197</v>
      </c>
      <c r="B23" s="227" t="s">
        <v>128</v>
      </c>
      <c r="C23" s="243" t="s">
        <v>129</v>
      </c>
      <c r="D23" s="228"/>
      <c r="E23" s="229"/>
      <c r="F23" s="230"/>
      <c r="G23" s="230">
        <f>SUMIF(AG24:AG28,"&lt;&gt;NOR",G24:G28)</f>
        <v>0</v>
      </c>
      <c r="H23" s="230"/>
      <c r="I23" s="230">
        <f>SUM(I24:I28)</f>
        <v>0</v>
      </c>
      <c r="J23" s="230"/>
      <c r="K23" s="230">
        <f>SUM(K24:K28)</f>
        <v>0</v>
      </c>
      <c r="L23" s="230"/>
      <c r="M23" s="230">
        <f>SUM(M24:M28)</f>
        <v>0</v>
      </c>
      <c r="N23" s="229"/>
      <c r="O23" s="229">
        <f>SUM(O24:O28)</f>
        <v>0</v>
      </c>
      <c r="P23" s="229"/>
      <c r="Q23" s="229">
        <f>SUM(Q24:Q28)</f>
        <v>0</v>
      </c>
      <c r="R23" s="230"/>
      <c r="S23" s="230"/>
      <c r="T23" s="231"/>
      <c r="U23" s="225"/>
      <c r="V23" s="225">
        <f>SUM(V24:V28)</f>
        <v>0</v>
      </c>
      <c r="W23" s="225"/>
      <c r="X23" s="225"/>
      <c r="Y23" s="225"/>
      <c r="AG23" t="s">
        <v>198</v>
      </c>
    </row>
    <row r="24" spans="1:60" ht="30.6" outlineLevel="1" x14ac:dyDescent="0.25">
      <c r="A24" s="233">
        <v>14</v>
      </c>
      <c r="B24" s="234" t="s">
        <v>628</v>
      </c>
      <c r="C24" s="244" t="s">
        <v>629</v>
      </c>
      <c r="D24" s="235" t="s">
        <v>602</v>
      </c>
      <c r="E24" s="236">
        <v>1</v>
      </c>
      <c r="F24" s="237"/>
      <c r="G24" s="238">
        <f>ROUND(E24*F24,2)</f>
        <v>0</v>
      </c>
      <c r="H24" s="237"/>
      <c r="I24" s="238">
        <f>ROUND(E24*H24,2)</f>
        <v>0</v>
      </c>
      <c r="J24" s="237"/>
      <c r="K24" s="238">
        <f>ROUND(E24*J24,2)</f>
        <v>0</v>
      </c>
      <c r="L24" s="238">
        <v>21</v>
      </c>
      <c r="M24" s="238">
        <f>G24*(1+L24/100)</f>
        <v>0</v>
      </c>
      <c r="N24" s="236">
        <v>0</v>
      </c>
      <c r="O24" s="236">
        <f>ROUND(E24*N24,2)</f>
        <v>0</v>
      </c>
      <c r="P24" s="236">
        <v>0</v>
      </c>
      <c r="Q24" s="236">
        <f>ROUND(E24*P24,2)</f>
        <v>0</v>
      </c>
      <c r="R24" s="238"/>
      <c r="S24" s="238" t="s">
        <v>251</v>
      </c>
      <c r="T24" s="239" t="s">
        <v>203</v>
      </c>
      <c r="U24" s="224">
        <v>0</v>
      </c>
      <c r="V24" s="224">
        <f>ROUND(E24*U24,2)</f>
        <v>0</v>
      </c>
      <c r="W24" s="224"/>
      <c r="X24" s="224" t="s">
        <v>261</v>
      </c>
      <c r="Y24" s="224" t="s">
        <v>205</v>
      </c>
      <c r="Z24" s="214"/>
      <c r="AA24" s="214"/>
      <c r="AB24" s="214"/>
      <c r="AC24" s="214"/>
      <c r="AD24" s="214"/>
      <c r="AE24" s="214"/>
      <c r="AF24" s="214"/>
      <c r="AG24" s="214" t="s">
        <v>272</v>
      </c>
      <c r="AH24" s="214"/>
      <c r="AI24" s="214"/>
      <c r="AJ24" s="214"/>
      <c r="AK24" s="214"/>
      <c r="AL24" s="214"/>
      <c r="AM24" s="214"/>
      <c r="AN24" s="214"/>
      <c r="AO24" s="214"/>
      <c r="AP24" s="214"/>
      <c r="AQ24" s="214"/>
      <c r="AR24" s="214"/>
      <c r="AS24" s="214"/>
      <c r="AT24" s="214"/>
      <c r="AU24" s="214"/>
      <c r="AV24" s="214"/>
      <c r="AW24" s="214"/>
      <c r="AX24" s="214"/>
      <c r="AY24" s="214"/>
      <c r="AZ24" s="214"/>
      <c r="BA24" s="214"/>
      <c r="BB24" s="214"/>
      <c r="BC24" s="214"/>
      <c r="BD24" s="214"/>
      <c r="BE24" s="214"/>
      <c r="BF24" s="214"/>
      <c r="BG24" s="214"/>
      <c r="BH24" s="214"/>
    </row>
    <row r="25" spans="1:60" outlineLevel="2" x14ac:dyDescent="0.25">
      <c r="A25" s="221"/>
      <c r="B25" s="222"/>
      <c r="C25" s="245" t="s">
        <v>630</v>
      </c>
      <c r="D25" s="240"/>
      <c r="E25" s="240"/>
      <c r="F25" s="240"/>
      <c r="G25" s="240"/>
      <c r="H25" s="224"/>
      <c r="I25" s="224"/>
      <c r="J25" s="224"/>
      <c r="K25" s="224"/>
      <c r="L25" s="224"/>
      <c r="M25" s="224"/>
      <c r="N25" s="223"/>
      <c r="O25" s="223"/>
      <c r="P25" s="223"/>
      <c r="Q25" s="223"/>
      <c r="R25" s="224"/>
      <c r="S25" s="224"/>
      <c r="T25" s="224"/>
      <c r="U25" s="224"/>
      <c r="V25" s="224"/>
      <c r="W25" s="224"/>
      <c r="X25" s="224"/>
      <c r="Y25" s="224"/>
      <c r="Z25" s="214"/>
      <c r="AA25" s="214"/>
      <c r="AB25" s="214"/>
      <c r="AC25" s="214"/>
      <c r="AD25" s="214"/>
      <c r="AE25" s="214"/>
      <c r="AF25" s="214"/>
      <c r="AG25" s="214" t="s">
        <v>207</v>
      </c>
      <c r="AH25" s="214"/>
      <c r="AI25" s="214"/>
      <c r="AJ25" s="214"/>
      <c r="AK25" s="214"/>
      <c r="AL25" s="214"/>
      <c r="AM25" s="214"/>
      <c r="AN25" s="214"/>
      <c r="AO25" s="214"/>
      <c r="AP25" s="214"/>
      <c r="AQ25" s="214"/>
      <c r="AR25" s="214"/>
      <c r="AS25" s="214"/>
      <c r="AT25" s="214"/>
      <c r="AU25" s="214"/>
      <c r="AV25" s="214"/>
      <c r="AW25" s="214"/>
      <c r="AX25" s="214"/>
      <c r="AY25" s="214"/>
      <c r="AZ25" s="214"/>
      <c r="BA25" s="214"/>
      <c r="BB25" s="214"/>
      <c r="BC25" s="214"/>
      <c r="BD25" s="214"/>
      <c r="BE25" s="214"/>
      <c r="BF25" s="214"/>
      <c r="BG25" s="214"/>
      <c r="BH25" s="214"/>
    </row>
    <row r="26" spans="1:60" outlineLevel="1" x14ac:dyDescent="0.25">
      <c r="A26" s="253">
        <v>15</v>
      </c>
      <c r="B26" s="254" t="s">
        <v>631</v>
      </c>
      <c r="C26" s="262" t="s">
        <v>632</v>
      </c>
      <c r="D26" s="255" t="s">
        <v>633</v>
      </c>
      <c r="E26" s="256">
        <v>5</v>
      </c>
      <c r="F26" s="257"/>
      <c r="G26" s="258">
        <f>ROUND(E26*F26,2)</f>
        <v>0</v>
      </c>
      <c r="H26" s="257"/>
      <c r="I26" s="258">
        <f>ROUND(E26*H26,2)</f>
        <v>0</v>
      </c>
      <c r="J26" s="257"/>
      <c r="K26" s="258">
        <f>ROUND(E26*J26,2)</f>
        <v>0</v>
      </c>
      <c r="L26" s="258">
        <v>21</v>
      </c>
      <c r="M26" s="258">
        <f>G26*(1+L26/100)</f>
        <v>0</v>
      </c>
      <c r="N26" s="256">
        <v>0</v>
      </c>
      <c r="O26" s="256">
        <f>ROUND(E26*N26,2)</f>
        <v>0</v>
      </c>
      <c r="P26" s="256">
        <v>0</v>
      </c>
      <c r="Q26" s="256">
        <f>ROUND(E26*P26,2)</f>
        <v>0</v>
      </c>
      <c r="R26" s="258"/>
      <c r="S26" s="258" t="s">
        <v>251</v>
      </c>
      <c r="T26" s="259" t="s">
        <v>203</v>
      </c>
      <c r="U26" s="224">
        <v>0</v>
      </c>
      <c r="V26" s="224">
        <f>ROUND(E26*U26,2)</f>
        <v>0</v>
      </c>
      <c r="W26" s="224"/>
      <c r="X26" s="224" t="s">
        <v>261</v>
      </c>
      <c r="Y26" s="224" t="s">
        <v>205</v>
      </c>
      <c r="Z26" s="214"/>
      <c r="AA26" s="214"/>
      <c r="AB26" s="214"/>
      <c r="AC26" s="214"/>
      <c r="AD26" s="214"/>
      <c r="AE26" s="214"/>
      <c r="AF26" s="214"/>
      <c r="AG26" s="214" t="s">
        <v>272</v>
      </c>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1" x14ac:dyDescent="0.25">
      <c r="A27" s="253">
        <v>16</v>
      </c>
      <c r="B27" s="254" t="s">
        <v>634</v>
      </c>
      <c r="C27" s="262" t="s">
        <v>635</v>
      </c>
      <c r="D27" s="255" t="s">
        <v>633</v>
      </c>
      <c r="E27" s="256">
        <v>1</v>
      </c>
      <c r="F27" s="257"/>
      <c r="G27" s="258">
        <f>ROUND(E27*F27,2)</f>
        <v>0</v>
      </c>
      <c r="H27" s="257"/>
      <c r="I27" s="258">
        <f>ROUND(E27*H27,2)</f>
        <v>0</v>
      </c>
      <c r="J27" s="257"/>
      <c r="K27" s="258">
        <f>ROUND(E27*J27,2)</f>
        <v>0</v>
      </c>
      <c r="L27" s="258">
        <v>21</v>
      </c>
      <c r="M27" s="258">
        <f>G27*(1+L27/100)</f>
        <v>0</v>
      </c>
      <c r="N27" s="256">
        <v>0</v>
      </c>
      <c r="O27" s="256">
        <f>ROUND(E27*N27,2)</f>
        <v>0</v>
      </c>
      <c r="P27" s="256">
        <v>0</v>
      </c>
      <c r="Q27" s="256">
        <f>ROUND(E27*P27,2)</f>
        <v>0</v>
      </c>
      <c r="R27" s="258"/>
      <c r="S27" s="258" t="s">
        <v>251</v>
      </c>
      <c r="T27" s="259" t="s">
        <v>203</v>
      </c>
      <c r="U27" s="224">
        <v>0</v>
      </c>
      <c r="V27" s="224">
        <f>ROUND(E27*U27,2)</f>
        <v>0</v>
      </c>
      <c r="W27" s="224"/>
      <c r="X27" s="224" t="s">
        <v>261</v>
      </c>
      <c r="Y27" s="224" t="s">
        <v>205</v>
      </c>
      <c r="Z27" s="214"/>
      <c r="AA27" s="214"/>
      <c r="AB27" s="214"/>
      <c r="AC27" s="214"/>
      <c r="AD27" s="214"/>
      <c r="AE27" s="214"/>
      <c r="AF27" s="214"/>
      <c r="AG27" s="214" t="s">
        <v>272</v>
      </c>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1" x14ac:dyDescent="0.25">
      <c r="A28" s="253">
        <v>17</v>
      </c>
      <c r="B28" s="254" t="s">
        <v>636</v>
      </c>
      <c r="C28" s="262" t="s">
        <v>637</v>
      </c>
      <c r="D28" s="255" t="s">
        <v>633</v>
      </c>
      <c r="E28" s="256">
        <v>1</v>
      </c>
      <c r="F28" s="257"/>
      <c r="G28" s="258">
        <f>ROUND(E28*F28,2)</f>
        <v>0</v>
      </c>
      <c r="H28" s="257"/>
      <c r="I28" s="258">
        <f>ROUND(E28*H28,2)</f>
        <v>0</v>
      </c>
      <c r="J28" s="257"/>
      <c r="K28" s="258">
        <f>ROUND(E28*J28,2)</f>
        <v>0</v>
      </c>
      <c r="L28" s="258">
        <v>21</v>
      </c>
      <c r="M28" s="258">
        <f>G28*(1+L28/100)</f>
        <v>0</v>
      </c>
      <c r="N28" s="256">
        <v>0</v>
      </c>
      <c r="O28" s="256">
        <f>ROUND(E28*N28,2)</f>
        <v>0</v>
      </c>
      <c r="P28" s="256">
        <v>0</v>
      </c>
      <c r="Q28" s="256">
        <f>ROUND(E28*P28,2)</f>
        <v>0</v>
      </c>
      <c r="R28" s="258"/>
      <c r="S28" s="258" t="s">
        <v>251</v>
      </c>
      <c r="T28" s="259" t="s">
        <v>203</v>
      </c>
      <c r="U28" s="224">
        <v>0</v>
      </c>
      <c r="V28" s="224">
        <f>ROUND(E28*U28,2)</f>
        <v>0</v>
      </c>
      <c r="W28" s="224"/>
      <c r="X28" s="224" t="s">
        <v>261</v>
      </c>
      <c r="Y28" s="224" t="s">
        <v>205</v>
      </c>
      <c r="Z28" s="214"/>
      <c r="AA28" s="214"/>
      <c r="AB28" s="214"/>
      <c r="AC28" s="214"/>
      <c r="AD28" s="214"/>
      <c r="AE28" s="214"/>
      <c r="AF28" s="214"/>
      <c r="AG28" s="214" t="s">
        <v>272</v>
      </c>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x14ac:dyDescent="0.25">
      <c r="A29" s="226" t="s">
        <v>197</v>
      </c>
      <c r="B29" s="227" t="s">
        <v>130</v>
      </c>
      <c r="C29" s="243" t="s">
        <v>131</v>
      </c>
      <c r="D29" s="228"/>
      <c r="E29" s="229"/>
      <c r="F29" s="230"/>
      <c r="G29" s="230">
        <f>SUMIF(AG30:AG41,"&lt;&gt;NOR",G30:G41)</f>
        <v>0</v>
      </c>
      <c r="H29" s="230"/>
      <c r="I29" s="230">
        <f>SUM(I30:I41)</f>
        <v>0</v>
      </c>
      <c r="J29" s="230"/>
      <c r="K29" s="230">
        <f>SUM(K30:K41)</f>
        <v>0</v>
      </c>
      <c r="L29" s="230"/>
      <c r="M29" s="230">
        <f>SUM(M30:M41)</f>
        <v>0</v>
      </c>
      <c r="N29" s="229"/>
      <c r="O29" s="229">
        <f>SUM(O30:O41)</f>
        <v>0</v>
      </c>
      <c r="P29" s="229"/>
      <c r="Q29" s="229">
        <f>SUM(Q30:Q41)</f>
        <v>0</v>
      </c>
      <c r="R29" s="230"/>
      <c r="S29" s="230"/>
      <c r="T29" s="231"/>
      <c r="U29" s="225"/>
      <c r="V29" s="225">
        <f>SUM(V30:V41)</f>
        <v>0</v>
      </c>
      <c r="W29" s="225"/>
      <c r="X29" s="225"/>
      <c r="Y29" s="225"/>
      <c r="AG29" t="s">
        <v>198</v>
      </c>
    </row>
    <row r="30" spans="1:60" outlineLevel="1" x14ac:dyDescent="0.25">
      <c r="A30" s="253">
        <v>18</v>
      </c>
      <c r="B30" s="254" t="s">
        <v>638</v>
      </c>
      <c r="C30" s="262" t="s">
        <v>639</v>
      </c>
      <c r="D30" s="255" t="s">
        <v>383</v>
      </c>
      <c r="E30" s="256">
        <v>391.6</v>
      </c>
      <c r="F30" s="257"/>
      <c r="G30" s="258">
        <f>ROUND(E30*F30,2)</f>
        <v>0</v>
      </c>
      <c r="H30" s="257"/>
      <c r="I30" s="258">
        <f>ROUND(E30*H30,2)</f>
        <v>0</v>
      </c>
      <c r="J30" s="257"/>
      <c r="K30" s="258">
        <f>ROUND(E30*J30,2)</f>
        <v>0</v>
      </c>
      <c r="L30" s="258">
        <v>21</v>
      </c>
      <c r="M30" s="258">
        <f>G30*(1+L30/100)</f>
        <v>0</v>
      </c>
      <c r="N30" s="256">
        <v>0</v>
      </c>
      <c r="O30" s="256">
        <f>ROUND(E30*N30,2)</f>
        <v>0</v>
      </c>
      <c r="P30" s="256">
        <v>0</v>
      </c>
      <c r="Q30" s="256">
        <f>ROUND(E30*P30,2)</f>
        <v>0</v>
      </c>
      <c r="R30" s="258"/>
      <c r="S30" s="258" t="s">
        <v>251</v>
      </c>
      <c r="T30" s="259" t="s">
        <v>203</v>
      </c>
      <c r="U30" s="224">
        <v>0</v>
      </c>
      <c r="V30" s="224">
        <f>ROUND(E30*U30,2)</f>
        <v>0</v>
      </c>
      <c r="W30" s="224"/>
      <c r="X30" s="224" t="s">
        <v>261</v>
      </c>
      <c r="Y30" s="224" t="s">
        <v>205</v>
      </c>
      <c r="Z30" s="214"/>
      <c r="AA30" s="214"/>
      <c r="AB30" s="214"/>
      <c r="AC30" s="214"/>
      <c r="AD30" s="214"/>
      <c r="AE30" s="214"/>
      <c r="AF30" s="214"/>
      <c r="AG30" s="214" t="s">
        <v>272</v>
      </c>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row>
    <row r="31" spans="1:60" outlineLevel="1" x14ac:dyDescent="0.25">
      <c r="A31" s="253">
        <v>19</v>
      </c>
      <c r="B31" s="254" t="s">
        <v>640</v>
      </c>
      <c r="C31" s="262" t="s">
        <v>641</v>
      </c>
      <c r="D31" s="255" t="s">
        <v>383</v>
      </c>
      <c r="E31" s="256">
        <v>340.3</v>
      </c>
      <c r="F31" s="257"/>
      <c r="G31" s="258">
        <f>ROUND(E31*F31,2)</f>
        <v>0</v>
      </c>
      <c r="H31" s="257"/>
      <c r="I31" s="258">
        <f>ROUND(E31*H31,2)</f>
        <v>0</v>
      </c>
      <c r="J31" s="257"/>
      <c r="K31" s="258">
        <f>ROUND(E31*J31,2)</f>
        <v>0</v>
      </c>
      <c r="L31" s="258">
        <v>21</v>
      </c>
      <c r="M31" s="258">
        <f>G31*(1+L31/100)</f>
        <v>0</v>
      </c>
      <c r="N31" s="256">
        <v>0</v>
      </c>
      <c r="O31" s="256">
        <f>ROUND(E31*N31,2)</f>
        <v>0</v>
      </c>
      <c r="P31" s="256">
        <v>0</v>
      </c>
      <c r="Q31" s="256">
        <f>ROUND(E31*P31,2)</f>
        <v>0</v>
      </c>
      <c r="R31" s="258"/>
      <c r="S31" s="258" t="s">
        <v>251</v>
      </c>
      <c r="T31" s="259" t="s">
        <v>203</v>
      </c>
      <c r="U31" s="224">
        <v>0</v>
      </c>
      <c r="V31" s="224">
        <f>ROUND(E31*U31,2)</f>
        <v>0</v>
      </c>
      <c r="W31" s="224"/>
      <c r="X31" s="224" t="s">
        <v>261</v>
      </c>
      <c r="Y31" s="224" t="s">
        <v>205</v>
      </c>
      <c r="Z31" s="214"/>
      <c r="AA31" s="214"/>
      <c r="AB31" s="214"/>
      <c r="AC31" s="214"/>
      <c r="AD31" s="214"/>
      <c r="AE31" s="214"/>
      <c r="AF31" s="214"/>
      <c r="AG31" s="214" t="s">
        <v>272</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1" x14ac:dyDescent="0.25">
      <c r="A32" s="253">
        <v>20</v>
      </c>
      <c r="B32" s="254" t="s">
        <v>642</v>
      </c>
      <c r="C32" s="262" t="s">
        <v>643</v>
      </c>
      <c r="D32" s="255" t="s">
        <v>383</v>
      </c>
      <c r="E32" s="256">
        <v>20</v>
      </c>
      <c r="F32" s="257"/>
      <c r="G32" s="258">
        <f>ROUND(E32*F32,2)</f>
        <v>0</v>
      </c>
      <c r="H32" s="257"/>
      <c r="I32" s="258">
        <f>ROUND(E32*H32,2)</f>
        <v>0</v>
      </c>
      <c r="J32" s="257"/>
      <c r="K32" s="258">
        <f>ROUND(E32*J32,2)</f>
        <v>0</v>
      </c>
      <c r="L32" s="258">
        <v>21</v>
      </c>
      <c r="M32" s="258">
        <f>G32*(1+L32/100)</f>
        <v>0</v>
      </c>
      <c r="N32" s="256">
        <v>0</v>
      </c>
      <c r="O32" s="256">
        <f>ROUND(E32*N32,2)</f>
        <v>0</v>
      </c>
      <c r="P32" s="256">
        <v>0</v>
      </c>
      <c r="Q32" s="256">
        <f>ROUND(E32*P32,2)</f>
        <v>0</v>
      </c>
      <c r="R32" s="258"/>
      <c r="S32" s="258" t="s">
        <v>251</v>
      </c>
      <c r="T32" s="259" t="s">
        <v>203</v>
      </c>
      <c r="U32" s="224">
        <v>0</v>
      </c>
      <c r="V32" s="224">
        <f>ROUND(E32*U32,2)</f>
        <v>0</v>
      </c>
      <c r="W32" s="224"/>
      <c r="X32" s="224" t="s">
        <v>261</v>
      </c>
      <c r="Y32" s="224" t="s">
        <v>205</v>
      </c>
      <c r="Z32" s="214"/>
      <c r="AA32" s="214"/>
      <c r="AB32" s="214"/>
      <c r="AC32" s="214"/>
      <c r="AD32" s="214"/>
      <c r="AE32" s="214"/>
      <c r="AF32" s="214"/>
      <c r="AG32" s="214" t="s">
        <v>272</v>
      </c>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row>
    <row r="33" spans="1:60" ht="20.399999999999999" outlineLevel="1" x14ac:dyDescent="0.25">
      <c r="A33" s="253">
        <v>21</v>
      </c>
      <c r="B33" s="254" t="s">
        <v>644</v>
      </c>
      <c r="C33" s="262" t="s">
        <v>645</v>
      </c>
      <c r="D33" s="255" t="s">
        <v>602</v>
      </c>
      <c r="E33" s="256">
        <v>144</v>
      </c>
      <c r="F33" s="257"/>
      <c r="G33" s="258">
        <f>ROUND(E33*F33,2)</f>
        <v>0</v>
      </c>
      <c r="H33" s="257"/>
      <c r="I33" s="258">
        <f>ROUND(E33*H33,2)</f>
        <v>0</v>
      </c>
      <c r="J33" s="257"/>
      <c r="K33" s="258">
        <f>ROUND(E33*J33,2)</f>
        <v>0</v>
      </c>
      <c r="L33" s="258">
        <v>21</v>
      </c>
      <c r="M33" s="258">
        <f>G33*(1+L33/100)</f>
        <v>0</v>
      </c>
      <c r="N33" s="256">
        <v>0</v>
      </c>
      <c r="O33" s="256">
        <f>ROUND(E33*N33,2)</f>
        <v>0</v>
      </c>
      <c r="P33" s="256">
        <v>0</v>
      </c>
      <c r="Q33" s="256">
        <f>ROUND(E33*P33,2)</f>
        <v>0</v>
      </c>
      <c r="R33" s="258"/>
      <c r="S33" s="258" t="s">
        <v>251</v>
      </c>
      <c r="T33" s="259" t="s">
        <v>203</v>
      </c>
      <c r="U33" s="224">
        <v>0</v>
      </c>
      <c r="V33" s="224">
        <f>ROUND(E33*U33,2)</f>
        <v>0</v>
      </c>
      <c r="W33" s="224"/>
      <c r="X33" s="224" t="s">
        <v>261</v>
      </c>
      <c r="Y33" s="224" t="s">
        <v>205</v>
      </c>
      <c r="Z33" s="214"/>
      <c r="AA33" s="214"/>
      <c r="AB33" s="214"/>
      <c r="AC33" s="214"/>
      <c r="AD33" s="214"/>
      <c r="AE33" s="214"/>
      <c r="AF33" s="214"/>
      <c r="AG33" s="214" t="s">
        <v>272</v>
      </c>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1" x14ac:dyDescent="0.25">
      <c r="A34" s="253">
        <v>22</v>
      </c>
      <c r="B34" s="254" t="s">
        <v>646</v>
      </c>
      <c r="C34" s="262" t="s">
        <v>647</v>
      </c>
      <c r="D34" s="255" t="s">
        <v>383</v>
      </c>
      <c r="E34" s="256">
        <v>256.3</v>
      </c>
      <c r="F34" s="257"/>
      <c r="G34" s="258">
        <f>ROUND(E34*F34,2)</f>
        <v>0</v>
      </c>
      <c r="H34" s="257"/>
      <c r="I34" s="258">
        <f>ROUND(E34*H34,2)</f>
        <v>0</v>
      </c>
      <c r="J34" s="257"/>
      <c r="K34" s="258">
        <f>ROUND(E34*J34,2)</f>
        <v>0</v>
      </c>
      <c r="L34" s="258">
        <v>21</v>
      </c>
      <c r="M34" s="258">
        <f>G34*(1+L34/100)</f>
        <v>0</v>
      </c>
      <c r="N34" s="256">
        <v>0</v>
      </c>
      <c r="O34" s="256">
        <f>ROUND(E34*N34,2)</f>
        <v>0</v>
      </c>
      <c r="P34" s="256">
        <v>0</v>
      </c>
      <c r="Q34" s="256">
        <f>ROUND(E34*P34,2)</f>
        <v>0</v>
      </c>
      <c r="R34" s="258"/>
      <c r="S34" s="258" t="s">
        <v>251</v>
      </c>
      <c r="T34" s="259" t="s">
        <v>203</v>
      </c>
      <c r="U34" s="224">
        <v>0</v>
      </c>
      <c r="V34" s="224">
        <f>ROUND(E34*U34,2)</f>
        <v>0</v>
      </c>
      <c r="W34" s="224"/>
      <c r="X34" s="224" t="s">
        <v>261</v>
      </c>
      <c r="Y34" s="224" t="s">
        <v>205</v>
      </c>
      <c r="Z34" s="214"/>
      <c r="AA34" s="214"/>
      <c r="AB34" s="214"/>
      <c r="AC34" s="214"/>
      <c r="AD34" s="214"/>
      <c r="AE34" s="214"/>
      <c r="AF34" s="214"/>
      <c r="AG34" s="214" t="s">
        <v>272</v>
      </c>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ht="20.399999999999999" outlineLevel="1" x14ac:dyDescent="0.25">
      <c r="A35" s="253">
        <v>23</v>
      </c>
      <c r="B35" s="254" t="s">
        <v>648</v>
      </c>
      <c r="C35" s="262" t="s">
        <v>649</v>
      </c>
      <c r="D35" s="255" t="s">
        <v>383</v>
      </c>
      <c r="E35" s="256">
        <v>56</v>
      </c>
      <c r="F35" s="257"/>
      <c r="G35" s="258">
        <f>ROUND(E35*F35,2)</f>
        <v>0</v>
      </c>
      <c r="H35" s="257"/>
      <c r="I35" s="258">
        <f>ROUND(E35*H35,2)</f>
        <v>0</v>
      </c>
      <c r="J35" s="257"/>
      <c r="K35" s="258">
        <f>ROUND(E35*J35,2)</f>
        <v>0</v>
      </c>
      <c r="L35" s="258">
        <v>21</v>
      </c>
      <c r="M35" s="258">
        <f>G35*(1+L35/100)</f>
        <v>0</v>
      </c>
      <c r="N35" s="256">
        <v>0</v>
      </c>
      <c r="O35" s="256">
        <f>ROUND(E35*N35,2)</f>
        <v>0</v>
      </c>
      <c r="P35" s="256">
        <v>0</v>
      </c>
      <c r="Q35" s="256">
        <f>ROUND(E35*P35,2)</f>
        <v>0</v>
      </c>
      <c r="R35" s="258"/>
      <c r="S35" s="258" t="s">
        <v>251</v>
      </c>
      <c r="T35" s="259" t="s">
        <v>203</v>
      </c>
      <c r="U35" s="224">
        <v>0</v>
      </c>
      <c r="V35" s="224">
        <f>ROUND(E35*U35,2)</f>
        <v>0</v>
      </c>
      <c r="W35" s="224"/>
      <c r="X35" s="224" t="s">
        <v>261</v>
      </c>
      <c r="Y35" s="224" t="s">
        <v>205</v>
      </c>
      <c r="Z35" s="214"/>
      <c r="AA35" s="214"/>
      <c r="AB35" s="214"/>
      <c r="AC35" s="214"/>
      <c r="AD35" s="214"/>
      <c r="AE35" s="214"/>
      <c r="AF35" s="214"/>
      <c r="AG35" s="214" t="s">
        <v>272</v>
      </c>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outlineLevel="1" x14ac:dyDescent="0.25">
      <c r="A36" s="253">
        <v>24</v>
      </c>
      <c r="B36" s="254" t="s">
        <v>650</v>
      </c>
      <c r="C36" s="262" t="s">
        <v>651</v>
      </c>
      <c r="D36" s="255" t="s">
        <v>383</v>
      </c>
      <c r="E36" s="256">
        <v>14</v>
      </c>
      <c r="F36" s="257"/>
      <c r="G36" s="258">
        <f>ROUND(E36*F36,2)</f>
        <v>0</v>
      </c>
      <c r="H36" s="257"/>
      <c r="I36" s="258">
        <f>ROUND(E36*H36,2)</f>
        <v>0</v>
      </c>
      <c r="J36" s="257"/>
      <c r="K36" s="258">
        <f>ROUND(E36*J36,2)</f>
        <v>0</v>
      </c>
      <c r="L36" s="258">
        <v>21</v>
      </c>
      <c r="M36" s="258">
        <f>G36*(1+L36/100)</f>
        <v>0</v>
      </c>
      <c r="N36" s="256">
        <v>0</v>
      </c>
      <c r="O36" s="256">
        <f>ROUND(E36*N36,2)</f>
        <v>0</v>
      </c>
      <c r="P36" s="256">
        <v>0</v>
      </c>
      <c r="Q36" s="256">
        <f>ROUND(E36*P36,2)</f>
        <v>0</v>
      </c>
      <c r="R36" s="258"/>
      <c r="S36" s="258" t="s">
        <v>251</v>
      </c>
      <c r="T36" s="259" t="s">
        <v>203</v>
      </c>
      <c r="U36" s="224">
        <v>0</v>
      </c>
      <c r="V36" s="224">
        <f>ROUND(E36*U36,2)</f>
        <v>0</v>
      </c>
      <c r="W36" s="224"/>
      <c r="X36" s="224" t="s">
        <v>261</v>
      </c>
      <c r="Y36" s="224" t="s">
        <v>205</v>
      </c>
      <c r="Z36" s="214"/>
      <c r="AA36" s="214"/>
      <c r="AB36" s="214"/>
      <c r="AC36" s="214"/>
      <c r="AD36" s="214"/>
      <c r="AE36" s="214"/>
      <c r="AF36" s="214"/>
      <c r="AG36" s="214" t="s">
        <v>272</v>
      </c>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outlineLevel="1" x14ac:dyDescent="0.25">
      <c r="A37" s="253">
        <v>25</v>
      </c>
      <c r="B37" s="254" t="s">
        <v>652</v>
      </c>
      <c r="C37" s="262" t="s">
        <v>653</v>
      </c>
      <c r="D37" s="255" t="s">
        <v>602</v>
      </c>
      <c r="E37" s="256">
        <v>14</v>
      </c>
      <c r="F37" s="257"/>
      <c r="G37" s="258">
        <f>ROUND(E37*F37,2)</f>
        <v>0</v>
      </c>
      <c r="H37" s="257"/>
      <c r="I37" s="258">
        <f>ROUND(E37*H37,2)</f>
        <v>0</v>
      </c>
      <c r="J37" s="257"/>
      <c r="K37" s="258">
        <f>ROUND(E37*J37,2)</f>
        <v>0</v>
      </c>
      <c r="L37" s="258">
        <v>21</v>
      </c>
      <c r="M37" s="258">
        <f>G37*(1+L37/100)</f>
        <v>0</v>
      </c>
      <c r="N37" s="256">
        <v>0</v>
      </c>
      <c r="O37" s="256">
        <f>ROUND(E37*N37,2)</f>
        <v>0</v>
      </c>
      <c r="P37" s="256">
        <v>0</v>
      </c>
      <c r="Q37" s="256">
        <f>ROUND(E37*P37,2)</f>
        <v>0</v>
      </c>
      <c r="R37" s="258"/>
      <c r="S37" s="258" t="s">
        <v>251</v>
      </c>
      <c r="T37" s="259" t="s">
        <v>203</v>
      </c>
      <c r="U37" s="224">
        <v>0</v>
      </c>
      <c r="V37" s="224">
        <f>ROUND(E37*U37,2)</f>
        <v>0</v>
      </c>
      <c r="W37" s="224"/>
      <c r="X37" s="224" t="s">
        <v>261</v>
      </c>
      <c r="Y37" s="224" t="s">
        <v>205</v>
      </c>
      <c r="Z37" s="214"/>
      <c r="AA37" s="214"/>
      <c r="AB37" s="214"/>
      <c r="AC37" s="214"/>
      <c r="AD37" s="214"/>
      <c r="AE37" s="214"/>
      <c r="AF37" s="214"/>
      <c r="AG37" s="214" t="s">
        <v>272</v>
      </c>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outlineLevel="1" x14ac:dyDescent="0.25">
      <c r="A38" s="253">
        <v>26</v>
      </c>
      <c r="B38" s="254" t="s">
        <v>654</v>
      </c>
      <c r="C38" s="262" t="s">
        <v>655</v>
      </c>
      <c r="D38" s="255" t="s">
        <v>602</v>
      </c>
      <c r="E38" s="256">
        <v>22</v>
      </c>
      <c r="F38" s="257"/>
      <c r="G38" s="258">
        <f>ROUND(E38*F38,2)</f>
        <v>0</v>
      </c>
      <c r="H38" s="257"/>
      <c r="I38" s="258">
        <f>ROUND(E38*H38,2)</f>
        <v>0</v>
      </c>
      <c r="J38" s="257"/>
      <c r="K38" s="258">
        <f>ROUND(E38*J38,2)</f>
        <v>0</v>
      </c>
      <c r="L38" s="258">
        <v>21</v>
      </c>
      <c r="M38" s="258">
        <f>G38*(1+L38/100)</f>
        <v>0</v>
      </c>
      <c r="N38" s="256">
        <v>0</v>
      </c>
      <c r="O38" s="256">
        <f>ROUND(E38*N38,2)</f>
        <v>0</v>
      </c>
      <c r="P38" s="256">
        <v>0</v>
      </c>
      <c r="Q38" s="256">
        <f>ROUND(E38*P38,2)</f>
        <v>0</v>
      </c>
      <c r="R38" s="258"/>
      <c r="S38" s="258" t="s">
        <v>251</v>
      </c>
      <c r="T38" s="259" t="s">
        <v>203</v>
      </c>
      <c r="U38" s="224">
        <v>0</v>
      </c>
      <c r="V38" s="224">
        <f>ROUND(E38*U38,2)</f>
        <v>0</v>
      </c>
      <c r="W38" s="224"/>
      <c r="X38" s="224" t="s">
        <v>261</v>
      </c>
      <c r="Y38" s="224" t="s">
        <v>205</v>
      </c>
      <c r="Z38" s="214"/>
      <c r="AA38" s="214"/>
      <c r="AB38" s="214"/>
      <c r="AC38" s="214"/>
      <c r="AD38" s="214"/>
      <c r="AE38" s="214"/>
      <c r="AF38" s="214"/>
      <c r="AG38" s="214" t="s">
        <v>272</v>
      </c>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outlineLevel="1" x14ac:dyDescent="0.25">
      <c r="A39" s="253">
        <v>27</v>
      </c>
      <c r="B39" s="254" t="s">
        <v>656</v>
      </c>
      <c r="C39" s="262" t="s">
        <v>657</v>
      </c>
      <c r="D39" s="255" t="s">
        <v>602</v>
      </c>
      <c r="E39" s="256">
        <v>28</v>
      </c>
      <c r="F39" s="257"/>
      <c r="G39" s="258">
        <f>ROUND(E39*F39,2)</f>
        <v>0</v>
      </c>
      <c r="H39" s="257"/>
      <c r="I39" s="258">
        <f>ROUND(E39*H39,2)</f>
        <v>0</v>
      </c>
      <c r="J39" s="257"/>
      <c r="K39" s="258">
        <f>ROUND(E39*J39,2)</f>
        <v>0</v>
      </c>
      <c r="L39" s="258">
        <v>21</v>
      </c>
      <c r="M39" s="258">
        <f>G39*(1+L39/100)</f>
        <v>0</v>
      </c>
      <c r="N39" s="256">
        <v>0</v>
      </c>
      <c r="O39" s="256">
        <f>ROUND(E39*N39,2)</f>
        <v>0</v>
      </c>
      <c r="P39" s="256">
        <v>0</v>
      </c>
      <c r="Q39" s="256">
        <f>ROUND(E39*P39,2)</f>
        <v>0</v>
      </c>
      <c r="R39" s="258"/>
      <c r="S39" s="258" t="s">
        <v>251</v>
      </c>
      <c r="T39" s="259" t="s">
        <v>203</v>
      </c>
      <c r="U39" s="224">
        <v>0</v>
      </c>
      <c r="V39" s="224">
        <f>ROUND(E39*U39,2)</f>
        <v>0</v>
      </c>
      <c r="W39" s="224"/>
      <c r="X39" s="224" t="s">
        <v>261</v>
      </c>
      <c r="Y39" s="224" t="s">
        <v>205</v>
      </c>
      <c r="Z39" s="214"/>
      <c r="AA39" s="214"/>
      <c r="AB39" s="214"/>
      <c r="AC39" s="214"/>
      <c r="AD39" s="214"/>
      <c r="AE39" s="214"/>
      <c r="AF39" s="214"/>
      <c r="AG39" s="214" t="s">
        <v>272</v>
      </c>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outlineLevel="1" x14ac:dyDescent="0.25">
      <c r="A40" s="253">
        <v>28</v>
      </c>
      <c r="B40" s="254" t="s">
        <v>658</v>
      </c>
      <c r="C40" s="262" t="s">
        <v>659</v>
      </c>
      <c r="D40" s="255" t="s">
        <v>602</v>
      </c>
      <c r="E40" s="256">
        <v>50</v>
      </c>
      <c r="F40" s="257"/>
      <c r="G40" s="258">
        <f>ROUND(E40*F40,2)</f>
        <v>0</v>
      </c>
      <c r="H40" s="257"/>
      <c r="I40" s="258">
        <f>ROUND(E40*H40,2)</f>
        <v>0</v>
      </c>
      <c r="J40" s="257"/>
      <c r="K40" s="258">
        <f>ROUND(E40*J40,2)</f>
        <v>0</v>
      </c>
      <c r="L40" s="258">
        <v>21</v>
      </c>
      <c r="M40" s="258">
        <f>G40*(1+L40/100)</f>
        <v>0</v>
      </c>
      <c r="N40" s="256">
        <v>0</v>
      </c>
      <c r="O40" s="256">
        <f>ROUND(E40*N40,2)</f>
        <v>0</v>
      </c>
      <c r="P40" s="256">
        <v>0</v>
      </c>
      <c r="Q40" s="256">
        <f>ROUND(E40*P40,2)</f>
        <v>0</v>
      </c>
      <c r="R40" s="258"/>
      <c r="S40" s="258" t="s">
        <v>251</v>
      </c>
      <c r="T40" s="259" t="s">
        <v>203</v>
      </c>
      <c r="U40" s="224">
        <v>0</v>
      </c>
      <c r="V40" s="224">
        <f>ROUND(E40*U40,2)</f>
        <v>0</v>
      </c>
      <c r="W40" s="224"/>
      <c r="X40" s="224" t="s">
        <v>261</v>
      </c>
      <c r="Y40" s="224" t="s">
        <v>205</v>
      </c>
      <c r="Z40" s="214"/>
      <c r="AA40" s="214"/>
      <c r="AB40" s="214"/>
      <c r="AC40" s="214"/>
      <c r="AD40" s="214"/>
      <c r="AE40" s="214"/>
      <c r="AF40" s="214"/>
      <c r="AG40" s="214" t="s">
        <v>272</v>
      </c>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row>
    <row r="41" spans="1:60" outlineLevel="1" x14ac:dyDescent="0.25">
      <c r="A41" s="253">
        <v>29</v>
      </c>
      <c r="B41" s="254" t="s">
        <v>660</v>
      </c>
      <c r="C41" s="262" t="s">
        <v>637</v>
      </c>
      <c r="D41" s="255" t="s">
        <v>633</v>
      </c>
      <c r="E41" s="256">
        <v>1</v>
      </c>
      <c r="F41" s="257"/>
      <c r="G41" s="258">
        <f>ROUND(E41*F41,2)</f>
        <v>0</v>
      </c>
      <c r="H41" s="257"/>
      <c r="I41" s="258">
        <f>ROUND(E41*H41,2)</f>
        <v>0</v>
      </c>
      <c r="J41" s="257"/>
      <c r="K41" s="258">
        <f>ROUND(E41*J41,2)</f>
        <v>0</v>
      </c>
      <c r="L41" s="258">
        <v>21</v>
      </c>
      <c r="M41" s="258">
        <f>G41*(1+L41/100)</f>
        <v>0</v>
      </c>
      <c r="N41" s="256">
        <v>0</v>
      </c>
      <c r="O41" s="256">
        <f>ROUND(E41*N41,2)</f>
        <v>0</v>
      </c>
      <c r="P41" s="256">
        <v>0</v>
      </c>
      <c r="Q41" s="256">
        <f>ROUND(E41*P41,2)</f>
        <v>0</v>
      </c>
      <c r="R41" s="258"/>
      <c r="S41" s="258" t="s">
        <v>251</v>
      </c>
      <c r="T41" s="259" t="s">
        <v>203</v>
      </c>
      <c r="U41" s="224">
        <v>0</v>
      </c>
      <c r="V41" s="224">
        <f>ROUND(E41*U41,2)</f>
        <v>0</v>
      </c>
      <c r="W41" s="224"/>
      <c r="X41" s="224" t="s">
        <v>261</v>
      </c>
      <c r="Y41" s="224" t="s">
        <v>205</v>
      </c>
      <c r="Z41" s="214"/>
      <c r="AA41" s="214"/>
      <c r="AB41" s="214"/>
      <c r="AC41" s="214"/>
      <c r="AD41" s="214"/>
      <c r="AE41" s="214"/>
      <c r="AF41" s="214"/>
      <c r="AG41" s="214" t="s">
        <v>272</v>
      </c>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x14ac:dyDescent="0.25">
      <c r="A42" s="226" t="s">
        <v>197</v>
      </c>
      <c r="B42" s="227" t="s">
        <v>155</v>
      </c>
      <c r="C42" s="243" t="s">
        <v>156</v>
      </c>
      <c r="D42" s="228"/>
      <c r="E42" s="229"/>
      <c r="F42" s="230"/>
      <c r="G42" s="230">
        <f>SUMIF(AG43:AG48,"&lt;&gt;NOR",G43:G48)</f>
        <v>0</v>
      </c>
      <c r="H42" s="230"/>
      <c r="I42" s="230">
        <f>SUM(I43:I48)</f>
        <v>0</v>
      </c>
      <c r="J42" s="230"/>
      <c r="K42" s="230">
        <f>SUM(K43:K48)</f>
        <v>0</v>
      </c>
      <c r="L42" s="230"/>
      <c r="M42" s="230">
        <f>SUM(M43:M48)</f>
        <v>0</v>
      </c>
      <c r="N42" s="229"/>
      <c r="O42" s="229">
        <f>SUM(O43:O48)</f>
        <v>0</v>
      </c>
      <c r="P42" s="229"/>
      <c r="Q42" s="229">
        <f>SUM(Q43:Q48)</f>
        <v>0</v>
      </c>
      <c r="R42" s="230"/>
      <c r="S42" s="230"/>
      <c r="T42" s="231"/>
      <c r="U42" s="225"/>
      <c r="V42" s="225">
        <f>SUM(V43:V48)</f>
        <v>0</v>
      </c>
      <c r="W42" s="225"/>
      <c r="X42" s="225"/>
      <c r="Y42" s="225"/>
      <c r="AG42" t="s">
        <v>198</v>
      </c>
    </row>
    <row r="43" spans="1:60" outlineLevel="1" x14ac:dyDescent="0.25">
      <c r="A43" s="253">
        <v>30</v>
      </c>
      <c r="B43" s="254" t="s">
        <v>661</v>
      </c>
      <c r="C43" s="262" t="s">
        <v>662</v>
      </c>
      <c r="D43" s="255" t="s">
        <v>609</v>
      </c>
      <c r="E43" s="256">
        <v>14</v>
      </c>
      <c r="F43" s="257"/>
      <c r="G43" s="258">
        <f>ROUND(E43*F43,2)</f>
        <v>0</v>
      </c>
      <c r="H43" s="257"/>
      <c r="I43" s="258">
        <f>ROUND(E43*H43,2)</f>
        <v>0</v>
      </c>
      <c r="J43" s="257"/>
      <c r="K43" s="258">
        <f>ROUND(E43*J43,2)</f>
        <v>0</v>
      </c>
      <c r="L43" s="258">
        <v>21</v>
      </c>
      <c r="M43" s="258">
        <f>G43*(1+L43/100)</f>
        <v>0</v>
      </c>
      <c r="N43" s="256">
        <v>0</v>
      </c>
      <c r="O43" s="256">
        <f>ROUND(E43*N43,2)</f>
        <v>0</v>
      </c>
      <c r="P43" s="256">
        <v>0</v>
      </c>
      <c r="Q43" s="256">
        <f>ROUND(E43*P43,2)</f>
        <v>0</v>
      </c>
      <c r="R43" s="258"/>
      <c r="S43" s="258" t="s">
        <v>251</v>
      </c>
      <c r="T43" s="259" t="s">
        <v>203</v>
      </c>
      <c r="U43" s="224">
        <v>0</v>
      </c>
      <c r="V43" s="224">
        <f>ROUND(E43*U43,2)</f>
        <v>0</v>
      </c>
      <c r="W43" s="224"/>
      <c r="X43" s="224" t="s">
        <v>261</v>
      </c>
      <c r="Y43" s="224" t="s">
        <v>205</v>
      </c>
      <c r="Z43" s="214"/>
      <c r="AA43" s="214"/>
      <c r="AB43" s="214"/>
      <c r="AC43" s="214"/>
      <c r="AD43" s="214"/>
      <c r="AE43" s="214"/>
      <c r="AF43" s="214"/>
      <c r="AG43" s="214" t="s">
        <v>272</v>
      </c>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1" x14ac:dyDescent="0.25">
      <c r="A44" s="253">
        <v>31</v>
      </c>
      <c r="B44" s="254" t="s">
        <v>663</v>
      </c>
      <c r="C44" s="262" t="s">
        <v>664</v>
      </c>
      <c r="D44" s="255" t="s">
        <v>609</v>
      </c>
      <c r="E44" s="256">
        <v>28</v>
      </c>
      <c r="F44" s="257"/>
      <c r="G44" s="258">
        <f>ROUND(E44*F44,2)</f>
        <v>0</v>
      </c>
      <c r="H44" s="257"/>
      <c r="I44" s="258">
        <f>ROUND(E44*H44,2)</f>
        <v>0</v>
      </c>
      <c r="J44" s="257"/>
      <c r="K44" s="258">
        <f>ROUND(E44*J44,2)</f>
        <v>0</v>
      </c>
      <c r="L44" s="258">
        <v>21</v>
      </c>
      <c r="M44" s="258">
        <f>G44*(1+L44/100)</f>
        <v>0</v>
      </c>
      <c r="N44" s="256">
        <v>0</v>
      </c>
      <c r="O44" s="256">
        <f>ROUND(E44*N44,2)</f>
        <v>0</v>
      </c>
      <c r="P44" s="256">
        <v>0</v>
      </c>
      <c r="Q44" s="256">
        <f>ROUND(E44*P44,2)</f>
        <v>0</v>
      </c>
      <c r="R44" s="258"/>
      <c r="S44" s="258" t="s">
        <v>251</v>
      </c>
      <c r="T44" s="259" t="s">
        <v>203</v>
      </c>
      <c r="U44" s="224">
        <v>0</v>
      </c>
      <c r="V44" s="224">
        <f>ROUND(E44*U44,2)</f>
        <v>0</v>
      </c>
      <c r="W44" s="224"/>
      <c r="X44" s="224" t="s">
        <v>261</v>
      </c>
      <c r="Y44" s="224" t="s">
        <v>205</v>
      </c>
      <c r="Z44" s="214"/>
      <c r="AA44" s="214"/>
      <c r="AB44" s="214"/>
      <c r="AC44" s="214"/>
      <c r="AD44" s="214"/>
      <c r="AE44" s="214"/>
      <c r="AF44" s="214"/>
      <c r="AG44" s="214" t="s">
        <v>272</v>
      </c>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outlineLevel="1" x14ac:dyDescent="0.25">
      <c r="A45" s="253">
        <v>32</v>
      </c>
      <c r="B45" s="254" t="s">
        <v>665</v>
      </c>
      <c r="C45" s="262" t="s">
        <v>666</v>
      </c>
      <c r="D45" s="255" t="s">
        <v>609</v>
      </c>
      <c r="E45" s="256">
        <v>14</v>
      </c>
      <c r="F45" s="257"/>
      <c r="G45" s="258">
        <f>ROUND(E45*F45,2)</f>
        <v>0</v>
      </c>
      <c r="H45" s="257"/>
      <c r="I45" s="258">
        <f>ROUND(E45*H45,2)</f>
        <v>0</v>
      </c>
      <c r="J45" s="257"/>
      <c r="K45" s="258">
        <f>ROUND(E45*J45,2)</f>
        <v>0</v>
      </c>
      <c r="L45" s="258">
        <v>21</v>
      </c>
      <c r="M45" s="258">
        <f>G45*(1+L45/100)</f>
        <v>0</v>
      </c>
      <c r="N45" s="256">
        <v>0</v>
      </c>
      <c r="O45" s="256">
        <f>ROUND(E45*N45,2)</f>
        <v>0</v>
      </c>
      <c r="P45" s="256">
        <v>0</v>
      </c>
      <c r="Q45" s="256">
        <f>ROUND(E45*P45,2)</f>
        <v>0</v>
      </c>
      <c r="R45" s="258"/>
      <c r="S45" s="258" t="s">
        <v>251</v>
      </c>
      <c r="T45" s="259" t="s">
        <v>203</v>
      </c>
      <c r="U45" s="224">
        <v>0</v>
      </c>
      <c r="V45" s="224">
        <f>ROUND(E45*U45,2)</f>
        <v>0</v>
      </c>
      <c r="W45" s="224"/>
      <c r="X45" s="224" t="s">
        <v>261</v>
      </c>
      <c r="Y45" s="224" t="s">
        <v>205</v>
      </c>
      <c r="Z45" s="214"/>
      <c r="AA45" s="214"/>
      <c r="AB45" s="214"/>
      <c r="AC45" s="214"/>
      <c r="AD45" s="214"/>
      <c r="AE45" s="214"/>
      <c r="AF45" s="214"/>
      <c r="AG45" s="214" t="s">
        <v>272</v>
      </c>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outlineLevel="1" x14ac:dyDescent="0.25">
      <c r="A46" s="253">
        <v>33</v>
      </c>
      <c r="B46" s="254" t="s">
        <v>667</v>
      </c>
      <c r="C46" s="262" t="s">
        <v>668</v>
      </c>
      <c r="D46" s="255" t="s">
        <v>609</v>
      </c>
      <c r="E46" s="256">
        <v>8</v>
      </c>
      <c r="F46" s="257"/>
      <c r="G46" s="258">
        <f>ROUND(E46*F46,2)</f>
        <v>0</v>
      </c>
      <c r="H46" s="257"/>
      <c r="I46" s="258">
        <f>ROUND(E46*H46,2)</f>
        <v>0</v>
      </c>
      <c r="J46" s="257"/>
      <c r="K46" s="258">
        <f>ROUND(E46*J46,2)</f>
        <v>0</v>
      </c>
      <c r="L46" s="258">
        <v>21</v>
      </c>
      <c r="M46" s="258">
        <f>G46*(1+L46/100)</f>
        <v>0</v>
      </c>
      <c r="N46" s="256">
        <v>0</v>
      </c>
      <c r="O46" s="256">
        <f>ROUND(E46*N46,2)</f>
        <v>0</v>
      </c>
      <c r="P46" s="256">
        <v>0</v>
      </c>
      <c r="Q46" s="256">
        <f>ROUND(E46*P46,2)</f>
        <v>0</v>
      </c>
      <c r="R46" s="258"/>
      <c r="S46" s="258" t="s">
        <v>251</v>
      </c>
      <c r="T46" s="259" t="s">
        <v>203</v>
      </c>
      <c r="U46" s="224">
        <v>0</v>
      </c>
      <c r="V46" s="224">
        <f>ROUND(E46*U46,2)</f>
        <v>0</v>
      </c>
      <c r="W46" s="224"/>
      <c r="X46" s="224" t="s">
        <v>261</v>
      </c>
      <c r="Y46" s="224" t="s">
        <v>205</v>
      </c>
      <c r="Z46" s="214"/>
      <c r="AA46" s="214"/>
      <c r="AB46" s="214"/>
      <c r="AC46" s="214"/>
      <c r="AD46" s="214"/>
      <c r="AE46" s="214"/>
      <c r="AF46" s="214"/>
      <c r="AG46" s="214" t="s">
        <v>272</v>
      </c>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outlineLevel="1" x14ac:dyDescent="0.25">
      <c r="A47" s="253">
        <v>34</v>
      </c>
      <c r="B47" s="254" t="s">
        <v>669</v>
      </c>
      <c r="C47" s="262" t="s">
        <v>670</v>
      </c>
      <c r="D47" s="255" t="s">
        <v>609</v>
      </c>
      <c r="E47" s="256">
        <v>8</v>
      </c>
      <c r="F47" s="257"/>
      <c r="G47" s="258">
        <f>ROUND(E47*F47,2)</f>
        <v>0</v>
      </c>
      <c r="H47" s="257"/>
      <c r="I47" s="258">
        <f>ROUND(E47*H47,2)</f>
        <v>0</v>
      </c>
      <c r="J47" s="257"/>
      <c r="K47" s="258">
        <f>ROUND(E47*J47,2)</f>
        <v>0</v>
      </c>
      <c r="L47" s="258">
        <v>21</v>
      </c>
      <c r="M47" s="258">
        <f>G47*(1+L47/100)</f>
        <v>0</v>
      </c>
      <c r="N47" s="256">
        <v>0</v>
      </c>
      <c r="O47" s="256">
        <f>ROUND(E47*N47,2)</f>
        <v>0</v>
      </c>
      <c r="P47" s="256">
        <v>0</v>
      </c>
      <c r="Q47" s="256">
        <f>ROUND(E47*P47,2)</f>
        <v>0</v>
      </c>
      <c r="R47" s="258"/>
      <c r="S47" s="258" t="s">
        <v>251</v>
      </c>
      <c r="T47" s="259" t="s">
        <v>203</v>
      </c>
      <c r="U47" s="224">
        <v>0</v>
      </c>
      <c r="V47" s="224">
        <f>ROUND(E47*U47,2)</f>
        <v>0</v>
      </c>
      <c r="W47" s="224"/>
      <c r="X47" s="224" t="s">
        <v>261</v>
      </c>
      <c r="Y47" s="224" t="s">
        <v>205</v>
      </c>
      <c r="Z47" s="214"/>
      <c r="AA47" s="214"/>
      <c r="AB47" s="214"/>
      <c r="AC47" s="214"/>
      <c r="AD47" s="214"/>
      <c r="AE47" s="214"/>
      <c r="AF47" s="214"/>
      <c r="AG47" s="214" t="s">
        <v>272</v>
      </c>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outlineLevel="1" x14ac:dyDescent="0.25">
      <c r="A48" s="253">
        <v>35</v>
      </c>
      <c r="B48" s="254" t="s">
        <v>671</v>
      </c>
      <c r="C48" s="262" t="s">
        <v>672</v>
      </c>
      <c r="D48" s="255" t="s">
        <v>609</v>
      </c>
      <c r="E48" s="256">
        <v>28</v>
      </c>
      <c r="F48" s="257"/>
      <c r="G48" s="258">
        <f>ROUND(E48*F48,2)</f>
        <v>0</v>
      </c>
      <c r="H48" s="257"/>
      <c r="I48" s="258">
        <f>ROUND(E48*H48,2)</f>
        <v>0</v>
      </c>
      <c r="J48" s="257"/>
      <c r="K48" s="258">
        <f>ROUND(E48*J48,2)</f>
        <v>0</v>
      </c>
      <c r="L48" s="258">
        <v>21</v>
      </c>
      <c r="M48" s="258">
        <f>G48*(1+L48/100)</f>
        <v>0</v>
      </c>
      <c r="N48" s="256">
        <v>0</v>
      </c>
      <c r="O48" s="256">
        <f>ROUND(E48*N48,2)</f>
        <v>0</v>
      </c>
      <c r="P48" s="256">
        <v>0</v>
      </c>
      <c r="Q48" s="256">
        <f>ROUND(E48*P48,2)</f>
        <v>0</v>
      </c>
      <c r="R48" s="258"/>
      <c r="S48" s="258" t="s">
        <v>251</v>
      </c>
      <c r="T48" s="259" t="s">
        <v>203</v>
      </c>
      <c r="U48" s="224">
        <v>0</v>
      </c>
      <c r="V48" s="224">
        <f>ROUND(E48*U48,2)</f>
        <v>0</v>
      </c>
      <c r="W48" s="224"/>
      <c r="X48" s="224" t="s">
        <v>261</v>
      </c>
      <c r="Y48" s="224" t="s">
        <v>205</v>
      </c>
      <c r="Z48" s="214"/>
      <c r="AA48" s="214"/>
      <c r="AB48" s="214"/>
      <c r="AC48" s="214"/>
      <c r="AD48" s="214"/>
      <c r="AE48" s="214"/>
      <c r="AF48" s="214"/>
      <c r="AG48" s="214" t="s">
        <v>272</v>
      </c>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x14ac:dyDescent="0.25">
      <c r="A49" s="226" t="s">
        <v>197</v>
      </c>
      <c r="B49" s="227" t="s">
        <v>132</v>
      </c>
      <c r="C49" s="243" t="s">
        <v>133</v>
      </c>
      <c r="D49" s="228"/>
      <c r="E49" s="229"/>
      <c r="F49" s="230"/>
      <c r="G49" s="230">
        <f>SUMIF(AG50:AG53,"&lt;&gt;NOR",G50:G53)</f>
        <v>0</v>
      </c>
      <c r="H49" s="230"/>
      <c r="I49" s="230">
        <f>SUM(I50:I53)</f>
        <v>0</v>
      </c>
      <c r="J49" s="230"/>
      <c r="K49" s="230">
        <f>SUM(K50:K53)</f>
        <v>0</v>
      </c>
      <c r="L49" s="230"/>
      <c r="M49" s="230">
        <f>SUM(M50:M53)</f>
        <v>0</v>
      </c>
      <c r="N49" s="229"/>
      <c r="O49" s="229">
        <f>SUM(O50:O53)</f>
        <v>0</v>
      </c>
      <c r="P49" s="229"/>
      <c r="Q49" s="229">
        <f>SUM(Q50:Q53)</f>
        <v>0</v>
      </c>
      <c r="R49" s="230"/>
      <c r="S49" s="230"/>
      <c r="T49" s="231"/>
      <c r="U49" s="225"/>
      <c r="V49" s="225">
        <f>SUM(V50:V53)</f>
        <v>0</v>
      </c>
      <c r="W49" s="225"/>
      <c r="X49" s="225"/>
      <c r="Y49" s="225"/>
      <c r="AG49" t="s">
        <v>198</v>
      </c>
    </row>
    <row r="50" spans="1:60" outlineLevel="1" x14ac:dyDescent="0.25">
      <c r="A50" s="253">
        <v>36</v>
      </c>
      <c r="B50" s="254" t="s">
        <v>673</v>
      </c>
      <c r="C50" s="262" t="s">
        <v>674</v>
      </c>
      <c r="D50" s="255" t="s">
        <v>675</v>
      </c>
      <c r="E50" s="256">
        <v>1</v>
      </c>
      <c r="F50" s="257"/>
      <c r="G50" s="258">
        <f>ROUND(E50*F50,2)</f>
        <v>0</v>
      </c>
      <c r="H50" s="257"/>
      <c r="I50" s="258">
        <f>ROUND(E50*H50,2)</f>
        <v>0</v>
      </c>
      <c r="J50" s="257"/>
      <c r="K50" s="258">
        <f>ROUND(E50*J50,2)</f>
        <v>0</v>
      </c>
      <c r="L50" s="258">
        <v>21</v>
      </c>
      <c r="M50" s="258">
        <f>G50*(1+L50/100)</f>
        <v>0</v>
      </c>
      <c r="N50" s="256">
        <v>0</v>
      </c>
      <c r="O50" s="256">
        <f>ROUND(E50*N50,2)</f>
        <v>0</v>
      </c>
      <c r="P50" s="256">
        <v>0</v>
      </c>
      <c r="Q50" s="256">
        <f>ROUND(E50*P50,2)</f>
        <v>0</v>
      </c>
      <c r="R50" s="258"/>
      <c r="S50" s="258" t="s">
        <v>251</v>
      </c>
      <c r="T50" s="259" t="s">
        <v>203</v>
      </c>
      <c r="U50" s="224">
        <v>0</v>
      </c>
      <c r="V50" s="224">
        <f>ROUND(E50*U50,2)</f>
        <v>0</v>
      </c>
      <c r="W50" s="224"/>
      <c r="X50" s="224" t="s">
        <v>261</v>
      </c>
      <c r="Y50" s="224" t="s">
        <v>205</v>
      </c>
      <c r="Z50" s="214"/>
      <c r="AA50" s="214"/>
      <c r="AB50" s="214"/>
      <c r="AC50" s="214"/>
      <c r="AD50" s="214"/>
      <c r="AE50" s="214"/>
      <c r="AF50" s="214"/>
      <c r="AG50" s="214" t="s">
        <v>272</v>
      </c>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row>
    <row r="51" spans="1:60" outlineLevel="1" x14ac:dyDescent="0.25">
      <c r="A51" s="253">
        <v>37</v>
      </c>
      <c r="B51" s="254" t="s">
        <v>676</v>
      </c>
      <c r="C51" s="262" t="s">
        <v>677</v>
      </c>
      <c r="D51" s="255" t="s">
        <v>678</v>
      </c>
      <c r="E51" s="256">
        <v>14</v>
      </c>
      <c r="F51" s="257"/>
      <c r="G51" s="258">
        <f>ROUND(E51*F51,2)</f>
        <v>0</v>
      </c>
      <c r="H51" s="257"/>
      <c r="I51" s="258">
        <f>ROUND(E51*H51,2)</f>
        <v>0</v>
      </c>
      <c r="J51" s="257"/>
      <c r="K51" s="258">
        <f>ROUND(E51*J51,2)</f>
        <v>0</v>
      </c>
      <c r="L51" s="258">
        <v>21</v>
      </c>
      <c r="M51" s="258">
        <f>G51*(1+L51/100)</f>
        <v>0</v>
      </c>
      <c r="N51" s="256">
        <v>0</v>
      </c>
      <c r="O51" s="256">
        <f>ROUND(E51*N51,2)</f>
        <v>0</v>
      </c>
      <c r="P51" s="256">
        <v>0</v>
      </c>
      <c r="Q51" s="256">
        <f>ROUND(E51*P51,2)</f>
        <v>0</v>
      </c>
      <c r="R51" s="258"/>
      <c r="S51" s="258" t="s">
        <v>251</v>
      </c>
      <c r="T51" s="259" t="s">
        <v>203</v>
      </c>
      <c r="U51" s="224">
        <v>0</v>
      </c>
      <c r="V51" s="224">
        <f>ROUND(E51*U51,2)</f>
        <v>0</v>
      </c>
      <c r="W51" s="224"/>
      <c r="X51" s="224" t="s">
        <v>261</v>
      </c>
      <c r="Y51" s="224" t="s">
        <v>205</v>
      </c>
      <c r="Z51" s="214"/>
      <c r="AA51" s="214"/>
      <c r="AB51" s="214"/>
      <c r="AC51" s="214"/>
      <c r="AD51" s="214"/>
      <c r="AE51" s="214"/>
      <c r="AF51" s="214"/>
      <c r="AG51" s="214" t="s">
        <v>272</v>
      </c>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outlineLevel="1" x14ac:dyDescent="0.25">
      <c r="A52" s="253">
        <v>38</v>
      </c>
      <c r="B52" s="254" t="s">
        <v>679</v>
      </c>
      <c r="C52" s="262" t="s">
        <v>680</v>
      </c>
      <c r="D52" s="255" t="s">
        <v>681</v>
      </c>
      <c r="E52" s="256">
        <v>6</v>
      </c>
      <c r="F52" s="257"/>
      <c r="G52" s="258">
        <f>ROUND(E52*F52,2)</f>
        <v>0</v>
      </c>
      <c r="H52" s="257"/>
      <c r="I52" s="258">
        <f>ROUND(E52*H52,2)</f>
        <v>0</v>
      </c>
      <c r="J52" s="257"/>
      <c r="K52" s="258">
        <f>ROUND(E52*J52,2)</f>
        <v>0</v>
      </c>
      <c r="L52" s="258">
        <v>21</v>
      </c>
      <c r="M52" s="258">
        <f>G52*(1+L52/100)</f>
        <v>0</v>
      </c>
      <c r="N52" s="256">
        <v>0</v>
      </c>
      <c r="O52" s="256">
        <f>ROUND(E52*N52,2)</f>
        <v>0</v>
      </c>
      <c r="P52" s="256">
        <v>0</v>
      </c>
      <c r="Q52" s="256">
        <f>ROUND(E52*P52,2)</f>
        <v>0</v>
      </c>
      <c r="R52" s="258"/>
      <c r="S52" s="258" t="s">
        <v>251</v>
      </c>
      <c r="T52" s="259" t="s">
        <v>203</v>
      </c>
      <c r="U52" s="224">
        <v>0</v>
      </c>
      <c r="V52" s="224">
        <f>ROUND(E52*U52,2)</f>
        <v>0</v>
      </c>
      <c r="W52" s="224"/>
      <c r="X52" s="224" t="s">
        <v>261</v>
      </c>
      <c r="Y52" s="224" t="s">
        <v>205</v>
      </c>
      <c r="Z52" s="214"/>
      <c r="AA52" s="214"/>
      <c r="AB52" s="214"/>
      <c r="AC52" s="214"/>
      <c r="AD52" s="214"/>
      <c r="AE52" s="214"/>
      <c r="AF52" s="214"/>
      <c r="AG52" s="214" t="s">
        <v>272</v>
      </c>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outlineLevel="1" x14ac:dyDescent="0.25">
      <c r="A53" s="253">
        <v>39</v>
      </c>
      <c r="B53" s="254" t="s">
        <v>682</v>
      </c>
      <c r="C53" s="262" t="s">
        <v>683</v>
      </c>
      <c r="D53" s="255" t="s">
        <v>684</v>
      </c>
      <c r="E53" s="256">
        <v>15</v>
      </c>
      <c r="F53" s="257"/>
      <c r="G53" s="258">
        <f>ROUND(E53*F53,2)</f>
        <v>0</v>
      </c>
      <c r="H53" s="257"/>
      <c r="I53" s="258">
        <f>ROUND(E53*H53,2)</f>
        <v>0</v>
      </c>
      <c r="J53" s="257"/>
      <c r="K53" s="258">
        <f>ROUND(E53*J53,2)</f>
        <v>0</v>
      </c>
      <c r="L53" s="258">
        <v>21</v>
      </c>
      <c r="M53" s="258">
        <f>G53*(1+L53/100)</f>
        <v>0</v>
      </c>
      <c r="N53" s="256">
        <v>0</v>
      </c>
      <c r="O53" s="256">
        <f>ROUND(E53*N53,2)</f>
        <v>0</v>
      </c>
      <c r="P53" s="256">
        <v>0</v>
      </c>
      <c r="Q53" s="256">
        <f>ROUND(E53*P53,2)</f>
        <v>0</v>
      </c>
      <c r="R53" s="258"/>
      <c r="S53" s="258" t="s">
        <v>251</v>
      </c>
      <c r="T53" s="259" t="s">
        <v>203</v>
      </c>
      <c r="U53" s="224">
        <v>0</v>
      </c>
      <c r="V53" s="224">
        <f>ROUND(E53*U53,2)</f>
        <v>0</v>
      </c>
      <c r="W53" s="224"/>
      <c r="X53" s="224" t="s">
        <v>261</v>
      </c>
      <c r="Y53" s="224" t="s">
        <v>205</v>
      </c>
      <c r="Z53" s="214"/>
      <c r="AA53" s="214"/>
      <c r="AB53" s="214"/>
      <c r="AC53" s="214"/>
      <c r="AD53" s="214"/>
      <c r="AE53" s="214"/>
      <c r="AF53" s="214"/>
      <c r="AG53" s="214" t="s">
        <v>272</v>
      </c>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x14ac:dyDescent="0.25">
      <c r="A54" s="226" t="s">
        <v>197</v>
      </c>
      <c r="B54" s="227" t="s">
        <v>134</v>
      </c>
      <c r="C54" s="243" t="s">
        <v>135</v>
      </c>
      <c r="D54" s="228"/>
      <c r="E54" s="229"/>
      <c r="F54" s="230"/>
      <c r="G54" s="230">
        <f>SUMIF(AG55:AG68,"&lt;&gt;NOR",G55:G68)</f>
        <v>0</v>
      </c>
      <c r="H54" s="230"/>
      <c r="I54" s="230">
        <f>SUM(I55:I68)</f>
        <v>0</v>
      </c>
      <c r="J54" s="230"/>
      <c r="K54" s="230">
        <f>SUM(K55:K68)</f>
        <v>0</v>
      </c>
      <c r="L54" s="230"/>
      <c r="M54" s="230">
        <f>SUM(M55:M68)</f>
        <v>0</v>
      </c>
      <c r="N54" s="229"/>
      <c r="O54" s="229">
        <f>SUM(O55:O68)</f>
        <v>0</v>
      </c>
      <c r="P54" s="229"/>
      <c r="Q54" s="229">
        <f>SUM(Q55:Q68)</f>
        <v>0</v>
      </c>
      <c r="R54" s="230"/>
      <c r="S54" s="230"/>
      <c r="T54" s="231"/>
      <c r="U54" s="225"/>
      <c r="V54" s="225">
        <f>SUM(V55:V68)</f>
        <v>0</v>
      </c>
      <c r="W54" s="225"/>
      <c r="X54" s="225"/>
      <c r="Y54" s="225"/>
      <c r="AG54" t="s">
        <v>198</v>
      </c>
    </row>
    <row r="55" spans="1:60" outlineLevel="1" x14ac:dyDescent="0.25">
      <c r="A55" s="253">
        <v>40</v>
      </c>
      <c r="B55" s="254" t="s">
        <v>685</v>
      </c>
      <c r="C55" s="262" t="s">
        <v>686</v>
      </c>
      <c r="D55" s="255" t="s">
        <v>687</v>
      </c>
      <c r="E55" s="256">
        <v>2</v>
      </c>
      <c r="F55" s="257"/>
      <c r="G55" s="258">
        <f>ROUND(E55*F55,2)</f>
        <v>0</v>
      </c>
      <c r="H55" s="257"/>
      <c r="I55" s="258">
        <f>ROUND(E55*H55,2)</f>
        <v>0</v>
      </c>
      <c r="J55" s="257"/>
      <c r="K55" s="258">
        <f>ROUND(E55*J55,2)</f>
        <v>0</v>
      </c>
      <c r="L55" s="258">
        <v>21</v>
      </c>
      <c r="M55" s="258">
        <f>G55*(1+L55/100)</f>
        <v>0</v>
      </c>
      <c r="N55" s="256">
        <v>0</v>
      </c>
      <c r="O55" s="256">
        <f>ROUND(E55*N55,2)</f>
        <v>0</v>
      </c>
      <c r="P55" s="256">
        <v>0</v>
      </c>
      <c r="Q55" s="256">
        <f>ROUND(E55*P55,2)</f>
        <v>0</v>
      </c>
      <c r="R55" s="258"/>
      <c r="S55" s="258" t="s">
        <v>251</v>
      </c>
      <c r="T55" s="259" t="s">
        <v>203</v>
      </c>
      <c r="U55" s="224">
        <v>0</v>
      </c>
      <c r="V55" s="224">
        <f>ROUND(E55*U55,2)</f>
        <v>0</v>
      </c>
      <c r="W55" s="224"/>
      <c r="X55" s="224" t="s">
        <v>261</v>
      </c>
      <c r="Y55" s="224" t="s">
        <v>205</v>
      </c>
      <c r="Z55" s="214"/>
      <c r="AA55" s="214"/>
      <c r="AB55" s="214"/>
      <c r="AC55" s="214"/>
      <c r="AD55" s="214"/>
      <c r="AE55" s="214"/>
      <c r="AF55" s="214"/>
      <c r="AG55" s="214" t="s">
        <v>272</v>
      </c>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outlineLevel="1" x14ac:dyDescent="0.25">
      <c r="A56" s="253">
        <v>41</v>
      </c>
      <c r="B56" s="254" t="s">
        <v>688</v>
      </c>
      <c r="C56" s="262" t="s">
        <v>689</v>
      </c>
      <c r="D56" s="255" t="s">
        <v>687</v>
      </c>
      <c r="E56" s="256">
        <v>2</v>
      </c>
      <c r="F56" s="257"/>
      <c r="G56" s="258">
        <f>ROUND(E56*F56,2)</f>
        <v>0</v>
      </c>
      <c r="H56" s="257"/>
      <c r="I56" s="258">
        <f>ROUND(E56*H56,2)</f>
        <v>0</v>
      </c>
      <c r="J56" s="257"/>
      <c r="K56" s="258">
        <f>ROUND(E56*J56,2)</f>
        <v>0</v>
      </c>
      <c r="L56" s="258">
        <v>21</v>
      </c>
      <c r="M56" s="258">
        <f>G56*(1+L56/100)</f>
        <v>0</v>
      </c>
      <c r="N56" s="256">
        <v>0</v>
      </c>
      <c r="O56" s="256">
        <f>ROUND(E56*N56,2)</f>
        <v>0</v>
      </c>
      <c r="P56" s="256">
        <v>0</v>
      </c>
      <c r="Q56" s="256">
        <f>ROUND(E56*P56,2)</f>
        <v>0</v>
      </c>
      <c r="R56" s="258"/>
      <c r="S56" s="258" t="s">
        <v>251</v>
      </c>
      <c r="T56" s="259" t="s">
        <v>203</v>
      </c>
      <c r="U56" s="224">
        <v>0</v>
      </c>
      <c r="V56" s="224">
        <f>ROUND(E56*U56,2)</f>
        <v>0</v>
      </c>
      <c r="W56" s="224"/>
      <c r="X56" s="224" t="s">
        <v>261</v>
      </c>
      <c r="Y56" s="224" t="s">
        <v>205</v>
      </c>
      <c r="Z56" s="214"/>
      <c r="AA56" s="214"/>
      <c r="AB56" s="214"/>
      <c r="AC56" s="214"/>
      <c r="AD56" s="214"/>
      <c r="AE56" s="214"/>
      <c r="AF56" s="214"/>
      <c r="AG56" s="214" t="s">
        <v>272</v>
      </c>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outlineLevel="1" x14ac:dyDescent="0.25">
      <c r="A57" s="253">
        <v>42</v>
      </c>
      <c r="B57" s="254" t="s">
        <v>690</v>
      </c>
      <c r="C57" s="262" t="s">
        <v>691</v>
      </c>
      <c r="D57" s="255" t="s">
        <v>383</v>
      </c>
      <c r="E57" s="256">
        <v>233</v>
      </c>
      <c r="F57" s="257"/>
      <c r="G57" s="258">
        <f>ROUND(E57*F57,2)</f>
        <v>0</v>
      </c>
      <c r="H57" s="257"/>
      <c r="I57" s="258">
        <f>ROUND(E57*H57,2)</f>
        <v>0</v>
      </c>
      <c r="J57" s="257"/>
      <c r="K57" s="258">
        <f>ROUND(E57*J57,2)</f>
        <v>0</v>
      </c>
      <c r="L57" s="258">
        <v>21</v>
      </c>
      <c r="M57" s="258">
        <f>G57*(1+L57/100)</f>
        <v>0</v>
      </c>
      <c r="N57" s="256">
        <v>0</v>
      </c>
      <c r="O57" s="256">
        <f>ROUND(E57*N57,2)</f>
        <v>0</v>
      </c>
      <c r="P57" s="256">
        <v>0</v>
      </c>
      <c r="Q57" s="256">
        <f>ROUND(E57*P57,2)</f>
        <v>0</v>
      </c>
      <c r="R57" s="258"/>
      <c r="S57" s="258" t="s">
        <v>251</v>
      </c>
      <c r="T57" s="259" t="s">
        <v>203</v>
      </c>
      <c r="U57" s="224">
        <v>0</v>
      </c>
      <c r="V57" s="224">
        <f>ROUND(E57*U57,2)</f>
        <v>0</v>
      </c>
      <c r="W57" s="224"/>
      <c r="X57" s="224" t="s">
        <v>261</v>
      </c>
      <c r="Y57" s="224" t="s">
        <v>205</v>
      </c>
      <c r="Z57" s="214"/>
      <c r="AA57" s="214"/>
      <c r="AB57" s="214"/>
      <c r="AC57" s="214"/>
      <c r="AD57" s="214"/>
      <c r="AE57" s="214"/>
      <c r="AF57" s="214"/>
      <c r="AG57" s="214" t="s">
        <v>272</v>
      </c>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ht="20.399999999999999" outlineLevel="1" x14ac:dyDescent="0.25">
      <c r="A58" s="253">
        <v>43</v>
      </c>
      <c r="B58" s="254" t="s">
        <v>692</v>
      </c>
      <c r="C58" s="262" t="s">
        <v>693</v>
      </c>
      <c r="D58" s="255" t="s">
        <v>258</v>
      </c>
      <c r="E58" s="256">
        <v>15.4</v>
      </c>
      <c r="F58" s="257"/>
      <c r="G58" s="258">
        <f>ROUND(E58*F58,2)</f>
        <v>0</v>
      </c>
      <c r="H58" s="257"/>
      <c r="I58" s="258">
        <f>ROUND(E58*H58,2)</f>
        <v>0</v>
      </c>
      <c r="J58" s="257"/>
      <c r="K58" s="258">
        <f>ROUND(E58*J58,2)</f>
        <v>0</v>
      </c>
      <c r="L58" s="258">
        <v>21</v>
      </c>
      <c r="M58" s="258">
        <f>G58*(1+L58/100)</f>
        <v>0</v>
      </c>
      <c r="N58" s="256">
        <v>0</v>
      </c>
      <c r="O58" s="256">
        <f>ROUND(E58*N58,2)</f>
        <v>0</v>
      </c>
      <c r="P58" s="256">
        <v>0</v>
      </c>
      <c r="Q58" s="256">
        <f>ROUND(E58*P58,2)</f>
        <v>0</v>
      </c>
      <c r="R58" s="258"/>
      <c r="S58" s="258" t="s">
        <v>251</v>
      </c>
      <c r="T58" s="259" t="s">
        <v>203</v>
      </c>
      <c r="U58" s="224">
        <v>0</v>
      </c>
      <c r="V58" s="224">
        <f>ROUND(E58*U58,2)</f>
        <v>0</v>
      </c>
      <c r="W58" s="224"/>
      <c r="X58" s="224" t="s">
        <v>261</v>
      </c>
      <c r="Y58" s="224" t="s">
        <v>205</v>
      </c>
      <c r="Z58" s="214"/>
      <c r="AA58" s="214"/>
      <c r="AB58" s="214"/>
      <c r="AC58" s="214"/>
      <c r="AD58" s="214"/>
      <c r="AE58" s="214"/>
      <c r="AF58" s="214"/>
      <c r="AG58" s="214" t="s">
        <v>272</v>
      </c>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outlineLevel="1" x14ac:dyDescent="0.25">
      <c r="A59" s="253">
        <v>44</v>
      </c>
      <c r="B59" s="254" t="s">
        <v>694</v>
      </c>
      <c r="C59" s="262" t="s">
        <v>695</v>
      </c>
      <c r="D59" s="255" t="s">
        <v>258</v>
      </c>
      <c r="E59" s="256">
        <v>15.4</v>
      </c>
      <c r="F59" s="257"/>
      <c r="G59" s="258">
        <f>ROUND(E59*F59,2)</f>
        <v>0</v>
      </c>
      <c r="H59" s="257"/>
      <c r="I59" s="258">
        <f>ROUND(E59*H59,2)</f>
        <v>0</v>
      </c>
      <c r="J59" s="257"/>
      <c r="K59" s="258">
        <f>ROUND(E59*J59,2)</f>
        <v>0</v>
      </c>
      <c r="L59" s="258">
        <v>21</v>
      </c>
      <c r="M59" s="258">
        <f>G59*(1+L59/100)</f>
        <v>0</v>
      </c>
      <c r="N59" s="256">
        <v>0</v>
      </c>
      <c r="O59" s="256">
        <f>ROUND(E59*N59,2)</f>
        <v>0</v>
      </c>
      <c r="P59" s="256">
        <v>0</v>
      </c>
      <c r="Q59" s="256">
        <f>ROUND(E59*P59,2)</f>
        <v>0</v>
      </c>
      <c r="R59" s="258"/>
      <c r="S59" s="258" t="s">
        <v>251</v>
      </c>
      <c r="T59" s="259" t="s">
        <v>203</v>
      </c>
      <c r="U59" s="224">
        <v>0</v>
      </c>
      <c r="V59" s="224">
        <f>ROUND(E59*U59,2)</f>
        <v>0</v>
      </c>
      <c r="W59" s="224"/>
      <c r="X59" s="224" t="s">
        <v>261</v>
      </c>
      <c r="Y59" s="224" t="s">
        <v>205</v>
      </c>
      <c r="Z59" s="214"/>
      <c r="AA59" s="214"/>
      <c r="AB59" s="214"/>
      <c r="AC59" s="214"/>
      <c r="AD59" s="214"/>
      <c r="AE59" s="214"/>
      <c r="AF59" s="214"/>
      <c r="AG59" s="214" t="s">
        <v>272</v>
      </c>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ht="20.399999999999999" outlineLevel="1" x14ac:dyDescent="0.25">
      <c r="A60" s="253">
        <v>45</v>
      </c>
      <c r="B60" s="254" t="s">
        <v>696</v>
      </c>
      <c r="C60" s="262" t="s">
        <v>697</v>
      </c>
      <c r="D60" s="255" t="s">
        <v>602</v>
      </c>
      <c r="E60" s="256">
        <v>14</v>
      </c>
      <c r="F60" s="257"/>
      <c r="G60" s="258">
        <f>ROUND(E60*F60,2)</f>
        <v>0</v>
      </c>
      <c r="H60" s="257"/>
      <c r="I60" s="258">
        <f>ROUND(E60*H60,2)</f>
        <v>0</v>
      </c>
      <c r="J60" s="257"/>
      <c r="K60" s="258">
        <f>ROUND(E60*J60,2)</f>
        <v>0</v>
      </c>
      <c r="L60" s="258">
        <v>21</v>
      </c>
      <c r="M60" s="258">
        <f>G60*(1+L60/100)</f>
        <v>0</v>
      </c>
      <c r="N60" s="256">
        <v>0</v>
      </c>
      <c r="O60" s="256">
        <f>ROUND(E60*N60,2)</f>
        <v>0</v>
      </c>
      <c r="P60" s="256">
        <v>0</v>
      </c>
      <c r="Q60" s="256">
        <f>ROUND(E60*P60,2)</f>
        <v>0</v>
      </c>
      <c r="R60" s="258"/>
      <c r="S60" s="258" t="s">
        <v>251</v>
      </c>
      <c r="T60" s="259" t="s">
        <v>203</v>
      </c>
      <c r="U60" s="224">
        <v>0</v>
      </c>
      <c r="V60" s="224">
        <f>ROUND(E60*U60,2)</f>
        <v>0</v>
      </c>
      <c r="W60" s="224"/>
      <c r="X60" s="224" t="s">
        <v>261</v>
      </c>
      <c r="Y60" s="224" t="s">
        <v>205</v>
      </c>
      <c r="Z60" s="214"/>
      <c r="AA60" s="214"/>
      <c r="AB60" s="214"/>
      <c r="AC60" s="214"/>
      <c r="AD60" s="214"/>
      <c r="AE60" s="214"/>
      <c r="AF60" s="214"/>
      <c r="AG60" s="214" t="s">
        <v>272</v>
      </c>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ht="20.399999999999999" outlineLevel="1" x14ac:dyDescent="0.25">
      <c r="A61" s="253">
        <v>46</v>
      </c>
      <c r="B61" s="254" t="s">
        <v>698</v>
      </c>
      <c r="C61" s="262" t="s">
        <v>699</v>
      </c>
      <c r="D61" s="255" t="s">
        <v>258</v>
      </c>
      <c r="E61" s="256">
        <v>4.2</v>
      </c>
      <c r="F61" s="257"/>
      <c r="G61" s="258">
        <f>ROUND(E61*F61,2)</f>
        <v>0</v>
      </c>
      <c r="H61" s="257"/>
      <c r="I61" s="258">
        <f>ROUND(E61*H61,2)</f>
        <v>0</v>
      </c>
      <c r="J61" s="257"/>
      <c r="K61" s="258">
        <f>ROUND(E61*J61,2)</f>
        <v>0</v>
      </c>
      <c r="L61" s="258">
        <v>21</v>
      </c>
      <c r="M61" s="258">
        <f>G61*(1+L61/100)</f>
        <v>0</v>
      </c>
      <c r="N61" s="256">
        <v>0</v>
      </c>
      <c r="O61" s="256">
        <f>ROUND(E61*N61,2)</f>
        <v>0</v>
      </c>
      <c r="P61" s="256">
        <v>0</v>
      </c>
      <c r="Q61" s="256">
        <f>ROUND(E61*P61,2)</f>
        <v>0</v>
      </c>
      <c r="R61" s="258"/>
      <c r="S61" s="258" t="s">
        <v>251</v>
      </c>
      <c r="T61" s="259" t="s">
        <v>203</v>
      </c>
      <c r="U61" s="224">
        <v>0</v>
      </c>
      <c r="V61" s="224">
        <f>ROUND(E61*U61,2)</f>
        <v>0</v>
      </c>
      <c r="W61" s="224"/>
      <c r="X61" s="224" t="s">
        <v>261</v>
      </c>
      <c r="Y61" s="224" t="s">
        <v>205</v>
      </c>
      <c r="Z61" s="214"/>
      <c r="AA61" s="214"/>
      <c r="AB61" s="214"/>
      <c r="AC61" s="214"/>
      <c r="AD61" s="214"/>
      <c r="AE61" s="214"/>
      <c r="AF61" s="214"/>
      <c r="AG61" s="214" t="s">
        <v>272</v>
      </c>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outlineLevel="1" x14ac:dyDescent="0.25">
      <c r="A62" s="253">
        <v>47</v>
      </c>
      <c r="B62" s="254" t="s">
        <v>700</v>
      </c>
      <c r="C62" s="262" t="s">
        <v>701</v>
      </c>
      <c r="D62" s="255" t="s">
        <v>383</v>
      </c>
      <c r="E62" s="256">
        <v>233</v>
      </c>
      <c r="F62" s="257"/>
      <c r="G62" s="258">
        <f>ROUND(E62*F62,2)</f>
        <v>0</v>
      </c>
      <c r="H62" s="257"/>
      <c r="I62" s="258">
        <f>ROUND(E62*H62,2)</f>
        <v>0</v>
      </c>
      <c r="J62" s="257"/>
      <c r="K62" s="258">
        <f>ROUND(E62*J62,2)</f>
        <v>0</v>
      </c>
      <c r="L62" s="258">
        <v>21</v>
      </c>
      <c r="M62" s="258">
        <f>G62*(1+L62/100)</f>
        <v>0</v>
      </c>
      <c r="N62" s="256">
        <v>0</v>
      </c>
      <c r="O62" s="256">
        <f>ROUND(E62*N62,2)</f>
        <v>0</v>
      </c>
      <c r="P62" s="256">
        <v>0</v>
      </c>
      <c r="Q62" s="256">
        <f>ROUND(E62*P62,2)</f>
        <v>0</v>
      </c>
      <c r="R62" s="258"/>
      <c r="S62" s="258" t="s">
        <v>251</v>
      </c>
      <c r="T62" s="259" t="s">
        <v>203</v>
      </c>
      <c r="U62" s="224">
        <v>0</v>
      </c>
      <c r="V62" s="224">
        <f>ROUND(E62*U62,2)</f>
        <v>0</v>
      </c>
      <c r="W62" s="224"/>
      <c r="X62" s="224" t="s">
        <v>261</v>
      </c>
      <c r="Y62" s="224" t="s">
        <v>205</v>
      </c>
      <c r="Z62" s="214"/>
      <c r="AA62" s="214"/>
      <c r="AB62" s="214"/>
      <c r="AC62" s="214"/>
      <c r="AD62" s="214"/>
      <c r="AE62" s="214"/>
      <c r="AF62" s="214"/>
      <c r="AG62" s="214" t="s">
        <v>272</v>
      </c>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ht="20.399999999999999" outlineLevel="1" x14ac:dyDescent="0.25">
      <c r="A63" s="253">
        <v>48</v>
      </c>
      <c r="B63" s="254" t="s">
        <v>702</v>
      </c>
      <c r="C63" s="262" t="s">
        <v>703</v>
      </c>
      <c r="D63" s="255" t="s">
        <v>383</v>
      </c>
      <c r="E63" s="256">
        <v>233</v>
      </c>
      <c r="F63" s="257"/>
      <c r="G63" s="258">
        <f>ROUND(E63*F63,2)</f>
        <v>0</v>
      </c>
      <c r="H63" s="257"/>
      <c r="I63" s="258">
        <f>ROUND(E63*H63,2)</f>
        <v>0</v>
      </c>
      <c r="J63" s="257"/>
      <c r="K63" s="258">
        <f>ROUND(E63*J63,2)</f>
        <v>0</v>
      </c>
      <c r="L63" s="258">
        <v>21</v>
      </c>
      <c r="M63" s="258">
        <f>G63*(1+L63/100)</f>
        <v>0</v>
      </c>
      <c r="N63" s="256">
        <v>0</v>
      </c>
      <c r="O63" s="256">
        <f>ROUND(E63*N63,2)</f>
        <v>0</v>
      </c>
      <c r="P63" s="256">
        <v>0</v>
      </c>
      <c r="Q63" s="256">
        <f>ROUND(E63*P63,2)</f>
        <v>0</v>
      </c>
      <c r="R63" s="258"/>
      <c r="S63" s="258" t="s">
        <v>251</v>
      </c>
      <c r="T63" s="259" t="s">
        <v>203</v>
      </c>
      <c r="U63" s="224">
        <v>0</v>
      </c>
      <c r="V63" s="224">
        <f>ROUND(E63*U63,2)</f>
        <v>0</v>
      </c>
      <c r="W63" s="224"/>
      <c r="X63" s="224" t="s">
        <v>261</v>
      </c>
      <c r="Y63" s="224" t="s">
        <v>205</v>
      </c>
      <c r="Z63" s="214"/>
      <c r="AA63" s="214"/>
      <c r="AB63" s="214"/>
      <c r="AC63" s="214"/>
      <c r="AD63" s="214"/>
      <c r="AE63" s="214"/>
      <c r="AF63" s="214"/>
      <c r="AG63" s="214" t="s">
        <v>272</v>
      </c>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outlineLevel="1" x14ac:dyDescent="0.25">
      <c r="A64" s="253">
        <v>49</v>
      </c>
      <c r="B64" s="254" t="s">
        <v>704</v>
      </c>
      <c r="C64" s="262" t="s">
        <v>705</v>
      </c>
      <c r="D64" s="255" t="s">
        <v>383</v>
      </c>
      <c r="E64" s="256">
        <v>233</v>
      </c>
      <c r="F64" s="257"/>
      <c r="G64" s="258">
        <f>ROUND(E64*F64,2)</f>
        <v>0</v>
      </c>
      <c r="H64" s="257"/>
      <c r="I64" s="258">
        <f>ROUND(E64*H64,2)</f>
        <v>0</v>
      </c>
      <c r="J64" s="257"/>
      <c r="K64" s="258">
        <f>ROUND(E64*J64,2)</f>
        <v>0</v>
      </c>
      <c r="L64" s="258">
        <v>21</v>
      </c>
      <c r="M64" s="258">
        <f>G64*(1+L64/100)</f>
        <v>0</v>
      </c>
      <c r="N64" s="256">
        <v>0</v>
      </c>
      <c r="O64" s="256">
        <f>ROUND(E64*N64,2)</f>
        <v>0</v>
      </c>
      <c r="P64" s="256">
        <v>0</v>
      </c>
      <c r="Q64" s="256">
        <f>ROUND(E64*P64,2)</f>
        <v>0</v>
      </c>
      <c r="R64" s="258"/>
      <c r="S64" s="258" t="s">
        <v>251</v>
      </c>
      <c r="T64" s="259" t="s">
        <v>203</v>
      </c>
      <c r="U64" s="224">
        <v>0</v>
      </c>
      <c r="V64" s="224">
        <f>ROUND(E64*U64,2)</f>
        <v>0</v>
      </c>
      <c r="W64" s="224"/>
      <c r="X64" s="224" t="s">
        <v>261</v>
      </c>
      <c r="Y64" s="224" t="s">
        <v>205</v>
      </c>
      <c r="Z64" s="214"/>
      <c r="AA64" s="214"/>
      <c r="AB64" s="214"/>
      <c r="AC64" s="214"/>
      <c r="AD64" s="214"/>
      <c r="AE64" s="214"/>
      <c r="AF64" s="214"/>
      <c r="AG64" s="214" t="s">
        <v>272</v>
      </c>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outlineLevel="1" x14ac:dyDescent="0.25">
      <c r="A65" s="253">
        <v>50</v>
      </c>
      <c r="B65" s="254" t="s">
        <v>706</v>
      </c>
      <c r="C65" s="262" t="s">
        <v>707</v>
      </c>
      <c r="D65" s="255" t="s">
        <v>383</v>
      </c>
      <c r="E65" s="256">
        <v>233</v>
      </c>
      <c r="F65" s="257"/>
      <c r="G65" s="258">
        <f>ROUND(E65*F65,2)</f>
        <v>0</v>
      </c>
      <c r="H65" s="257"/>
      <c r="I65" s="258">
        <f>ROUND(E65*H65,2)</f>
        <v>0</v>
      </c>
      <c r="J65" s="257"/>
      <c r="K65" s="258">
        <f>ROUND(E65*J65,2)</f>
        <v>0</v>
      </c>
      <c r="L65" s="258">
        <v>21</v>
      </c>
      <c r="M65" s="258">
        <f>G65*(1+L65/100)</f>
        <v>0</v>
      </c>
      <c r="N65" s="256">
        <v>0</v>
      </c>
      <c r="O65" s="256">
        <f>ROUND(E65*N65,2)</f>
        <v>0</v>
      </c>
      <c r="P65" s="256">
        <v>0</v>
      </c>
      <c r="Q65" s="256">
        <f>ROUND(E65*P65,2)</f>
        <v>0</v>
      </c>
      <c r="R65" s="258"/>
      <c r="S65" s="258" t="s">
        <v>251</v>
      </c>
      <c r="T65" s="259" t="s">
        <v>203</v>
      </c>
      <c r="U65" s="224">
        <v>0</v>
      </c>
      <c r="V65" s="224">
        <f>ROUND(E65*U65,2)</f>
        <v>0</v>
      </c>
      <c r="W65" s="224"/>
      <c r="X65" s="224" t="s">
        <v>261</v>
      </c>
      <c r="Y65" s="224" t="s">
        <v>205</v>
      </c>
      <c r="Z65" s="214"/>
      <c r="AA65" s="214"/>
      <c r="AB65" s="214"/>
      <c r="AC65" s="214"/>
      <c r="AD65" s="214"/>
      <c r="AE65" s="214"/>
      <c r="AF65" s="214"/>
      <c r="AG65" s="214" t="s">
        <v>272</v>
      </c>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ht="20.399999999999999" outlineLevel="1" x14ac:dyDescent="0.25">
      <c r="A66" s="253">
        <v>51</v>
      </c>
      <c r="B66" s="254" t="s">
        <v>708</v>
      </c>
      <c r="C66" s="262" t="s">
        <v>709</v>
      </c>
      <c r="D66" s="255" t="s">
        <v>258</v>
      </c>
      <c r="E66" s="256">
        <v>38.700000000000003</v>
      </c>
      <c r="F66" s="257"/>
      <c r="G66" s="258">
        <f>ROUND(E66*F66,2)</f>
        <v>0</v>
      </c>
      <c r="H66" s="257"/>
      <c r="I66" s="258">
        <f>ROUND(E66*H66,2)</f>
        <v>0</v>
      </c>
      <c r="J66" s="257"/>
      <c r="K66" s="258">
        <f>ROUND(E66*J66,2)</f>
        <v>0</v>
      </c>
      <c r="L66" s="258">
        <v>21</v>
      </c>
      <c r="M66" s="258">
        <f>G66*(1+L66/100)</f>
        <v>0</v>
      </c>
      <c r="N66" s="256">
        <v>0</v>
      </c>
      <c r="O66" s="256">
        <f>ROUND(E66*N66,2)</f>
        <v>0</v>
      </c>
      <c r="P66" s="256">
        <v>0</v>
      </c>
      <c r="Q66" s="256">
        <f>ROUND(E66*P66,2)</f>
        <v>0</v>
      </c>
      <c r="R66" s="258"/>
      <c r="S66" s="258" t="s">
        <v>251</v>
      </c>
      <c r="T66" s="259" t="s">
        <v>203</v>
      </c>
      <c r="U66" s="224">
        <v>0</v>
      </c>
      <c r="V66" s="224">
        <f>ROUND(E66*U66,2)</f>
        <v>0</v>
      </c>
      <c r="W66" s="224"/>
      <c r="X66" s="224" t="s">
        <v>261</v>
      </c>
      <c r="Y66" s="224" t="s">
        <v>205</v>
      </c>
      <c r="Z66" s="214"/>
      <c r="AA66" s="214"/>
      <c r="AB66" s="214"/>
      <c r="AC66" s="214"/>
      <c r="AD66" s="214"/>
      <c r="AE66" s="214"/>
      <c r="AF66" s="214"/>
      <c r="AG66" s="214" t="s">
        <v>272</v>
      </c>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outlineLevel="1" x14ac:dyDescent="0.25">
      <c r="A67" s="253">
        <v>52</v>
      </c>
      <c r="B67" s="254" t="s">
        <v>710</v>
      </c>
      <c r="C67" s="262" t="s">
        <v>711</v>
      </c>
      <c r="D67" s="255" t="s">
        <v>285</v>
      </c>
      <c r="E67" s="256">
        <v>116.5</v>
      </c>
      <c r="F67" s="257"/>
      <c r="G67" s="258">
        <f>ROUND(E67*F67,2)</f>
        <v>0</v>
      </c>
      <c r="H67" s="257"/>
      <c r="I67" s="258">
        <f>ROUND(E67*H67,2)</f>
        <v>0</v>
      </c>
      <c r="J67" s="257"/>
      <c r="K67" s="258">
        <f>ROUND(E67*J67,2)</f>
        <v>0</v>
      </c>
      <c r="L67" s="258">
        <v>21</v>
      </c>
      <c r="M67" s="258">
        <f>G67*(1+L67/100)</f>
        <v>0</v>
      </c>
      <c r="N67" s="256">
        <v>0</v>
      </c>
      <c r="O67" s="256">
        <f>ROUND(E67*N67,2)</f>
        <v>0</v>
      </c>
      <c r="P67" s="256">
        <v>0</v>
      </c>
      <c r="Q67" s="256">
        <f>ROUND(E67*P67,2)</f>
        <v>0</v>
      </c>
      <c r="R67" s="258"/>
      <c r="S67" s="258" t="s">
        <v>251</v>
      </c>
      <c r="T67" s="259" t="s">
        <v>203</v>
      </c>
      <c r="U67" s="224">
        <v>0</v>
      </c>
      <c r="V67" s="224">
        <f>ROUND(E67*U67,2)</f>
        <v>0</v>
      </c>
      <c r="W67" s="224"/>
      <c r="X67" s="224" t="s">
        <v>261</v>
      </c>
      <c r="Y67" s="224" t="s">
        <v>205</v>
      </c>
      <c r="Z67" s="214"/>
      <c r="AA67" s="214"/>
      <c r="AB67" s="214"/>
      <c r="AC67" s="214"/>
      <c r="AD67" s="214"/>
      <c r="AE67" s="214"/>
      <c r="AF67" s="214"/>
      <c r="AG67" s="214" t="s">
        <v>272</v>
      </c>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outlineLevel="1" x14ac:dyDescent="0.25">
      <c r="A68" s="233">
        <v>53</v>
      </c>
      <c r="B68" s="234" t="s">
        <v>712</v>
      </c>
      <c r="C68" s="244" t="s">
        <v>713</v>
      </c>
      <c r="D68" s="235" t="s">
        <v>383</v>
      </c>
      <c r="E68" s="236">
        <v>233</v>
      </c>
      <c r="F68" s="237"/>
      <c r="G68" s="238">
        <f>ROUND(E68*F68,2)</f>
        <v>0</v>
      </c>
      <c r="H68" s="237"/>
      <c r="I68" s="238">
        <f>ROUND(E68*H68,2)</f>
        <v>0</v>
      </c>
      <c r="J68" s="237"/>
      <c r="K68" s="238">
        <f>ROUND(E68*J68,2)</f>
        <v>0</v>
      </c>
      <c r="L68" s="238">
        <v>21</v>
      </c>
      <c r="M68" s="238">
        <f>G68*(1+L68/100)</f>
        <v>0</v>
      </c>
      <c r="N68" s="236">
        <v>0</v>
      </c>
      <c r="O68" s="236">
        <f>ROUND(E68*N68,2)</f>
        <v>0</v>
      </c>
      <c r="P68" s="236">
        <v>0</v>
      </c>
      <c r="Q68" s="236">
        <f>ROUND(E68*P68,2)</f>
        <v>0</v>
      </c>
      <c r="R68" s="238"/>
      <c r="S68" s="238" t="s">
        <v>251</v>
      </c>
      <c r="T68" s="239" t="s">
        <v>203</v>
      </c>
      <c r="U68" s="224">
        <v>0</v>
      </c>
      <c r="V68" s="224">
        <f>ROUND(E68*U68,2)</f>
        <v>0</v>
      </c>
      <c r="W68" s="224"/>
      <c r="X68" s="224" t="s">
        <v>261</v>
      </c>
      <c r="Y68" s="224" t="s">
        <v>205</v>
      </c>
      <c r="Z68" s="214"/>
      <c r="AA68" s="214"/>
      <c r="AB68" s="214"/>
      <c r="AC68" s="214"/>
      <c r="AD68" s="214"/>
      <c r="AE68" s="214"/>
      <c r="AF68" s="214"/>
      <c r="AG68" s="214" t="s">
        <v>272</v>
      </c>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x14ac:dyDescent="0.25">
      <c r="A69" s="3"/>
      <c r="B69" s="4"/>
      <c r="C69" s="247"/>
      <c r="D69" s="6"/>
      <c r="E69" s="3"/>
      <c r="F69" s="3"/>
      <c r="G69" s="3"/>
      <c r="H69" s="3"/>
      <c r="I69" s="3"/>
      <c r="J69" s="3"/>
      <c r="K69" s="3"/>
      <c r="L69" s="3"/>
      <c r="M69" s="3"/>
      <c r="N69" s="3"/>
      <c r="O69" s="3"/>
      <c r="P69" s="3"/>
      <c r="Q69" s="3"/>
      <c r="R69" s="3"/>
      <c r="S69" s="3"/>
      <c r="T69" s="3"/>
      <c r="U69" s="3"/>
      <c r="V69" s="3"/>
      <c r="W69" s="3"/>
      <c r="X69" s="3"/>
      <c r="Y69" s="3"/>
      <c r="AE69">
        <v>12</v>
      </c>
      <c r="AF69">
        <v>21</v>
      </c>
      <c r="AG69" t="s">
        <v>183</v>
      </c>
    </row>
    <row r="70" spans="1:60" x14ac:dyDescent="0.25">
      <c r="A70" s="217"/>
      <c r="B70" s="218" t="s">
        <v>29</v>
      </c>
      <c r="C70" s="248"/>
      <c r="D70" s="219"/>
      <c r="E70" s="220"/>
      <c r="F70" s="220"/>
      <c r="G70" s="232">
        <f>G8+G14+G23+G29+G42+G49+G54</f>
        <v>0</v>
      </c>
      <c r="H70" s="3"/>
      <c r="I70" s="3"/>
      <c r="J70" s="3"/>
      <c r="K70" s="3"/>
      <c r="L70" s="3"/>
      <c r="M70" s="3"/>
      <c r="N70" s="3"/>
      <c r="O70" s="3"/>
      <c r="P70" s="3"/>
      <c r="Q70" s="3"/>
      <c r="R70" s="3"/>
      <c r="S70" s="3"/>
      <c r="T70" s="3"/>
      <c r="U70" s="3"/>
      <c r="V70" s="3"/>
      <c r="W70" s="3"/>
      <c r="X70" s="3"/>
      <c r="Y70" s="3"/>
      <c r="AE70">
        <f>SUMIF(L7:L68,AE69,G7:G68)</f>
        <v>0</v>
      </c>
      <c r="AF70">
        <f>SUMIF(L7:L68,AF69,G7:G68)</f>
        <v>0</v>
      </c>
      <c r="AG70" t="s">
        <v>252</v>
      </c>
    </row>
    <row r="71" spans="1:60" x14ac:dyDescent="0.25">
      <c r="C71" s="249"/>
      <c r="D71" s="10"/>
      <c r="AG71" t="s">
        <v>254</v>
      </c>
    </row>
    <row r="72" spans="1:60" x14ac:dyDescent="0.25">
      <c r="D72" s="10"/>
    </row>
    <row r="73" spans="1:60" x14ac:dyDescent="0.25">
      <c r="D73" s="10"/>
    </row>
    <row r="74" spans="1:60" x14ac:dyDescent="0.25">
      <c r="D74" s="10"/>
    </row>
    <row r="75" spans="1:60" x14ac:dyDescent="0.25">
      <c r="D75" s="10"/>
    </row>
    <row r="76" spans="1:60" x14ac:dyDescent="0.25">
      <c r="D76" s="10"/>
    </row>
    <row r="77" spans="1:60" x14ac:dyDescent="0.25">
      <c r="D77" s="10"/>
    </row>
    <row r="78" spans="1:60" x14ac:dyDescent="0.25">
      <c r="D78" s="10"/>
    </row>
    <row r="79" spans="1:60" x14ac:dyDescent="0.25">
      <c r="D79" s="10"/>
    </row>
    <row r="80" spans="1:60"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J37XZrjWsWdRsO5XBfMujm+GQQEAECwmaGNaHlr2o6Ox/0irq9eEMTp50Kgn/GAThhGHKymLRvwOM+HaFPy6Fg==" saltValue="BBW+xj69CpM75511u+9A2w==" spinCount="100000" sheet="1" formatRows="0"/>
  <mergeCells count="5">
    <mergeCell ref="A1:G1"/>
    <mergeCell ref="C2:G2"/>
    <mergeCell ref="C3:G3"/>
    <mergeCell ref="C4:G4"/>
    <mergeCell ref="C25:G25"/>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69717-C5D6-43AE-B73E-1B36DFAEB40E}">
  <sheetPr>
    <outlinePr summaryBelow="0"/>
  </sheetPr>
  <dimension ref="A1:BH5000"/>
  <sheetViews>
    <sheetView workbookViewId="0">
      <pane ySplit="7" topLeftCell="A8" activePane="bottomLeft" state="frozen"/>
      <selection pane="bottomLeft" sqref="A1:G1"/>
    </sheetView>
  </sheetViews>
  <sheetFormatPr defaultRowHeight="13.2" outlineLevelRow="1" x14ac:dyDescent="0.25"/>
  <cols>
    <col min="1" max="1" width="3.44140625" customWidth="1"/>
    <col min="2" max="2" width="12.6640625" style="178" customWidth="1"/>
    <col min="3" max="3" width="63.33203125" style="178"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s>
  <sheetData>
    <row r="1" spans="1:60" ht="15.75" customHeight="1" x14ac:dyDescent="0.3">
      <c r="A1" s="199" t="s">
        <v>255</v>
      </c>
      <c r="B1" s="199"/>
      <c r="C1" s="199"/>
      <c r="D1" s="199"/>
      <c r="E1" s="199"/>
      <c r="F1" s="199"/>
      <c r="G1" s="199"/>
      <c r="AG1" t="s">
        <v>168</v>
      </c>
    </row>
    <row r="2" spans="1:60" ht="25.05" customHeight="1" x14ac:dyDescent="0.25">
      <c r="A2" s="200" t="s">
        <v>7</v>
      </c>
      <c r="B2" s="49" t="s">
        <v>43</v>
      </c>
      <c r="C2" s="203" t="s">
        <v>44</v>
      </c>
      <c r="D2" s="201"/>
      <c r="E2" s="201"/>
      <c r="F2" s="201"/>
      <c r="G2" s="202"/>
      <c r="AG2" t="s">
        <v>169</v>
      </c>
    </row>
    <row r="3" spans="1:60" ht="25.05" customHeight="1" x14ac:dyDescent="0.25">
      <c r="A3" s="200" t="s">
        <v>8</v>
      </c>
      <c r="B3" s="49" t="s">
        <v>63</v>
      </c>
      <c r="C3" s="203" t="s">
        <v>64</v>
      </c>
      <c r="D3" s="201"/>
      <c r="E3" s="201"/>
      <c r="F3" s="201"/>
      <c r="G3" s="202"/>
      <c r="AC3" s="178" t="s">
        <v>169</v>
      </c>
      <c r="AG3" t="s">
        <v>173</v>
      </c>
    </row>
    <row r="4" spans="1:60" ht="25.05" customHeight="1" x14ac:dyDescent="0.25">
      <c r="A4" s="204" t="s">
        <v>9</v>
      </c>
      <c r="B4" s="205" t="s">
        <v>53</v>
      </c>
      <c r="C4" s="206" t="s">
        <v>58</v>
      </c>
      <c r="D4" s="207"/>
      <c r="E4" s="207"/>
      <c r="F4" s="207"/>
      <c r="G4" s="208"/>
      <c r="AG4" t="s">
        <v>174</v>
      </c>
    </row>
    <row r="5" spans="1:60" x14ac:dyDescent="0.25">
      <c r="D5" s="10"/>
    </row>
    <row r="6" spans="1:60" ht="39.6" x14ac:dyDescent="0.25">
      <c r="A6" s="210" t="s">
        <v>175</v>
      </c>
      <c r="B6" s="212" t="s">
        <v>176</v>
      </c>
      <c r="C6" s="212" t="s">
        <v>177</v>
      </c>
      <c r="D6" s="211" t="s">
        <v>178</v>
      </c>
      <c r="E6" s="210" t="s">
        <v>179</v>
      </c>
      <c r="F6" s="209" t="s">
        <v>180</v>
      </c>
      <c r="G6" s="210" t="s">
        <v>29</v>
      </c>
      <c r="H6" s="213" t="s">
        <v>30</v>
      </c>
      <c r="I6" s="213" t="s">
        <v>181</v>
      </c>
      <c r="J6" s="213" t="s">
        <v>31</v>
      </c>
      <c r="K6" s="213" t="s">
        <v>182</v>
      </c>
      <c r="L6" s="213" t="s">
        <v>183</v>
      </c>
      <c r="M6" s="213" t="s">
        <v>184</v>
      </c>
      <c r="N6" s="213" t="s">
        <v>185</v>
      </c>
      <c r="O6" s="213" t="s">
        <v>186</v>
      </c>
      <c r="P6" s="213" t="s">
        <v>187</v>
      </c>
      <c r="Q6" s="213" t="s">
        <v>188</v>
      </c>
      <c r="R6" s="213" t="s">
        <v>189</v>
      </c>
      <c r="S6" s="213" t="s">
        <v>190</v>
      </c>
      <c r="T6" s="213" t="s">
        <v>191</v>
      </c>
      <c r="U6" s="213" t="s">
        <v>192</v>
      </c>
      <c r="V6" s="213" t="s">
        <v>193</v>
      </c>
      <c r="W6" s="213" t="s">
        <v>194</v>
      </c>
      <c r="X6" s="213" t="s">
        <v>195</v>
      </c>
      <c r="Y6" s="213" t="s">
        <v>196</v>
      </c>
    </row>
    <row r="7" spans="1:60" hidden="1" x14ac:dyDescent="0.25">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5">
      <c r="A8" s="226" t="s">
        <v>197</v>
      </c>
      <c r="B8" s="227" t="s">
        <v>163</v>
      </c>
      <c r="C8" s="243" t="s">
        <v>164</v>
      </c>
      <c r="D8" s="228"/>
      <c r="E8" s="229"/>
      <c r="F8" s="230"/>
      <c r="G8" s="230">
        <f>SUMIF(AG9:AG9,"&lt;&gt;NOR",G9:G9)</f>
        <v>0</v>
      </c>
      <c r="H8" s="230"/>
      <c r="I8" s="230">
        <f>SUM(I9:I9)</f>
        <v>0</v>
      </c>
      <c r="J8" s="230"/>
      <c r="K8" s="230">
        <f>SUM(K9:K9)</f>
        <v>0</v>
      </c>
      <c r="L8" s="230"/>
      <c r="M8" s="230">
        <f>SUM(M9:M9)</f>
        <v>0</v>
      </c>
      <c r="N8" s="229"/>
      <c r="O8" s="229">
        <f>SUM(O9:O9)</f>
        <v>0</v>
      </c>
      <c r="P8" s="229"/>
      <c r="Q8" s="229">
        <f>SUM(Q9:Q9)</f>
        <v>0</v>
      </c>
      <c r="R8" s="230"/>
      <c r="S8" s="230"/>
      <c r="T8" s="231"/>
      <c r="U8" s="225"/>
      <c r="V8" s="225">
        <f>SUM(V9:V9)</f>
        <v>0</v>
      </c>
      <c r="W8" s="225"/>
      <c r="X8" s="225"/>
      <c r="Y8" s="225"/>
      <c r="AG8" t="s">
        <v>198</v>
      </c>
    </row>
    <row r="9" spans="1:60" outlineLevel="1" x14ac:dyDescent="0.25">
      <c r="A9" s="233">
        <v>1</v>
      </c>
      <c r="B9" s="234" t="s">
        <v>714</v>
      </c>
      <c r="C9" s="244" t="s">
        <v>715</v>
      </c>
      <c r="D9" s="235" t="s">
        <v>716</v>
      </c>
      <c r="E9" s="236">
        <v>60</v>
      </c>
      <c r="F9" s="237"/>
      <c r="G9" s="238">
        <f>ROUND(E9*F9,2)</f>
        <v>0</v>
      </c>
      <c r="H9" s="237"/>
      <c r="I9" s="238">
        <f>ROUND(E9*H9,2)</f>
        <v>0</v>
      </c>
      <c r="J9" s="237"/>
      <c r="K9" s="238">
        <f>ROUND(E9*J9,2)</f>
        <v>0</v>
      </c>
      <c r="L9" s="238">
        <v>21</v>
      </c>
      <c r="M9" s="238">
        <f>G9*(1+L9/100)</f>
        <v>0</v>
      </c>
      <c r="N9" s="236">
        <v>0</v>
      </c>
      <c r="O9" s="236">
        <f>ROUND(E9*N9,2)</f>
        <v>0</v>
      </c>
      <c r="P9" s="236">
        <v>0</v>
      </c>
      <c r="Q9" s="236">
        <f>ROUND(E9*P9,2)</f>
        <v>0</v>
      </c>
      <c r="R9" s="238"/>
      <c r="S9" s="238" t="s">
        <v>251</v>
      </c>
      <c r="T9" s="239" t="s">
        <v>203</v>
      </c>
      <c r="U9" s="224">
        <v>0</v>
      </c>
      <c r="V9" s="224">
        <f>ROUND(E9*U9,2)</f>
        <v>0</v>
      </c>
      <c r="W9" s="224"/>
      <c r="X9" s="224" t="s">
        <v>261</v>
      </c>
      <c r="Y9" s="224" t="s">
        <v>205</v>
      </c>
      <c r="Z9" s="214"/>
      <c r="AA9" s="214"/>
      <c r="AB9" s="214"/>
      <c r="AC9" s="214"/>
      <c r="AD9" s="214"/>
      <c r="AE9" s="214"/>
      <c r="AF9" s="214"/>
      <c r="AG9" s="214" t="s">
        <v>262</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x14ac:dyDescent="0.25">
      <c r="A10" s="3"/>
      <c r="B10" s="4"/>
      <c r="C10" s="247"/>
      <c r="D10" s="6"/>
      <c r="E10" s="3"/>
      <c r="F10" s="3"/>
      <c r="G10" s="3"/>
      <c r="H10" s="3"/>
      <c r="I10" s="3"/>
      <c r="J10" s="3"/>
      <c r="K10" s="3"/>
      <c r="L10" s="3"/>
      <c r="M10" s="3"/>
      <c r="N10" s="3"/>
      <c r="O10" s="3"/>
      <c r="P10" s="3"/>
      <c r="Q10" s="3"/>
      <c r="R10" s="3"/>
      <c r="S10" s="3"/>
      <c r="T10" s="3"/>
      <c r="U10" s="3"/>
      <c r="V10" s="3"/>
      <c r="W10" s="3"/>
      <c r="X10" s="3"/>
      <c r="Y10" s="3"/>
      <c r="AE10">
        <v>12</v>
      </c>
      <c r="AF10">
        <v>21</v>
      </c>
      <c r="AG10" t="s">
        <v>183</v>
      </c>
    </row>
    <row r="11" spans="1:60" x14ac:dyDescent="0.25">
      <c r="A11" s="217"/>
      <c r="B11" s="218" t="s">
        <v>29</v>
      </c>
      <c r="C11" s="248"/>
      <c r="D11" s="219"/>
      <c r="E11" s="220"/>
      <c r="F11" s="220"/>
      <c r="G11" s="232">
        <f>G8</f>
        <v>0</v>
      </c>
      <c r="H11" s="3"/>
      <c r="I11" s="3"/>
      <c r="J11" s="3"/>
      <c r="K11" s="3"/>
      <c r="L11" s="3"/>
      <c r="M11" s="3"/>
      <c r="N11" s="3"/>
      <c r="O11" s="3"/>
      <c r="P11" s="3"/>
      <c r="Q11" s="3"/>
      <c r="R11" s="3"/>
      <c r="S11" s="3"/>
      <c r="T11" s="3"/>
      <c r="U11" s="3"/>
      <c r="V11" s="3"/>
      <c r="W11" s="3"/>
      <c r="X11" s="3"/>
      <c r="Y11" s="3"/>
      <c r="AE11">
        <f>SUMIF(L7:L9,AE10,G7:G9)</f>
        <v>0</v>
      </c>
      <c r="AF11">
        <f>SUMIF(L7:L9,AF10,G7:G9)</f>
        <v>0</v>
      </c>
      <c r="AG11" t="s">
        <v>252</v>
      </c>
    </row>
    <row r="12" spans="1:60" x14ac:dyDescent="0.25">
      <c r="C12" s="249"/>
      <c r="D12" s="10"/>
      <c r="AG12" t="s">
        <v>254</v>
      </c>
    </row>
    <row r="13" spans="1:60" x14ac:dyDescent="0.25">
      <c r="D13" s="10"/>
    </row>
    <row r="14" spans="1:60" x14ac:dyDescent="0.25">
      <c r="D14" s="10"/>
    </row>
    <row r="15" spans="1:60" x14ac:dyDescent="0.25">
      <c r="D15" s="10"/>
    </row>
    <row r="16" spans="1:60" x14ac:dyDescent="0.25">
      <c r="D16" s="10"/>
    </row>
    <row r="17" spans="4:4" x14ac:dyDescent="0.25">
      <c r="D17" s="10"/>
    </row>
    <row r="18" spans="4:4" x14ac:dyDescent="0.25">
      <c r="D18" s="10"/>
    </row>
    <row r="19" spans="4:4" x14ac:dyDescent="0.25">
      <c r="D19" s="10"/>
    </row>
    <row r="20" spans="4:4" x14ac:dyDescent="0.25">
      <c r="D20" s="10"/>
    </row>
    <row r="21" spans="4:4" x14ac:dyDescent="0.25">
      <c r="D21" s="10"/>
    </row>
    <row r="22" spans="4:4" x14ac:dyDescent="0.25">
      <c r="D22" s="10"/>
    </row>
    <row r="23" spans="4:4" x14ac:dyDescent="0.25">
      <c r="D23" s="10"/>
    </row>
    <row r="24" spans="4:4" x14ac:dyDescent="0.25">
      <c r="D24" s="10"/>
    </row>
    <row r="25" spans="4:4" x14ac:dyDescent="0.25">
      <c r="D25" s="10"/>
    </row>
    <row r="26" spans="4:4" x14ac:dyDescent="0.25">
      <c r="D26" s="10"/>
    </row>
    <row r="27" spans="4:4" x14ac:dyDescent="0.25">
      <c r="D27" s="10"/>
    </row>
    <row r="28" spans="4:4" x14ac:dyDescent="0.25">
      <c r="D28" s="10"/>
    </row>
    <row r="29" spans="4:4" x14ac:dyDescent="0.25">
      <c r="D29" s="10"/>
    </row>
    <row r="30" spans="4:4" x14ac:dyDescent="0.25">
      <c r="D30" s="10"/>
    </row>
    <row r="31" spans="4:4" x14ac:dyDescent="0.25">
      <c r="D31" s="10"/>
    </row>
    <row r="32" spans="4:4" x14ac:dyDescent="0.25">
      <c r="D32" s="10"/>
    </row>
    <row r="33" spans="4:4" x14ac:dyDescent="0.25">
      <c r="D33" s="10"/>
    </row>
    <row r="34" spans="4:4" x14ac:dyDescent="0.25">
      <c r="D34" s="10"/>
    </row>
    <row r="35" spans="4:4" x14ac:dyDescent="0.25">
      <c r="D35" s="10"/>
    </row>
    <row r="36" spans="4:4" x14ac:dyDescent="0.25">
      <c r="D36" s="10"/>
    </row>
    <row r="37" spans="4:4" x14ac:dyDescent="0.25">
      <c r="D37" s="10"/>
    </row>
    <row r="38" spans="4:4" x14ac:dyDescent="0.25">
      <c r="D38" s="10"/>
    </row>
    <row r="39" spans="4:4" x14ac:dyDescent="0.25">
      <c r="D39" s="10"/>
    </row>
    <row r="40" spans="4:4" x14ac:dyDescent="0.25">
      <c r="D40" s="10"/>
    </row>
    <row r="41" spans="4:4" x14ac:dyDescent="0.25">
      <c r="D41" s="10"/>
    </row>
    <row r="42" spans="4:4" x14ac:dyDescent="0.25">
      <c r="D42" s="10"/>
    </row>
    <row r="43" spans="4:4" x14ac:dyDescent="0.25">
      <c r="D43" s="10"/>
    </row>
    <row r="44" spans="4:4" x14ac:dyDescent="0.25">
      <c r="D44" s="10"/>
    </row>
    <row r="45" spans="4:4" x14ac:dyDescent="0.25">
      <c r="D45" s="10"/>
    </row>
    <row r="46" spans="4:4" x14ac:dyDescent="0.25">
      <c r="D46" s="10"/>
    </row>
    <row r="47" spans="4:4" x14ac:dyDescent="0.25">
      <c r="D47" s="10"/>
    </row>
    <row r="48" spans="4:4" x14ac:dyDescent="0.25">
      <c r="D48" s="10"/>
    </row>
    <row r="49" spans="4:4" x14ac:dyDescent="0.25">
      <c r="D49" s="10"/>
    </row>
    <row r="50" spans="4:4" x14ac:dyDescent="0.25">
      <c r="D50" s="10"/>
    </row>
    <row r="51" spans="4:4" x14ac:dyDescent="0.25">
      <c r="D51" s="10"/>
    </row>
    <row r="52" spans="4:4" x14ac:dyDescent="0.25">
      <c r="D52" s="10"/>
    </row>
    <row r="53" spans="4:4" x14ac:dyDescent="0.25">
      <c r="D53" s="10"/>
    </row>
    <row r="54" spans="4:4" x14ac:dyDescent="0.25">
      <c r="D54" s="10"/>
    </row>
    <row r="55" spans="4:4" x14ac:dyDescent="0.25">
      <c r="D55" s="10"/>
    </row>
    <row r="56" spans="4:4" x14ac:dyDescent="0.25">
      <c r="D56" s="10"/>
    </row>
    <row r="57" spans="4:4" x14ac:dyDescent="0.25">
      <c r="D57" s="10"/>
    </row>
    <row r="58" spans="4:4" x14ac:dyDescent="0.25">
      <c r="D58" s="10"/>
    </row>
    <row r="59" spans="4:4" x14ac:dyDescent="0.25">
      <c r="D59" s="10"/>
    </row>
    <row r="60" spans="4:4" x14ac:dyDescent="0.25">
      <c r="D60" s="10"/>
    </row>
    <row r="61" spans="4:4" x14ac:dyDescent="0.25">
      <c r="D61" s="10"/>
    </row>
    <row r="62" spans="4:4" x14ac:dyDescent="0.25">
      <c r="D62" s="10"/>
    </row>
    <row r="63" spans="4:4" x14ac:dyDescent="0.25">
      <c r="D63" s="10"/>
    </row>
    <row r="64" spans="4:4"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J1+ObeR1COFOeyUVAaZnaplHx+7/G8N3rpSYVsml0N5FHOvZiGkpAPhqcxaDA4lTMDUfwGvmAPfoo0nwHtcClw==" saltValue="hG2Awn+R5Ubehcn4q5SIlQ==" spinCount="100000" sheet="1" formatRows="0"/>
  <mergeCells count="4">
    <mergeCell ref="A1:G1"/>
    <mergeCell ref="C2:G2"/>
    <mergeCell ref="C3:G3"/>
    <mergeCell ref="C4:G4"/>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54</vt:i4>
      </vt:variant>
    </vt:vector>
  </HeadingPairs>
  <TitlesOfParts>
    <vt:vector size="61" baseType="lpstr">
      <vt:lpstr>Pokyny pro vyplnění</vt:lpstr>
      <vt:lpstr>Stavba</vt:lpstr>
      <vt:lpstr>VzorPolozky</vt:lpstr>
      <vt:lpstr>000 01 Naklady</vt:lpstr>
      <vt:lpstr>SO 100 01 Pol</vt:lpstr>
      <vt:lpstr>SO 401 1 Pol</vt:lpstr>
      <vt:lpstr>SO 410 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'000 01 Naklady'!Názvy_tisku</vt:lpstr>
      <vt:lpstr>'SO 100 01 Pol'!Názvy_tisku</vt:lpstr>
      <vt:lpstr>'SO 401 1 Pol'!Názvy_tisku</vt:lpstr>
      <vt:lpstr>'SO 410 01 Pol'!Názvy_tisku</vt:lpstr>
      <vt:lpstr>oadresa</vt:lpstr>
      <vt:lpstr>Stavba!Objednatel</vt:lpstr>
      <vt:lpstr>Stavba!Objekt</vt:lpstr>
      <vt:lpstr>'000 01 Naklady'!Oblast_tisku</vt:lpstr>
      <vt:lpstr>'SO 100 01 Pol'!Oblast_tisku</vt:lpstr>
      <vt:lpstr>'SO 401 1 Pol'!Oblast_tisku</vt:lpstr>
      <vt:lpstr>'SO 410 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Šimo</dc:creator>
  <cp:lastModifiedBy>Adam Šimo</cp:lastModifiedBy>
  <cp:lastPrinted>2019-03-19T12:27:02Z</cp:lastPrinted>
  <dcterms:created xsi:type="dcterms:W3CDTF">2009-04-08T07:15:50Z</dcterms:created>
  <dcterms:modified xsi:type="dcterms:W3CDTF">2025-03-11T19:50:34Z</dcterms:modified>
</cp:coreProperties>
</file>