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Q:\kopie_dat_z_PC\motyckovak\Projekty\Rucka\Havarie_stozaru_Plzenska_Sokolovska\Nova_verze_rozpoczu_05_2025\"/>
    </mc:Choice>
  </mc:AlternateContent>
  <bookViews>
    <workbookView xWindow="0" yWindow="0" windowWidth="0" windowHeight="0"/>
  </bookViews>
  <sheets>
    <sheet name="Rekapitulace stavby" sheetId="1" r:id="rId1"/>
    <sheet name="Stožár 503-15 - Třmen do ..." sheetId="2" r:id="rId2"/>
    <sheet name="Stožár 56-13 - Třmen do p..." sheetId="3" r:id="rId3"/>
    <sheet name="Stožár 57-1 - Třmen do pů..." sheetId="4" r:id="rId4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'Stožár 503-15 - Třmen do ...'!$C$129:$K$212</definedName>
    <definedName name="_xlnm.Print_Area" localSheetId="1">'Stožár 503-15 - Třmen do ...'!$C$4:$J$76,'Stožár 503-15 - Třmen do ...'!$C$82:$J$111,'Stožár 503-15 - Třmen do ...'!$C$117:$J$212</definedName>
    <definedName name="_xlnm.Print_Titles" localSheetId="1">'Stožár 503-15 - Třmen do ...'!$129:$129</definedName>
    <definedName name="_xlnm._FilterDatabase" localSheetId="2" hidden="1">'Stožár 56-13 - Třmen do p...'!$C$129:$K$213</definedName>
    <definedName name="_xlnm.Print_Area" localSheetId="2">'Stožár 56-13 - Třmen do p...'!$C$4:$J$76,'Stožár 56-13 - Třmen do p...'!$C$82:$J$111,'Stožár 56-13 - Třmen do p...'!$C$117:$J$213</definedName>
    <definedName name="_xlnm.Print_Titles" localSheetId="2">'Stožár 56-13 - Třmen do p...'!$129:$129</definedName>
    <definedName name="_xlnm._FilterDatabase" localSheetId="3" hidden="1">'Stožár 57-1 - Třmen do pů...'!$C$129:$K$209</definedName>
    <definedName name="_xlnm.Print_Area" localSheetId="3">'Stožár 57-1 - Třmen do pů...'!$C$4:$J$76,'Stožár 57-1 - Třmen do pů...'!$C$82:$J$111,'Stožár 57-1 - Třmen do pů...'!$C$117:$J$209</definedName>
    <definedName name="_xlnm.Print_Titles" localSheetId="3">'Stožár 57-1 - Třmen do pů...'!$129:$129</definedName>
  </definedNames>
  <calcPr/>
</workbook>
</file>

<file path=xl/calcChain.xml><?xml version="1.0" encoding="utf-8"?>
<calcChain xmlns="http://schemas.openxmlformats.org/spreadsheetml/2006/main">
  <c i="4" l="1" r="J37"/>
  <c r="J36"/>
  <c i="1" r="AY97"/>
  <c i="4" r="J35"/>
  <c i="1" r="AX97"/>
  <c i="4" r="BI209"/>
  <c r="BH209"/>
  <c r="BG209"/>
  <c r="BF209"/>
  <c r="T209"/>
  <c r="T208"/>
  <c r="R209"/>
  <c r="R208"/>
  <c r="P209"/>
  <c r="P208"/>
  <c r="BI207"/>
  <c r="BH207"/>
  <c r="BG207"/>
  <c r="BF207"/>
  <c r="T207"/>
  <c r="T206"/>
  <c r="R207"/>
  <c r="R206"/>
  <c r="P207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0"/>
  <c r="BH200"/>
  <c r="BG200"/>
  <c r="BF200"/>
  <c r="T200"/>
  <c r="R200"/>
  <c r="P200"/>
  <c r="BI199"/>
  <c r="BH199"/>
  <c r="BG199"/>
  <c r="BF199"/>
  <c r="T199"/>
  <c r="R199"/>
  <c r="P199"/>
  <c r="BI196"/>
  <c r="BH196"/>
  <c r="BG196"/>
  <c r="BF196"/>
  <c r="T196"/>
  <c r="R196"/>
  <c r="P196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6"/>
  <c r="BH146"/>
  <c r="BG146"/>
  <c r="BF146"/>
  <c r="T146"/>
  <c r="T145"/>
  <c r="R146"/>
  <c r="R145"/>
  <c r="P146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F124"/>
  <c r="E122"/>
  <c r="F89"/>
  <c r="E87"/>
  <c r="J24"/>
  <c r="E24"/>
  <c r="J127"/>
  <c r="J23"/>
  <c r="J21"/>
  <c r="E21"/>
  <c r="J91"/>
  <c r="J20"/>
  <c r="J18"/>
  <c r="E18"/>
  <c r="F127"/>
  <c r="J17"/>
  <c r="J15"/>
  <c r="E15"/>
  <c r="F126"/>
  <c r="J14"/>
  <c r="J12"/>
  <c r="J124"/>
  <c r="E7"/>
  <c r="E85"/>
  <c i="3" r="J37"/>
  <c r="J36"/>
  <c i="1" r="AY96"/>
  <c i="3" r="J35"/>
  <c i="1" r="AX96"/>
  <c i="3" r="BI213"/>
  <c r="BH213"/>
  <c r="BG213"/>
  <c r="BF213"/>
  <c r="T213"/>
  <c r="T212"/>
  <c r="R213"/>
  <c r="R212"/>
  <c r="P213"/>
  <c r="P212"/>
  <c r="BI211"/>
  <c r="BH211"/>
  <c r="BG211"/>
  <c r="BF211"/>
  <c r="T211"/>
  <c r="T210"/>
  <c r="R211"/>
  <c r="R210"/>
  <c r="P211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4"/>
  <c r="BH204"/>
  <c r="BG204"/>
  <c r="BF204"/>
  <c r="T204"/>
  <c r="R204"/>
  <c r="P204"/>
  <c r="BI203"/>
  <c r="BH203"/>
  <c r="BG203"/>
  <c r="BF203"/>
  <c r="T203"/>
  <c r="R203"/>
  <c r="P203"/>
  <c r="BI200"/>
  <c r="BH200"/>
  <c r="BG200"/>
  <c r="BF200"/>
  <c r="T200"/>
  <c r="R200"/>
  <c r="P200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6"/>
  <c r="BH146"/>
  <c r="BG146"/>
  <c r="BF146"/>
  <c r="T146"/>
  <c r="T145"/>
  <c r="R146"/>
  <c r="R145"/>
  <c r="P146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F124"/>
  <c r="E122"/>
  <c r="F89"/>
  <c r="E87"/>
  <c r="J24"/>
  <c r="E24"/>
  <c r="J127"/>
  <c r="J23"/>
  <c r="J21"/>
  <c r="E21"/>
  <c r="J126"/>
  <c r="J20"/>
  <c r="J18"/>
  <c r="E18"/>
  <c r="F127"/>
  <c r="J17"/>
  <c r="J15"/>
  <c r="E15"/>
  <c r="F126"/>
  <c r="J14"/>
  <c r="J12"/>
  <c r="J124"/>
  <c r="E7"/>
  <c r="E120"/>
  <c i="2" r="J37"/>
  <c r="J36"/>
  <c i="1" r="AY95"/>
  <c i="2" r="J35"/>
  <c i="1" r="AX95"/>
  <c i="2" r="BI212"/>
  <c r="BH212"/>
  <c r="BG212"/>
  <c r="BF212"/>
  <c r="T212"/>
  <c r="T211"/>
  <c r="R212"/>
  <c r="R211"/>
  <c r="P212"/>
  <c r="P211"/>
  <c r="BI210"/>
  <c r="BH210"/>
  <c r="BG210"/>
  <c r="BF210"/>
  <c r="T210"/>
  <c r="T209"/>
  <c r="R210"/>
  <c r="R209"/>
  <c r="P210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4"/>
  <c r="BH204"/>
  <c r="BG204"/>
  <c r="BF204"/>
  <c r="T204"/>
  <c r="R204"/>
  <c r="P204"/>
  <c r="BI203"/>
  <c r="BH203"/>
  <c r="BG203"/>
  <c r="BF203"/>
  <c r="T203"/>
  <c r="R203"/>
  <c r="P203"/>
  <c r="BI200"/>
  <c r="BH200"/>
  <c r="BG200"/>
  <c r="BF200"/>
  <c r="T200"/>
  <c r="R200"/>
  <c r="P200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6"/>
  <c r="BH146"/>
  <c r="BG146"/>
  <c r="BF146"/>
  <c r="T146"/>
  <c r="T145"/>
  <c r="R146"/>
  <c r="R145"/>
  <c r="P146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F124"/>
  <c r="E122"/>
  <c r="F89"/>
  <c r="E87"/>
  <c r="J24"/>
  <c r="E24"/>
  <c r="J127"/>
  <c r="J23"/>
  <c r="J21"/>
  <c r="E21"/>
  <c r="J126"/>
  <c r="J20"/>
  <c r="J18"/>
  <c r="E18"/>
  <c r="F92"/>
  <c r="J17"/>
  <c r="J15"/>
  <c r="E15"/>
  <c r="F126"/>
  <c r="J14"/>
  <c r="J12"/>
  <c r="J89"/>
  <c r="E7"/>
  <c r="E85"/>
  <c i="1" r="L90"/>
  <c r="AM90"/>
  <c r="AM89"/>
  <c r="L89"/>
  <c r="AM87"/>
  <c r="L87"/>
  <c r="L85"/>
  <c r="L84"/>
  <c i="2" r="BK163"/>
  <c r="J188"/>
  <c r="BK146"/>
  <c r="J137"/>
  <c r="BK184"/>
  <c r="J189"/>
  <c r="J179"/>
  <c r="J164"/>
  <c r="J143"/>
  <c i="3" r="J175"/>
  <c r="J194"/>
  <c r="BK211"/>
  <c r="BK133"/>
  <c r="BK177"/>
  <c r="BK167"/>
  <c r="J151"/>
  <c r="BK186"/>
  <c r="J166"/>
  <c r="BK209"/>
  <c r="BK191"/>
  <c r="BK163"/>
  <c i="4" r="J163"/>
  <c r="BK204"/>
  <c r="BK143"/>
  <c r="J159"/>
  <c r="BK172"/>
  <c r="J205"/>
  <c r="J141"/>
  <c r="J153"/>
  <c r="BK133"/>
  <c i="2" r="J195"/>
  <c r="BK210"/>
  <c r="J166"/>
  <c r="J199"/>
  <c r="J157"/>
  <c r="BK171"/>
  <c r="BK181"/>
  <c r="BK173"/>
  <c r="BK172"/>
  <c r="BK164"/>
  <c r="J165"/>
  <c i="3" r="BK203"/>
  <c r="J208"/>
  <c r="BK144"/>
  <c r="J200"/>
  <c r="J165"/>
  <c r="J193"/>
  <c r="J150"/>
  <c r="BK182"/>
  <c r="BK151"/>
  <c r="J185"/>
  <c r="BK137"/>
  <c i="4" r="BK171"/>
  <c r="J166"/>
  <c r="J182"/>
  <c r="J187"/>
  <c r="BK183"/>
  <c r="BK151"/>
  <c r="BK156"/>
  <c r="BK135"/>
  <c i="2" r="J162"/>
  <c r="BK186"/>
  <c r="BK187"/>
  <c r="BK189"/>
  <c r="BK180"/>
  <c r="BK179"/>
  <c r="BK141"/>
  <c r="BK207"/>
  <c r="J135"/>
  <c i="3" r="J146"/>
  <c r="BK172"/>
  <c r="BK159"/>
  <c r="J203"/>
  <c r="J174"/>
  <c r="BK171"/>
  <c r="J181"/>
  <c r="J183"/>
  <c r="J133"/>
  <c r="J177"/>
  <c r="BK142"/>
  <c i="4" r="BK190"/>
  <c r="BK205"/>
  <c r="J179"/>
  <c r="BK189"/>
  <c r="BK202"/>
  <c r="BK170"/>
  <c r="BK182"/>
  <c r="BK195"/>
  <c r="J144"/>
  <c r="BK146"/>
  <c r="BK203"/>
  <c i="2" r="J207"/>
  <c r="BK194"/>
  <c r="J210"/>
  <c r="BK193"/>
  <c r="J181"/>
  <c r="BK192"/>
  <c r="J177"/>
  <c r="J146"/>
  <c r="BK168"/>
  <c r="BK153"/>
  <c i="3" r="J143"/>
  <c r="BK194"/>
  <c r="J164"/>
  <c i="4" r="J190"/>
  <c r="BK149"/>
  <c r="BK169"/>
  <c r="J183"/>
  <c r="BK199"/>
  <c r="BK196"/>
  <c r="BK179"/>
  <c r="BK180"/>
  <c r="J142"/>
  <c r="J168"/>
  <c i="2" r="BK185"/>
  <c r="BK206"/>
  <c r="J212"/>
  <c r="J168"/>
  <c r="J194"/>
  <c r="J159"/>
  <c r="J197"/>
  <c r="BK166"/>
  <c r="J151"/>
  <c r="BK156"/>
  <c r="J174"/>
  <c i="3" r="BK153"/>
  <c r="BK173"/>
  <c r="J173"/>
  <c r="J209"/>
  <c r="J156"/>
  <c r="BK178"/>
  <c r="BK213"/>
  <c r="BK181"/>
  <c r="J153"/>
  <c r="BK180"/>
  <c i="4" r="J199"/>
  <c r="J174"/>
  <c r="BK191"/>
  <c r="BK200"/>
  <c r="J143"/>
  <c r="J157"/>
  <c r="J176"/>
  <c r="BK186"/>
  <c r="J207"/>
  <c i="2" r="J156"/>
  <c r="BK174"/>
  <c r="J176"/>
  <c r="BK200"/>
  <c r="BK177"/>
  <c r="J149"/>
  <c r="BK212"/>
  <c r="J175"/>
  <c r="BK183"/>
  <c i="3" r="J171"/>
  <c r="J167"/>
  <c r="J137"/>
  <c r="J179"/>
  <c r="J178"/>
  <c r="J184"/>
  <c r="BK183"/>
  <c r="BK165"/>
  <c r="BK207"/>
  <c i="4" r="BK164"/>
  <c r="BK162"/>
  <c r="J171"/>
  <c r="J203"/>
  <c r="J162"/>
  <c r="BK174"/>
  <c r="BK166"/>
  <c r="J156"/>
  <c r="BK137"/>
  <c i="2" r="J183"/>
  <c r="BK176"/>
  <c r="J185"/>
  <c r="J180"/>
  <c r="BK191"/>
  <c r="BK150"/>
  <c r="J142"/>
  <c r="J182"/>
  <c r="J170"/>
  <c r="J133"/>
  <c i="3" r="BK200"/>
  <c r="BK135"/>
  <c r="J211"/>
  <c r="BK184"/>
  <c r="BK166"/>
  <c r="BK143"/>
  <c r="BK170"/>
  <c r="BK174"/>
  <c r="BK195"/>
  <c r="BK156"/>
  <c i="4" r="BK176"/>
  <c r="J195"/>
  <c r="J151"/>
  <c r="BK144"/>
  <c r="BK185"/>
  <c r="BK153"/>
  <c r="BK181"/>
  <c r="BK159"/>
  <c r="BK177"/>
  <c i="2" r="J172"/>
  <c r="J187"/>
  <c r="BK139"/>
  <c r="BK208"/>
  <c r="J203"/>
  <c r="BK190"/>
  <c r="BK151"/>
  <c i="1" r="AS94"/>
  <c i="2" r="BK149"/>
  <c i="3" r="BK187"/>
  <c r="J142"/>
  <c r="BK192"/>
  <c r="J149"/>
  <c r="BK175"/>
  <c r="J191"/>
  <c r="BK164"/>
  <c r="J207"/>
  <c r="J213"/>
  <c r="J192"/>
  <c r="J162"/>
  <c r="BK169"/>
  <c r="BK139"/>
  <c i="4" r="J133"/>
  <c r="J202"/>
  <c r="BK178"/>
  <c r="BK175"/>
  <c r="J180"/>
  <c r="BK157"/>
  <c r="BK141"/>
  <c r="J164"/>
  <c i="2" r="J141"/>
  <c r="J144"/>
  <c r="J200"/>
  <c r="J206"/>
  <c r="BK144"/>
  <c r="BK165"/>
  <c r="J208"/>
  <c r="J153"/>
  <c r="J171"/>
  <c i="3" r="BK149"/>
  <c r="J159"/>
  <c r="J141"/>
  <c r="J195"/>
  <c r="J157"/>
  <c r="J172"/>
  <c r="BK190"/>
  <c r="J190"/>
  <c r="BK162"/>
  <c r="BK197"/>
  <c r="J139"/>
  <c r="J187"/>
  <c i="4" r="BK188"/>
  <c r="J172"/>
  <c r="J170"/>
  <c r="BK184"/>
  <c r="J200"/>
  <c r="J204"/>
  <c r="J177"/>
  <c r="J150"/>
  <c r="J184"/>
  <c i="2" r="BK159"/>
  <c r="J163"/>
  <c r="BK162"/>
  <c r="J204"/>
  <c r="BK182"/>
  <c r="J190"/>
  <c r="BK135"/>
  <c r="BK133"/>
  <c r="J150"/>
  <c i="3" r="BK206"/>
  <c r="BK208"/>
  <c r="J163"/>
  <c r="J204"/>
  <c r="BK185"/>
  <c r="BK204"/>
  <c i="4" r="J146"/>
  <c r="BK163"/>
  <c r="J169"/>
  <c r="J178"/>
  <c r="J165"/>
  <c r="J149"/>
  <c r="BK187"/>
  <c i="2" r="BK203"/>
  <c r="BK199"/>
  <c r="BK170"/>
  <c r="BK197"/>
  <c r="BK167"/>
  <c r="J191"/>
  <c r="J167"/>
  <c r="J173"/>
  <c r="J193"/>
  <c r="BK204"/>
  <c r="J139"/>
  <c i="3" r="J189"/>
  <c r="BK193"/>
  <c r="J135"/>
  <c r="J199"/>
  <c r="J169"/>
  <c r="BK157"/>
  <c r="J188"/>
  <c r="J144"/>
  <c r="BK150"/>
  <c r="J186"/>
  <c i="4" r="J189"/>
  <c r="J175"/>
  <c r="J196"/>
  <c r="BK165"/>
  <c r="BK168"/>
  <c r="J193"/>
  <c r="J191"/>
  <c r="J135"/>
  <c r="BK139"/>
  <c r="J185"/>
  <c r="J137"/>
  <c i="2" r="J186"/>
  <c r="BK137"/>
  <c r="BK175"/>
  <c r="J184"/>
  <c r="BK188"/>
  <c r="BK157"/>
  <c r="BK143"/>
  <c r="BK195"/>
  <c r="J192"/>
  <c r="BK142"/>
  <c i="3" r="BK188"/>
  <c r="BK199"/>
  <c r="J180"/>
  <c r="J197"/>
  <c r="J206"/>
  <c r="BK179"/>
  <c r="BK189"/>
  <c r="BK146"/>
  <c r="J170"/>
  <c r="J182"/>
  <c r="BK141"/>
  <c i="4" r="J139"/>
  <c r="BK207"/>
  <c r="J181"/>
  <c r="BK150"/>
  <c r="J209"/>
  <c r="J188"/>
  <c r="BK193"/>
  <c r="BK142"/>
  <c r="BK209"/>
  <c r="J186"/>
  <c i="2" l="1" r="P148"/>
  <c r="P178"/>
  <c r="R205"/>
  <c i="3" r="R161"/>
  <c r="BK205"/>
  <c r="J205"/>
  <c r="J108"/>
  <c i="2" r="T161"/>
  <c r="BK205"/>
  <c r="J205"/>
  <c r="J108"/>
  <c i="3" r="P161"/>
  <c r="R198"/>
  <c i="2" r="P161"/>
  <c r="P160"/>
  <c r="P205"/>
  <c i="3" r="BK148"/>
  <c r="J148"/>
  <c r="J100"/>
  <c r="T161"/>
  <c r="R205"/>
  <c i="2" r="T132"/>
  <c r="R178"/>
  <c r="R202"/>
  <c r="R201"/>
  <c i="3" r="T176"/>
  <c r="R202"/>
  <c r="R201"/>
  <c i="2" r="R161"/>
  <c r="R160"/>
  <c r="T198"/>
  <c i="3" r="T132"/>
  <c r="BK161"/>
  <c i="2" r="P132"/>
  <c r="BK161"/>
  <c r="J161"/>
  <c r="J103"/>
  <c r="R198"/>
  <c i="3" r="BK132"/>
  <c r="J132"/>
  <c r="J98"/>
  <c r="BK155"/>
  <c r="J155"/>
  <c r="J101"/>
  <c r="BK198"/>
  <c r="J198"/>
  <c r="J105"/>
  <c r="P205"/>
  <c i="4" r="BK132"/>
  <c r="T155"/>
  <c i="2" r="BK132"/>
  <c r="T148"/>
  <c r="T155"/>
  <c r="P198"/>
  <c i="3" r="P176"/>
  <c r="T202"/>
  <c i="4" r="BK161"/>
  <c i="2" r="BK148"/>
  <c r="J148"/>
  <c r="J100"/>
  <c r="T178"/>
  <c r="T202"/>
  <c i="3" r="R132"/>
  <c r="R148"/>
  <c r="R155"/>
  <c r="P202"/>
  <c r="P201"/>
  <c i="4" r="P132"/>
  <c r="BK155"/>
  <c r="J155"/>
  <c r="J101"/>
  <c r="BK173"/>
  <c r="J173"/>
  <c r="J104"/>
  <c i="2" r="R148"/>
  <c r="P155"/>
  <c r="BK198"/>
  <c r="J198"/>
  <c r="J105"/>
  <c r="T205"/>
  <c i="3" r="BK176"/>
  <c r="J176"/>
  <c r="J104"/>
  <c r="T205"/>
  <c i="4" r="T132"/>
  <c r="P148"/>
  <c r="R155"/>
  <c r="R173"/>
  <c i="2" r="BK178"/>
  <c r="J178"/>
  <c r="J104"/>
  <c r="P202"/>
  <c r="P201"/>
  <c i="3" r="P132"/>
  <c r="P148"/>
  <c r="P131"/>
  <c r="P155"/>
  <c r="T198"/>
  <c i="4" r="T148"/>
  <c r="T161"/>
  <c i="2" r="R132"/>
  <c r="R131"/>
  <c r="R130"/>
  <c r="BK155"/>
  <c r="J155"/>
  <c r="J101"/>
  <c r="R155"/>
  <c r="BK202"/>
  <c r="J202"/>
  <c r="J107"/>
  <c i="3" r="T148"/>
  <c r="T155"/>
  <c r="P198"/>
  <c i="4" r="BK148"/>
  <c r="J148"/>
  <c r="J100"/>
  <c r="P155"/>
  <c r="R161"/>
  <c r="R160"/>
  <c r="T173"/>
  <c r="R194"/>
  <c i="3" r="R176"/>
  <c r="BK202"/>
  <c r="J202"/>
  <c r="J107"/>
  <c i="4" r="R132"/>
  <c r="R131"/>
  <c r="R148"/>
  <c r="P161"/>
  <c r="P173"/>
  <c r="BK194"/>
  <c r="J194"/>
  <c r="J105"/>
  <c r="P194"/>
  <c r="T194"/>
  <c r="BK198"/>
  <c r="J198"/>
  <c r="J107"/>
  <c r="P198"/>
  <c r="P197"/>
  <c r="R198"/>
  <c r="R197"/>
  <c r="T198"/>
  <c r="BK201"/>
  <c r="J201"/>
  <c r="J108"/>
  <c r="P201"/>
  <c r="R201"/>
  <c r="T201"/>
  <c i="2" r="BK211"/>
  <c r="J211"/>
  <c r="J110"/>
  <c r="BK145"/>
  <c r="J145"/>
  <c r="J99"/>
  <c i="3" r="BK212"/>
  <c r="J212"/>
  <c r="J110"/>
  <c r="BK210"/>
  <c r="J210"/>
  <c r="J109"/>
  <c i="4" r="BK145"/>
  <c r="J145"/>
  <c r="J99"/>
  <c i="2" r="BK209"/>
  <c r="J209"/>
  <c r="J109"/>
  <c i="3" r="BK145"/>
  <c r="J145"/>
  <c r="J99"/>
  <c i="4" r="BK206"/>
  <c r="J206"/>
  <c r="J109"/>
  <c r="BK208"/>
  <c r="J208"/>
  <c r="J110"/>
  <c r="J92"/>
  <c r="BE133"/>
  <c r="BE146"/>
  <c r="BE159"/>
  <c r="BE166"/>
  <c r="BE172"/>
  <c r="BE204"/>
  <c i="3" r="BK201"/>
  <c r="J201"/>
  <c r="J106"/>
  <c i="4" r="E120"/>
  <c r="J126"/>
  <c r="BE177"/>
  <c r="BE209"/>
  <c r="F92"/>
  <c r="BE150"/>
  <c r="BE156"/>
  <c r="BE162"/>
  <c r="BE163"/>
  <c r="BE164"/>
  <c r="BE187"/>
  <c r="J89"/>
  <c r="BE137"/>
  <c r="BE151"/>
  <c r="BE180"/>
  <c r="BE184"/>
  <c r="BE186"/>
  <c r="BE189"/>
  <c r="BE202"/>
  <c r="BE207"/>
  <c r="BE139"/>
  <c r="BE143"/>
  <c r="BE169"/>
  <c r="BE178"/>
  <c r="BE183"/>
  <c r="BE193"/>
  <c r="BE199"/>
  <c r="BE175"/>
  <c r="BE182"/>
  <c r="BE188"/>
  <c r="BE153"/>
  <c r="BE170"/>
  <c r="BE174"/>
  <c r="BE190"/>
  <c r="BE195"/>
  <c r="F91"/>
  <c r="BE149"/>
  <c r="BE176"/>
  <c r="BE185"/>
  <c r="BE200"/>
  <c i="3" r="J161"/>
  <c r="J103"/>
  <c i="4" r="BE141"/>
  <c r="BE142"/>
  <c r="BE157"/>
  <c r="BE179"/>
  <c r="BE181"/>
  <c r="BE191"/>
  <c r="BE196"/>
  <c r="BE203"/>
  <c r="BE135"/>
  <c r="BE144"/>
  <c r="BE165"/>
  <c r="BE168"/>
  <c r="BE171"/>
  <c r="BE205"/>
  <c i="3" r="J89"/>
  <c r="BE143"/>
  <c r="BE178"/>
  <c r="BE181"/>
  <c r="BE192"/>
  <c r="BE197"/>
  <c r="BE142"/>
  <c r="BE146"/>
  <c r="BE150"/>
  <c r="BE156"/>
  <c i="2" r="J132"/>
  <c r="J98"/>
  <c r="BK160"/>
  <c r="J160"/>
  <c r="J102"/>
  <c i="3" r="E85"/>
  <c r="BE184"/>
  <c r="BE207"/>
  <c r="J92"/>
  <c r="BE133"/>
  <c r="BE137"/>
  <c r="BE149"/>
  <c r="BE159"/>
  <c r="BE167"/>
  <c r="BE171"/>
  <c r="BE203"/>
  <c r="F91"/>
  <c r="BE141"/>
  <c r="BE151"/>
  <c r="BE157"/>
  <c r="BE177"/>
  <c r="BE213"/>
  <c r="J91"/>
  <c r="BE139"/>
  <c r="BE144"/>
  <c r="BE153"/>
  <c r="BE185"/>
  <c r="BE186"/>
  <c r="BE188"/>
  <c r="BE191"/>
  <c r="BE194"/>
  <c r="BE170"/>
  <c r="BE175"/>
  <c r="BE193"/>
  <c r="BE199"/>
  <c r="BE166"/>
  <c r="BE172"/>
  <c r="BE187"/>
  <c r="BE189"/>
  <c r="BE162"/>
  <c r="BE165"/>
  <c r="BE169"/>
  <c r="BE174"/>
  <c r="BE195"/>
  <c r="BE206"/>
  <c r="BE163"/>
  <c r="BE190"/>
  <c r="BE209"/>
  <c r="F92"/>
  <c r="BE135"/>
  <c r="BE164"/>
  <c r="BE179"/>
  <c r="BE182"/>
  <c r="BE183"/>
  <c r="BE204"/>
  <c i="2" r="BK201"/>
  <c r="J201"/>
  <c r="J106"/>
  <c i="3" r="BE173"/>
  <c r="BE180"/>
  <c r="BE200"/>
  <c r="BE208"/>
  <c r="BE211"/>
  <c i="2" r="J124"/>
  <c r="BE139"/>
  <c r="E120"/>
  <c r="BE144"/>
  <c r="BE149"/>
  <c r="BE181"/>
  <c r="BE135"/>
  <c r="BE159"/>
  <c r="BE195"/>
  <c r="BE153"/>
  <c r="BE157"/>
  <c r="BE185"/>
  <c r="BE200"/>
  <c r="F91"/>
  <c r="BE137"/>
  <c r="BE146"/>
  <c r="BE167"/>
  <c r="BE180"/>
  <c r="BE183"/>
  <c r="BE191"/>
  <c r="BE210"/>
  <c r="J91"/>
  <c r="BE150"/>
  <c r="BE162"/>
  <c r="BE165"/>
  <c r="BE174"/>
  <c r="BE182"/>
  <c r="BE199"/>
  <c r="BE203"/>
  <c r="J92"/>
  <c r="BE143"/>
  <c r="BE163"/>
  <c r="BE170"/>
  <c r="BE173"/>
  <c r="BE175"/>
  <c r="BE184"/>
  <c r="BE188"/>
  <c r="BE197"/>
  <c r="BE176"/>
  <c r="BE186"/>
  <c r="BE189"/>
  <c r="BE206"/>
  <c r="BE208"/>
  <c r="F127"/>
  <c r="BE142"/>
  <c r="BE168"/>
  <c r="BE172"/>
  <c r="BE187"/>
  <c r="BE190"/>
  <c r="BE156"/>
  <c r="BE166"/>
  <c r="BE171"/>
  <c r="BE192"/>
  <c r="BE194"/>
  <c r="BE204"/>
  <c r="BE141"/>
  <c r="BE207"/>
  <c r="BE212"/>
  <c r="BE133"/>
  <c r="BE151"/>
  <c r="BE164"/>
  <c r="BE177"/>
  <c r="BE179"/>
  <c r="BE193"/>
  <c i="4" r="F34"/>
  <c i="1" r="BA97"/>
  <c i="2" r="F34"/>
  <c i="1" r="BA95"/>
  <c i="2" r="J34"/>
  <c i="1" r="AW95"/>
  <c i="2" r="F35"/>
  <c i="1" r="BB95"/>
  <c i="3" r="F37"/>
  <c i="1" r="BD96"/>
  <c i="4" r="F36"/>
  <c i="1" r="BC97"/>
  <c i="2" r="F37"/>
  <c i="1" r="BD95"/>
  <c i="2" r="F36"/>
  <c i="1" r="BC95"/>
  <c i="3" r="J34"/>
  <c i="1" r="AW96"/>
  <c i="4" r="F35"/>
  <c i="1" r="BB97"/>
  <c i="3" r="F34"/>
  <c i="1" r="BA96"/>
  <c i="3" r="F36"/>
  <c i="1" r="BC96"/>
  <c i="4" r="F37"/>
  <c i="1" r="BD97"/>
  <c i="3" r="F35"/>
  <c i="1" r="BB96"/>
  <c i="4" r="J34"/>
  <c i="1" r="AW97"/>
  <c i="4" l="1" r="P160"/>
  <c i="2" r="BK131"/>
  <c r="J131"/>
  <c r="J97"/>
  <c i="4" r="T131"/>
  <c i="2" r="T201"/>
  <c i="4" r="T197"/>
  <c i="3" r="R131"/>
  <c r="T201"/>
  <c r="T131"/>
  <c i="4" r="BK131"/>
  <c i="3" r="BK160"/>
  <c r="J160"/>
  <c r="J102"/>
  <c i="2" r="T131"/>
  <c i="3" r="R160"/>
  <c r="T160"/>
  <c r="P160"/>
  <c r="P130"/>
  <c i="1" r="AU96"/>
  <c i="4" r="R130"/>
  <c r="T160"/>
  <c r="P131"/>
  <c r="P130"/>
  <c i="1" r="AU97"/>
  <c i="4" r="BK160"/>
  <c r="J160"/>
  <c r="J102"/>
  <c i="2" r="P131"/>
  <c r="P130"/>
  <c i="1" r="AU95"/>
  <c i="2" r="T160"/>
  <c i="3" r="BK131"/>
  <c r="J131"/>
  <c r="J97"/>
  <c i="4" r="J132"/>
  <c r="J98"/>
  <c r="J161"/>
  <c r="J103"/>
  <c r="BK197"/>
  <c r="J197"/>
  <c r="J106"/>
  <c i="3" r="BK130"/>
  <c r="J130"/>
  <c r="J96"/>
  <c i="2" r="BK130"/>
  <c r="J130"/>
  <c i="3" r="J33"/>
  <c i="1" r="AV96"/>
  <c r="AT96"/>
  <c i="2" r="J33"/>
  <c i="1" r="AV95"/>
  <c r="AT95"/>
  <c i="2" r="F33"/>
  <c i="1" r="AZ95"/>
  <c i="4" r="F33"/>
  <c i="1" r="AZ97"/>
  <c i="3" r="F33"/>
  <c i="1" r="AZ96"/>
  <c i="4" r="J33"/>
  <c i="1" r="AV97"/>
  <c r="AT97"/>
  <c r="BA94"/>
  <c r="W30"/>
  <c r="BB94"/>
  <c r="W31"/>
  <c r="BC94"/>
  <c r="W32"/>
  <c r="BD94"/>
  <c r="W33"/>
  <c i="2" r="J30"/>
  <c i="1" r="AG95"/>
  <c i="2" l="1" r="T130"/>
  <c i="4" r="BK130"/>
  <c r="J130"/>
  <c r="J96"/>
  <c i="3" r="T130"/>
  <c r="R130"/>
  <c i="4" r="T130"/>
  <c r="J131"/>
  <c r="J97"/>
  <c i="1" r="AN95"/>
  <c i="2" r="J96"/>
  <c r="J39"/>
  <c i="1" r="AU94"/>
  <c r="AW94"/>
  <c r="AK30"/>
  <c i="3" r="J30"/>
  <c i="1" r="AG96"/>
  <c r="AY94"/>
  <c r="AZ94"/>
  <c r="W29"/>
  <c r="AX94"/>
  <c i="3" l="1" r="J39"/>
  <c i="1" r="AN96"/>
  <c i="4" r="J30"/>
  <c i="1" r="AG97"/>
  <c r="AV94"/>
  <c r="AK29"/>
  <c i="4" l="1" r="J39"/>
  <c i="1" r="AN97"/>
  <c r="AG94"/>
  <c r="AK26"/>
  <c r="AK3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<sst xmlns="http://schemas.openxmlformats.org/spreadsheetml/2006/main">
  <si>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</si>
  <si>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</si>
  <si>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</si>
  <si>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</si>
  <si>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</si>
  <si>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{fe0b7c60-5afc-4714-9d68-2ee7c227cafb}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</si>
  <si>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</si>
  <si>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</si>
  <si>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</si>
  <si>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</si>
  <si>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</si>
  <si>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</si>
  <si>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</si>
  <si>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</si>
  <si>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2024/01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</si>
  <si>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</si>
  <si>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</si>
  <si>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Výměna havarijních trakčních stožárů DPO</t>
  </si>
  <si>
    <t>KSO:</t>
  </si>
  <si>
    <t>CC-CZ:</t>
  </si>
  <si>
    <t>Místo:</t>
  </si>
  <si>
    <t>Ostrava</t>
  </si>
  <si>
    <t>Datum:</t>
  </si>
  <si>
    <t>6. 5. 2024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</si>
  <si>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</si>
  <si>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</si>
  <si>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</si>
  <si>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</si>
  <si>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</si>
  <si>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</si>
  <si>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</si>
  <si>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</si>
  <si>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</si>
  <si>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</si>
  <si>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</si>
  <si>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</si>
  <si>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</si>
  <si>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</si>
  <si>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</si>
  <si>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</si>
  <si>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</si>
  <si>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</si>
  <si>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</si>
  <si>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</si>
  <si>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</si>
  <si>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</si>
  <si>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</si>
  <si>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</si>
  <si>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</si>
  <si>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</si>
  <si>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</si>
  <si>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</si>
  <si>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</si>
  <si>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</si>
  <si>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</si>
  <si>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</si>
  <si>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</si>
  <si>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</si>
  <si>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</si>
  <si>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</si>
  <si>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</si>
  <si>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</si>
  <si>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</si>
  <si>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</si>
  <si>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</si>
  <si>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</si>
  <si>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</si>
  <si>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</si>
  <si>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</si>
  <si>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</si>
  <si>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</si>
  <si>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</si>
  <si>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</si>
  <si>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</si>
  <si>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</si>
  <si>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</si>
  <si>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</si>
  <si>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</si>
  <si>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</si>
  <si>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Stožár 503/15</t>
  </si>
  <si>
    <t>Třmen do původního základu</t>
  </si>
  <si>
    <t>STA</t>
  </si>
  <si>
    <t>1</t>
  </si>
  <si>
    <t>{c11f2d7f-613b-425c-9688-bfb0685a4f60}</t>
  </si>
  <si>
    <t>2</t>
  </si>
  <si>
    <t>Stožár 56/13</t>
  </si>
  <si>
    <t>{4a733b71-7d42-40c1-a028-70e09272c082}</t>
  </si>
  <si>
    <t>Stožár 57/1</t>
  </si>
  <si>
    <t>{4c1caaff-6064-4133-8939-06d822e00f63}</t>
  </si>
  <si>
    <t>KRYCÍ LIST SOUPISU PRACÍ</t>
  </si>
  <si>
    <t>Objekt:</t>
  </si>
  <si>
    <t>Stožár 503/15 - Třmen do původního základu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</si>
  <si>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</si>
  <si>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</si>
  <si>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</si>
  <si>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</si>
  <si>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</si>
  <si>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</si>
  <si>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2 - Zakládání</t>
  </si>
  <si>
    <t xml:space="preserve">    3 - Svislé a kompletní konstrukce</t>
  </si>
  <si>
    <t xml:space="preserve">    9 - Ostatní konstrukce a práce, bourání</t>
  </si>
  <si>
    <t xml:space="preserve">    997 - Přesun sutě</t>
  </si>
  <si>
    <t>M - Práce a dodávky M</t>
  </si>
  <si>
    <t xml:space="preserve">    21-M - Elektromontáže</t>
  </si>
  <si>
    <t xml:space="preserve">    46-M - Zemní práce při extr.mont.pracích</t>
  </si>
  <si>
    <t>HZS - Hodinové zúčtovací sazby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</si>
  <si>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</si>
  <si>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</si>
  <si>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</si>
  <si>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</si>
  <si>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</si>
  <si>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</si>
  <si>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</si>
  <si>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</si>
  <si>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</si>
  <si>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</si>
  <si>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</si>
  <si>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</si>
  <si>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</si>
  <si>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</si>
  <si>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</si>
  <si>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</si>
  <si>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</si>
  <si>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</si>
  <si>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</si>
  <si>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</si>
  <si>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</si>
  <si>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Zakládání</t>
  </si>
  <si>
    <t>K</t>
  </si>
  <si>
    <t>274313911</t>
  </si>
  <si>
    <t>Základové pásy z betonu tř. C 30/37</t>
  </si>
  <si>
    <t>m3</t>
  </si>
  <si>
    <t>4</t>
  </si>
  <si>
    <t>170270307</t>
  </si>
  <si>
    <t>VV</t>
  </si>
  <si>
    <t>0,2*1</t>
  </si>
  <si>
    <t>275313811</t>
  </si>
  <si>
    <t>Základové patky z betonu tř. C 25/30</t>
  </si>
  <si>
    <t>-1119744068</t>
  </si>
  <si>
    <t>1,8*1,8*0,5</t>
  </si>
  <si>
    <t>3</t>
  </si>
  <si>
    <t>275351121</t>
  </si>
  <si>
    <t>Zřízení bednění základových patek</t>
  </si>
  <si>
    <t>m2</t>
  </si>
  <si>
    <t>-1235918523</t>
  </si>
  <si>
    <t>1,8*0,5*4</t>
  </si>
  <si>
    <t>275351122</t>
  </si>
  <si>
    <t>Odstranění bednění základových patek</t>
  </si>
  <si>
    <t>-1216267246</t>
  </si>
  <si>
    <t>5</t>
  </si>
  <si>
    <t>275361821</t>
  </si>
  <si>
    <t>Výztuž základových patek betonářskou ocelí 10 505 (R)</t>
  </si>
  <si>
    <t>t</t>
  </si>
  <si>
    <t>-1808177915</t>
  </si>
  <si>
    <t>6</t>
  </si>
  <si>
    <t>275362021</t>
  </si>
  <si>
    <t>Výztuž základových patek svařovanými sítěmi Kari</t>
  </si>
  <si>
    <t>-1544734602</t>
  </si>
  <si>
    <t>7</t>
  </si>
  <si>
    <t>M</t>
  </si>
  <si>
    <t>23531102</t>
  </si>
  <si>
    <t>stěrka 2komponetní samonivelační na bázi reaktivních akrylových pryskyřic se zvýšenou pevností 80 Mpa</t>
  </si>
  <si>
    <t>8</t>
  </si>
  <si>
    <t>-1669621778</t>
  </si>
  <si>
    <t>58594710</t>
  </si>
  <si>
    <t>směs suchá maltová zdicí pro betonové tvarovky cementová</t>
  </si>
  <si>
    <t>256</t>
  </si>
  <si>
    <t>64</t>
  </si>
  <si>
    <t>-126413091</t>
  </si>
  <si>
    <t>Svislé a kompletní konstrukce</t>
  </si>
  <si>
    <t>9</t>
  </si>
  <si>
    <t>330321410</t>
  </si>
  <si>
    <t>Sloupy nebo pilíře ze ŽB tř. C 25/30 bez výztuže</t>
  </si>
  <si>
    <t>580555710</t>
  </si>
  <si>
    <t>0,1625*0,1625*3,14*1,5</t>
  </si>
  <si>
    <t>Ostatní konstrukce a práce, bourání</t>
  </si>
  <si>
    <t>10</t>
  </si>
  <si>
    <t>953961113</t>
  </si>
  <si>
    <t>Kotvy chemickým tmelem M 12 hl 110 mm do betonu, ŽB nebo kamene s vyvrtáním otvoru</t>
  </si>
  <si>
    <t>kus</t>
  </si>
  <si>
    <t>-885320401</t>
  </si>
  <si>
    <t>11</t>
  </si>
  <si>
    <t>953961222</t>
  </si>
  <si>
    <t>Kotvy chemickou patronou M 39 hl 360 mm do betonu, ŽB nebo kamene s vyvrtáním otvoru</t>
  </si>
  <si>
    <t>933901428</t>
  </si>
  <si>
    <t>12</t>
  </si>
  <si>
    <t>961044111</t>
  </si>
  <si>
    <t>Bourání základů z betonu prostého</t>
  </si>
  <si>
    <t>10062020</t>
  </si>
  <si>
    <t>13</t>
  </si>
  <si>
    <t>977151111</t>
  </si>
  <si>
    <t>Jádrové vrty diamantovými korunkami do stavebních materiálů D do 35 mm</t>
  </si>
  <si>
    <t>m</t>
  </si>
  <si>
    <t>1357421613</t>
  </si>
  <si>
    <t>(24*0,15)+(8*0,4)</t>
  </si>
  <si>
    <t>997</t>
  </si>
  <si>
    <t>Přesun sutě</t>
  </si>
  <si>
    <t>14</t>
  </si>
  <si>
    <t>997013501</t>
  </si>
  <si>
    <t>Odvoz suti a vybouraných hmot na skládku nebo meziskládku do 1 km se složením</t>
  </si>
  <si>
    <t>-461302390</t>
  </si>
  <si>
    <t>997013509</t>
  </si>
  <si>
    <t>Příplatek k odvozu suti a vybouraných hmot na skládku ZKD 1 km přes 1 km</t>
  </si>
  <si>
    <t>1194391926</t>
  </si>
  <si>
    <t>3,254*10 'Přepočtené koeficientem množství</t>
  </si>
  <si>
    <t>16</t>
  </si>
  <si>
    <t>997013861</t>
  </si>
  <si>
    <t>Poplatek za uložení stavebního odpadu na recyklační skládce (skládkovné) z prostého betonu kód odpadu 17 01 01</t>
  </si>
  <si>
    <t>32159325</t>
  </si>
  <si>
    <t>Práce a dodávky M</t>
  </si>
  <si>
    <t>21-M</t>
  </si>
  <si>
    <t>Elektromontáže</t>
  </si>
  <si>
    <t>17</t>
  </si>
  <si>
    <t>R301</t>
  </si>
  <si>
    <t>Demontáž a zpětná montáž výložníku se svítidlem veřejného osvětlení z trakčního stožáru - četa pracovníků + vozidlo</t>
  </si>
  <si>
    <t>hod</t>
  </si>
  <si>
    <t>-429572274</t>
  </si>
  <si>
    <t>18</t>
  </si>
  <si>
    <t>R302</t>
  </si>
  <si>
    <t>Demontáž a zpětná montáž pojistkové skříňky veřejného osvětlení z trakčního stožáru včetně zatažení kabelu vniřkem stožáru</t>
  </si>
  <si>
    <t>1212574367</t>
  </si>
  <si>
    <t>19</t>
  </si>
  <si>
    <t>R006</t>
  </si>
  <si>
    <t>Demontáž a odvoz rušeného trakčního stožáru, vč. řezání plamenem a potřebné mechanizace do areálu objednatele Dílny Martinov</t>
  </si>
  <si>
    <t>-71160752</t>
  </si>
  <si>
    <t>20</t>
  </si>
  <si>
    <t>R010</t>
  </si>
  <si>
    <t>Montáž trakčního stožáru včetně dopravy a mechanizace potřebné pro osazení</t>
  </si>
  <si>
    <t>2113072540</t>
  </si>
  <si>
    <t>R103</t>
  </si>
  <si>
    <t xml:space="preserve">Stožár trakční přírubový typ Dp8,5 - žárově zinkovaný 8,5m, s přírubou, vrcholový tah 22kN,  s uzavíracím nátěrem, včetně dopravy</t>
  </si>
  <si>
    <t>2092212622</t>
  </si>
  <si>
    <t>22</t>
  </si>
  <si>
    <t>R501</t>
  </si>
  <si>
    <t>Ocelový svařenec kotevního třmenu dle výkresu, žárově zinkovaný s uzavíracím nátěrem</t>
  </si>
  <si>
    <t>-400027337</t>
  </si>
  <si>
    <t>23</t>
  </si>
  <si>
    <t>R42</t>
  </si>
  <si>
    <t>Matice šestihranná M42 s krytkou</t>
  </si>
  <si>
    <t>-1238189451</t>
  </si>
  <si>
    <t>1*4 'Přepočtené koeficientem množství</t>
  </si>
  <si>
    <t>24</t>
  </si>
  <si>
    <t>31197011</t>
  </si>
  <si>
    <t>tyč závitová Zn bílý DIN 975 8.8 M24</t>
  </si>
  <si>
    <t>-1644587433</t>
  </si>
  <si>
    <t>25</t>
  </si>
  <si>
    <t>31111010</t>
  </si>
  <si>
    <t>matice přesná šestihranná Pz DIN 934-8 M24</t>
  </si>
  <si>
    <t>100 kus</t>
  </si>
  <si>
    <t>-805236268</t>
  </si>
  <si>
    <t>26</t>
  </si>
  <si>
    <t>34571355</t>
  </si>
  <si>
    <t>trubka elektroinstalační ohebná dvouplášťová korugovaná (chránička) D 94/110mm, HDPE+LDPE</t>
  </si>
  <si>
    <t>128</t>
  </si>
  <si>
    <t>2136099861</t>
  </si>
  <si>
    <t>27</t>
  </si>
  <si>
    <t>34571351</t>
  </si>
  <si>
    <t>trubka elektroinstalační ohebná dvouplášťová korugovaná (chránička) D 41/50mm, HDPE+LDPE</t>
  </si>
  <si>
    <t>-1065752059</t>
  </si>
  <si>
    <t>28</t>
  </si>
  <si>
    <t>34111036</t>
  </si>
  <si>
    <t>kabel instalační jádro Cu plné izolace PVC plášť PVC 450/750V (CYKY) 3x2,5mm2</t>
  </si>
  <si>
    <t>976859141</t>
  </si>
  <si>
    <t>29</t>
  </si>
  <si>
    <t>R321</t>
  </si>
  <si>
    <t>Nátěr číslování stožárů</t>
  </si>
  <si>
    <t>-837464404</t>
  </si>
  <si>
    <t>30</t>
  </si>
  <si>
    <t>24621560</t>
  </si>
  <si>
    <t>hmota nátěrová syntetická vrchní (email) na kovy černá</t>
  </si>
  <si>
    <t>kg</t>
  </si>
  <si>
    <t>-2574579</t>
  </si>
  <si>
    <t>31</t>
  </si>
  <si>
    <t>999000000</t>
  </si>
  <si>
    <t>ostatní materiál</t>
  </si>
  <si>
    <t>Kč</t>
  </si>
  <si>
    <t>545943470</t>
  </si>
  <si>
    <t>46-M</t>
  </si>
  <si>
    <t>Zemní práce při extr.mont.pracích</t>
  </si>
  <si>
    <t>32</t>
  </si>
  <si>
    <t>460061141</t>
  </si>
  <si>
    <t>Ocelové mobilní oplocení výšky do 1,5 m pro zabezpečení výkopu a objektů u elektromontážních prací zřízení</t>
  </si>
  <si>
    <t>729733802</t>
  </si>
  <si>
    <t>33</t>
  </si>
  <si>
    <t>460061142</t>
  </si>
  <si>
    <t>Ocelové mobuilní oplocení výšky do 1,5 m pro zabezpečení výkopu a objektů u elektromontážních prací odstranění</t>
  </si>
  <si>
    <t>-1623363989</t>
  </si>
  <si>
    <t>34</t>
  </si>
  <si>
    <t>460061171</t>
  </si>
  <si>
    <t>Výstražná páska pro zabezpečení výkopu u elektromontážních prací</t>
  </si>
  <si>
    <t>-69069025</t>
  </si>
  <si>
    <t>35</t>
  </si>
  <si>
    <t>460091113</t>
  </si>
  <si>
    <t>Odkop zeminy při elektromontážích ručně v hornině tř II skupiny 4</t>
  </si>
  <si>
    <t>-2099990148</t>
  </si>
  <si>
    <t>36</t>
  </si>
  <si>
    <t>460281114</t>
  </si>
  <si>
    <t>Pažení stěn rýh nebo jam - rozepření</t>
  </si>
  <si>
    <t>791414464</t>
  </si>
  <si>
    <t>37</t>
  </si>
  <si>
    <t>460281124</t>
  </si>
  <si>
    <t>Odstranění rozepření stěn rýh nebo jam</t>
  </si>
  <si>
    <t>656582284</t>
  </si>
  <si>
    <t>38</t>
  </si>
  <si>
    <t>460481132</t>
  </si>
  <si>
    <t>Úprava pláně při elektromontážích v hornině třídy těžitelnosti II skupiny 4 se zhutněním ručně</t>
  </si>
  <si>
    <t>229824196</t>
  </si>
  <si>
    <t>39</t>
  </si>
  <si>
    <t>460791215</t>
  </si>
  <si>
    <t>Montáž trubek ochranných plastových uložených volně do rýhy ohebných přes 110 do 133 mm</t>
  </si>
  <si>
    <t>1386776259</t>
  </si>
  <si>
    <t>40</t>
  </si>
  <si>
    <t>460881113</t>
  </si>
  <si>
    <t>Kryt vozovky a chodníku z betonu prostého při elektromontážích tl přes 10 do 15 cm</t>
  </si>
  <si>
    <t>1729922995</t>
  </si>
  <si>
    <t>41</t>
  </si>
  <si>
    <t>468011131</t>
  </si>
  <si>
    <t>Odstranění podkladu nebo krytu komunikace při elektromontážích z betonu prostého tl do 15 cm</t>
  </si>
  <si>
    <t>-1937933722</t>
  </si>
  <si>
    <t>42</t>
  </si>
  <si>
    <t>468011142</t>
  </si>
  <si>
    <t>Odstranění podkladu nebo krytu komunikace při elektromontážích ze živice tl přes 5 do 10 cm</t>
  </si>
  <si>
    <t>-796143542</t>
  </si>
  <si>
    <t>43</t>
  </si>
  <si>
    <t>468041112</t>
  </si>
  <si>
    <t>Řezání betonového podkladu nebo krytu při elektromontážích hl přes 10 do 15 cm</t>
  </si>
  <si>
    <t>-1835394060</t>
  </si>
  <si>
    <t>44</t>
  </si>
  <si>
    <t>469972111</t>
  </si>
  <si>
    <t>Odvoz suti a vybouraných hmot při elektromontážích do 1 km</t>
  </si>
  <si>
    <t>1624441622</t>
  </si>
  <si>
    <t>45</t>
  </si>
  <si>
    <t>469972121</t>
  </si>
  <si>
    <t>Příplatek k odvozu suti a vybouraných hmot při elektromontážích za každý další 1 km</t>
  </si>
  <si>
    <t>-1573129487</t>
  </si>
  <si>
    <t>46</t>
  </si>
  <si>
    <t>469973116</t>
  </si>
  <si>
    <t>Poplatek za uložení na skládce (skládkovné) stavebního odpadu směsného kód odpadu 17 09 04</t>
  </si>
  <si>
    <t>-2091733161</t>
  </si>
  <si>
    <t>47</t>
  </si>
  <si>
    <t>469981111</t>
  </si>
  <si>
    <t>Přesun hmot pro pomocné stavební práce při elektromotážích</t>
  </si>
  <si>
    <t>-1797777340</t>
  </si>
  <si>
    <t>48</t>
  </si>
  <si>
    <t>469981211</t>
  </si>
  <si>
    <t>Příplatek k přesunu hmot pro pomocné stavební práce při elektromotážích ZKD 1000 m</t>
  </si>
  <si>
    <t>525265391</t>
  </si>
  <si>
    <t>0,014*10 'Přepočtené koeficientem množství</t>
  </si>
  <si>
    <t>49</t>
  </si>
  <si>
    <t>R1002</t>
  </si>
  <si>
    <t>Jiné práce pro obnovu chodníku v okolí trakčního stožáru</t>
  </si>
  <si>
    <t>kpl</t>
  </si>
  <si>
    <t>936804038</t>
  </si>
  <si>
    <t>HZS</t>
  </si>
  <si>
    <t>Hodinové zúčtovací sazby</t>
  </si>
  <si>
    <t>50</t>
  </si>
  <si>
    <t>HZS4222</t>
  </si>
  <si>
    <t>Hodinová zúčtovací sazba geodet specialista</t>
  </si>
  <si>
    <t>512</t>
  </si>
  <si>
    <t>-2051388448</t>
  </si>
  <si>
    <t>51</t>
  </si>
  <si>
    <t>HZS4232</t>
  </si>
  <si>
    <t>Hodinová zúčtovací sazba technik odborný</t>
  </si>
  <si>
    <t>-22227092</t>
  </si>
  <si>
    <t>VRN</t>
  </si>
  <si>
    <t>Vedlejší rozpočtové náklady</t>
  </si>
  <si>
    <t>VRN1</t>
  </si>
  <si>
    <t>Průzkumné, geodetické a projektové práce</t>
  </si>
  <si>
    <t>52</t>
  </si>
  <si>
    <t>013254000</t>
  </si>
  <si>
    <t>Dokumentace skutečného provedení stavby</t>
  </si>
  <si>
    <t>1024</t>
  </si>
  <si>
    <t>716164809</t>
  </si>
  <si>
    <t>53</t>
  </si>
  <si>
    <t>013294000</t>
  </si>
  <si>
    <t>Ostatní dokumentace - statický posudek</t>
  </si>
  <si>
    <t>2139634634</t>
  </si>
  <si>
    <t>VRN3</t>
  </si>
  <si>
    <t>Zařízení staveniště</t>
  </si>
  <si>
    <t>54</t>
  </si>
  <si>
    <t>031303000</t>
  </si>
  <si>
    <t>Náklady na zábor</t>
  </si>
  <si>
    <t>1079932632</t>
  </si>
  <si>
    <t>55</t>
  </si>
  <si>
    <t>034303000</t>
  </si>
  <si>
    <t>Dopravní značení na staveništi</t>
  </si>
  <si>
    <t>213611598</t>
  </si>
  <si>
    <t>56</t>
  </si>
  <si>
    <t>034403000</t>
  </si>
  <si>
    <t>Osvětlení staveniště</t>
  </si>
  <si>
    <t>-419911518</t>
  </si>
  <si>
    <t>VRN4</t>
  </si>
  <si>
    <t>Inženýrská činnost</t>
  </si>
  <si>
    <t>57</t>
  </si>
  <si>
    <t>049103000</t>
  </si>
  <si>
    <t>Náklady vzniklé v souvislosti s realizací stavby</t>
  </si>
  <si>
    <t>-1439985299</t>
  </si>
  <si>
    <t>VRN9</t>
  </si>
  <si>
    <t>Ostatní náklady</t>
  </si>
  <si>
    <t>58</t>
  </si>
  <si>
    <t>094104000</t>
  </si>
  <si>
    <t>Náklady na opatření BOZP</t>
  </si>
  <si>
    <t>1163327225</t>
  </si>
  <si>
    <t>Stožár 56/13 - Třmen do původního základu</t>
  </si>
  <si>
    <t>-483151114</t>
  </si>
  <si>
    <t>1899634266</t>
  </si>
  <si>
    <t>1521114706</t>
  </si>
  <si>
    <t>R005</t>
  </si>
  <si>
    <t>Demontáž trakčních kabelů ze stožáru napájecího bodu se zachováním kabelů a jejich ochranou</t>
  </si>
  <si>
    <t>556775407</t>
  </si>
  <si>
    <t xml:space="preserve">Stožár trakční přírubový typ Cp8,5 - žárově zinkovaný 8,5m, s přírubou, vrcholový tah 15kN,  s uzavíracím nátěrem, včetně dopravy</t>
  </si>
  <si>
    <t>2104807834</t>
  </si>
  <si>
    <t>1079882683</t>
  </si>
  <si>
    <t>34571364</t>
  </si>
  <si>
    <t>trubka elektroinstalační HDPE tuhá dvouplášťová korugovaná D 75/90mm</t>
  </si>
  <si>
    <t>1666734221</t>
  </si>
  <si>
    <t>460551111</t>
  </si>
  <si>
    <t>Rozprostření a urovnání ornice při elektromotážích ručně tl vrstvy do 20 cm</t>
  </si>
  <si>
    <t>1356612394</t>
  </si>
  <si>
    <t>460581121</t>
  </si>
  <si>
    <t>Zatravnění včetně zalití vodou na rovině</t>
  </si>
  <si>
    <t>1652489055</t>
  </si>
  <si>
    <t>460891121</t>
  </si>
  <si>
    <t>Osazení betonového obrubníku silničního ležatého do betonu při elektromontážích</t>
  </si>
  <si>
    <t>-744779717</t>
  </si>
  <si>
    <t>460912111</t>
  </si>
  <si>
    <t>Očištění vybouraných obrubníků silničních od spojovacího materiálu</t>
  </si>
  <si>
    <t>-905863065</t>
  </si>
  <si>
    <t>460912211</t>
  </si>
  <si>
    <t>Očištění vybouraných obrubníků chodníkových od spojovacího materiálu</t>
  </si>
  <si>
    <t>99382319</t>
  </si>
  <si>
    <t>468031121</t>
  </si>
  <si>
    <t>Vytrhání obrub při elektromontážích ležatých silničních s odhozením nebo naložením na dopravní prostředek</t>
  </si>
  <si>
    <t>4682616</t>
  </si>
  <si>
    <t>0,441*10 'Přepočtené koeficientem množství</t>
  </si>
  <si>
    <t>R1001</t>
  </si>
  <si>
    <t>Jiné práce pro obnovu komunikace v okolí základu trakčního stožáru</t>
  </si>
  <si>
    <t>1930273643</t>
  </si>
  <si>
    <t>-2012717879</t>
  </si>
  <si>
    <t>-1199293703</t>
  </si>
  <si>
    <t>R1</t>
  </si>
  <si>
    <t>Projekt dočasného dopravního značení včetně pojednání na příslušných úřadech</t>
  </si>
  <si>
    <t>-929053772</t>
  </si>
  <si>
    <t>59</t>
  </si>
  <si>
    <t>Stožár 57/1 - Třmen do původního základu</t>
  </si>
  <si>
    <t>-1596145504</t>
  </si>
  <si>
    <t>222479805</t>
  </si>
  <si>
    <t>-670209030</t>
  </si>
  <si>
    <t>1979927641</t>
  </si>
  <si>
    <t>-627774488</t>
  </si>
  <si>
    <t>-1217433503</t>
  </si>
  <si>
    <t>-1857132251</t>
  </si>
  <si>
    <t>1408247155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</si>
</sst>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5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5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0" xfId="0" applyFont="1" applyFill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4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1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167" fontId="20" fillId="0" borderId="22" xfId="0" applyNumberFormat="1" applyFont="1" applyBorder="1" applyAlignment="1" applyProtection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</xf>
    <xf numFmtId="0" fontId="34" fillId="0" borderId="22" xfId="0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21" fillId="2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1" fillId="0" borderId="20" xfId="0" applyNumberFormat="1" applyFont="1" applyBorder="1" applyAlignment="1" applyProtection="1">
      <alignment vertical="center"/>
    </xf>
    <xf numFmtId="166" fontId="21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="1" customFormat="1" ht="24.96" customHeight="1">
      <c r="B4" s="19"/>
      <c r="C4" s="20"/>
      <c r="D4" s="21" t="s">
        <v>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10</v>
      </c>
      <c r="BE4" s="23" t="s">
        <v>11</v>
      </c>
      <c r="BS4" s="15" t="s">
        <v>12</v>
      </c>
    </row>
    <row r="5" s="1" customFormat="1" ht="12" customHeight="1">
      <c r="B5" s="19"/>
      <c r="C5" s="20"/>
      <c r="D5" s="24" t="s">
        <v>13</v>
      </c>
      <c r="E5" s="20"/>
      <c r="F5" s="20"/>
      <c r="G5" s="20"/>
      <c r="H5" s="20"/>
      <c r="I5" s="20"/>
      <c r="J5" s="20"/>
      <c r="K5" s="25" t="s">
        <v>14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18"/>
      <c r="BE5" s="26" t="s">
        <v>15</v>
      </c>
      <c r="BS5" s="15" t="s">
        <v>6</v>
      </c>
    </row>
    <row r="6" s="1" customFormat="1" ht="36.96" customHeight="1">
      <c r="B6" s="19"/>
      <c r="C6" s="20"/>
      <c r="D6" s="27" t="s">
        <v>16</v>
      </c>
      <c r="E6" s="20"/>
      <c r="F6" s="20"/>
      <c r="G6" s="20"/>
      <c r="H6" s="20"/>
      <c r="I6" s="20"/>
      <c r="J6" s="20"/>
      <c r="K6" s="28" t="s">
        <v>17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18"/>
      <c r="BE6" s="29"/>
      <c r="BS6" s="15" t="s">
        <v>6</v>
      </c>
    </row>
    <row r="7" s="1" customFormat="1" ht="12" customHeight="1">
      <c r="B7" s="19"/>
      <c r="C7" s="20"/>
      <c r="D7" s="30" t="s">
        <v>18</v>
      </c>
      <c r="E7" s="20"/>
      <c r="F7" s="20"/>
      <c r="G7" s="20"/>
      <c r="H7" s="20"/>
      <c r="I7" s="20"/>
      <c r="J7" s="20"/>
      <c r="K7" s="25" t="s">
        <v>1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30" t="s">
        <v>19</v>
      </c>
      <c r="AL7" s="20"/>
      <c r="AM7" s="20"/>
      <c r="AN7" s="25" t="s">
        <v>1</v>
      </c>
      <c r="AO7" s="20"/>
      <c r="AP7" s="20"/>
      <c r="AQ7" s="20"/>
      <c r="AR7" s="18"/>
      <c r="BE7" s="29"/>
      <c r="BS7" s="15" t="s">
        <v>6</v>
      </c>
    </row>
    <row r="8" s="1" customFormat="1" ht="12" customHeight="1">
      <c r="B8" s="19"/>
      <c r="C8" s="20"/>
      <c r="D8" s="30" t="s">
        <v>20</v>
      </c>
      <c r="E8" s="20"/>
      <c r="F8" s="20"/>
      <c r="G8" s="20"/>
      <c r="H8" s="20"/>
      <c r="I8" s="20"/>
      <c r="J8" s="20"/>
      <c r="K8" s="25" t="s">
        <v>21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30" t="s">
        <v>22</v>
      </c>
      <c r="AL8" s="20"/>
      <c r="AM8" s="20"/>
      <c r="AN8" s="31" t="s">
        <v>23</v>
      </c>
      <c r="AO8" s="20"/>
      <c r="AP8" s="20"/>
      <c r="AQ8" s="20"/>
      <c r="AR8" s="18"/>
      <c r="BE8" s="29"/>
      <c r="BS8" s="15" t="s">
        <v>6</v>
      </c>
    </row>
    <row r="9" s="1" customFormat="1" ht="14.4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9"/>
      <c r="BS9" s="15" t="s">
        <v>6</v>
      </c>
    </row>
    <row r="10" s="1" customFormat="1" ht="12" customHeight="1">
      <c r="B10" s="19"/>
      <c r="C10" s="20"/>
      <c r="D10" s="30" t="s">
        <v>24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30" t="s">
        <v>25</v>
      </c>
      <c r="AL10" s="20"/>
      <c r="AM10" s="20"/>
      <c r="AN10" s="25" t="s">
        <v>1</v>
      </c>
      <c r="AO10" s="20"/>
      <c r="AP10" s="20"/>
      <c r="AQ10" s="20"/>
      <c r="AR10" s="18"/>
      <c r="BE10" s="29"/>
      <c r="BS10" s="15" t="s">
        <v>6</v>
      </c>
    </row>
    <row r="11" s="1" customFormat="1" ht="18.48" customHeight="1">
      <c r="B11" s="19"/>
      <c r="C11" s="20"/>
      <c r="D11" s="20"/>
      <c r="E11" s="25" t="s">
        <v>26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30" t="s">
        <v>27</v>
      </c>
      <c r="AL11" s="20"/>
      <c r="AM11" s="20"/>
      <c r="AN11" s="25" t="s">
        <v>1</v>
      </c>
      <c r="AO11" s="20"/>
      <c r="AP11" s="20"/>
      <c r="AQ11" s="20"/>
      <c r="AR11" s="18"/>
      <c r="BE11" s="29"/>
      <c r="BS11" s="15" t="s">
        <v>6</v>
      </c>
    </row>
    <row r="12" s="1" customFormat="1" ht="6.96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9"/>
      <c r="BS12" s="15" t="s">
        <v>6</v>
      </c>
    </row>
    <row r="13" s="1" customFormat="1" ht="12" customHeight="1">
      <c r="B13" s="19"/>
      <c r="C13" s="20"/>
      <c r="D13" s="30" t="s">
        <v>28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30" t="s">
        <v>25</v>
      </c>
      <c r="AL13" s="20"/>
      <c r="AM13" s="20"/>
      <c r="AN13" s="32" t="s">
        <v>29</v>
      </c>
      <c r="AO13" s="20"/>
      <c r="AP13" s="20"/>
      <c r="AQ13" s="20"/>
      <c r="AR13" s="18"/>
      <c r="BE13" s="29"/>
      <c r="BS13" s="15" t="s">
        <v>6</v>
      </c>
    </row>
    <row r="14">
      <c r="B14" s="19"/>
      <c r="C14" s="20"/>
      <c r="D14" s="20"/>
      <c r="E14" s="32" t="s">
        <v>29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27</v>
      </c>
      <c r="AL14" s="20"/>
      <c r="AM14" s="20"/>
      <c r="AN14" s="32" t="s">
        <v>29</v>
      </c>
      <c r="AO14" s="20"/>
      <c r="AP14" s="20"/>
      <c r="AQ14" s="20"/>
      <c r="AR14" s="18"/>
      <c r="BE14" s="29"/>
      <c r="BS14" s="15" t="s">
        <v>6</v>
      </c>
    </row>
    <row r="15" s="1" customFormat="1" ht="6.96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9"/>
      <c r="BS15" s="15" t="s">
        <v>4</v>
      </c>
    </row>
    <row r="16" s="1" customFormat="1" ht="12" customHeight="1">
      <c r="B16" s="19"/>
      <c r="C16" s="20"/>
      <c r="D16" s="30" t="s">
        <v>30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30" t="s">
        <v>25</v>
      </c>
      <c r="AL16" s="20"/>
      <c r="AM16" s="20"/>
      <c r="AN16" s="25" t="s">
        <v>1</v>
      </c>
      <c r="AO16" s="20"/>
      <c r="AP16" s="20"/>
      <c r="AQ16" s="20"/>
      <c r="AR16" s="18"/>
      <c r="BE16" s="29"/>
      <c r="BS16" s="15" t="s">
        <v>4</v>
      </c>
    </row>
    <row r="17" s="1" customFormat="1" ht="18.48" customHeight="1">
      <c r="B17" s="19"/>
      <c r="C17" s="20"/>
      <c r="D17" s="20"/>
      <c r="E17" s="25" t="s">
        <v>26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30" t="s">
        <v>27</v>
      </c>
      <c r="AL17" s="20"/>
      <c r="AM17" s="20"/>
      <c r="AN17" s="25" t="s">
        <v>1</v>
      </c>
      <c r="AO17" s="20"/>
      <c r="AP17" s="20"/>
      <c r="AQ17" s="20"/>
      <c r="AR17" s="18"/>
      <c r="BE17" s="29"/>
      <c r="BS17" s="15" t="s">
        <v>31</v>
      </c>
    </row>
    <row r="18" s="1" customFormat="1" ht="6.96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9"/>
      <c r="BS18" s="15" t="s">
        <v>6</v>
      </c>
    </row>
    <row r="19" s="1" customFormat="1" ht="12" customHeight="1">
      <c r="B19" s="19"/>
      <c r="C19" s="20"/>
      <c r="D19" s="30" t="s">
        <v>32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30" t="s">
        <v>25</v>
      </c>
      <c r="AL19" s="20"/>
      <c r="AM19" s="20"/>
      <c r="AN19" s="25" t="s">
        <v>1</v>
      </c>
      <c r="AO19" s="20"/>
      <c r="AP19" s="20"/>
      <c r="AQ19" s="20"/>
      <c r="AR19" s="18"/>
      <c r="BE19" s="29"/>
      <c r="BS19" s="15" t="s">
        <v>6</v>
      </c>
    </row>
    <row r="20" s="1" customFormat="1" ht="18.48" customHeight="1">
      <c r="B20" s="19"/>
      <c r="C20" s="20"/>
      <c r="D20" s="20"/>
      <c r="E20" s="25" t="s">
        <v>26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30" t="s">
        <v>27</v>
      </c>
      <c r="AL20" s="20"/>
      <c r="AM20" s="20"/>
      <c r="AN20" s="25" t="s">
        <v>1</v>
      </c>
      <c r="AO20" s="20"/>
      <c r="AP20" s="20"/>
      <c r="AQ20" s="20"/>
      <c r="AR20" s="18"/>
      <c r="BE20" s="29"/>
      <c r="BS20" s="15" t="s">
        <v>31</v>
      </c>
    </row>
    <row r="21" s="1" customFormat="1" ht="6.96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9"/>
    </row>
    <row r="22" s="1" customFormat="1" ht="12" customHeight="1">
      <c r="B22" s="19"/>
      <c r="C22" s="20"/>
      <c r="D22" s="30" t="s">
        <v>33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9"/>
    </row>
    <row r="23" s="1" customFormat="1" ht="16.5" customHeight="1">
      <c r="B23" s="19"/>
      <c r="C23" s="20"/>
      <c r="D23" s="20"/>
      <c r="E23" s="34" t="s">
        <v>1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20"/>
      <c r="AP23" s="20"/>
      <c r="AQ23" s="20"/>
      <c r="AR23" s="18"/>
      <c r="BE23" s="29"/>
    </row>
    <row r="24" s="1" customFormat="1" ht="6.96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9"/>
    </row>
    <row r="25" s="1" customFormat="1" ht="6.96" customHeight="1">
      <c r="B25" s="19"/>
      <c r="C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0"/>
      <c r="AQ25" s="20"/>
      <c r="AR25" s="18"/>
      <c r="BE25" s="29"/>
    </row>
    <row r="26" s="2" customFormat="1" ht="25.92" customHeight="1">
      <c r="A26" s="36"/>
      <c r="B26" s="37"/>
      <c r="C26" s="38"/>
      <c r="D26" s="39" t="s">
        <v>34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8"/>
      <c r="AQ26" s="38"/>
      <c r="AR26" s="42"/>
      <c r="BE26" s="29"/>
    </row>
    <row r="27" s="2" customFormat="1" ht="6.96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2"/>
      <c r="BE27" s="29"/>
    </row>
    <row r="28" s="2" customFormat="1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35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36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37</v>
      </c>
      <c r="AL28" s="43"/>
      <c r="AM28" s="43"/>
      <c r="AN28" s="43"/>
      <c r="AO28" s="43"/>
      <c r="AP28" s="38"/>
      <c r="AQ28" s="38"/>
      <c r="AR28" s="42"/>
      <c r="BE28" s="29"/>
    </row>
    <row r="29" s="3" customFormat="1" ht="14.4" customHeight="1">
      <c r="A29" s="3"/>
      <c r="B29" s="44"/>
      <c r="C29" s="45"/>
      <c r="D29" s="30" t="s">
        <v>38</v>
      </c>
      <c r="E29" s="45"/>
      <c r="F29" s="30" t="s">
        <v>39</v>
      </c>
      <c r="G29" s="45"/>
      <c r="H29" s="45"/>
      <c r="I29" s="45"/>
      <c r="J29" s="45"/>
      <c r="K29" s="45"/>
      <c r="L29" s="46">
        <v>0.20999999999999999</v>
      </c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7">
        <f>ROUND(AZ94, 2)</f>
        <v>0</v>
      </c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7">
        <f>ROUND(AV94, 2)</f>
        <v>0</v>
      </c>
      <c r="AL29" s="45"/>
      <c r="AM29" s="45"/>
      <c r="AN29" s="45"/>
      <c r="AO29" s="45"/>
      <c r="AP29" s="45"/>
      <c r="AQ29" s="45"/>
      <c r="AR29" s="48"/>
      <c r="BE29" s="49"/>
    </row>
    <row r="30" s="3" customFormat="1" ht="14.4" customHeight="1">
      <c r="A30" s="3"/>
      <c r="B30" s="44"/>
      <c r="C30" s="45"/>
      <c r="D30" s="45"/>
      <c r="E30" s="45"/>
      <c r="F30" s="30" t="s">
        <v>40</v>
      </c>
      <c r="G30" s="45"/>
      <c r="H30" s="45"/>
      <c r="I30" s="45"/>
      <c r="J30" s="45"/>
      <c r="K30" s="45"/>
      <c r="L30" s="46">
        <v>0.14999999999999999</v>
      </c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7">
        <f>ROUND(BA94, 2)</f>
        <v>0</v>
      </c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7">
        <f>ROUND(AW94, 2)</f>
        <v>0</v>
      </c>
      <c r="AL30" s="45"/>
      <c r="AM30" s="45"/>
      <c r="AN30" s="45"/>
      <c r="AO30" s="45"/>
      <c r="AP30" s="45"/>
      <c r="AQ30" s="45"/>
      <c r="AR30" s="48"/>
      <c r="BE30" s="49"/>
    </row>
    <row r="31" hidden="1" s="3" customFormat="1" ht="14.4" customHeight="1">
      <c r="A31" s="3"/>
      <c r="B31" s="44"/>
      <c r="C31" s="45"/>
      <c r="D31" s="45"/>
      <c r="E31" s="45"/>
      <c r="F31" s="30" t="s">
        <v>41</v>
      </c>
      <c r="G31" s="45"/>
      <c r="H31" s="45"/>
      <c r="I31" s="45"/>
      <c r="J31" s="45"/>
      <c r="K31" s="45"/>
      <c r="L31" s="46">
        <v>0.20999999999999999</v>
      </c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7">
        <f>ROUND(BB94, 2)</f>
        <v>0</v>
      </c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7">
        <v>0</v>
      </c>
      <c r="AL31" s="45"/>
      <c r="AM31" s="45"/>
      <c r="AN31" s="45"/>
      <c r="AO31" s="45"/>
      <c r="AP31" s="45"/>
      <c r="AQ31" s="45"/>
      <c r="AR31" s="48"/>
      <c r="BE31" s="49"/>
    </row>
    <row r="32" hidden="1" s="3" customFormat="1" ht="14.4" customHeight="1">
      <c r="A32" s="3"/>
      <c r="B32" s="44"/>
      <c r="C32" s="45"/>
      <c r="D32" s="45"/>
      <c r="E32" s="45"/>
      <c r="F32" s="30" t="s">
        <v>42</v>
      </c>
      <c r="G32" s="45"/>
      <c r="H32" s="45"/>
      <c r="I32" s="45"/>
      <c r="J32" s="45"/>
      <c r="K32" s="45"/>
      <c r="L32" s="46">
        <v>0.14999999999999999</v>
      </c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7">
        <f>ROUND(BC94, 2)</f>
        <v>0</v>
      </c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7">
        <v>0</v>
      </c>
      <c r="AL32" s="45"/>
      <c r="AM32" s="45"/>
      <c r="AN32" s="45"/>
      <c r="AO32" s="45"/>
      <c r="AP32" s="45"/>
      <c r="AQ32" s="45"/>
      <c r="AR32" s="48"/>
      <c r="BE32" s="49"/>
    </row>
    <row r="33" hidden="1" s="3" customFormat="1" ht="14.4" customHeight="1">
      <c r="A33" s="3"/>
      <c r="B33" s="44"/>
      <c r="C33" s="45"/>
      <c r="D33" s="45"/>
      <c r="E33" s="45"/>
      <c r="F33" s="30" t="s">
        <v>43</v>
      </c>
      <c r="G33" s="45"/>
      <c r="H33" s="45"/>
      <c r="I33" s="45"/>
      <c r="J33" s="45"/>
      <c r="K33" s="45"/>
      <c r="L33" s="46">
        <v>0</v>
      </c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7">
        <f>ROUND(BD94, 2)</f>
        <v>0</v>
      </c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7">
        <v>0</v>
      </c>
      <c r="AL33" s="45"/>
      <c r="AM33" s="45"/>
      <c r="AN33" s="45"/>
      <c r="AO33" s="45"/>
      <c r="AP33" s="45"/>
      <c r="AQ33" s="45"/>
      <c r="AR33" s="48"/>
      <c r="BE33" s="49"/>
    </row>
    <row r="34" s="2" customFormat="1" ht="6.96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  <c r="BE34" s="29"/>
    </row>
    <row r="35" s="2" customFormat="1" ht="25.92" customHeight="1">
      <c r="A35" s="36"/>
      <c r="B35" s="37"/>
      <c r="C35" s="50"/>
      <c r="D35" s="51" t="s">
        <v>44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3" t="s">
        <v>45</v>
      </c>
      <c r="U35" s="52"/>
      <c r="V35" s="52"/>
      <c r="W35" s="52"/>
      <c r="X35" s="54" t="s">
        <v>46</v>
      </c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5">
        <f>SUM(AK26:AK33)</f>
        <v>0</v>
      </c>
      <c r="AL35" s="52"/>
      <c r="AM35" s="52"/>
      <c r="AN35" s="52"/>
      <c r="AO35" s="56"/>
      <c r="AP35" s="50"/>
      <c r="AQ35" s="50"/>
      <c r="AR35" s="42"/>
      <c r="BE35" s="36"/>
    </row>
    <row r="36" s="2" customFormat="1" ht="6.96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2"/>
      <c r="BE36" s="36"/>
    </row>
    <row r="37" s="2" customFormat="1" ht="14.4" customHeight="1">
      <c r="A37" s="36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42"/>
      <c r="BE37" s="36"/>
    </row>
    <row r="38" s="1" customFormat="1" ht="14.4" customHeight="1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18"/>
    </row>
    <row r="39" s="1" customFormat="1" ht="14.4" customHeight="1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18"/>
    </row>
    <row r="40" s="1" customFormat="1" ht="14.4" customHeight="1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18"/>
    </row>
    <row r="41" s="1" customFormat="1" ht="14.4" customHeight="1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18"/>
    </row>
    <row r="42" s="1" customFormat="1" ht="14.4" customHeight="1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18"/>
    </row>
    <row r="43" s="1" customFormat="1" ht="14.4" customHeight="1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8"/>
    </row>
    <row r="44" s="1" customFormat="1" ht="14.4" customHeigh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18"/>
    </row>
    <row r="45" s="1" customFormat="1" ht="14.4" customHeight="1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18"/>
    </row>
    <row r="46" s="1" customFormat="1" ht="14.4" customHeight="1"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18"/>
    </row>
    <row r="47" s="1" customFormat="1" ht="14.4" customHeight="1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18"/>
    </row>
    <row r="48" s="1" customFormat="1" ht="14.4" customHeight="1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18"/>
    </row>
    <row r="49" s="2" customFormat="1" ht="14.4" customHeight="1">
      <c r="B49" s="57"/>
      <c r="C49" s="58"/>
      <c r="D49" s="59" t="s">
        <v>47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59" t="s">
        <v>48</v>
      </c>
      <c r="AI49" s="60"/>
      <c r="AJ49" s="60"/>
      <c r="AK49" s="60"/>
      <c r="AL49" s="60"/>
      <c r="AM49" s="60"/>
      <c r="AN49" s="60"/>
      <c r="AO49" s="60"/>
      <c r="AP49" s="58"/>
      <c r="AQ49" s="58"/>
      <c r="AR49" s="61"/>
    </row>
    <row r="50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18"/>
    </row>
    <row r="51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18"/>
    </row>
    <row r="52"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18"/>
    </row>
    <row r="53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18"/>
    </row>
    <row r="54"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18"/>
    </row>
    <row r="55"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18"/>
    </row>
    <row r="56"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18"/>
    </row>
    <row r="57"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18"/>
    </row>
    <row r="58"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18"/>
    </row>
    <row r="59"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18"/>
    </row>
    <row r="60" s="2" customFormat="1">
      <c r="A60" s="36"/>
      <c r="B60" s="37"/>
      <c r="C60" s="38"/>
      <c r="D60" s="62" t="s">
        <v>49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62" t="s">
        <v>50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62" t="s">
        <v>49</v>
      </c>
      <c r="AI60" s="40"/>
      <c r="AJ60" s="40"/>
      <c r="AK60" s="40"/>
      <c r="AL60" s="40"/>
      <c r="AM60" s="62" t="s">
        <v>50</v>
      </c>
      <c r="AN60" s="40"/>
      <c r="AO60" s="40"/>
      <c r="AP60" s="38"/>
      <c r="AQ60" s="38"/>
      <c r="AR60" s="42"/>
      <c r="BE60" s="36"/>
    </row>
    <row r="61"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18"/>
    </row>
    <row r="62"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18"/>
    </row>
    <row r="63"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18"/>
    </row>
    <row r="64" s="2" customFormat="1">
      <c r="A64" s="36"/>
      <c r="B64" s="37"/>
      <c r="C64" s="38"/>
      <c r="D64" s="59" t="s">
        <v>51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59" t="s">
        <v>52</v>
      </c>
      <c r="AI64" s="63"/>
      <c r="AJ64" s="63"/>
      <c r="AK64" s="63"/>
      <c r="AL64" s="63"/>
      <c r="AM64" s="63"/>
      <c r="AN64" s="63"/>
      <c r="AO64" s="63"/>
      <c r="AP64" s="38"/>
      <c r="AQ64" s="38"/>
      <c r="AR64" s="42"/>
      <c r="BE64" s="36"/>
    </row>
    <row r="65"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18"/>
    </row>
    <row r="66"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18"/>
    </row>
    <row r="67"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18"/>
    </row>
    <row r="68"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18"/>
    </row>
    <row r="69"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18"/>
    </row>
    <row r="70"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18"/>
    </row>
    <row r="71"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18"/>
    </row>
    <row r="72"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18"/>
    </row>
    <row r="73"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18"/>
    </row>
    <row r="74"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18"/>
    </row>
    <row r="75" s="2" customFormat="1">
      <c r="A75" s="36"/>
      <c r="B75" s="37"/>
      <c r="C75" s="38"/>
      <c r="D75" s="62" t="s">
        <v>49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62" t="s">
        <v>50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62" t="s">
        <v>49</v>
      </c>
      <c r="AI75" s="40"/>
      <c r="AJ75" s="40"/>
      <c r="AK75" s="40"/>
      <c r="AL75" s="40"/>
      <c r="AM75" s="62" t="s">
        <v>50</v>
      </c>
      <c r="AN75" s="40"/>
      <c r="AO75" s="40"/>
      <c r="AP75" s="38"/>
      <c r="AQ75" s="38"/>
      <c r="AR75" s="42"/>
      <c r="BE75" s="36"/>
    </row>
    <row r="76" s="2" customForma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42"/>
      <c r="BE76" s="36"/>
    </row>
    <row r="77" s="2" customFormat="1" ht="6.96" customHeight="1">
      <c r="A77" s="36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42"/>
      <c r="BE77" s="36"/>
    </row>
    <row r="81" s="2" customFormat="1" ht="6.96" customHeight="1">
      <c r="A81" s="36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42"/>
      <c r="BE81" s="36"/>
    </row>
    <row r="82" s="2" customFormat="1" ht="24.96" customHeight="1">
      <c r="A82" s="36"/>
      <c r="B82" s="37"/>
      <c r="C82" s="21" t="s">
        <v>53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42"/>
      <c r="B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42"/>
      <c r="BE83" s="36"/>
    </row>
    <row r="84" s="4" customFormat="1" ht="12" customHeight="1">
      <c r="A84" s="4"/>
      <c r="B84" s="68"/>
      <c r="C84" s="30" t="s">
        <v>13</v>
      </c>
      <c r="D84" s="69"/>
      <c r="E84" s="69"/>
      <c r="F84" s="69"/>
      <c r="G84" s="69"/>
      <c r="H84" s="69"/>
      <c r="I84" s="69"/>
      <c r="J84" s="69"/>
      <c r="K84" s="69"/>
      <c r="L84" s="69" t="str">
        <f>K5</f>
        <v>2024/01</v>
      </c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70"/>
      <c r="BE84" s="4"/>
    </row>
    <row r="85" s="5" customFormat="1" ht="36.96" customHeight="1">
      <c r="A85" s="5"/>
      <c r="B85" s="71"/>
      <c r="C85" s="72" t="s">
        <v>16</v>
      </c>
      <c r="D85" s="73"/>
      <c r="E85" s="73"/>
      <c r="F85" s="73"/>
      <c r="G85" s="73"/>
      <c r="H85" s="73"/>
      <c r="I85" s="73"/>
      <c r="J85" s="73"/>
      <c r="K85" s="73"/>
      <c r="L85" s="74" t="str">
        <f>K6</f>
        <v>Výměna havarijních trakčních stožárů DPO</v>
      </c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5"/>
      <c r="BE85" s="5"/>
    </row>
    <row r="86" s="2" customFormat="1" ht="6.96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42"/>
      <c r="BE86" s="36"/>
    </row>
    <row r="87" s="2" customFormat="1" ht="12" customHeight="1">
      <c r="A87" s="36"/>
      <c r="B87" s="37"/>
      <c r="C87" s="30" t="s">
        <v>20</v>
      </c>
      <c r="D87" s="38"/>
      <c r="E87" s="38"/>
      <c r="F87" s="38"/>
      <c r="G87" s="38"/>
      <c r="H87" s="38"/>
      <c r="I87" s="38"/>
      <c r="J87" s="38"/>
      <c r="K87" s="38"/>
      <c r="L87" s="76" t="str">
        <f>IF(K8="","",K8)</f>
        <v>Ostrava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0" t="s">
        <v>22</v>
      </c>
      <c r="AJ87" s="38"/>
      <c r="AK87" s="38"/>
      <c r="AL87" s="38"/>
      <c r="AM87" s="77" t="str">
        <f>IF(AN8= "","",AN8)</f>
        <v>6. 5. 2024</v>
      </c>
      <c r="AN87" s="77"/>
      <c r="AO87" s="38"/>
      <c r="AP87" s="38"/>
      <c r="AQ87" s="38"/>
      <c r="AR87" s="42"/>
      <c r="B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42"/>
      <c r="BE88" s="36"/>
    </row>
    <row r="89" s="2" customFormat="1" ht="15.15" customHeight="1">
      <c r="A89" s="36"/>
      <c r="B89" s="37"/>
      <c r="C89" s="30" t="s">
        <v>24</v>
      </c>
      <c r="D89" s="38"/>
      <c r="E89" s="38"/>
      <c r="F89" s="38"/>
      <c r="G89" s="38"/>
      <c r="H89" s="38"/>
      <c r="I89" s="38"/>
      <c r="J89" s="38"/>
      <c r="K89" s="38"/>
      <c r="L89" s="69" t="str">
        <f>IF(E11= "","",E11)</f>
        <v xml:space="preserve"> 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0" t="s">
        <v>30</v>
      </c>
      <c r="AJ89" s="38"/>
      <c r="AK89" s="38"/>
      <c r="AL89" s="38"/>
      <c r="AM89" s="78" t="str">
        <f>IF(E17="","",E17)</f>
        <v xml:space="preserve"> </v>
      </c>
      <c r="AN89" s="69"/>
      <c r="AO89" s="69"/>
      <c r="AP89" s="69"/>
      <c r="AQ89" s="38"/>
      <c r="AR89" s="42"/>
      <c r="AS89" s="79" t="s">
        <v>54</v>
      </c>
      <c r="AT89" s="80"/>
      <c r="AU89" s="81"/>
      <c r="AV89" s="81"/>
      <c r="AW89" s="81"/>
      <c r="AX89" s="81"/>
      <c r="AY89" s="81"/>
      <c r="AZ89" s="81"/>
      <c r="BA89" s="81"/>
      <c r="BB89" s="81"/>
      <c r="BC89" s="81"/>
      <c r="BD89" s="82"/>
      <c r="BE89" s="36"/>
    </row>
    <row r="90" s="2" customFormat="1" ht="15.15" customHeight="1">
      <c r="A90" s="36"/>
      <c r="B90" s="37"/>
      <c r="C90" s="30" t="s">
        <v>28</v>
      </c>
      <c r="D90" s="38"/>
      <c r="E90" s="38"/>
      <c r="F90" s="38"/>
      <c r="G90" s="38"/>
      <c r="H90" s="38"/>
      <c r="I90" s="38"/>
      <c r="J90" s="38"/>
      <c r="K90" s="38"/>
      <c r="L90" s="69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0" t="s">
        <v>32</v>
      </c>
      <c r="AJ90" s="38"/>
      <c r="AK90" s="38"/>
      <c r="AL90" s="38"/>
      <c r="AM90" s="78" t="str">
        <f>IF(E20="","",E20)</f>
        <v xml:space="preserve"> </v>
      </c>
      <c r="AN90" s="69"/>
      <c r="AO90" s="69"/>
      <c r="AP90" s="69"/>
      <c r="AQ90" s="38"/>
      <c r="AR90" s="42"/>
      <c r="AS90" s="83"/>
      <c r="AT90" s="84"/>
      <c r="AU90" s="85"/>
      <c r="AV90" s="85"/>
      <c r="AW90" s="85"/>
      <c r="AX90" s="85"/>
      <c r="AY90" s="85"/>
      <c r="AZ90" s="85"/>
      <c r="BA90" s="85"/>
      <c r="BB90" s="85"/>
      <c r="BC90" s="85"/>
      <c r="BD90" s="86"/>
      <c r="BE90" s="36"/>
    </row>
    <row r="91" s="2" customFormat="1" ht="10.8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42"/>
      <c r="AS91" s="87"/>
      <c r="AT91" s="88"/>
      <c r="AU91" s="89"/>
      <c r="AV91" s="89"/>
      <c r="AW91" s="89"/>
      <c r="AX91" s="89"/>
      <c r="AY91" s="89"/>
      <c r="AZ91" s="89"/>
      <c r="BA91" s="89"/>
      <c r="BB91" s="89"/>
      <c r="BC91" s="89"/>
      <c r="BD91" s="90"/>
      <c r="BE91" s="36"/>
    </row>
    <row r="92" s="2" customFormat="1" ht="29.28" customHeight="1">
      <c r="A92" s="36"/>
      <c r="B92" s="37"/>
      <c r="C92" s="91" t="s">
        <v>55</v>
      </c>
      <c r="D92" s="92"/>
      <c r="E92" s="92"/>
      <c r="F92" s="92"/>
      <c r="G92" s="92"/>
      <c r="H92" s="93"/>
      <c r="I92" s="94" t="s">
        <v>56</v>
      </c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5" t="s">
        <v>57</v>
      </c>
      <c r="AH92" s="92"/>
      <c r="AI92" s="92"/>
      <c r="AJ92" s="92"/>
      <c r="AK92" s="92"/>
      <c r="AL92" s="92"/>
      <c r="AM92" s="92"/>
      <c r="AN92" s="94" t="s">
        <v>58</v>
      </c>
      <c r="AO92" s="92"/>
      <c r="AP92" s="96"/>
      <c r="AQ92" s="97" t="s">
        <v>59</v>
      </c>
      <c r="AR92" s="42"/>
      <c r="AS92" s="98" t="s">
        <v>60</v>
      </c>
      <c r="AT92" s="99" t="s">
        <v>61</v>
      </c>
      <c r="AU92" s="99" t="s">
        <v>62</v>
      </c>
      <c r="AV92" s="99" t="s">
        <v>63</v>
      </c>
      <c r="AW92" s="99" t="s">
        <v>64</v>
      </c>
      <c r="AX92" s="99" t="s">
        <v>65</v>
      </c>
      <c r="AY92" s="99" t="s">
        <v>66</v>
      </c>
      <c r="AZ92" s="99" t="s">
        <v>67</v>
      </c>
      <c r="BA92" s="99" t="s">
        <v>68</v>
      </c>
      <c r="BB92" s="99" t="s">
        <v>69</v>
      </c>
      <c r="BC92" s="99" t="s">
        <v>70</v>
      </c>
      <c r="BD92" s="100" t="s">
        <v>71</v>
      </c>
      <c r="BE92" s="36"/>
    </row>
    <row r="93" s="2" customFormat="1" ht="10.8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42"/>
      <c r="AS93" s="101"/>
      <c r="AT93" s="102"/>
      <c r="AU93" s="102"/>
      <c r="AV93" s="102"/>
      <c r="AW93" s="102"/>
      <c r="AX93" s="102"/>
      <c r="AY93" s="102"/>
      <c r="AZ93" s="102"/>
      <c r="BA93" s="102"/>
      <c r="BB93" s="102"/>
      <c r="BC93" s="102"/>
      <c r="BD93" s="103"/>
      <c r="BE93" s="36"/>
    </row>
    <row r="94" s="6" customFormat="1" ht="32.4" customHeight="1">
      <c r="A94" s="6"/>
      <c r="B94" s="104"/>
      <c r="C94" s="105" t="s">
        <v>72</v>
      </c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7">
        <f>ROUND(SUM(AG95:AG97),2)</f>
        <v>0</v>
      </c>
      <c r="AH94" s="107"/>
      <c r="AI94" s="107"/>
      <c r="AJ94" s="107"/>
      <c r="AK94" s="107"/>
      <c r="AL94" s="107"/>
      <c r="AM94" s="107"/>
      <c r="AN94" s="108">
        <f>SUM(AG94,AT94)</f>
        <v>0</v>
      </c>
      <c r="AO94" s="108"/>
      <c r="AP94" s="108"/>
      <c r="AQ94" s="109" t="s">
        <v>1</v>
      </c>
      <c r="AR94" s="110"/>
      <c r="AS94" s="111">
        <f>ROUND(SUM(AS95:AS97),2)</f>
        <v>0</v>
      </c>
      <c r="AT94" s="112">
        <f>ROUND(SUM(AV94:AW94),2)</f>
        <v>0</v>
      </c>
      <c r="AU94" s="113">
        <f>ROUND(SUM(AU95:AU97),5)</f>
        <v>0</v>
      </c>
      <c r="AV94" s="112">
        <f>ROUND(AZ94*L29,2)</f>
        <v>0</v>
      </c>
      <c r="AW94" s="112">
        <f>ROUND(BA94*L30,2)</f>
        <v>0</v>
      </c>
      <c r="AX94" s="112">
        <f>ROUND(BB94*L29,2)</f>
        <v>0</v>
      </c>
      <c r="AY94" s="112">
        <f>ROUND(BC94*L30,2)</f>
        <v>0</v>
      </c>
      <c r="AZ94" s="112">
        <f>ROUND(SUM(AZ95:AZ97),2)</f>
        <v>0</v>
      </c>
      <c r="BA94" s="112">
        <f>ROUND(SUM(BA95:BA97),2)</f>
        <v>0</v>
      </c>
      <c r="BB94" s="112">
        <f>ROUND(SUM(BB95:BB97),2)</f>
        <v>0</v>
      </c>
      <c r="BC94" s="112">
        <f>ROUND(SUM(BC95:BC97),2)</f>
        <v>0</v>
      </c>
      <c r="BD94" s="114">
        <f>ROUND(SUM(BD95:BD97),2)</f>
        <v>0</v>
      </c>
      <c r="BE94" s="6"/>
      <c r="BS94" s="115" t="s">
        <v>73</v>
      </c>
      <c r="BT94" s="115" t="s">
        <v>74</v>
      </c>
      <c r="BU94" s="116" t="s">
        <v>75</v>
      </c>
      <c r="BV94" s="115" t="s">
        <v>76</v>
      </c>
      <c r="BW94" s="115" t="s">
        <v>5</v>
      </c>
      <c r="BX94" s="115" t="s">
        <v>77</v>
      </c>
      <c r="CL94" s="115" t="s">
        <v>1</v>
      </c>
    </row>
    <row r="95" s="7" customFormat="1" ht="24.75" customHeight="1">
      <c r="A95" s="117" t="s">
        <v>78</v>
      </c>
      <c r="B95" s="118"/>
      <c r="C95" s="119"/>
      <c r="D95" s="120" t="s">
        <v>79</v>
      </c>
      <c r="E95" s="120"/>
      <c r="F95" s="120"/>
      <c r="G95" s="120"/>
      <c r="H95" s="120"/>
      <c r="I95" s="121"/>
      <c r="J95" s="120" t="s">
        <v>80</v>
      </c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2">
        <f>'Stožár 503-15 - Třmen do ...'!J30</f>
        <v>0</v>
      </c>
      <c r="AH95" s="121"/>
      <c r="AI95" s="121"/>
      <c r="AJ95" s="121"/>
      <c r="AK95" s="121"/>
      <c r="AL95" s="121"/>
      <c r="AM95" s="121"/>
      <c r="AN95" s="122">
        <f>SUM(AG95,AT95)</f>
        <v>0</v>
      </c>
      <c r="AO95" s="121"/>
      <c r="AP95" s="121"/>
      <c r="AQ95" s="123" t="s">
        <v>81</v>
      </c>
      <c r="AR95" s="124"/>
      <c r="AS95" s="125">
        <v>0</v>
      </c>
      <c r="AT95" s="126">
        <f>ROUND(SUM(AV95:AW95),2)</f>
        <v>0</v>
      </c>
      <c r="AU95" s="127">
        <f>'Stožár 503-15 - Třmen do ...'!P130</f>
        <v>0</v>
      </c>
      <c r="AV95" s="126">
        <f>'Stožár 503-15 - Třmen do ...'!J33</f>
        <v>0</v>
      </c>
      <c r="AW95" s="126">
        <f>'Stožár 503-15 - Třmen do ...'!J34</f>
        <v>0</v>
      </c>
      <c r="AX95" s="126">
        <f>'Stožár 503-15 - Třmen do ...'!J35</f>
        <v>0</v>
      </c>
      <c r="AY95" s="126">
        <f>'Stožár 503-15 - Třmen do ...'!J36</f>
        <v>0</v>
      </c>
      <c r="AZ95" s="126">
        <f>'Stožár 503-15 - Třmen do ...'!F33</f>
        <v>0</v>
      </c>
      <c r="BA95" s="126">
        <f>'Stožár 503-15 - Třmen do ...'!F34</f>
        <v>0</v>
      </c>
      <c r="BB95" s="126">
        <f>'Stožár 503-15 - Třmen do ...'!F35</f>
        <v>0</v>
      </c>
      <c r="BC95" s="126">
        <f>'Stožár 503-15 - Třmen do ...'!F36</f>
        <v>0</v>
      </c>
      <c r="BD95" s="128">
        <f>'Stožár 503-15 - Třmen do ...'!F37</f>
        <v>0</v>
      </c>
      <c r="BE95" s="7"/>
      <c r="BT95" s="129" t="s">
        <v>82</v>
      </c>
      <c r="BV95" s="129" t="s">
        <v>76</v>
      </c>
      <c r="BW95" s="129" t="s">
        <v>83</v>
      </c>
      <c r="BX95" s="129" t="s">
        <v>5</v>
      </c>
      <c r="CL95" s="129" t="s">
        <v>1</v>
      </c>
      <c r="CM95" s="129" t="s">
        <v>84</v>
      </c>
    </row>
    <row r="96" s="7" customFormat="1" ht="24.75" customHeight="1">
      <c r="A96" s="117" t="s">
        <v>78</v>
      </c>
      <c r="B96" s="118"/>
      <c r="C96" s="119"/>
      <c r="D96" s="120" t="s">
        <v>85</v>
      </c>
      <c r="E96" s="120"/>
      <c r="F96" s="120"/>
      <c r="G96" s="120"/>
      <c r="H96" s="120"/>
      <c r="I96" s="121"/>
      <c r="J96" s="120" t="s">
        <v>80</v>
      </c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  <c r="AA96" s="120"/>
      <c r="AB96" s="120"/>
      <c r="AC96" s="120"/>
      <c r="AD96" s="120"/>
      <c r="AE96" s="120"/>
      <c r="AF96" s="120"/>
      <c r="AG96" s="122">
        <f>'Stožár 56-13 - Třmen do p...'!J30</f>
        <v>0</v>
      </c>
      <c r="AH96" s="121"/>
      <c r="AI96" s="121"/>
      <c r="AJ96" s="121"/>
      <c r="AK96" s="121"/>
      <c r="AL96" s="121"/>
      <c r="AM96" s="121"/>
      <c r="AN96" s="122">
        <f>SUM(AG96,AT96)</f>
        <v>0</v>
      </c>
      <c r="AO96" s="121"/>
      <c r="AP96" s="121"/>
      <c r="AQ96" s="123" t="s">
        <v>81</v>
      </c>
      <c r="AR96" s="124"/>
      <c r="AS96" s="125">
        <v>0</v>
      </c>
      <c r="AT96" s="126">
        <f>ROUND(SUM(AV96:AW96),2)</f>
        <v>0</v>
      </c>
      <c r="AU96" s="127">
        <f>'Stožár 56-13 - Třmen do p...'!P130</f>
        <v>0</v>
      </c>
      <c r="AV96" s="126">
        <f>'Stožár 56-13 - Třmen do p...'!J33</f>
        <v>0</v>
      </c>
      <c r="AW96" s="126">
        <f>'Stožár 56-13 - Třmen do p...'!J34</f>
        <v>0</v>
      </c>
      <c r="AX96" s="126">
        <f>'Stožár 56-13 - Třmen do p...'!J35</f>
        <v>0</v>
      </c>
      <c r="AY96" s="126">
        <f>'Stožár 56-13 - Třmen do p...'!J36</f>
        <v>0</v>
      </c>
      <c r="AZ96" s="126">
        <f>'Stožár 56-13 - Třmen do p...'!F33</f>
        <v>0</v>
      </c>
      <c r="BA96" s="126">
        <f>'Stožár 56-13 - Třmen do p...'!F34</f>
        <v>0</v>
      </c>
      <c r="BB96" s="126">
        <f>'Stožár 56-13 - Třmen do p...'!F35</f>
        <v>0</v>
      </c>
      <c r="BC96" s="126">
        <f>'Stožár 56-13 - Třmen do p...'!F36</f>
        <v>0</v>
      </c>
      <c r="BD96" s="128">
        <f>'Stožár 56-13 - Třmen do p...'!F37</f>
        <v>0</v>
      </c>
      <c r="BE96" s="7"/>
      <c r="BT96" s="129" t="s">
        <v>82</v>
      </c>
      <c r="BV96" s="129" t="s">
        <v>76</v>
      </c>
      <c r="BW96" s="129" t="s">
        <v>86</v>
      </c>
      <c r="BX96" s="129" t="s">
        <v>5</v>
      </c>
      <c r="CL96" s="129" t="s">
        <v>1</v>
      </c>
      <c r="CM96" s="129" t="s">
        <v>84</v>
      </c>
    </row>
    <row r="97" s="7" customFormat="1" ht="24.75" customHeight="1">
      <c r="A97" s="117" t="s">
        <v>78</v>
      </c>
      <c r="B97" s="118"/>
      <c r="C97" s="119"/>
      <c r="D97" s="120" t="s">
        <v>87</v>
      </c>
      <c r="E97" s="120"/>
      <c r="F97" s="120"/>
      <c r="G97" s="120"/>
      <c r="H97" s="120"/>
      <c r="I97" s="121"/>
      <c r="J97" s="120" t="s">
        <v>80</v>
      </c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  <c r="AB97" s="120"/>
      <c r="AC97" s="120"/>
      <c r="AD97" s="120"/>
      <c r="AE97" s="120"/>
      <c r="AF97" s="120"/>
      <c r="AG97" s="122">
        <f>'Stožár 57-1 - Třmen do pů...'!J30</f>
        <v>0</v>
      </c>
      <c r="AH97" s="121"/>
      <c r="AI97" s="121"/>
      <c r="AJ97" s="121"/>
      <c r="AK97" s="121"/>
      <c r="AL97" s="121"/>
      <c r="AM97" s="121"/>
      <c r="AN97" s="122">
        <f>SUM(AG97,AT97)</f>
        <v>0</v>
      </c>
      <c r="AO97" s="121"/>
      <c r="AP97" s="121"/>
      <c r="AQ97" s="123" t="s">
        <v>81</v>
      </c>
      <c r="AR97" s="124"/>
      <c r="AS97" s="130">
        <v>0</v>
      </c>
      <c r="AT97" s="131">
        <f>ROUND(SUM(AV97:AW97),2)</f>
        <v>0</v>
      </c>
      <c r="AU97" s="132">
        <f>'Stožár 57-1 - Třmen do pů...'!P130</f>
        <v>0</v>
      </c>
      <c r="AV97" s="131">
        <f>'Stožár 57-1 - Třmen do pů...'!J33</f>
        <v>0</v>
      </c>
      <c r="AW97" s="131">
        <f>'Stožár 57-1 - Třmen do pů...'!J34</f>
        <v>0</v>
      </c>
      <c r="AX97" s="131">
        <f>'Stožár 57-1 - Třmen do pů...'!J35</f>
        <v>0</v>
      </c>
      <c r="AY97" s="131">
        <f>'Stožár 57-1 - Třmen do pů...'!J36</f>
        <v>0</v>
      </c>
      <c r="AZ97" s="131">
        <f>'Stožár 57-1 - Třmen do pů...'!F33</f>
        <v>0</v>
      </c>
      <c r="BA97" s="131">
        <f>'Stožár 57-1 - Třmen do pů...'!F34</f>
        <v>0</v>
      </c>
      <c r="BB97" s="131">
        <f>'Stožár 57-1 - Třmen do pů...'!F35</f>
        <v>0</v>
      </c>
      <c r="BC97" s="131">
        <f>'Stožár 57-1 - Třmen do pů...'!F36</f>
        <v>0</v>
      </c>
      <c r="BD97" s="133">
        <f>'Stožár 57-1 - Třmen do pů...'!F37</f>
        <v>0</v>
      </c>
      <c r="BE97" s="7"/>
      <c r="BT97" s="129" t="s">
        <v>82</v>
      </c>
      <c r="BV97" s="129" t="s">
        <v>76</v>
      </c>
      <c r="BW97" s="129" t="s">
        <v>88</v>
      </c>
      <c r="BX97" s="129" t="s">
        <v>5</v>
      </c>
      <c r="CL97" s="129" t="s">
        <v>1</v>
      </c>
      <c r="CM97" s="129" t="s">
        <v>84</v>
      </c>
    </row>
    <row r="98" s="2" customFormat="1" ht="30" customHeight="1">
      <c r="A98" s="36"/>
      <c r="B98" s="37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42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="2" customFormat="1" ht="6.96" customHeight="1">
      <c r="A99" s="36"/>
      <c r="B99" s="64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42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</sheetData>
  <sheetProtection sheet="1" formatColumns="0" formatRows="0" objects="1" scenarios="1" spinCount="100000" saltValue="f2UU6THc09jg8oGyMiT2kWzQL186awqZ0aCYDLeFhJG60y07SaqeYJLXq9kfzr8+H2Wj8fBmO7W6ZJ6Rux6n1g==" hashValue="X09wOSrey8VBgxcp7Y5X1+KphOPHqhJsmztr/MZ5aN4tcxwyHlI6ZMKY1NQT6IFZVM1xFC7abYO53cEt0yhFbw==" algorithmName="SHA-512" password="CC35"/>
  <mergeCells count="50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Stožár 503-15 - Třmen do ...'!C2" display="/"/>
    <hyperlink ref="A96" location="'Stožár 56-13 - Třmen do p...'!C2" display="/"/>
    <hyperlink ref="A97" location="'Stožár 57-1 - Třmen do pů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83</v>
      </c>
    </row>
    <row r="3" s="1" customFormat="1" ht="6.96" customHeight="1">
      <c r="B3" s="134"/>
      <c r="C3" s="135"/>
      <c r="D3" s="135"/>
      <c r="E3" s="135"/>
      <c r="F3" s="135"/>
      <c r="G3" s="135"/>
      <c r="H3" s="135"/>
      <c r="I3" s="135"/>
      <c r="J3" s="135"/>
      <c r="K3" s="135"/>
      <c r="L3" s="18"/>
      <c r="AT3" s="15" t="s">
        <v>84</v>
      </c>
    </row>
    <row r="4" s="1" customFormat="1" ht="24.96" customHeight="1">
      <c r="B4" s="18"/>
      <c r="D4" s="136" t="s">
        <v>89</v>
      </c>
      <c r="L4" s="18"/>
      <c r="M4" s="137" t="s">
        <v>10</v>
      </c>
      <c r="AT4" s="15" t="s">
        <v>4</v>
      </c>
    </row>
    <row r="5" s="1" customFormat="1" ht="6.96" customHeight="1">
      <c r="B5" s="18"/>
      <c r="L5" s="18"/>
    </row>
    <row r="6" s="1" customFormat="1" ht="12" customHeight="1">
      <c r="B6" s="18"/>
      <c r="D6" s="138" t="s">
        <v>16</v>
      </c>
      <c r="L6" s="18"/>
    </row>
    <row r="7" s="1" customFormat="1" ht="16.5" customHeight="1">
      <c r="B7" s="18"/>
      <c r="E7" s="139" t="str">
        <f>'Rekapitulace stavby'!K6</f>
        <v>Výměna havarijních trakčních stožárů DPO</v>
      </c>
      <c r="F7" s="138"/>
      <c r="G7" s="138"/>
      <c r="H7" s="138"/>
      <c r="L7" s="18"/>
    </row>
    <row r="8" s="2" customFormat="1" ht="12" customHeight="1">
      <c r="A8" s="36"/>
      <c r="B8" s="42"/>
      <c r="C8" s="36"/>
      <c r="D8" s="138" t="s">
        <v>90</v>
      </c>
      <c r="E8" s="36"/>
      <c r="F8" s="36"/>
      <c r="G8" s="36"/>
      <c r="H8" s="36"/>
      <c r="I8" s="36"/>
      <c r="J8" s="36"/>
      <c r="K8" s="36"/>
      <c r="L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40" t="s">
        <v>91</v>
      </c>
      <c r="F9" s="36"/>
      <c r="G9" s="36"/>
      <c r="H9" s="36"/>
      <c r="I9" s="36"/>
      <c r="J9" s="36"/>
      <c r="K9" s="36"/>
      <c r="L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38" t="s">
        <v>18</v>
      </c>
      <c r="E11" s="36"/>
      <c r="F11" s="141" t="s">
        <v>1</v>
      </c>
      <c r="G11" s="36"/>
      <c r="H11" s="36"/>
      <c r="I11" s="138" t="s">
        <v>19</v>
      </c>
      <c r="J11" s="141" t="s">
        <v>1</v>
      </c>
      <c r="K11" s="36"/>
      <c r="L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8" t="s">
        <v>20</v>
      </c>
      <c r="E12" s="36"/>
      <c r="F12" s="141" t="s">
        <v>21</v>
      </c>
      <c r="G12" s="36"/>
      <c r="H12" s="36"/>
      <c r="I12" s="138" t="s">
        <v>22</v>
      </c>
      <c r="J12" s="142" t="str">
        <f>'Rekapitulace stavby'!AN8</f>
        <v>6. 5. 2024</v>
      </c>
      <c r="K12" s="36"/>
      <c r="L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38" t="s">
        <v>24</v>
      </c>
      <c r="E14" s="36"/>
      <c r="F14" s="36"/>
      <c r="G14" s="36"/>
      <c r="H14" s="36"/>
      <c r="I14" s="138" t="s">
        <v>25</v>
      </c>
      <c r="J14" s="141" t="str">
        <f>IF('Rekapitulace stavby'!AN10="","",'Rekapitulace stavby'!AN10)</f>
        <v/>
      </c>
      <c r="K14" s="36"/>
      <c r="L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41" t="str">
        <f>IF('Rekapitulace stavby'!E11="","",'Rekapitulace stavby'!E11)</f>
        <v xml:space="preserve"> </v>
      </c>
      <c r="F15" s="36"/>
      <c r="G15" s="36"/>
      <c r="H15" s="36"/>
      <c r="I15" s="138" t="s">
        <v>27</v>
      </c>
      <c r="J15" s="141" t="str">
        <f>IF('Rekapitulace stavby'!AN11="","",'Rekapitulace stavby'!AN11)</f>
        <v/>
      </c>
      <c r="K15" s="36"/>
      <c r="L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38" t="s">
        <v>28</v>
      </c>
      <c r="E17" s="36"/>
      <c r="F17" s="36"/>
      <c r="G17" s="36"/>
      <c r="H17" s="36"/>
      <c r="I17" s="138" t="s">
        <v>25</v>
      </c>
      <c r="J17" s="31" t="str">
        <f>'Rekapitulace stavby'!AN13</f>
        <v>Vyplň údaj</v>
      </c>
      <c r="K17" s="36"/>
      <c r="L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31" t="str">
        <f>'Rekapitulace stavby'!E14</f>
        <v>Vyplň údaj</v>
      </c>
      <c r="F18" s="141"/>
      <c r="G18" s="141"/>
      <c r="H18" s="141"/>
      <c r="I18" s="138" t="s">
        <v>27</v>
      </c>
      <c r="J18" s="31" t="str">
        <f>'Rekapitulace stavby'!AN14</f>
        <v>Vyplň údaj</v>
      </c>
      <c r="K18" s="36"/>
      <c r="L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38" t="s">
        <v>30</v>
      </c>
      <c r="E20" s="36"/>
      <c r="F20" s="36"/>
      <c r="G20" s="36"/>
      <c r="H20" s="36"/>
      <c r="I20" s="138" t="s">
        <v>25</v>
      </c>
      <c r="J20" s="141" t="str">
        <f>IF('Rekapitulace stavby'!AN16="","",'Rekapitulace stavby'!AN16)</f>
        <v/>
      </c>
      <c r="K20" s="36"/>
      <c r="L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41" t="str">
        <f>IF('Rekapitulace stavby'!E17="","",'Rekapitulace stavby'!E17)</f>
        <v xml:space="preserve"> </v>
      </c>
      <c r="F21" s="36"/>
      <c r="G21" s="36"/>
      <c r="H21" s="36"/>
      <c r="I21" s="138" t="s">
        <v>27</v>
      </c>
      <c r="J21" s="141" t="str">
        <f>IF('Rekapitulace stavby'!AN17="","",'Rekapitulace stavby'!AN17)</f>
        <v/>
      </c>
      <c r="K21" s="36"/>
      <c r="L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38" t="s">
        <v>32</v>
      </c>
      <c r="E23" s="36"/>
      <c r="F23" s="36"/>
      <c r="G23" s="36"/>
      <c r="H23" s="36"/>
      <c r="I23" s="138" t="s">
        <v>25</v>
      </c>
      <c r="J23" s="141" t="str">
        <f>IF('Rekapitulace stavby'!AN19="","",'Rekapitulace stavby'!AN19)</f>
        <v/>
      </c>
      <c r="K23" s="36"/>
      <c r="L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41" t="str">
        <f>IF('Rekapitulace stavby'!E20="","",'Rekapitulace stavby'!E20)</f>
        <v xml:space="preserve"> </v>
      </c>
      <c r="F24" s="36"/>
      <c r="G24" s="36"/>
      <c r="H24" s="36"/>
      <c r="I24" s="138" t="s">
        <v>27</v>
      </c>
      <c r="J24" s="141" t="str">
        <f>IF('Rekapitulace stavby'!AN20="","",'Rekapitulace stavby'!AN20)</f>
        <v/>
      </c>
      <c r="K24" s="36"/>
      <c r="L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61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38" t="s">
        <v>33</v>
      </c>
      <c r="E26" s="36"/>
      <c r="F26" s="36"/>
      <c r="G26" s="36"/>
      <c r="H26" s="36"/>
      <c r="I26" s="36"/>
      <c r="J26" s="36"/>
      <c r="K26" s="36"/>
      <c r="L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43"/>
      <c r="B27" s="144"/>
      <c r="C27" s="143"/>
      <c r="D27" s="143"/>
      <c r="E27" s="145" t="s">
        <v>1</v>
      </c>
      <c r="F27" s="145"/>
      <c r="G27" s="145"/>
      <c r="H27" s="145"/>
      <c r="I27" s="143"/>
      <c r="J27" s="143"/>
      <c r="K27" s="143"/>
      <c r="L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7"/>
      <c r="E29" s="147"/>
      <c r="F29" s="147"/>
      <c r="G29" s="147"/>
      <c r="H29" s="147"/>
      <c r="I29" s="147"/>
      <c r="J29" s="147"/>
      <c r="K29" s="147"/>
      <c r="L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42"/>
      <c r="C30" s="36"/>
      <c r="D30" s="148" t="s">
        <v>34</v>
      </c>
      <c r="E30" s="36"/>
      <c r="F30" s="36"/>
      <c r="G30" s="36"/>
      <c r="H30" s="36"/>
      <c r="I30" s="36"/>
      <c r="J30" s="149">
        <f>ROUND(J130, 2)</f>
        <v>0</v>
      </c>
      <c r="K30" s="36"/>
      <c r="L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42"/>
      <c r="C31" s="36"/>
      <c r="D31" s="147"/>
      <c r="E31" s="147"/>
      <c r="F31" s="147"/>
      <c r="G31" s="147"/>
      <c r="H31" s="147"/>
      <c r="I31" s="147"/>
      <c r="J31" s="147"/>
      <c r="K31" s="147"/>
      <c r="L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36"/>
      <c r="F32" s="150" t="s">
        <v>36</v>
      </c>
      <c r="G32" s="36"/>
      <c r="H32" s="36"/>
      <c r="I32" s="150" t="s">
        <v>35</v>
      </c>
      <c r="J32" s="150" t="s">
        <v>37</v>
      </c>
      <c r="K32" s="36"/>
      <c r="L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42"/>
      <c r="C33" s="36"/>
      <c r="D33" s="151" t="s">
        <v>38</v>
      </c>
      <c r="E33" s="138" t="s">
        <v>39</v>
      </c>
      <c r="F33" s="152">
        <f>ROUND((SUM(BE130:BE212)),  2)</f>
        <v>0</v>
      </c>
      <c r="G33" s="36"/>
      <c r="H33" s="36"/>
      <c r="I33" s="153">
        <v>0.20999999999999999</v>
      </c>
      <c r="J33" s="152">
        <f>ROUND(((SUM(BE130:BE212))*I33),  2)</f>
        <v>0</v>
      </c>
      <c r="K33" s="36"/>
      <c r="L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138" t="s">
        <v>40</v>
      </c>
      <c r="F34" s="152">
        <f>ROUND((SUM(BF130:BF212)),  2)</f>
        <v>0</v>
      </c>
      <c r="G34" s="36"/>
      <c r="H34" s="36"/>
      <c r="I34" s="153">
        <v>0.14999999999999999</v>
      </c>
      <c r="J34" s="152">
        <f>ROUND(((SUM(BF130:BF212))*I34),  2)</f>
        <v>0</v>
      </c>
      <c r="K34" s="36"/>
      <c r="L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8" t="s">
        <v>41</v>
      </c>
      <c r="F35" s="152">
        <f>ROUND((SUM(BG130:BG212)),  2)</f>
        <v>0</v>
      </c>
      <c r="G35" s="36"/>
      <c r="H35" s="36"/>
      <c r="I35" s="153">
        <v>0.20999999999999999</v>
      </c>
      <c r="J35" s="152">
        <f>0</f>
        <v>0</v>
      </c>
      <c r="K35" s="36"/>
      <c r="L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38" t="s">
        <v>42</v>
      </c>
      <c r="F36" s="152">
        <f>ROUND((SUM(BH130:BH212)),  2)</f>
        <v>0</v>
      </c>
      <c r="G36" s="36"/>
      <c r="H36" s="36"/>
      <c r="I36" s="153">
        <v>0.14999999999999999</v>
      </c>
      <c r="J36" s="152">
        <f>0</f>
        <v>0</v>
      </c>
      <c r="K36" s="36"/>
      <c r="L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38" t="s">
        <v>43</v>
      </c>
      <c r="F37" s="152">
        <f>ROUND((SUM(BI130:BI212)),  2)</f>
        <v>0</v>
      </c>
      <c r="G37" s="36"/>
      <c r="H37" s="36"/>
      <c r="I37" s="153">
        <v>0</v>
      </c>
      <c r="J37" s="152">
        <f>0</f>
        <v>0</v>
      </c>
      <c r="K37" s="36"/>
      <c r="L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42"/>
      <c r="C39" s="154"/>
      <c r="D39" s="155" t="s">
        <v>44</v>
      </c>
      <c r="E39" s="156"/>
      <c r="F39" s="156"/>
      <c r="G39" s="157" t="s">
        <v>45</v>
      </c>
      <c r="H39" s="158" t="s">
        <v>46</v>
      </c>
      <c r="I39" s="156"/>
      <c r="J39" s="159">
        <f>SUM(J30:J37)</f>
        <v>0</v>
      </c>
      <c r="K39" s="160"/>
      <c r="L39" s="61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42"/>
      <c r="C40" s="36"/>
      <c r="D40" s="36"/>
      <c r="E40" s="36"/>
      <c r="F40" s="36"/>
      <c r="G40" s="36"/>
      <c r="H40" s="36"/>
      <c r="I40" s="36"/>
      <c r="J40" s="36"/>
      <c r="K40" s="36"/>
      <c r="L40" s="61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61"/>
      <c r="D50" s="161" t="s">
        <v>47</v>
      </c>
      <c r="E50" s="162"/>
      <c r="F50" s="162"/>
      <c r="G50" s="161" t="s">
        <v>48</v>
      </c>
      <c r="H50" s="162"/>
      <c r="I50" s="162"/>
      <c r="J50" s="162"/>
      <c r="K50" s="162"/>
      <c r="L50" s="6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42"/>
      <c r="C61" s="36"/>
      <c r="D61" s="163" t="s">
        <v>49</v>
      </c>
      <c r="E61" s="164"/>
      <c r="F61" s="165" t="s">
        <v>50</v>
      </c>
      <c r="G61" s="163" t="s">
        <v>49</v>
      </c>
      <c r="H61" s="164"/>
      <c r="I61" s="164"/>
      <c r="J61" s="166" t="s">
        <v>50</v>
      </c>
      <c r="K61" s="164"/>
      <c r="L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42"/>
      <c r="C65" s="36"/>
      <c r="D65" s="161" t="s">
        <v>51</v>
      </c>
      <c r="E65" s="167"/>
      <c r="F65" s="167"/>
      <c r="G65" s="161" t="s">
        <v>52</v>
      </c>
      <c r="H65" s="167"/>
      <c r="I65" s="167"/>
      <c r="J65" s="167"/>
      <c r="K65" s="167"/>
      <c r="L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42"/>
      <c r="C76" s="36"/>
      <c r="D76" s="163" t="s">
        <v>49</v>
      </c>
      <c r="E76" s="164"/>
      <c r="F76" s="165" t="s">
        <v>50</v>
      </c>
      <c r="G76" s="163" t="s">
        <v>49</v>
      </c>
      <c r="H76" s="164"/>
      <c r="I76" s="164"/>
      <c r="J76" s="166" t="s">
        <v>50</v>
      </c>
      <c r="K76" s="164"/>
      <c r="L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168"/>
      <c r="C77" s="169"/>
      <c r="D77" s="169"/>
      <c r="E77" s="169"/>
      <c r="F77" s="169"/>
      <c r="G77" s="169"/>
      <c r="H77" s="169"/>
      <c r="I77" s="169"/>
      <c r="J77" s="169"/>
      <c r="K77" s="169"/>
      <c r="L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170"/>
      <c r="C81" s="171"/>
      <c r="D81" s="171"/>
      <c r="E81" s="171"/>
      <c r="F81" s="171"/>
      <c r="G81" s="171"/>
      <c r="H81" s="171"/>
      <c r="I81" s="171"/>
      <c r="J81" s="171"/>
      <c r="K81" s="171"/>
      <c r="L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92</v>
      </c>
      <c r="D82" s="38"/>
      <c r="E82" s="38"/>
      <c r="F82" s="38"/>
      <c r="G82" s="38"/>
      <c r="H82" s="38"/>
      <c r="I82" s="38"/>
      <c r="J82" s="38"/>
      <c r="K82" s="38"/>
      <c r="L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8"/>
      <c r="D85" s="38"/>
      <c r="E85" s="172" t="str">
        <f>E7</f>
        <v>Výměna havarijních trakčních stožárů DPO</v>
      </c>
      <c r="F85" s="30"/>
      <c r="G85" s="30"/>
      <c r="H85" s="30"/>
      <c r="I85" s="38"/>
      <c r="J85" s="38"/>
      <c r="K85" s="38"/>
      <c r="L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90</v>
      </c>
      <c r="D86" s="38"/>
      <c r="E86" s="38"/>
      <c r="F86" s="38"/>
      <c r="G86" s="38"/>
      <c r="H86" s="38"/>
      <c r="I86" s="38"/>
      <c r="J86" s="38"/>
      <c r="K86" s="38"/>
      <c r="L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8"/>
      <c r="D87" s="38"/>
      <c r="E87" s="74" t="str">
        <f>E9</f>
        <v>Stožár 503/15 - Třmen do původního základu</v>
      </c>
      <c r="F87" s="38"/>
      <c r="G87" s="38"/>
      <c r="H87" s="38"/>
      <c r="I87" s="38"/>
      <c r="J87" s="38"/>
      <c r="K87" s="38"/>
      <c r="L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8"/>
      <c r="E89" s="38"/>
      <c r="F89" s="25" t="str">
        <f>F12</f>
        <v>Ostrava</v>
      </c>
      <c r="G89" s="38"/>
      <c r="H89" s="38"/>
      <c r="I89" s="30" t="s">
        <v>22</v>
      </c>
      <c r="J89" s="77" t="str">
        <f>IF(J12="","",J12)</f>
        <v>6. 5. 2024</v>
      </c>
      <c r="K89" s="38"/>
      <c r="L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30" t="s">
        <v>24</v>
      </c>
      <c r="D91" s="38"/>
      <c r="E91" s="38"/>
      <c r="F91" s="25" t="str">
        <f>E15</f>
        <v xml:space="preserve"> </v>
      </c>
      <c r="G91" s="38"/>
      <c r="H91" s="38"/>
      <c r="I91" s="30" t="s">
        <v>30</v>
      </c>
      <c r="J91" s="34" t="str">
        <f>E21</f>
        <v xml:space="preserve"> </v>
      </c>
      <c r="K91" s="38"/>
      <c r="L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30" t="s">
        <v>28</v>
      </c>
      <c r="D92" s="38"/>
      <c r="E92" s="38"/>
      <c r="F92" s="25" t="str">
        <f>IF(E18="","",E18)</f>
        <v>Vyplň údaj</v>
      </c>
      <c r="G92" s="38"/>
      <c r="H92" s="38"/>
      <c r="I92" s="30" t="s">
        <v>32</v>
      </c>
      <c r="J92" s="34" t="str">
        <f>E24</f>
        <v xml:space="preserve"> </v>
      </c>
      <c r="K92" s="38"/>
      <c r="L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73" t="s">
        <v>93</v>
      </c>
      <c r="D94" s="174"/>
      <c r="E94" s="174"/>
      <c r="F94" s="174"/>
      <c r="G94" s="174"/>
      <c r="H94" s="174"/>
      <c r="I94" s="174"/>
      <c r="J94" s="175" t="s">
        <v>94</v>
      </c>
      <c r="K94" s="174"/>
      <c r="L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61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76" t="s">
        <v>95</v>
      </c>
      <c r="D96" s="38"/>
      <c r="E96" s="38"/>
      <c r="F96" s="38"/>
      <c r="G96" s="38"/>
      <c r="H96" s="38"/>
      <c r="I96" s="38"/>
      <c r="J96" s="108">
        <f>J130</f>
        <v>0</v>
      </c>
      <c r="K96" s="38"/>
      <c r="L96" s="61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96</v>
      </c>
    </row>
    <row r="97" s="9" customFormat="1" ht="24.96" customHeight="1">
      <c r="A97" s="9"/>
      <c r="B97" s="177"/>
      <c r="C97" s="178"/>
      <c r="D97" s="179" t="s">
        <v>97</v>
      </c>
      <c r="E97" s="180"/>
      <c r="F97" s="180"/>
      <c r="G97" s="180"/>
      <c r="H97" s="180"/>
      <c r="I97" s="180"/>
      <c r="J97" s="181">
        <f>J131</f>
        <v>0</v>
      </c>
      <c r="K97" s="178"/>
      <c r="L97" s="18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3"/>
      <c r="C98" s="184"/>
      <c r="D98" s="185" t="s">
        <v>98</v>
      </c>
      <c r="E98" s="186"/>
      <c r="F98" s="186"/>
      <c r="G98" s="186"/>
      <c r="H98" s="186"/>
      <c r="I98" s="186"/>
      <c r="J98" s="187">
        <f>J132</f>
        <v>0</v>
      </c>
      <c r="K98" s="184"/>
      <c r="L98" s="18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3"/>
      <c r="C99" s="184"/>
      <c r="D99" s="185" t="s">
        <v>99</v>
      </c>
      <c r="E99" s="186"/>
      <c r="F99" s="186"/>
      <c r="G99" s="186"/>
      <c r="H99" s="186"/>
      <c r="I99" s="186"/>
      <c r="J99" s="187">
        <f>J145</f>
        <v>0</v>
      </c>
      <c r="K99" s="184"/>
      <c r="L99" s="18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3"/>
      <c r="C100" s="184"/>
      <c r="D100" s="185" t="s">
        <v>100</v>
      </c>
      <c r="E100" s="186"/>
      <c r="F100" s="186"/>
      <c r="G100" s="186"/>
      <c r="H100" s="186"/>
      <c r="I100" s="186"/>
      <c r="J100" s="187">
        <f>J148</f>
        <v>0</v>
      </c>
      <c r="K100" s="184"/>
      <c r="L100" s="18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3"/>
      <c r="C101" s="184"/>
      <c r="D101" s="185" t="s">
        <v>101</v>
      </c>
      <c r="E101" s="186"/>
      <c r="F101" s="186"/>
      <c r="G101" s="186"/>
      <c r="H101" s="186"/>
      <c r="I101" s="186"/>
      <c r="J101" s="187">
        <f>J155</f>
        <v>0</v>
      </c>
      <c r="K101" s="184"/>
      <c r="L101" s="18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77"/>
      <c r="C102" s="178"/>
      <c r="D102" s="179" t="s">
        <v>102</v>
      </c>
      <c r="E102" s="180"/>
      <c r="F102" s="180"/>
      <c r="G102" s="180"/>
      <c r="H102" s="180"/>
      <c r="I102" s="180"/>
      <c r="J102" s="181">
        <f>J160</f>
        <v>0</v>
      </c>
      <c r="K102" s="178"/>
      <c r="L102" s="182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3"/>
      <c r="C103" s="184"/>
      <c r="D103" s="185" t="s">
        <v>103</v>
      </c>
      <c r="E103" s="186"/>
      <c r="F103" s="186"/>
      <c r="G103" s="186"/>
      <c r="H103" s="186"/>
      <c r="I103" s="186"/>
      <c r="J103" s="187">
        <f>J161</f>
        <v>0</v>
      </c>
      <c r="K103" s="184"/>
      <c r="L103" s="18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3"/>
      <c r="C104" s="184"/>
      <c r="D104" s="185" t="s">
        <v>104</v>
      </c>
      <c r="E104" s="186"/>
      <c r="F104" s="186"/>
      <c r="G104" s="186"/>
      <c r="H104" s="186"/>
      <c r="I104" s="186"/>
      <c r="J104" s="187">
        <f>J178</f>
        <v>0</v>
      </c>
      <c r="K104" s="184"/>
      <c r="L104" s="18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77"/>
      <c r="C105" s="178"/>
      <c r="D105" s="179" t="s">
        <v>105</v>
      </c>
      <c r="E105" s="180"/>
      <c r="F105" s="180"/>
      <c r="G105" s="180"/>
      <c r="H105" s="180"/>
      <c r="I105" s="180"/>
      <c r="J105" s="181">
        <f>J198</f>
        <v>0</v>
      </c>
      <c r="K105" s="178"/>
      <c r="L105" s="182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77"/>
      <c r="C106" s="178"/>
      <c r="D106" s="179" t="s">
        <v>106</v>
      </c>
      <c r="E106" s="180"/>
      <c r="F106" s="180"/>
      <c r="G106" s="180"/>
      <c r="H106" s="180"/>
      <c r="I106" s="180"/>
      <c r="J106" s="181">
        <f>J201</f>
        <v>0</v>
      </c>
      <c r="K106" s="178"/>
      <c r="L106" s="182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83"/>
      <c r="C107" s="184"/>
      <c r="D107" s="185" t="s">
        <v>107</v>
      </c>
      <c r="E107" s="186"/>
      <c r="F107" s="186"/>
      <c r="G107" s="186"/>
      <c r="H107" s="186"/>
      <c r="I107" s="186"/>
      <c r="J107" s="187">
        <f>J202</f>
        <v>0</v>
      </c>
      <c r="K107" s="184"/>
      <c r="L107" s="188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3"/>
      <c r="C108" s="184"/>
      <c r="D108" s="185" t="s">
        <v>108</v>
      </c>
      <c r="E108" s="186"/>
      <c r="F108" s="186"/>
      <c r="G108" s="186"/>
      <c r="H108" s="186"/>
      <c r="I108" s="186"/>
      <c r="J108" s="187">
        <f>J205</f>
        <v>0</v>
      </c>
      <c r="K108" s="184"/>
      <c r="L108" s="188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3"/>
      <c r="C109" s="184"/>
      <c r="D109" s="185" t="s">
        <v>109</v>
      </c>
      <c r="E109" s="186"/>
      <c r="F109" s="186"/>
      <c r="G109" s="186"/>
      <c r="H109" s="186"/>
      <c r="I109" s="186"/>
      <c r="J109" s="187">
        <f>J209</f>
        <v>0</v>
      </c>
      <c r="K109" s="184"/>
      <c r="L109" s="188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3"/>
      <c r="C110" s="184"/>
      <c r="D110" s="185" t="s">
        <v>110</v>
      </c>
      <c r="E110" s="186"/>
      <c r="F110" s="186"/>
      <c r="G110" s="186"/>
      <c r="H110" s="186"/>
      <c r="I110" s="186"/>
      <c r="J110" s="187">
        <f>J211</f>
        <v>0</v>
      </c>
      <c r="K110" s="184"/>
      <c r="L110" s="188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6"/>
      <c r="B111" s="37"/>
      <c r="C111" s="38"/>
      <c r="D111" s="38"/>
      <c r="E111" s="38"/>
      <c r="F111" s="38"/>
      <c r="G111" s="38"/>
      <c r="H111" s="38"/>
      <c r="I111" s="38"/>
      <c r="J111" s="38"/>
      <c r="K111" s="38"/>
      <c r="L111" s="61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6.96" customHeight="1">
      <c r="A112" s="36"/>
      <c r="B112" s="64"/>
      <c r="C112" s="65"/>
      <c r="D112" s="65"/>
      <c r="E112" s="65"/>
      <c r="F112" s="65"/>
      <c r="G112" s="65"/>
      <c r="H112" s="65"/>
      <c r="I112" s="65"/>
      <c r="J112" s="65"/>
      <c r="K112" s="65"/>
      <c r="L112" s="61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6" s="2" customFormat="1" ht="6.96" customHeight="1">
      <c r="A116" s="36"/>
      <c r="B116" s="66"/>
      <c r="C116" s="67"/>
      <c r="D116" s="67"/>
      <c r="E116" s="67"/>
      <c r="F116" s="67"/>
      <c r="G116" s="67"/>
      <c r="H116" s="67"/>
      <c r="I116" s="67"/>
      <c r="J116" s="67"/>
      <c r="K116" s="67"/>
      <c r="L116" s="61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24.96" customHeight="1">
      <c r="A117" s="36"/>
      <c r="B117" s="37"/>
      <c r="C117" s="21" t="s">
        <v>111</v>
      </c>
      <c r="D117" s="38"/>
      <c r="E117" s="38"/>
      <c r="F117" s="38"/>
      <c r="G117" s="38"/>
      <c r="H117" s="38"/>
      <c r="I117" s="38"/>
      <c r="J117" s="38"/>
      <c r="K117" s="38"/>
      <c r="L117" s="61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6.96" customHeight="1">
      <c r="A118" s="36"/>
      <c r="B118" s="37"/>
      <c r="C118" s="38"/>
      <c r="D118" s="38"/>
      <c r="E118" s="38"/>
      <c r="F118" s="38"/>
      <c r="G118" s="38"/>
      <c r="H118" s="38"/>
      <c r="I118" s="38"/>
      <c r="J118" s="38"/>
      <c r="K118" s="38"/>
      <c r="L118" s="61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2" customHeight="1">
      <c r="A119" s="36"/>
      <c r="B119" s="37"/>
      <c r="C119" s="30" t="s">
        <v>16</v>
      </c>
      <c r="D119" s="38"/>
      <c r="E119" s="38"/>
      <c r="F119" s="38"/>
      <c r="G119" s="38"/>
      <c r="H119" s="38"/>
      <c r="I119" s="38"/>
      <c r="J119" s="38"/>
      <c r="K119" s="38"/>
      <c r="L119" s="61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16.5" customHeight="1">
      <c r="A120" s="36"/>
      <c r="B120" s="37"/>
      <c r="C120" s="38"/>
      <c r="D120" s="38"/>
      <c r="E120" s="172" t="str">
        <f>E7</f>
        <v>Výměna havarijních trakčních stožárů DPO</v>
      </c>
      <c r="F120" s="30"/>
      <c r="G120" s="30"/>
      <c r="H120" s="30"/>
      <c r="I120" s="38"/>
      <c r="J120" s="38"/>
      <c r="K120" s="38"/>
      <c r="L120" s="61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12" customHeight="1">
      <c r="A121" s="36"/>
      <c r="B121" s="37"/>
      <c r="C121" s="30" t="s">
        <v>90</v>
      </c>
      <c r="D121" s="38"/>
      <c r="E121" s="38"/>
      <c r="F121" s="38"/>
      <c r="G121" s="38"/>
      <c r="H121" s="38"/>
      <c r="I121" s="38"/>
      <c r="J121" s="38"/>
      <c r="K121" s="38"/>
      <c r="L121" s="61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16.5" customHeight="1">
      <c r="A122" s="36"/>
      <c r="B122" s="37"/>
      <c r="C122" s="38"/>
      <c r="D122" s="38"/>
      <c r="E122" s="74" t="str">
        <f>E9</f>
        <v>Stožár 503/15 - Třmen do původního základu</v>
      </c>
      <c r="F122" s="38"/>
      <c r="G122" s="38"/>
      <c r="H122" s="38"/>
      <c r="I122" s="38"/>
      <c r="J122" s="38"/>
      <c r="K122" s="38"/>
      <c r="L122" s="61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6.96" customHeight="1">
      <c r="A123" s="36"/>
      <c r="B123" s="37"/>
      <c r="C123" s="38"/>
      <c r="D123" s="38"/>
      <c r="E123" s="38"/>
      <c r="F123" s="38"/>
      <c r="G123" s="38"/>
      <c r="H123" s="38"/>
      <c r="I123" s="38"/>
      <c r="J123" s="38"/>
      <c r="K123" s="38"/>
      <c r="L123" s="61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12" customHeight="1">
      <c r="A124" s="36"/>
      <c r="B124" s="37"/>
      <c r="C124" s="30" t="s">
        <v>20</v>
      </c>
      <c r="D124" s="38"/>
      <c r="E124" s="38"/>
      <c r="F124" s="25" t="str">
        <f>F12</f>
        <v>Ostrava</v>
      </c>
      <c r="G124" s="38"/>
      <c r="H124" s="38"/>
      <c r="I124" s="30" t="s">
        <v>22</v>
      </c>
      <c r="J124" s="77" t="str">
        <f>IF(J12="","",J12)</f>
        <v>6. 5. 2024</v>
      </c>
      <c r="K124" s="38"/>
      <c r="L124" s="61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2" customFormat="1" ht="6.96" customHeight="1">
      <c r="A125" s="36"/>
      <c r="B125" s="37"/>
      <c r="C125" s="38"/>
      <c r="D125" s="38"/>
      <c r="E125" s="38"/>
      <c r="F125" s="38"/>
      <c r="G125" s="38"/>
      <c r="H125" s="38"/>
      <c r="I125" s="38"/>
      <c r="J125" s="38"/>
      <c r="K125" s="38"/>
      <c r="L125" s="61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2" customFormat="1" ht="15.15" customHeight="1">
      <c r="A126" s="36"/>
      <c r="B126" s="37"/>
      <c r="C126" s="30" t="s">
        <v>24</v>
      </c>
      <c r="D126" s="38"/>
      <c r="E126" s="38"/>
      <c r="F126" s="25" t="str">
        <f>E15</f>
        <v xml:space="preserve"> </v>
      </c>
      <c r="G126" s="38"/>
      <c r="H126" s="38"/>
      <c r="I126" s="30" t="s">
        <v>30</v>
      </c>
      <c r="J126" s="34" t="str">
        <f>E21</f>
        <v xml:space="preserve"> </v>
      </c>
      <c r="K126" s="38"/>
      <c r="L126" s="61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="2" customFormat="1" ht="15.15" customHeight="1">
      <c r="A127" s="36"/>
      <c r="B127" s="37"/>
      <c r="C127" s="30" t="s">
        <v>28</v>
      </c>
      <c r="D127" s="38"/>
      <c r="E127" s="38"/>
      <c r="F127" s="25" t="str">
        <f>IF(E18="","",E18)</f>
        <v>Vyplň údaj</v>
      </c>
      <c r="G127" s="38"/>
      <c r="H127" s="38"/>
      <c r="I127" s="30" t="s">
        <v>32</v>
      </c>
      <c r="J127" s="34" t="str">
        <f>E24</f>
        <v xml:space="preserve"> </v>
      </c>
      <c r="K127" s="38"/>
      <c r="L127" s="61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="2" customFormat="1" ht="10.32" customHeight="1">
      <c r="A128" s="36"/>
      <c r="B128" s="37"/>
      <c r="C128" s="38"/>
      <c r="D128" s="38"/>
      <c r="E128" s="38"/>
      <c r="F128" s="38"/>
      <c r="G128" s="38"/>
      <c r="H128" s="38"/>
      <c r="I128" s="38"/>
      <c r="J128" s="38"/>
      <c r="K128" s="38"/>
      <c r="L128" s="61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="11" customFormat="1" ht="29.28" customHeight="1">
      <c r="A129" s="189"/>
      <c r="B129" s="190"/>
      <c r="C129" s="191" t="s">
        <v>112</v>
      </c>
      <c r="D129" s="192" t="s">
        <v>59</v>
      </c>
      <c r="E129" s="192" t="s">
        <v>55</v>
      </c>
      <c r="F129" s="192" t="s">
        <v>56</v>
      </c>
      <c r="G129" s="192" t="s">
        <v>113</v>
      </c>
      <c r="H129" s="192" t="s">
        <v>114</v>
      </c>
      <c r="I129" s="192" t="s">
        <v>115</v>
      </c>
      <c r="J129" s="193" t="s">
        <v>94</v>
      </c>
      <c r="K129" s="194" t="s">
        <v>116</v>
      </c>
      <c r="L129" s="195"/>
      <c r="M129" s="98" t="s">
        <v>1</v>
      </c>
      <c r="N129" s="99" t="s">
        <v>38</v>
      </c>
      <c r="O129" s="99" t="s">
        <v>117</v>
      </c>
      <c r="P129" s="99" t="s">
        <v>118</v>
      </c>
      <c r="Q129" s="99" t="s">
        <v>119</v>
      </c>
      <c r="R129" s="99" t="s">
        <v>120</v>
      </c>
      <c r="S129" s="99" t="s">
        <v>121</v>
      </c>
      <c r="T129" s="100" t="s">
        <v>122</v>
      </c>
      <c r="U129" s="189"/>
      <c r="V129" s="189"/>
      <c r="W129" s="189"/>
      <c r="X129" s="189"/>
      <c r="Y129" s="189"/>
      <c r="Z129" s="189"/>
      <c r="AA129" s="189"/>
      <c r="AB129" s="189"/>
      <c r="AC129" s="189"/>
      <c r="AD129" s="189"/>
      <c r="AE129" s="189"/>
    </row>
    <row r="130" s="2" customFormat="1" ht="22.8" customHeight="1">
      <c r="A130" s="36"/>
      <c r="B130" s="37"/>
      <c r="C130" s="105" t="s">
        <v>123</v>
      </c>
      <c r="D130" s="38"/>
      <c r="E130" s="38"/>
      <c r="F130" s="38"/>
      <c r="G130" s="38"/>
      <c r="H130" s="38"/>
      <c r="I130" s="38"/>
      <c r="J130" s="196">
        <f>BK130</f>
        <v>0</v>
      </c>
      <c r="K130" s="38"/>
      <c r="L130" s="42"/>
      <c r="M130" s="101"/>
      <c r="N130" s="197"/>
      <c r="O130" s="102"/>
      <c r="P130" s="198">
        <f>P131+P160+P198+P201</f>
        <v>0</v>
      </c>
      <c r="Q130" s="102"/>
      <c r="R130" s="198">
        <f>R131+R160+R198+R201</f>
        <v>4.9664884582770012</v>
      </c>
      <c r="S130" s="102"/>
      <c r="T130" s="199">
        <f>T131+T160+T198+T201</f>
        <v>5.4792800000000002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5" t="s">
        <v>73</v>
      </c>
      <c r="AU130" s="15" t="s">
        <v>96</v>
      </c>
      <c r="BK130" s="200">
        <f>BK131+BK160+BK198+BK201</f>
        <v>0</v>
      </c>
    </row>
    <row r="131" s="12" customFormat="1" ht="25.92" customHeight="1">
      <c r="A131" s="12"/>
      <c r="B131" s="201"/>
      <c r="C131" s="202"/>
      <c r="D131" s="203" t="s">
        <v>73</v>
      </c>
      <c r="E131" s="204" t="s">
        <v>124</v>
      </c>
      <c r="F131" s="204" t="s">
        <v>125</v>
      </c>
      <c r="G131" s="202"/>
      <c r="H131" s="202"/>
      <c r="I131" s="205"/>
      <c r="J131" s="206">
        <f>BK131</f>
        <v>0</v>
      </c>
      <c r="K131" s="202"/>
      <c r="L131" s="207"/>
      <c r="M131" s="208"/>
      <c r="N131" s="209"/>
      <c r="O131" s="209"/>
      <c r="P131" s="210">
        <f>P132+P145+P148+P155</f>
        <v>0</v>
      </c>
      <c r="Q131" s="209"/>
      <c r="R131" s="210">
        <f>R132+R145+R148+R155</f>
        <v>4.915882038277001</v>
      </c>
      <c r="S131" s="209"/>
      <c r="T131" s="211">
        <f>T132+T145+T148+T155</f>
        <v>3.2542800000000001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2" t="s">
        <v>82</v>
      </c>
      <c r="AT131" s="213" t="s">
        <v>73</v>
      </c>
      <c r="AU131" s="213" t="s">
        <v>74</v>
      </c>
      <c r="AY131" s="212" t="s">
        <v>126</v>
      </c>
      <c r="BK131" s="214">
        <f>BK132+BK145+BK148+BK155</f>
        <v>0</v>
      </c>
    </row>
    <row r="132" s="12" customFormat="1" ht="22.8" customHeight="1">
      <c r="A132" s="12"/>
      <c r="B132" s="201"/>
      <c r="C132" s="202"/>
      <c r="D132" s="203" t="s">
        <v>73</v>
      </c>
      <c r="E132" s="215" t="s">
        <v>84</v>
      </c>
      <c r="F132" s="215" t="s">
        <v>127</v>
      </c>
      <c r="G132" s="202"/>
      <c r="H132" s="202"/>
      <c r="I132" s="205"/>
      <c r="J132" s="216">
        <f>BK132</f>
        <v>0</v>
      </c>
      <c r="K132" s="202"/>
      <c r="L132" s="207"/>
      <c r="M132" s="208"/>
      <c r="N132" s="209"/>
      <c r="O132" s="209"/>
      <c r="P132" s="210">
        <f>SUM(P133:P144)</f>
        <v>0</v>
      </c>
      <c r="Q132" s="209"/>
      <c r="R132" s="210">
        <f>SUM(R133:R144)</f>
        <v>4.5951341870770008</v>
      </c>
      <c r="S132" s="209"/>
      <c r="T132" s="211">
        <f>SUM(T133:T144)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2" t="s">
        <v>82</v>
      </c>
      <c r="AT132" s="213" t="s">
        <v>73</v>
      </c>
      <c r="AU132" s="213" t="s">
        <v>82</v>
      </c>
      <c r="AY132" s="212" t="s">
        <v>126</v>
      </c>
      <c r="BK132" s="214">
        <f>SUM(BK133:BK144)</f>
        <v>0</v>
      </c>
    </row>
    <row r="133" s="2" customFormat="1" ht="16.5" customHeight="1">
      <c r="A133" s="36"/>
      <c r="B133" s="37"/>
      <c r="C133" s="217" t="s">
        <v>82</v>
      </c>
      <c r="D133" s="217" t="s">
        <v>128</v>
      </c>
      <c r="E133" s="218" t="s">
        <v>129</v>
      </c>
      <c r="F133" s="219" t="s">
        <v>130</v>
      </c>
      <c r="G133" s="220" t="s">
        <v>131</v>
      </c>
      <c r="H133" s="221">
        <v>0.20000000000000001</v>
      </c>
      <c r="I133" s="222"/>
      <c r="J133" s="223">
        <f>ROUND(I133*H133,2)</f>
        <v>0</v>
      </c>
      <c r="K133" s="224"/>
      <c r="L133" s="42"/>
      <c r="M133" s="225" t="s">
        <v>1</v>
      </c>
      <c r="N133" s="226" t="s">
        <v>39</v>
      </c>
      <c r="O133" s="89"/>
      <c r="P133" s="227">
        <f>O133*H133</f>
        <v>0</v>
      </c>
      <c r="Q133" s="227">
        <v>2.5018722040000001</v>
      </c>
      <c r="R133" s="227">
        <f>Q133*H133</f>
        <v>0.50037444080000004</v>
      </c>
      <c r="S133" s="227">
        <v>0</v>
      </c>
      <c r="T133" s="228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29" t="s">
        <v>132</v>
      </c>
      <c r="AT133" s="229" t="s">
        <v>128</v>
      </c>
      <c r="AU133" s="229" t="s">
        <v>84</v>
      </c>
      <c r="AY133" s="15" t="s">
        <v>126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5" t="s">
        <v>82</v>
      </c>
      <c r="BK133" s="230">
        <f>ROUND(I133*H133,2)</f>
        <v>0</v>
      </c>
      <c r="BL133" s="15" t="s">
        <v>132</v>
      </c>
      <c r="BM133" s="229" t="s">
        <v>133</v>
      </c>
    </row>
    <row r="134" s="13" customFormat="1">
      <c r="A134" s="13"/>
      <c r="B134" s="231"/>
      <c r="C134" s="232"/>
      <c r="D134" s="233" t="s">
        <v>134</v>
      </c>
      <c r="E134" s="234" t="s">
        <v>1</v>
      </c>
      <c r="F134" s="235" t="s">
        <v>135</v>
      </c>
      <c r="G134" s="232"/>
      <c r="H134" s="236">
        <v>0.20000000000000001</v>
      </c>
      <c r="I134" s="237"/>
      <c r="J134" s="232"/>
      <c r="K134" s="232"/>
      <c r="L134" s="238"/>
      <c r="M134" s="239"/>
      <c r="N134" s="240"/>
      <c r="O134" s="240"/>
      <c r="P134" s="240"/>
      <c r="Q134" s="240"/>
      <c r="R134" s="240"/>
      <c r="S134" s="240"/>
      <c r="T134" s="241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2" t="s">
        <v>134</v>
      </c>
      <c r="AU134" s="242" t="s">
        <v>84</v>
      </c>
      <c r="AV134" s="13" t="s">
        <v>84</v>
      </c>
      <c r="AW134" s="13" t="s">
        <v>31</v>
      </c>
      <c r="AX134" s="13" t="s">
        <v>82</v>
      </c>
      <c r="AY134" s="242" t="s">
        <v>126</v>
      </c>
    </row>
    <row r="135" s="2" customFormat="1" ht="16.5" customHeight="1">
      <c r="A135" s="36"/>
      <c r="B135" s="37"/>
      <c r="C135" s="217" t="s">
        <v>84</v>
      </c>
      <c r="D135" s="217" t="s">
        <v>128</v>
      </c>
      <c r="E135" s="218" t="s">
        <v>136</v>
      </c>
      <c r="F135" s="219" t="s">
        <v>137</v>
      </c>
      <c r="G135" s="220" t="s">
        <v>131</v>
      </c>
      <c r="H135" s="221">
        <v>1.6200000000000001</v>
      </c>
      <c r="I135" s="222"/>
      <c r="J135" s="223">
        <f>ROUND(I135*H135,2)</f>
        <v>0</v>
      </c>
      <c r="K135" s="224"/>
      <c r="L135" s="42"/>
      <c r="M135" s="225" t="s">
        <v>1</v>
      </c>
      <c r="N135" s="226" t="s">
        <v>39</v>
      </c>
      <c r="O135" s="89"/>
      <c r="P135" s="227">
        <f>O135*H135</f>
        <v>0</v>
      </c>
      <c r="Q135" s="227">
        <v>2.5018722040000001</v>
      </c>
      <c r="R135" s="227">
        <f>Q135*H135</f>
        <v>4.0530329704800003</v>
      </c>
      <c r="S135" s="227">
        <v>0</v>
      </c>
      <c r="T135" s="228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29" t="s">
        <v>132</v>
      </c>
      <c r="AT135" s="229" t="s">
        <v>128</v>
      </c>
      <c r="AU135" s="229" t="s">
        <v>84</v>
      </c>
      <c r="AY135" s="15" t="s">
        <v>126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5" t="s">
        <v>82</v>
      </c>
      <c r="BK135" s="230">
        <f>ROUND(I135*H135,2)</f>
        <v>0</v>
      </c>
      <c r="BL135" s="15" t="s">
        <v>132</v>
      </c>
      <c r="BM135" s="229" t="s">
        <v>138</v>
      </c>
    </row>
    <row r="136" s="13" customFormat="1">
      <c r="A136" s="13"/>
      <c r="B136" s="231"/>
      <c r="C136" s="232"/>
      <c r="D136" s="233" t="s">
        <v>134</v>
      </c>
      <c r="E136" s="234" t="s">
        <v>1</v>
      </c>
      <c r="F136" s="235" t="s">
        <v>139</v>
      </c>
      <c r="G136" s="232"/>
      <c r="H136" s="236">
        <v>1.6200000000000001</v>
      </c>
      <c r="I136" s="237"/>
      <c r="J136" s="232"/>
      <c r="K136" s="232"/>
      <c r="L136" s="238"/>
      <c r="M136" s="239"/>
      <c r="N136" s="240"/>
      <c r="O136" s="240"/>
      <c r="P136" s="240"/>
      <c r="Q136" s="240"/>
      <c r="R136" s="240"/>
      <c r="S136" s="240"/>
      <c r="T136" s="241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2" t="s">
        <v>134</v>
      </c>
      <c r="AU136" s="242" t="s">
        <v>84</v>
      </c>
      <c r="AV136" s="13" t="s">
        <v>84</v>
      </c>
      <c r="AW136" s="13" t="s">
        <v>31</v>
      </c>
      <c r="AX136" s="13" t="s">
        <v>82</v>
      </c>
      <c r="AY136" s="242" t="s">
        <v>126</v>
      </c>
    </row>
    <row r="137" s="2" customFormat="1" ht="16.5" customHeight="1">
      <c r="A137" s="36"/>
      <c r="B137" s="37"/>
      <c r="C137" s="217" t="s">
        <v>140</v>
      </c>
      <c r="D137" s="217" t="s">
        <v>128</v>
      </c>
      <c r="E137" s="218" t="s">
        <v>141</v>
      </c>
      <c r="F137" s="219" t="s">
        <v>142</v>
      </c>
      <c r="G137" s="220" t="s">
        <v>143</v>
      </c>
      <c r="H137" s="221">
        <v>3.6000000000000001</v>
      </c>
      <c r="I137" s="222"/>
      <c r="J137" s="223">
        <f>ROUND(I137*H137,2)</f>
        <v>0</v>
      </c>
      <c r="K137" s="224"/>
      <c r="L137" s="42"/>
      <c r="M137" s="225" t="s">
        <v>1</v>
      </c>
      <c r="N137" s="226" t="s">
        <v>39</v>
      </c>
      <c r="O137" s="89"/>
      <c r="P137" s="227">
        <f>O137*H137</f>
        <v>0</v>
      </c>
      <c r="Q137" s="227">
        <v>0.0026369000000000002</v>
      </c>
      <c r="R137" s="227">
        <f>Q137*H137</f>
        <v>0.0094928400000000007</v>
      </c>
      <c r="S137" s="227">
        <v>0</v>
      </c>
      <c r="T137" s="228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29" t="s">
        <v>132</v>
      </c>
      <c r="AT137" s="229" t="s">
        <v>128</v>
      </c>
      <c r="AU137" s="229" t="s">
        <v>84</v>
      </c>
      <c r="AY137" s="15" t="s">
        <v>126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5" t="s">
        <v>82</v>
      </c>
      <c r="BK137" s="230">
        <f>ROUND(I137*H137,2)</f>
        <v>0</v>
      </c>
      <c r="BL137" s="15" t="s">
        <v>132</v>
      </c>
      <c r="BM137" s="229" t="s">
        <v>144</v>
      </c>
    </row>
    <row r="138" s="13" customFormat="1">
      <c r="A138" s="13"/>
      <c r="B138" s="231"/>
      <c r="C138" s="232"/>
      <c r="D138" s="233" t="s">
        <v>134</v>
      </c>
      <c r="E138" s="234" t="s">
        <v>1</v>
      </c>
      <c r="F138" s="235" t="s">
        <v>145</v>
      </c>
      <c r="G138" s="232"/>
      <c r="H138" s="236">
        <v>3.6000000000000001</v>
      </c>
      <c r="I138" s="237"/>
      <c r="J138" s="232"/>
      <c r="K138" s="232"/>
      <c r="L138" s="238"/>
      <c r="M138" s="239"/>
      <c r="N138" s="240"/>
      <c r="O138" s="240"/>
      <c r="P138" s="240"/>
      <c r="Q138" s="240"/>
      <c r="R138" s="240"/>
      <c r="S138" s="240"/>
      <c r="T138" s="24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2" t="s">
        <v>134</v>
      </c>
      <c r="AU138" s="242" t="s">
        <v>84</v>
      </c>
      <c r="AV138" s="13" t="s">
        <v>84</v>
      </c>
      <c r="AW138" s="13" t="s">
        <v>31</v>
      </c>
      <c r="AX138" s="13" t="s">
        <v>82</v>
      </c>
      <c r="AY138" s="242" t="s">
        <v>126</v>
      </c>
    </row>
    <row r="139" s="2" customFormat="1" ht="16.5" customHeight="1">
      <c r="A139" s="36"/>
      <c r="B139" s="37"/>
      <c r="C139" s="217" t="s">
        <v>132</v>
      </c>
      <c r="D139" s="217" t="s">
        <v>128</v>
      </c>
      <c r="E139" s="218" t="s">
        <v>146</v>
      </c>
      <c r="F139" s="219" t="s">
        <v>147</v>
      </c>
      <c r="G139" s="220" t="s">
        <v>143</v>
      </c>
      <c r="H139" s="221">
        <v>3.6000000000000001</v>
      </c>
      <c r="I139" s="222"/>
      <c r="J139" s="223">
        <f>ROUND(I139*H139,2)</f>
        <v>0</v>
      </c>
      <c r="K139" s="224"/>
      <c r="L139" s="42"/>
      <c r="M139" s="225" t="s">
        <v>1</v>
      </c>
      <c r="N139" s="226" t="s">
        <v>39</v>
      </c>
      <c r="O139" s="89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29" t="s">
        <v>132</v>
      </c>
      <c r="AT139" s="229" t="s">
        <v>128</v>
      </c>
      <c r="AU139" s="229" t="s">
        <v>84</v>
      </c>
      <c r="AY139" s="15" t="s">
        <v>126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5" t="s">
        <v>82</v>
      </c>
      <c r="BK139" s="230">
        <f>ROUND(I139*H139,2)</f>
        <v>0</v>
      </c>
      <c r="BL139" s="15" t="s">
        <v>132</v>
      </c>
      <c r="BM139" s="229" t="s">
        <v>148</v>
      </c>
    </row>
    <row r="140" s="13" customFormat="1">
      <c r="A140" s="13"/>
      <c r="B140" s="231"/>
      <c r="C140" s="232"/>
      <c r="D140" s="233" t="s">
        <v>134</v>
      </c>
      <c r="E140" s="234" t="s">
        <v>1</v>
      </c>
      <c r="F140" s="235" t="s">
        <v>145</v>
      </c>
      <c r="G140" s="232"/>
      <c r="H140" s="236">
        <v>3.6000000000000001</v>
      </c>
      <c r="I140" s="237"/>
      <c r="J140" s="232"/>
      <c r="K140" s="232"/>
      <c r="L140" s="238"/>
      <c r="M140" s="239"/>
      <c r="N140" s="240"/>
      <c r="O140" s="240"/>
      <c r="P140" s="240"/>
      <c r="Q140" s="240"/>
      <c r="R140" s="240"/>
      <c r="S140" s="240"/>
      <c r="T140" s="241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2" t="s">
        <v>134</v>
      </c>
      <c r="AU140" s="242" t="s">
        <v>84</v>
      </c>
      <c r="AV140" s="13" t="s">
        <v>84</v>
      </c>
      <c r="AW140" s="13" t="s">
        <v>31</v>
      </c>
      <c r="AX140" s="13" t="s">
        <v>82</v>
      </c>
      <c r="AY140" s="242" t="s">
        <v>126</v>
      </c>
    </row>
    <row r="141" s="2" customFormat="1" ht="21.75" customHeight="1">
      <c r="A141" s="36"/>
      <c r="B141" s="37"/>
      <c r="C141" s="217" t="s">
        <v>149</v>
      </c>
      <c r="D141" s="217" t="s">
        <v>128</v>
      </c>
      <c r="E141" s="218" t="s">
        <v>150</v>
      </c>
      <c r="F141" s="219" t="s">
        <v>151</v>
      </c>
      <c r="G141" s="220" t="s">
        <v>152</v>
      </c>
      <c r="H141" s="221">
        <v>0.01</v>
      </c>
      <c r="I141" s="222"/>
      <c r="J141" s="223">
        <f>ROUND(I141*H141,2)</f>
        <v>0</v>
      </c>
      <c r="K141" s="224"/>
      <c r="L141" s="42"/>
      <c r="M141" s="225" t="s">
        <v>1</v>
      </c>
      <c r="N141" s="226" t="s">
        <v>39</v>
      </c>
      <c r="O141" s="89"/>
      <c r="P141" s="227">
        <f>O141*H141</f>
        <v>0</v>
      </c>
      <c r="Q141" s="227">
        <v>1.0606207999999999</v>
      </c>
      <c r="R141" s="227">
        <f>Q141*H141</f>
        <v>0.010606207999999999</v>
      </c>
      <c r="S141" s="227">
        <v>0</v>
      </c>
      <c r="T141" s="228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29" t="s">
        <v>132</v>
      </c>
      <c r="AT141" s="229" t="s">
        <v>128</v>
      </c>
      <c r="AU141" s="229" t="s">
        <v>84</v>
      </c>
      <c r="AY141" s="15" t="s">
        <v>126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5" t="s">
        <v>82</v>
      </c>
      <c r="BK141" s="230">
        <f>ROUND(I141*H141,2)</f>
        <v>0</v>
      </c>
      <c r="BL141" s="15" t="s">
        <v>132</v>
      </c>
      <c r="BM141" s="229" t="s">
        <v>153</v>
      </c>
    </row>
    <row r="142" s="2" customFormat="1" ht="16.5" customHeight="1">
      <c r="A142" s="36"/>
      <c r="B142" s="37"/>
      <c r="C142" s="217" t="s">
        <v>154</v>
      </c>
      <c r="D142" s="217" t="s">
        <v>128</v>
      </c>
      <c r="E142" s="218" t="s">
        <v>155</v>
      </c>
      <c r="F142" s="219" t="s">
        <v>156</v>
      </c>
      <c r="G142" s="220" t="s">
        <v>152</v>
      </c>
      <c r="H142" s="221">
        <v>0.01</v>
      </c>
      <c r="I142" s="222"/>
      <c r="J142" s="223">
        <f>ROUND(I142*H142,2)</f>
        <v>0</v>
      </c>
      <c r="K142" s="224"/>
      <c r="L142" s="42"/>
      <c r="M142" s="225" t="s">
        <v>1</v>
      </c>
      <c r="N142" s="226" t="s">
        <v>39</v>
      </c>
      <c r="O142" s="89"/>
      <c r="P142" s="227">
        <f>O142*H142</f>
        <v>0</v>
      </c>
      <c r="Q142" s="227">
        <v>1.0627727797</v>
      </c>
      <c r="R142" s="227">
        <f>Q142*H142</f>
        <v>0.010627727796999999</v>
      </c>
      <c r="S142" s="227">
        <v>0</v>
      </c>
      <c r="T142" s="228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29" t="s">
        <v>132</v>
      </c>
      <c r="AT142" s="229" t="s">
        <v>128</v>
      </c>
      <c r="AU142" s="229" t="s">
        <v>84</v>
      </c>
      <c r="AY142" s="15" t="s">
        <v>126</v>
      </c>
      <c r="BE142" s="230">
        <f>IF(N142="základní",J142,0)</f>
        <v>0</v>
      </c>
      <c r="BF142" s="230">
        <f>IF(N142="snížená",J142,0)</f>
        <v>0</v>
      </c>
      <c r="BG142" s="230">
        <f>IF(N142="zákl. přenesená",J142,0)</f>
        <v>0</v>
      </c>
      <c r="BH142" s="230">
        <f>IF(N142="sníž. přenesená",J142,0)</f>
        <v>0</v>
      </c>
      <c r="BI142" s="230">
        <f>IF(N142="nulová",J142,0)</f>
        <v>0</v>
      </c>
      <c r="BJ142" s="15" t="s">
        <v>82</v>
      </c>
      <c r="BK142" s="230">
        <f>ROUND(I142*H142,2)</f>
        <v>0</v>
      </c>
      <c r="BL142" s="15" t="s">
        <v>132</v>
      </c>
      <c r="BM142" s="229" t="s">
        <v>157</v>
      </c>
    </row>
    <row r="143" s="2" customFormat="1" ht="33" customHeight="1">
      <c r="A143" s="36"/>
      <c r="B143" s="37"/>
      <c r="C143" s="243" t="s">
        <v>158</v>
      </c>
      <c r="D143" s="243" t="s">
        <v>159</v>
      </c>
      <c r="E143" s="244" t="s">
        <v>160</v>
      </c>
      <c r="F143" s="245" t="s">
        <v>161</v>
      </c>
      <c r="G143" s="246" t="s">
        <v>152</v>
      </c>
      <c r="H143" s="247">
        <v>0.001</v>
      </c>
      <c r="I143" s="248"/>
      <c r="J143" s="249">
        <f>ROUND(I143*H143,2)</f>
        <v>0</v>
      </c>
      <c r="K143" s="250"/>
      <c r="L143" s="251"/>
      <c r="M143" s="252" t="s">
        <v>1</v>
      </c>
      <c r="N143" s="253" t="s">
        <v>39</v>
      </c>
      <c r="O143" s="89"/>
      <c r="P143" s="227">
        <f>O143*H143</f>
        <v>0</v>
      </c>
      <c r="Q143" s="227">
        <v>1</v>
      </c>
      <c r="R143" s="227">
        <f>Q143*H143</f>
        <v>0.001</v>
      </c>
      <c r="S143" s="227">
        <v>0</v>
      </c>
      <c r="T143" s="228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29" t="s">
        <v>162</v>
      </c>
      <c r="AT143" s="229" t="s">
        <v>159</v>
      </c>
      <c r="AU143" s="229" t="s">
        <v>84</v>
      </c>
      <c r="AY143" s="15" t="s">
        <v>126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5" t="s">
        <v>82</v>
      </c>
      <c r="BK143" s="230">
        <f>ROUND(I143*H143,2)</f>
        <v>0</v>
      </c>
      <c r="BL143" s="15" t="s">
        <v>132</v>
      </c>
      <c r="BM143" s="229" t="s">
        <v>163</v>
      </c>
    </row>
    <row r="144" s="2" customFormat="1" ht="24.15" customHeight="1">
      <c r="A144" s="36"/>
      <c r="B144" s="37"/>
      <c r="C144" s="243" t="s">
        <v>162</v>
      </c>
      <c r="D144" s="243" t="s">
        <v>159</v>
      </c>
      <c r="E144" s="244" t="s">
        <v>164</v>
      </c>
      <c r="F144" s="245" t="s">
        <v>165</v>
      </c>
      <c r="G144" s="246" t="s">
        <v>152</v>
      </c>
      <c r="H144" s="247">
        <v>0.01</v>
      </c>
      <c r="I144" s="248"/>
      <c r="J144" s="249">
        <f>ROUND(I144*H144,2)</f>
        <v>0</v>
      </c>
      <c r="K144" s="250"/>
      <c r="L144" s="251"/>
      <c r="M144" s="252" t="s">
        <v>1</v>
      </c>
      <c r="N144" s="253" t="s">
        <v>39</v>
      </c>
      <c r="O144" s="89"/>
      <c r="P144" s="227">
        <f>O144*H144</f>
        <v>0</v>
      </c>
      <c r="Q144" s="227">
        <v>1</v>
      </c>
      <c r="R144" s="227">
        <f>Q144*H144</f>
        <v>0.01</v>
      </c>
      <c r="S144" s="227">
        <v>0</v>
      </c>
      <c r="T144" s="228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29" t="s">
        <v>166</v>
      </c>
      <c r="AT144" s="229" t="s">
        <v>159</v>
      </c>
      <c r="AU144" s="229" t="s">
        <v>84</v>
      </c>
      <c r="AY144" s="15" t="s">
        <v>126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5" t="s">
        <v>82</v>
      </c>
      <c r="BK144" s="230">
        <f>ROUND(I144*H144,2)</f>
        <v>0</v>
      </c>
      <c r="BL144" s="15" t="s">
        <v>167</v>
      </c>
      <c r="BM144" s="229" t="s">
        <v>168</v>
      </c>
    </row>
    <row r="145" s="12" customFormat="1" ht="22.8" customHeight="1">
      <c r="A145" s="12"/>
      <c r="B145" s="201"/>
      <c r="C145" s="202"/>
      <c r="D145" s="203" t="s">
        <v>73</v>
      </c>
      <c r="E145" s="215" t="s">
        <v>140</v>
      </c>
      <c r="F145" s="215" t="s">
        <v>169</v>
      </c>
      <c r="G145" s="202"/>
      <c r="H145" s="202"/>
      <c r="I145" s="205"/>
      <c r="J145" s="216">
        <f>BK145</f>
        <v>0</v>
      </c>
      <c r="K145" s="202"/>
      <c r="L145" s="207"/>
      <c r="M145" s="208"/>
      <c r="N145" s="209"/>
      <c r="O145" s="209"/>
      <c r="P145" s="210">
        <f>SUM(P146:P147)</f>
        <v>0</v>
      </c>
      <c r="Q145" s="209"/>
      <c r="R145" s="210">
        <f>SUM(R146:R147)</f>
        <v>0.31023187999999996</v>
      </c>
      <c r="S145" s="209"/>
      <c r="T145" s="211">
        <f>SUM(T146:T147)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12" t="s">
        <v>82</v>
      </c>
      <c r="AT145" s="213" t="s">
        <v>73</v>
      </c>
      <c r="AU145" s="213" t="s">
        <v>82</v>
      </c>
      <c r="AY145" s="212" t="s">
        <v>126</v>
      </c>
      <c r="BK145" s="214">
        <f>SUM(BK146:BK147)</f>
        <v>0</v>
      </c>
    </row>
    <row r="146" s="2" customFormat="1" ht="21.75" customHeight="1">
      <c r="A146" s="36"/>
      <c r="B146" s="37"/>
      <c r="C146" s="217" t="s">
        <v>170</v>
      </c>
      <c r="D146" s="217" t="s">
        <v>128</v>
      </c>
      <c r="E146" s="218" t="s">
        <v>171</v>
      </c>
      <c r="F146" s="219" t="s">
        <v>172</v>
      </c>
      <c r="G146" s="220" t="s">
        <v>131</v>
      </c>
      <c r="H146" s="221">
        <v>0.124</v>
      </c>
      <c r="I146" s="222"/>
      <c r="J146" s="223">
        <f>ROUND(I146*H146,2)</f>
        <v>0</v>
      </c>
      <c r="K146" s="224"/>
      <c r="L146" s="42"/>
      <c r="M146" s="225" t="s">
        <v>1</v>
      </c>
      <c r="N146" s="226" t="s">
        <v>39</v>
      </c>
      <c r="O146" s="89"/>
      <c r="P146" s="227">
        <f>O146*H146</f>
        <v>0</v>
      </c>
      <c r="Q146" s="227">
        <v>2.5018699999999998</v>
      </c>
      <c r="R146" s="227">
        <f>Q146*H146</f>
        <v>0.31023187999999996</v>
      </c>
      <c r="S146" s="227">
        <v>0</v>
      </c>
      <c r="T146" s="228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29" t="s">
        <v>132</v>
      </c>
      <c r="AT146" s="229" t="s">
        <v>128</v>
      </c>
      <c r="AU146" s="229" t="s">
        <v>84</v>
      </c>
      <c r="AY146" s="15" t="s">
        <v>126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5" t="s">
        <v>82</v>
      </c>
      <c r="BK146" s="230">
        <f>ROUND(I146*H146,2)</f>
        <v>0</v>
      </c>
      <c r="BL146" s="15" t="s">
        <v>132</v>
      </c>
      <c r="BM146" s="229" t="s">
        <v>173</v>
      </c>
    </row>
    <row r="147" s="13" customFormat="1">
      <c r="A147" s="13"/>
      <c r="B147" s="231"/>
      <c r="C147" s="232"/>
      <c r="D147" s="233" t="s">
        <v>134</v>
      </c>
      <c r="E147" s="234" t="s">
        <v>1</v>
      </c>
      <c r="F147" s="235" t="s">
        <v>174</v>
      </c>
      <c r="G147" s="232"/>
      <c r="H147" s="236">
        <v>0.124</v>
      </c>
      <c r="I147" s="237"/>
      <c r="J147" s="232"/>
      <c r="K147" s="232"/>
      <c r="L147" s="238"/>
      <c r="M147" s="239"/>
      <c r="N147" s="240"/>
      <c r="O147" s="240"/>
      <c r="P147" s="240"/>
      <c r="Q147" s="240"/>
      <c r="R147" s="240"/>
      <c r="S147" s="240"/>
      <c r="T147" s="24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2" t="s">
        <v>134</v>
      </c>
      <c r="AU147" s="242" t="s">
        <v>84</v>
      </c>
      <c r="AV147" s="13" t="s">
        <v>84</v>
      </c>
      <c r="AW147" s="13" t="s">
        <v>31</v>
      </c>
      <c r="AX147" s="13" t="s">
        <v>82</v>
      </c>
      <c r="AY147" s="242" t="s">
        <v>126</v>
      </c>
    </row>
    <row r="148" s="12" customFormat="1" ht="22.8" customHeight="1">
      <c r="A148" s="12"/>
      <c r="B148" s="201"/>
      <c r="C148" s="202"/>
      <c r="D148" s="203" t="s">
        <v>73</v>
      </c>
      <c r="E148" s="215" t="s">
        <v>170</v>
      </c>
      <c r="F148" s="215" t="s">
        <v>175</v>
      </c>
      <c r="G148" s="202"/>
      <c r="H148" s="202"/>
      <c r="I148" s="205"/>
      <c r="J148" s="216">
        <f>BK148</f>
        <v>0</v>
      </c>
      <c r="K148" s="202"/>
      <c r="L148" s="207"/>
      <c r="M148" s="208"/>
      <c r="N148" s="209"/>
      <c r="O148" s="209"/>
      <c r="P148" s="210">
        <f>SUM(P149:P154)</f>
        <v>0</v>
      </c>
      <c r="Q148" s="209"/>
      <c r="R148" s="210">
        <f>SUM(R149:R154)</f>
        <v>0.0105159712</v>
      </c>
      <c r="S148" s="209"/>
      <c r="T148" s="211">
        <f>SUM(T149:T154)</f>
        <v>3.2542800000000001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12" t="s">
        <v>82</v>
      </c>
      <c r="AT148" s="213" t="s">
        <v>73</v>
      </c>
      <c r="AU148" s="213" t="s">
        <v>82</v>
      </c>
      <c r="AY148" s="212" t="s">
        <v>126</v>
      </c>
      <c r="BK148" s="214">
        <f>SUM(BK149:BK154)</f>
        <v>0</v>
      </c>
    </row>
    <row r="149" s="2" customFormat="1" ht="24.15" customHeight="1">
      <c r="A149" s="36"/>
      <c r="B149" s="37"/>
      <c r="C149" s="217" t="s">
        <v>176</v>
      </c>
      <c r="D149" s="217" t="s">
        <v>128</v>
      </c>
      <c r="E149" s="218" t="s">
        <v>177</v>
      </c>
      <c r="F149" s="219" t="s">
        <v>178</v>
      </c>
      <c r="G149" s="220" t="s">
        <v>179</v>
      </c>
      <c r="H149" s="221">
        <v>24</v>
      </c>
      <c r="I149" s="222"/>
      <c r="J149" s="223">
        <f>ROUND(I149*H149,2)</f>
        <v>0</v>
      </c>
      <c r="K149" s="224"/>
      <c r="L149" s="42"/>
      <c r="M149" s="225" t="s">
        <v>1</v>
      </c>
      <c r="N149" s="226" t="s">
        <v>39</v>
      </c>
      <c r="O149" s="89"/>
      <c r="P149" s="227">
        <f>O149*H149</f>
        <v>0</v>
      </c>
      <c r="Q149" s="227">
        <v>1.42788E-05</v>
      </c>
      <c r="R149" s="227">
        <f>Q149*H149</f>
        <v>0.00034269119999999996</v>
      </c>
      <c r="S149" s="227">
        <v>0</v>
      </c>
      <c r="T149" s="228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29" t="s">
        <v>132</v>
      </c>
      <c r="AT149" s="229" t="s">
        <v>128</v>
      </c>
      <c r="AU149" s="229" t="s">
        <v>84</v>
      </c>
      <c r="AY149" s="15" t="s">
        <v>126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5" t="s">
        <v>82</v>
      </c>
      <c r="BK149" s="230">
        <f>ROUND(I149*H149,2)</f>
        <v>0</v>
      </c>
      <c r="BL149" s="15" t="s">
        <v>132</v>
      </c>
      <c r="BM149" s="229" t="s">
        <v>180</v>
      </c>
    </row>
    <row r="150" s="2" customFormat="1" ht="24.15" customHeight="1">
      <c r="A150" s="36"/>
      <c r="B150" s="37"/>
      <c r="C150" s="217" t="s">
        <v>181</v>
      </c>
      <c r="D150" s="217" t="s">
        <v>128</v>
      </c>
      <c r="E150" s="218" t="s">
        <v>182</v>
      </c>
      <c r="F150" s="219" t="s">
        <v>183</v>
      </c>
      <c r="G150" s="220" t="s">
        <v>179</v>
      </c>
      <c r="H150" s="221">
        <v>8</v>
      </c>
      <c r="I150" s="222"/>
      <c r="J150" s="223">
        <f>ROUND(I150*H150,2)</f>
        <v>0</v>
      </c>
      <c r="K150" s="224"/>
      <c r="L150" s="42"/>
      <c r="M150" s="225" t="s">
        <v>1</v>
      </c>
      <c r="N150" s="226" t="s">
        <v>39</v>
      </c>
      <c r="O150" s="89"/>
      <c r="P150" s="227">
        <f>O150*H150</f>
        <v>0</v>
      </c>
      <c r="Q150" s="227">
        <v>0.00062735999999999998</v>
      </c>
      <c r="R150" s="227">
        <f>Q150*H150</f>
        <v>0.0050188799999999999</v>
      </c>
      <c r="S150" s="227">
        <v>0</v>
      </c>
      <c r="T150" s="228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29" t="s">
        <v>132</v>
      </c>
      <c r="AT150" s="229" t="s">
        <v>128</v>
      </c>
      <c r="AU150" s="229" t="s">
        <v>84</v>
      </c>
      <c r="AY150" s="15" t="s">
        <v>126</v>
      </c>
      <c r="BE150" s="230">
        <f>IF(N150="základní",J150,0)</f>
        <v>0</v>
      </c>
      <c r="BF150" s="230">
        <f>IF(N150="snížená",J150,0)</f>
        <v>0</v>
      </c>
      <c r="BG150" s="230">
        <f>IF(N150="zákl. přenesená",J150,0)</f>
        <v>0</v>
      </c>
      <c r="BH150" s="230">
        <f>IF(N150="sníž. přenesená",J150,0)</f>
        <v>0</v>
      </c>
      <c r="BI150" s="230">
        <f>IF(N150="nulová",J150,0)</f>
        <v>0</v>
      </c>
      <c r="BJ150" s="15" t="s">
        <v>82</v>
      </c>
      <c r="BK150" s="230">
        <f>ROUND(I150*H150,2)</f>
        <v>0</v>
      </c>
      <c r="BL150" s="15" t="s">
        <v>132</v>
      </c>
      <c r="BM150" s="229" t="s">
        <v>184</v>
      </c>
    </row>
    <row r="151" s="2" customFormat="1" ht="16.5" customHeight="1">
      <c r="A151" s="36"/>
      <c r="B151" s="37"/>
      <c r="C151" s="217" t="s">
        <v>185</v>
      </c>
      <c r="D151" s="217" t="s">
        <v>128</v>
      </c>
      <c r="E151" s="218" t="s">
        <v>186</v>
      </c>
      <c r="F151" s="219" t="s">
        <v>187</v>
      </c>
      <c r="G151" s="220" t="s">
        <v>131</v>
      </c>
      <c r="H151" s="221">
        <v>1.6200000000000001</v>
      </c>
      <c r="I151" s="222"/>
      <c r="J151" s="223">
        <f>ROUND(I151*H151,2)</f>
        <v>0</v>
      </c>
      <c r="K151" s="224"/>
      <c r="L151" s="42"/>
      <c r="M151" s="225" t="s">
        <v>1</v>
      </c>
      <c r="N151" s="226" t="s">
        <v>39</v>
      </c>
      <c r="O151" s="89"/>
      <c r="P151" s="227">
        <f>O151*H151</f>
        <v>0</v>
      </c>
      <c r="Q151" s="227">
        <v>0</v>
      </c>
      <c r="R151" s="227">
        <f>Q151*H151</f>
        <v>0</v>
      </c>
      <c r="S151" s="227">
        <v>2</v>
      </c>
      <c r="T151" s="228">
        <f>S151*H151</f>
        <v>3.2400000000000002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29" t="s">
        <v>132</v>
      </c>
      <c r="AT151" s="229" t="s">
        <v>128</v>
      </c>
      <c r="AU151" s="229" t="s">
        <v>84</v>
      </c>
      <c r="AY151" s="15" t="s">
        <v>126</v>
      </c>
      <c r="BE151" s="230">
        <f>IF(N151="základní",J151,0)</f>
        <v>0</v>
      </c>
      <c r="BF151" s="230">
        <f>IF(N151="snížená",J151,0)</f>
        <v>0</v>
      </c>
      <c r="BG151" s="230">
        <f>IF(N151="zákl. přenesená",J151,0)</f>
        <v>0</v>
      </c>
      <c r="BH151" s="230">
        <f>IF(N151="sníž. přenesená",J151,0)</f>
        <v>0</v>
      </c>
      <c r="BI151" s="230">
        <f>IF(N151="nulová",J151,0)</f>
        <v>0</v>
      </c>
      <c r="BJ151" s="15" t="s">
        <v>82</v>
      </c>
      <c r="BK151" s="230">
        <f>ROUND(I151*H151,2)</f>
        <v>0</v>
      </c>
      <c r="BL151" s="15" t="s">
        <v>132</v>
      </c>
      <c r="BM151" s="229" t="s">
        <v>188</v>
      </c>
    </row>
    <row r="152" s="13" customFormat="1">
      <c r="A152" s="13"/>
      <c r="B152" s="231"/>
      <c r="C152" s="232"/>
      <c r="D152" s="233" t="s">
        <v>134</v>
      </c>
      <c r="E152" s="234" t="s">
        <v>1</v>
      </c>
      <c r="F152" s="235" t="s">
        <v>139</v>
      </c>
      <c r="G152" s="232"/>
      <c r="H152" s="236">
        <v>1.6200000000000001</v>
      </c>
      <c r="I152" s="237"/>
      <c r="J152" s="232"/>
      <c r="K152" s="232"/>
      <c r="L152" s="238"/>
      <c r="M152" s="239"/>
      <c r="N152" s="240"/>
      <c r="O152" s="240"/>
      <c r="P152" s="240"/>
      <c r="Q152" s="240"/>
      <c r="R152" s="240"/>
      <c r="S152" s="240"/>
      <c r="T152" s="241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2" t="s">
        <v>134</v>
      </c>
      <c r="AU152" s="242" t="s">
        <v>84</v>
      </c>
      <c r="AV152" s="13" t="s">
        <v>84</v>
      </c>
      <c r="AW152" s="13" t="s">
        <v>31</v>
      </c>
      <c r="AX152" s="13" t="s">
        <v>82</v>
      </c>
      <c r="AY152" s="242" t="s">
        <v>126</v>
      </c>
    </row>
    <row r="153" s="2" customFormat="1" ht="24.15" customHeight="1">
      <c r="A153" s="36"/>
      <c r="B153" s="37"/>
      <c r="C153" s="217" t="s">
        <v>189</v>
      </c>
      <c r="D153" s="217" t="s">
        <v>128</v>
      </c>
      <c r="E153" s="218" t="s">
        <v>190</v>
      </c>
      <c r="F153" s="219" t="s">
        <v>191</v>
      </c>
      <c r="G153" s="220" t="s">
        <v>192</v>
      </c>
      <c r="H153" s="221">
        <v>6.7999999999999998</v>
      </c>
      <c r="I153" s="222"/>
      <c r="J153" s="223">
        <f>ROUND(I153*H153,2)</f>
        <v>0</v>
      </c>
      <c r="K153" s="224"/>
      <c r="L153" s="42"/>
      <c r="M153" s="225" t="s">
        <v>1</v>
      </c>
      <c r="N153" s="226" t="s">
        <v>39</v>
      </c>
      <c r="O153" s="89"/>
      <c r="P153" s="227">
        <f>O153*H153</f>
        <v>0</v>
      </c>
      <c r="Q153" s="227">
        <v>0.00075799999999999999</v>
      </c>
      <c r="R153" s="227">
        <f>Q153*H153</f>
        <v>0.0051544</v>
      </c>
      <c r="S153" s="227">
        <v>0.0020999999999999999</v>
      </c>
      <c r="T153" s="228">
        <f>S153*H153</f>
        <v>0.014279999999999999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29" t="s">
        <v>132</v>
      </c>
      <c r="AT153" s="229" t="s">
        <v>128</v>
      </c>
      <c r="AU153" s="229" t="s">
        <v>84</v>
      </c>
      <c r="AY153" s="15" t="s">
        <v>126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5" t="s">
        <v>82</v>
      </c>
      <c r="BK153" s="230">
        <f>ROUND(I153*H153,2)</f>
        <v>0</v>
      </c>
      <c r="BL153" s="15" t="s">
        <v>132</v>
      </c>
      <c r="BM153" s="229" t="s">
        <v>193</v>
      </c>
    </row>
    <row r="154" s="13" customFormat="1">
      <c r="A154" s="13"/>
      <c r="B154" s="231"/>
      <c r="C154" s="232"/>
      <c r="D154" s="233" t="s">
        <v>134</v>
      </c>
      <c r="E154" s="234" t="s">
        <v>1</v>
      </c>
      <c r="F154" s="235" t="s">
        <v>194</v>
      </c>
      <c r="G154" s="232"/>
      <c r="H154" s="236">
        <v>6.7999999999999998</v>
      </c>
      <c r="I154" s="237"/>
      <c r="J154" s="232"/>
      <c r="K154" s="232"/>
      <c r="L154" s="238"/>
      <c r="M154" s="239"/>
      <c r="N154" s="240"/>
      <c r="O154" s="240"/>
      <c r="P154" s="240"/>
      <c r="Q154" s="240"/>
      <c r="R154" s="240"/>
      <c r="S154" s="240"/>
      <c r="T154" s="24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2" t="s">
        <v>134</v>
      </c>
      <c r="AU154" s="242" t="s">
        <v>84</v>
      </c>
      <c r="AV154" s="13" t="s">
        <v>84</v>
      </c>
      <c r="AW154" s="13" t="s">
        <v>31</v>
      </c>
      <c r="AX154" s="13" t="s">
        <v>82</v>
      </c>
      <c r="AY154" s="242" t="s">
        <v>126</v>
      </c>
    </row>
    <row r="155" s="12" customFormat="1" ht="22.8" customHeight="1">
      <c r="A155" s="12"/>
      <c r="B155" s="201"/>
      <c r="C155" s="202"/>
      <c r="D155" s="203" t="s">
        <v>73</v>
      </c>
      <c r="E155" s="215" t="s">
        <v>195</v>
      </c>
      <c r="F155" s="215" t="s">
        <v>196</v>
      </c>
      <c r="G155" s="202"/>
      <c r="H155" s="202"/>
      <c r="I155" s="205"/>
      <c r="J155" s="216">
        <f>BK155</f>
        <v>0</v>
      </c>
      <c r="K155" s="202"/>
      <c r="L155" s="207"/>
      <c r="M155" s="208"/>
      <c r="N155" s="209"/>
      <c r="O155" s="209"/>
      <c r="P155" s="210">
        <f>SUM(P156:P159)</f>
        <v>0</v>
      </c>
      <c r="Q155" s="209"/>
      <c r="R155" s="210">
        <f>SUM(R156:R159)</f>
        <v>0</v>
      </c>
      <c r="S155" s="209"/>
      <c r="T155" s="211">
        <f>SUM(T156:T159)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12" t="s">
        <v>82</v>
      </c>
      <c r="AT155" s="213" t="s">
        <v>73</v>
      </c>
      <c r="AU155" s="213" t="s">
        <v>82</v>
      </c>
      <c r="AY155" s="212" t="s">
        <v>126</v>
      </c>
      <c r="BK155" s="214">
        <f>SUM(BK156:BK159)</f>
        <v>0</v>
      </c>
    </row>
    <row r="156" s="2" customFormat="1" ht="24.15" customHeight="1">
      <c r="A156" s="36"/>
      <c r="B156" s="37"/>
      <c r="C156" s="217" t="s">
        <v>197</v>
      </c>
      <c r="D156" s="217" t="s">
        <v>128</v>
      </c>
      <c r="E156" s="218" t="s">
        <v>198</v>
      </c>
      <c r="F156" s="219" t="s">
        <v>199</v>
      </c>
      <c r="G156" s="220" t="s">
        <v>152</v>
      </c>
      <c r="H156" s="221">
        <v>3.254</v>
      </c>
      <c r="I156" s="222"/>
      <c r="J156" s="223">
        <f>ROUND(I156*H156,2)</f>
        <v>0</v>
      </c>
      <c r="K156" s="224"/>
      <c r="L156" s="42"/>
      <c r="M156" s="225" t="s">
        <v>1</v>
      </c>
      <c r="N156" s="226" t="s">
        <v>39</v>
      </c>
      <c r="O156" s="89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29" t="s">
        <v>132</v>
      </c>
      <c r="AT156" s="229" t="s">
        <v>128</v>
      </c>
      <c r="AU156" s="229" t="s">
        <v>84</v>
      </c>
      <c r="AY156" s="15" t="s">
        <v>126</v>
      </c>
      <c r="BE156" s="230">
        <f>IF(N156="základní",J156,0)</f>
        <v>0</v>
      </c>
      <c r="BF156" s="230">
        <f>IF(N156="snížená",J156,0)</f>
        <v>0</v>
      </c>
      <c r="BG156" s="230">
        <f>IF(N156="zákl. přenesená",J156,0)</f>
        <v>0</v>
      </c>
      <c r="BH156" s="230">
        <f>IF(N156="sníž. přenesená",J156,0)</f>
        <v>0</v>
      </c>
      <c r="BI156" s="230">
        <f>IF(N156="nulová",J156,0)</f>
        <v>0</v>
      </c>
      <c r="BJ156" s="15" t="s">
        <v>82</v>
      </c>
      <c r="BK156" s="230">
        <f>ROUND(I156*H156,2)</f>
        <v>0</v>
      </c>
      <c r="BL156" s="15" t="s">
        <v>132</v>
      </c>
      <c r="BM156" s="229" t="s">
        <v>200</v>
      </c>
    </row>
    <row r="157" s="2" customFormat="1" ht="24.15" customHeight="1">
      <c r="A157" s="36"/>
      <c r="B157" s="37"/>
      <c r="C157" s="217" t="s">
        <v>8</v>
      </c>
      <c r="D157" s="217" t="s">
        <v>128</v>
      </c>
      <c r="E157" s="218" t="s">
        <v>201</v>
      </c>
      <c r="F157" s="219" t="s">
        <v>202</v>
      </c>
      <c r="G157" s="220" t="s">
        <v>152</v>
      </c>
      <c r="H157" s="221">
        <v>32.539999999999999</v>
      </c>
      <c r="I157" s="222"/>
      <c r="J157" s="223">
        <f>ROUND(I157*H157,2)</f>
        <v>0</v>
      </c>
      <c r="K157" s="224"/>
      <c r="L157" s="42"/>
      <c r="M157" s="225" t="s">
        <v>1</v>
      </c>
      <c r="N157" s="226" t="s">
        <v>39</v>
      </c>
      <c r="O157" s="89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29" t="s">
        <v>132</v>
      </c>
      <c r="AT157" s="229" t="s">
        <v>128</v>
      </c>
      <c r="AU157" s="229" t="s">
        <v>84</v>
      </c>
      <c r="AY157" s="15" t="s">
        <v>126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5" t="s">
        <v>82</v>
      </c>
      <c r="BK157" s="230">
        <f>ROUND(I157*H157,2)</f>
        <v>0</v>
      </c>
      <c r="BL157" s="15" t="s">
        <v>132</v>
      </c>
      <c r="BM157" s="229" t="s">
        <v>203</v>
      </c>
    </row>
    <row r="158" s="13" customFormat="1">
      <c r="A158" s="13"/>
      <c r="B158" s="231"/>
      <c r="C158" s="232"/>
      <c r="D158" s="233" t="s">
        <v>134</v>
      </c>
      <c r="E158" s="232"/>
      <c r="F158" s="235" t="s">
        <v>204</v>
      </c>
      <c r="G158" s="232"/>
      <c r="H158" s="236">
        <v>32.539999999999999</v>
      </c>
      <c r="I158" s="237"/>
      <c r="J158" s="232"/>
      <c r="K158" s="232"/>
      <c r="L158" s="238"/>
      <c r="M158" s="239"/>
      <c r="N158" s="240"/>
      <c r="O158" s="240"/>
      <c r="P158" s="240"/>
      <c r="Q158" s="240"/>
      <c r="R158" s="240"/>
      <c r="S158" s="240"/>
      <c r="T158" s="24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2" t="s">
        <v>134</v>
      </c>
      <c r="AU158" s="242" t="s">
        <v>84</v>
      </c>
      <c r="AV158" s="13" t="s">
        <v>84</v>
      </c>
      <c r="AW158" s="13" t="s">
        <v>4</v>
      </c>
      <c r="AX158" s="13" t="s">
        <v>82</v>
      </c>
      <c r="AY158" s="242" t="s">
        <v>126</v>
      </c>
    </row>
    <row r="159" s="2" customFormat="1" ht="37.8" customHeight="1">
      <c r="A159" s="36"/>
      <c r="B159" s="37"/>
      <c r="C159" s="217" t="s">
        <v>205</v>
      </c>
      <c r="D159" s="217" t="s">
        <v>128</v>
      </c>
      <c r="E159" s="218" t="s">
        <v>206</v>
      </c>
      <c r="F159" s="219" t="s">
        <v>207</v>
      </c>
      <c r="G159" s="220" t="s">
        <v>152</v>
      </c>
      <c r="H159" s="221">
        <v>3.254</v>
      </c>
      <c r="I159" s="222"/>
      <c r="J159" s="223">
        <f>ROUND(I159*H159,2)</f>
        <v>0</v>
      </c>
      <c r="K159" s="224"/>
      <c r="L159" s="42"/>
      <c r="M159" s="225" t="s">
        <v>1</v>
      </c>
      <c r="N159" s="226" t="s">
        <v>39</v>
      </c>
      <c r="O159" s="89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29" t="s">
        <v>132</v>
      </c>
      <c r="AT159" s="229" t="s">
        <v>128</v>
      </c>
      <c r="AU159" s="229" t="s">
        <v>84</v>
      </c>
      <c r="AY159" s="15" t="s">
        <v>126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5" t="s">
        <v>82</v>
      </c>
      <c r="BK159" s="230">
        <f>ROUND(I159*H159,2)</f>
        <v>0</v>
      </c>
      <c r="BL159" s="15" t="s">
        <v>132</v>
      </c>
      <c r="BM159" s="229" t="s">
        <v>208</v>
      </c>
    </row>
    <row r="160" s="12" customFormat="1" ht="25.92" customHeight="1">
      <c r="A160" s="12"/>
      <c r="B160" s="201"/>
      <c r="C160" s="202"/>
      <c r="D160" s="203" t="s">
        <v>73</v>
      </c>
      <c r="E160" s="204" t="s">
        <v>159</v>
      </c>
      <c r="F160" s="204" t="s">
        <v>209</v>
      </c>
      <c r="G160" s="202"/>
      <c r="H160" s="202"/>
      <c r="I160" s="205"/>
      <c r="J160" s="206">
        <f>BK160</f>
        <v>0</v>
      </c>
      <c r="K160" s="202"/>
      <c r="L160" s="207"/>
      <c r="M160" s="208"/>
      <c r="N160" s="209"/>
      <c r="O160" s="209"/>
      <c r="P160" s="210">
        <f>P161+P178</f>
        <v>0</v>
      </c>
      <c r="Q160" s="209"/>
      <c r="R160" s="210">
        <f>R161+R178</f>
        <v>0.050606419999999999</v>
      </c>
      <c r="S160" s="209"/>
      <c r="T160" s="211">
        <f>T161+T178</f>
        <v>2.2250000000000001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12" t="s">
        <v>140</v>
      </c>
      <c r="AT160" s="213" t="s">
        <v>73</v>
      </c>
      <c r="AU160" s="213" t="s">
        <v>74</v>
      </c>
      <c r="AY160" s="212" t="s">
        <v>126</v>
      </c>
      <c r="BK160" s="214">
        <f>BK161+BK178</f>
        <v>0</v>
      </c>
    </row>
    <row r="161" s="12" customFormat="1" ht="22.8" customHeight="1">
      <c r="A161" s="12"/>
      <c r="B161" s="201"/>
      <c r="C161" s="202"/>
      <c r="D161" s="203" t="s">
        <v>73</v>
      </c>
      <c r="E161" s="215" t="s">
        <v>210</v>
      </c>
      <c r="F161" s="215" t="s">
        <v>211</v>
      </c>
      <c r="G161" s="202"/>
      <c r="H161" s="202"/>
      <c r="I161" s="205"/>
      <c r="J161" s="216">
        <f>BK161</f>
        <v>0</v>
      </c>
      <c r="K161" s="202"/>
      <c r="L161" s="207"/>
      <c r="M161" s="208"/>
      <c r="N161" s="209"/>
      <c r="O161" s="209"/>
      <c r="P161" s="210">
        <f>SUM(P162:P177)</f>
        <v>0</v>
      </c>
      <c r="Q161" s="209"/>
      <c r="R161" s="210">
        <f>SUM(R162:R177)</f>
        <v>0.036347999999999998</v>
      </c>
      <c r="S161" s="209"/>
      <c r="T161" s="211">
        <f>SUM(T162:T177)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12" t="s">
        <v>140</v>
      </c>
      <c r="AT161" s="213" t="s">
        <v>73</v>
      </c>
      <c r="AU161" s="213" t="s">
        <v>82</v>
      </c>
      <c r="AY161" s="212" t="s">
        <v>126</v>
      </c>
      <c r="BK161" s="214">
        <f>SUM(BK162:BK177)</f>
        <v>0</v>
      </c>
    </row>
    <row r="162" s="2" customFormat="1" ht="37.8" customHeight="1">
      <c r="A162" s="36"/>
      <c r="B162" s="37"/>
      <c r="C162" s="217" t="s">
        <v>212</v>
      </c>
      <c r="D162" s="217" t="s">
        <v>128</v>
      </c>
      <c r="E162" s="218" t="s">
        <v>213</v>
      </c>
      <c r="F162" s="219" t="s">
        <v>214</v>
      </c>
      <c r="G162" s="220" t="s">
        <v>215</v>
      </c>
      <c r="H162" s="221">
        <v>2</v>
      </c>
      <c r="I162" s="222"/>
      <c r="J162" s="223">
        <f>ROUND(I162*H162,2)</f>
        <v>0</v>
      </c>
      <c r="K162" s="224"/>
      <c r="L162" s="42"/>
      <c r="M162" s="225" t="s">
        <v>1</v>
      </c>
      <c r="N162" s="226" t="s">
        <v>39</v>
      </c>
      <c r="O162" s="89"/>
      <c r="P162" s="227">
        <f>O162*H162</f>
        <v>0</v>
      </c>
      <c r="Q162" s="227">
        <v>0</v>
      </c>
      <c r="R162" s="227">
        <f>Q162*H162</f>
        <v>0</v>
      </c>
      <c r="S162" s="227">
        <v>0</v>
      </c>
      <c r="T162" s="228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29" t="s">
        <v>82</v>
      </c>
      <c r="AT162" s="229" t="s">
        <v>128</v>
      </c>
      <c r="AU162" s="229" t="s">
        <v>84</v>
      </c>
      <c r="AY162" s="15" t="s">
        <v>126</v>
      </c>
      <c r="BE162" s="230">
        <f>IF(N162="základní",J162,0)</f>
        <v>0</v>
      </c>
      <c r="BF162" s="230">
        <f>IF(N162="snížená",J162,0)</f>
        <v>0</v>
      </c>
      <c r="BG162" s="230">
        <f>IF(N162="zákl. přenesená",J162,0)</f>
        <v>0</v>
      </c>
      <c r="BH162" s="230">
        <f>IF(N162="sníž. přenesená",J162,0)</f>
        <v>0</v>
      </c>
      <c r="BI162" s="230">
        <f>IF(N162="nulová",J162,0)</f>
        <v>0</v>
      </c>
      <c r="BJ162" s="15" t="s">
        <v>82</v>
      </c>
      <c r="BK162" s="230">
        <f>ROUND(I162*H162,2)</f>
        <v>0</v>
      </c>
      <c r="BL162" s="15" t="s">
        <v>82</v>
      </c>
      <c r="BM162" s="229" t="s">
        <v>216</v>
      </c>
    </row>
    <row r="163" s="2" customFormat="1" ht="37.8" customHeight="1">
      <c r="A163" s="36"/>
      <c r="B163" s="37"/>
      <c r="C163" s="217" t="s">
        <v>217</v>
      </c>
      <c r="D163" s="217" t="s">
        <v>128</v>
      </c>
      <c r="E163" s="218" t="s">
        <v>218</v>
      </c>
      <c r="F163" s="219" t="s">
        <v>219</v>
      </c>
      <c r="G163" s="220" t="s">
        <v>179</v>
      </c>
      <c r="H163" s="221">
        <v>1</v>
      </c>
      <c r="I163" s="222"/>
      <c r="J163" s="223">
        <f>ROUND(I163*H163,2)</f>
        <v>0</v>
      </c>
      <c r="K163" s="224"/>
      <c r="L163" s="42"/>
      <c r="M163" s="225" t="s">
        <v>1</v>
      </c>
      <c r="N163" s="226" t="s">
        <v>39</v>
      </c>
      <c r="O163" s="89"/>
      <c r="P163" s="227">
        <f>O163*H163</f>
        <v>0</v>
      </c>
      <c r="Q163" s="227">
        <v>0</v>
      </c>
      <c r="R163" s="227">
        <f>Q163*H163</f>
        <v>0</v>
      </c>
      <c r="S163" s="227">
        <v>0</v>
      </c>
      <c r="T163" s="228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29" t="s">
        <v>82</v>
      </c>
      <c r="AT163" s="229" t="s">
        <v>128</v>
      </c>
      <c r="AU163" s="229" t="s">
        <v>84</v>
      </c>
      <c r="AY163" s="15" t="s">
        <v>126</v>
      </c>
      <c r="BE163" s="230">
        <f>IF(N163="základní",J163,0)</f>
        <v>0</v>
      </c>
      <c r="BF163" s="230">
        <f>IF(N163="snížená",J163,0)</f>
        <v>0</v>
      </c>
      <c r="BG163" s="230">
        <f>IF(N163="zákl. přenesená",J163,0)</f>
        <v>0</v>
      </c>
      <c r="BH163" s="230">
        <f>IF(N163="sníž. přenesená",J163,0)</f>
        <v>0</v>
      </c>
      <c r="BI163" s="230">
        <f>IF(N163="nulová",J163,0)</f>
        <v>0</v>
      </c>
      <c r="BJ163" s="15" t="s">
        <v>82</v>
      </c>
      <c r="BK163" s="230">
        <f>ROUND(I163*H163,2)</f>
        <v>0</v>
      </c>
      <c r="BL163" s="15" t="s">
        <v>82</v>
      </c>
      <c r="BM163" s="229" t="s">
        <v>220</v>
      </c>
    </row>
    <row r="164" s="2" customFormat="1" ht="37.8" customHeight="1">
      <c r="A164" s="36"/>
      <c r="B164" s="37"/>
      <c r="C164" s="217" t="s">
        <v>221</v>
      </c>
      <c r="D164" s="217" t="s">
        <v>128</v>
      </c>
      <c r="E164" s="218" t="s">
        <v>222</v>
      </c>
      <c r="F164" s="219" t="s">
        <v>223</v>
      </c>
      <c r="G164" s="220" t="s">
        <v>179</v>
      </c>
      <c r="H164" s="221">
        <v>1</v>
      </c>
      <c r="I164" s="222"/>
      <c r="J164" s="223">
        <f>ROUND(I164*H164,2)</f>
        <v>0</v>
      </c>
      <c r="K164" s="224"/>
      <c r="L164" s="42"/>
      <c r="M164" s="225" t="s">
        <v>1</v>
      </c>
      <c r="N164" s="226" t="s">
        <v>39</v>
      </c>
      <c r="O164" s="89"/>
      <c r="P164" s="227">
        <f>O164*H164</f>
        <v>0</v>
      </c>
      <c r="Q164" s="227">
        <v>0</v>
      </c>
      <c r="R164" s="227">
        <f>Q164*H164</f>
        <v>0</v>
      </c>
      <c r="S164" s="227">
        <v>0</v>
      </c>
      <c r="T164" s="228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29" t="s">
        <v>82</v>
      </c>
      <c r="AT164" s="229" t="s">
        <v>128</v>
      </c>
      <c r="AU164" s="229" t="s">
        <v>84</v>
      </c>
      <c r="AY164" s="15" t="s">
        <v>126</v>
      </c>
      <c r="BE164" s="230">
        <f>IF(N164="základní",J164,0)</f>
        <v>0</v>
      </c>
      <c r="BF164" s="230">
        <f>IF(N164="snížená",J164,0)</f>
        <v>0</v>
      </c>
      <c r="BG164" s="230">
        <f>IF(N164="zákl. přenesená",J164,0)</f>
        <v>0</v>
      </c>
      <c r="BH164" s="230">
        <f>IF(N164="sníž. přenesená",J164,0)</f>
        <v>0</v>
      </c>
      <c r="BI164" s="230">
        <f>IF(N164="nulová",J164,0)</f>
        <v>0</v>
      </c>
      <c r="BJ164" s="15" t="s">
        <v>82</v>
      </c>
      <c r="BK164" s="230">
        <f>ROUND(I164*H164,2)</f>
        <v>0</v>
      </c>
      <c r="BL164" s="15" t="s">
        <v>82</v>
      </c>
      <c r="BM164" s="229" t="s">
        <v>224</v>
      </c>
    </row>
    <row r="165" s="2" customFormat="1" ht="24.15" customHeight="1">
      <c r="A165" s="36"/>
      <c r="B165" s="37"/>
      <c r="C165" s="217" t="s">
        <v>225</v>
      </c>
      <c r="D165" s="217" t="s">
        <v>128</v>
      </c>
      <c r="E165" s="218" t="s">
        <v>226</v>
      </c>
      <c r="F165" s="219" t="s">
        <v>227</v>
      </c>
      <c r="G165" s="220" t="s">
        <v>179</v>
      </c>
      <c r="H165" s="221">
        <v>1</v>
      </c>
      <c r="I165" s="222"/>
      <c r="J165" s="223">
        <f>ROUND(I165*H165,2)</f>
        <v>0</v>
      </c>
      <c r="K165" s="224"/>
      <c r="L165" s="42"/>
      <c r="M165" s="225" t="s">
        <v>1</v>
      </c>
      <c r="N165" s="226" t="s">
        <v>39</v>
      </c>
      <c r="O165" s="89"/>
      <c r="P165" s="227">
        <f>O165*H165</f>
        <v>0</v>
      </c>
      <c r="Q165" s="227">
        <v>0</v>
      </c>
      <c r="R165" s="227">
        <f>Q165*H165</f>
        <v>0</v>
      </c>
      <c r="S165" s="227">
        <v>0</v>
      </c>
      <c r="T165" s="228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29" t="s">
        <v>82</v>
      </c>
      <c r="AT165" s="229" t="s">
        <v>128</v>
      </c>
      <c r="AU165" s="229" t="s">
        <v>84</v>
      </c>
      <c r="AY165" s="15" t="s">
        <v>126</v>
      </c>
      <c r="BE165" s="230">
        <f>IF(N165="základní",J165,0)</f>
        <v>0</v>
      </c>
      <c r="BF165" s="230">
        <f>IF(N165="snížená",J165,0)</f>
        <v>0</v>
      </c>
      <c r="BG165" s="230">
        <f>IF(N165="zákl. přenesená",J165,0)</f>
        <v>0</v>
      </c>
      <c r="BH165" s="230">
        <f>IF(N165="sníž. přenesená",J165,0)</f>
        <v>0</v>
      </c>
      <c r="BI165" s="230">
        <f>IF(N165="nulová",J165,0)</f>
        <v>0</v>
      </c>
      <c r="BJ165" s="15" t="s">
        <v>82</v>
      </c>
      <c r="BK165" s="230">
        <f>ROUND(I165*H165,2)</f>
        <v>0</v>
      </c>
      <c r="BL165" s="15" t="s">
        <v>82</v>
      </c>
      <c r="BM165" s="229" t="s">
        <v>228</v>
      </c>
    </row>
    <row r="166" s="2" customFormat="1" ht="37.8" customHeight="1">
      <c r="A166" s="36"/>
      <c r="B166" s="37"/>
      <c r="C166" s="243" t="s">
        <v>7</v>
      </c>
      <c r="D166" s="243" t="s">
        <v>159</v>
      </c>
      <c r="E166" s="244" t="s">
        <v>229</v>
      </c>
      <c r="F166" s="245" t="s">
        <v>230</v>
      </c>
      <c r="G166" s="246" t="s">
        <v>179</v>
      </c>
      <c r="H166" s="247">
        <v>1</v>
      </c>
      <c r="I166" s="248"/>
      <c r="J166" s="249">
        <f>ROUND(I166*H166,2)</f>
        <v>0</v>
      </c>
      <c r="K166" s="250"/>
      <c r="L166" s="251"/>
      <c r="M166" s="252" t="s">
        <v>1</v>
      </c>
      <c r="N166" s="253" t="s">
        <v>39</v>
      </c>
      <c r="O166" s="89"/>
      <c r="P166" s="227">
        <f>O166*H166</f>
        <v>0</v>
      </c>
      <c r="Q166" s="227">
        <v>0</v>
      </c>
      <c r="R166" s="227">
        <f>Q166*H166</f>
        <v>0</v>
      </c>
      <c r="S166" s="227">
        <v>0</v>
      </c>
      <c r="T166" s="228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29" t="s">
        <v>166</v>
      </c>
      <c r="AT166" s="229" t="s">
        <v>159</v>
      </c>
      <c r="AU166" s="229" t="s">
        <v>84</v>
      </c>
      <c r="AY166" s="15" t="s">
        <v>126</v>
      </c>
      <c r="BE166" s="230">
        <f>IF(N166="základní",J166,0)</f>
        <v>0</v>
      </c>
      <c r="BF166" s="230">
        <f>IF(N166="snížená",J166,0)</f>
        <v>0</v>
      </c>
      <c r="BG166" s="230">
        <f>IF(N166="zákl. přenesená",J166,0)</f>
        <v>0</v>
      </c>
      <c r="BH166" s="230">
        <f>IF(N166="sníž. přenesená",J166,0)</f>
        <v>0</v>
      </c>
      <c r="BI166" s="230">
        <f>IF(N166="nulová",J166,0)</f>
        <v>0</v>
      </c>
      <c r="BJ166" s="15" t="s">
        <v>82</v>
      </c>
      <c r="BK166" s="230">
        <f>ROUND(I166*H166,2)</f>
        <v>0</v>
      </c>
      <c r="BL166" s="15" t="s">
        <v>167</v>
      </c>
      <c r="BM166" s="229" t="s">
        <v>231</v>
      </c>
    </row>
    <row r="167" s="2" customFormat="1" ht="24.15" customHeight="1">
      <c r="A167" s="36"/>
      <c r="B167" s="37"/>
      <c r="C167" s="243" t="s">
        <v>232</v>
      </c>
      <c r="D167" s="243" t="s">
        <v>159</v>
      </c>
      <c r="E167" s="244" t="s">
        <v>233</v>
      </c>
      <c r="F167" s="245" t="s">
        <v>234</v>
      </c>
      <c r="G167" s="246" t="s">
        <v>179</v>
      </c>
      <c r="H167" s="247">
        <v>1</v>
      </c>
      <c r="I167" s="248"/>
      <c r="J167" s="249">
        <f>ROUND(I167*H167,2)</f>
        <v>0</v>
      </c>
      <c r="K167" s="250"/>
      <c r="L167" s="251"/>
      <c r="M167" s="252" t="s">
        <v>1</v>
      </c>
      <c r="N167" s="253" t="s">
        <v>39</v>
      </c>
      <c r="O167" s="89"/>
      <c r="P167" s="227">
        <f>O167*H167</f>
        <v>0</v>
      </c>
      <c r="Q167" s="227">
        <v>0</v>
      </c>
      <c r="R167" s="227">
        <f>Q167*H167</f>
        <v>0</v>
      </c>
      <c r="S167" s="227">
        <v>0</v>
      </c>
      <c r="T167" s="228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29" t="s">
        <v>166</v>
      </c>
      <c r="AT167" s="229" t="s">
        <v>159</v>
      </c>
      <c r="AU167" s="229" t="s">
        <v>84</v>
      </c>
      <c r="AY167" s="15" t="s">
        <v>126</v>
      </c>
      <c r="BE167" s="230">
        <f>IF(N167="základní",J167,0)</f>
        <v>0</v>
      </c>
      <c r="BF167" s="230">
        <f>IF(N167="snížená",J167,0)</f>
        <v>0</v>
      </c>
      <c r="BG167" s="230">
        <f>IF(N167="zákl. přenesená",J167,0)</f>
        <v>0</v>
      </c>
      <c r="BH167" s="230">
        <f>IF(N167="sníž. přenesená",J167,0)</f>
        <v>0</v>
      </c>
      <c r="BI167" s="230">
        <f>IF(N167="nulová",J167,0)</f>
        <v>0</v>
      </c>
      <c r="BJ167" s="15" t="s">
        <v>82</v>
      </c>
      <c r="BK167" s="230">
        <f>ROUND(I167*H167,2)</f>
        <v>0</v>
      </c>
      <c r="BL167" s="15" t="s">
        <v>167</v>
      </c>
      <c r="BM167" s="229" t="s">
        <v>235</v>
      </c>
    </row>
    <row r="168" s="2" customFormat="1" ht="16.5" customHeight="1">
      <c r="A168" s="36"/>
      <c r="B168" s="37"/>
      <c r="C168" s="243" t="s">
        <v>236</v>
      </c>
      <c r="D168" s="243" t="s">
        <v>159</v>
      </c>
      <c r="E168" s="244" t="s">
        <v>237</v>
      </c>
      <c r="F168" s="245" t="s">
        <v>238</v>
      </c>
      <c r="G168" s="246" t="s">
        <v>179</v>
      </c>
      <c r="H168" s="247">
        <v>4</v>
      </c>
      <c r="I168" s="248"/>
      <c r="J168" s="249">
        <f>ROUND(I168*H168,2)</f>
        <v>0</v>
      </c>
      <c r="K168" s="250"/>
      <c r="L168" s="251"/>
      <c r="M168" s="252" t="s">
        <v>1</v>
      </c>
      <c r="N168" s="253" t="s">
        <v>39</v>
      </c>
      <c r="O168" s="89"/>
      <c r="P168" s="227">
        <f>O168*H168</f>
        <v>0</v>
      </c>
      <c r="Q168" s="227">
        <v>0</v>
      </c>
      <c r="R168" s="227">
        <f>Q168*H168</f>
        <v>0</v>
      </c>
      <c r="S168" s="227">
        <v>0</v>
      </c>
      <c r="T168" s="228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29" t="s">
        <v>166</v>
      </c>
      <c r="AT168" s="229" t="s">
        <v>159</v>
      </c>
      <c r="AU168" s="229" t="s">
        <v>84</v>
      </c>
      <c r="AY168" s="15" t="s">
        <v>126</v>
      </c>
      <c r="BE168" s="230">
        <f>IF(N168="základní",J168,0)</f>
        <v>0</v>
      </c>
      <c r="BF168" s="230">
        <f>IF(N168="snížená",J168,0)</f>
        <v>0</v>
      </c>
      <c r="BG168" s="230">
        <f>IF(N168="zákl. přenesená",J168,0)</f>
        <v>0</v>
      </c>
      <c r="BH168" s="230">
        <f>IF(N168="sníž. přenesená",J168,0)</f>
        <v>0</v>
      </c>
      <c r="BI168" s="230">
        <f>IF(N168="nulová",J168,0)</f>
        <v>0</v>
      </c>
      <c r="BJ168" s="15" t="s">
        <v>82</v>
      </c>
      <c r="BK168" s="230">
        <f>ROUND(I168*H168,2)</f>
        <v>0</v>
      </c>
      <c r="BL168" s="15" t="s">
        <v>167</v>
      </c>
      <c r="BM168" s="229" t="s">
        <v>239</v>
      </c>
    </row>
    <row r="169" s="13" customFormat="1">
      <c r="A169" s="13"/>
      <c r="B169" s="231"/>
      <c r="C169" s="232"/>
      <c r="D169" s="233" t="s">
        <v>134</v>
      </c>
      <c r="E169" s="232"/>
      <c r="F169" s="235" t="s">
        <v>240</v>
      </c>
      <c r="G169" s="232"/>
      <c r="H169" s="236">
        <v>4</v>
      </c>
      <c r="I169" s="237"/>
      <c r="J169" s="232"/>
      <c r="K169" s="232"/>
      <c r="L169" s="238"/>
      <c r="M169" s="239"/>
      <c r="N169" s="240"/>
      <c r="O169" s="240"/>
      <c r="P169" s="240"/>
      <c r="Q169" s="240"/>
      <c r="R169" s="240"/>
      <c r="S169" s="240"/>
      <c r="T169" s="241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2" t="s">
        <v>134</v>
      </c>
      <c r="AU169" s="242" t="s">
        <v>84</v>
      </c>
      <c r="AV169" s="13" t="s">
        <v>84</v>
      </c>
      <c r="AW169" s="13" t="s">
        <v>4</v>
      </c>
      <c r="AX169" s="13" t="s">
        <v>82</v>
      </c>
      <c r="AY169" s="242" t="s">
        <v>126</v>
      </c>
    </row>
    <row r="170" s="2" customFormat="1" ht="16.5" customHeight="1">
      <c r="A170" s="36"/>
      <c r="B170" s="37"/>
      <c r="C170" s="243" t="s">
        <v>241</v>
      </c>
      <c r="D170" s="243" t="s">
        <v>159</v>
      </c>
      <c r="E170" s="244" t="s">
        <v>242</v>
      </c>
      <c r="F170" s="245" t="s">
        <v>243</v>
      </c>
      <c r="G170" s="246" t="s">
        <v>192</v>
      </c>
      <c r="H170" s="247">
        <v>8</v>
      </c>
      <c r="I170" s="248"/>
      <c r="J170" s="249">
        <f>ROUND(I170*H170,2)</f>
        <v>0</v>
      </c>
      <c r="K170" s="250"/>
      <c r="L170" s="251"/>
      <c r="M170" s="252" t="s">
        <v>1</v>
      </c>
      <c r="N170" s="253" t="s">
        <v>39</v>
      </c>
      <c r="O170" s="89"/>
      <c r="P170" s="227">
        <f>O170*H170</f>
        <v>0</v>
      </c>
      <c r="Q170" s="227">
        <v>0.0035000000000000001</v>
      </c>
      <c r="R170" s="227">
        <f>Q170*H170</f>
        <v>0.028000000000000001</v>
      </c>
      <c r="S170" s="227">
        <v>0</v>
      </c>
      <c r="T170" s="228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29" t="s">
        <v>166</v>
      </c>
      <c r="AT170" s="229" t="s">
        <v>159</v>
      </c>
      <c r="AU170" s="229" t="s">
        <v>84</v>
      </c>
      <c r="AY170" s="15" t="s">
        <v>126</v>
      </c>
      <c r="BE170" s="230">
        <f>IF(N170="základní",J170,0)</f>
        <v>0</v>
      </c>
      <c r="BF170" s="230">
        <f>IF(N170="snížená",J170,0)</f>
        <v>0</v>
      </c>
      <c r="BG170" s="230">
        <f>IF(N170="zákl. přenesená",J170,0)</f>
        <v>0</v>
      </c>
      <c r="BH170" s="230">
        <f>IF(N170="sníž. přenesená",J170,0)</f>
        <v>0</v>
      </c>
      <c r="BI170" s="230">
        <f>IF(N170="nulová",J170,0)</f>
        <v>0</v>
      </c>
      <c r="BJ170" s="15" t="s">
        <v>82</v>
      </c>
      <c r="BK170" s="230">
        <f>ROUND(I170*H170,2)</f>
        <v>0</v>
      </c>
      <c r="BL170" s="15" t="s">
        <v>167</v>
      </c>
      <c r="BM170" s="229" t="s">
        <v>244</v>
      </c>
    </row>
    <row r="171" s="2" customFormat="1" ht="16.5" customHeight="1">
      <c r="A171" s="36"/>
      <c r="B171" s="37"/>
      <c r="C171" s="243" t="s">
        <v>245</v>
      </c>
      <c r="D171" s="243" t="s">
        <v>159</v>
      </c>
      <c r="E171" s="244" t="s">
        <v>246</v>
      </c>
      <c r="F171" s="245" t="s">
        <v>247</v>
      </c>
      <c r="G171" s="246" t="s">
        <v>248</v>
      </c>
      <c r="H171" s="247">
        <v>0.0080000000000000002</v>
      </c>
      <c r="I171" s="248"/>
      <c r="J171" s="249">
        <f>ROUND(I171*H171,2)</f>
        <v>0</v>
      </c>
      <c r="K171" s="250"/>
      <c r="L171" s="251"/>
      <c r="M171" s="252" t="s">
        <v>1</v>
      </c>
      <c r="N171" s="253" t="s">
        <v>39</v>
      </c>
      <c r="O171" s="89"/>
      <c r="P171" s="227">
        <f>O171*H171</f>
        <v>0</v>
      </c>
      <c r="Q171" s="227">
        <v>0.010999999999999999</v>
      </c>
      <c r="R171" s="227">
        <f>Q171*H171</f>
        <v>8.7999999999999998E-05</v>
      </c>
      <c r="S171" s="227">
        <v>0</v>
      </c>
      <c r="T171" s="228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29" t="s">
        <v>166</v>
      </c>
      <c r="AT171" s="229" t="s">
        <v>159</v>
      </c>
      <c r="AU171" s="229" t="s">
        <v>84</v>
      </c>
      <c r="AY171" s="15" t="s">
        <v>126</v>
      </c>
      <c r="BE171" s="230">
        <f>IF(N171="základní",J171,0)</f>
        <v>0</v>
      </c>
      <c r="BF171" s="230">
        <f>IF(N171="snížená",J171,0)</f>
        <v>0</v>
      </c>
      <c r="BG171" s="230">
        <f>IF(N171="zákl. přenesená",J171,0)</f>
        <v>0</v>
      </c>
      <c r="BH171" s="230">
        <f>IF(N171="sníž. přenesená",J171,0)</f>
        <v>0</v>
      </c>
      <c r="BI171" s="230">
        <f>IF(N171="nulová",J171,0)</f>
        <v>0</v>
      </c>
      <c r="BJ171" s="15" t="s">
        <v>82</v>
      </c>
      <c r="BK171" s="230">
        <f>ROUND(I171*H171,2)</f>
        <v>0</v>
      </c>
      <c r="BL171" s="15" t="s">
        <v>167</v>
      </c>
      <c r="BM171" s="229" t="s">
        <v>249</v>
      </c>
    </row>
    <row r="172" s="2" customFormat="1" ht="33" customHeight="1">
      <c r="A172" s="36"/>
      <c r="B172" s="37"/>
      <c r="C172" s="243" t="s">
        <v>250</v>
      </c>
      <c r="D172" s="243" t="s">
        <v>159</v>
      </c>
      <c r="E172" s="244" t="s">
        <v>251</v>
      </c>
      <c r="F172" s="245" t="s">
        <v>252</v>
      </c>
      <c r="G172" s="246" t="s">
        <v>192</v>
      </c>
      <c r="H172" s="247">
        <v>6</v>
      </c>
      <c r="I172" s="248"/>
      <c r="J172" s="249">
        <f>ROUND(I172*H172,2)</f>
        <v>0</v>
      </c>
      <c r="K172" s="250"/>
      <c r="L172" s="251"/>
      <c r="M172" s="252" t="s">
        <v>1</v>
      </c>
      <c r="N172" s="253" t="s">
        <v>39</v>
      </c>
      <c r="O172" s="89"/>
      <c r="P172" s="227">
        <f>O172*H172</f>
        <v>0</v>
      </c>
      <c r="Q172" s="227">
        <v>0.00068999999999999997</v>
      </c>
      <c r="R172" s="227">
        <f>Q172*H172</f>
        <v>0.0041399999999999996</v>
      </c>
      <c r="S172" s="227">
        <v>0</v>
      </c>
      <c r="T172" s="228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29" t="s">
        <v>253</v>
      </c>
      <c r="AT172" s="229" t="s">
        <v>159</v>
      </c>
      <c r="AU172" s="229" t="s">
        <v>84</v>
      </c>
      <c r="AY172" s="15" t="s">
        <v>126</v>
      </c>
      <c r="BE172" s="230">
        <f>IF(N172="základní",J172,0)</f>
        <v>0</v>
      </c>
      <c r="BF172" s="230">
        <f>IF(N172="snížená",J172,0)</f>
        <v>0</v>
      </c>
      <c r="BG172" s="230">
        <f>IF(N172="zákl. přenesená",J172,0)</f>
        <v>0</v>
      </c>
      <c r="BH172" s="230">
        <f>IF(N172="sníž. přenesená",J172,0)</f>
        <v>0</v>
      </c>
      <c r="BI172" s="230">
        <f>IF(N172="nulová",J172,0)</f>
        <v>0</v>
      </c>
      <c r="BJ172" s="15" t="s">
        <v>82</v>
      </c>
      <c r="BK172" s="230">
        <f>ROUND(I172*H172,2)</f>
        <v>0</v>
      </c>
      <c r="BL172" s="15" t="s">
        <v>253</v>
      </c>
      <c r="BM172" s="229" t="s">
        <v>254</v>
      </c>
    </row>
    <row r="173" s="2" customFormat="1" ht="24.15" customHeight="1">
      <c r="A173" s="36"/>
      <c r="B173" s="37"/>
      <c r="C173" s="243" t="s">
        <v>255</v>
      </c>
      <c r="D173" s="243" t="s">
        <v>159</v>
      </c>
      <c r="E173" s="244" t="s">
        <v>256</v>
      </c>
      <c r="F173" s="245" t="s">
        <v>257</v>
      </c>
      <c r="G173" s="246" t="s">
        <v>192</v>
      </c>
      <c r="H173" s="247">
        <v>6</v>
      </c>
      <c r="I173" s="248"/>
      <c r="J173" s="249">
        <f>ROUND(I173*H173,2)</f>
        <v>0</v>
      </c>
      <c r="K173" s="250"/>
      <c r="L173" s="251"/>
      <c r="M173" s="252" t="s">
        <v>1</v>
      </c>
      <c r="N173" s="253" t="s">
        <v>39</v>
      </c>
      <c r="O173" s="89"/>
      <c r="P173" s="227">
        <f>O173*H173</f>
        <v>0</v>
      </c>
      <c r="Q173" s="227">
        <v>0.00025999999999999998</v>
      </c>
      <c r="R173" s="227">
        <f>Q173*H173</f>
        <v>0.0015599999999999998</v>
      </c>
      <c r="S173" s="227">
        <v>0</v>
      </c>
      <c r="T173" s="228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29" t="s">
        <v>253</v>
      </c>
      <c r="AT173" s="229" t="s">
        <v>159</v>
      </c>
      <c r="AU173" s="229" t="s">
        <v>84</v>
      </c>
      <c r="AY173" s="15" t="s">
        <v>126</v>
      </c>
      <c r="BE173" s="230">
        <f>IF(N173="základní",J173,0)</f>
        <v>0</v>
      </c>
      <c r="BF173" s="230">
        <f>IF(N173="snížená",J173,0)</f>
        <v>0</v>
      </c>
      <c r="BG173" s="230">
        <f>IF(N173="zákl. přenesená",J173,0)</f>
        <v>0</v>
      </c>
      <c r="BH173" s="230">
        <f>IF(N173="sníž. přenesená",J173,0)</f>
        <v>0</v>
      </c>
      <c r="BI173" s="230">
        <f>IF(N173="nulová",J173,0)</f>
        <v>0</v>
      </c>
      <c r="BJ173" s="15" t="s">
        <v>82</v>
      </c>
      <c r="BK173" s="230">
        <f>ROUND(I173*H173,2)</f>
        <v>0</v>
      </c>
      <c r="BL173" s="15" t="s">
        <v>253</v>
      </c>
      <c r="BM173" s="229" t="s">
        <v>258</v>
      </c>
    </row>
    <row r="174" s="2" customFormat="1" ht="24.15" customHeight="1">
      <c r="A174" s="36"/>
      <c r="B174" s="37"/>
      <c r="C174" s="243" t="s">
        <v>259</v>
      </c>
      <c r="D174" s="243" t="s">
        <v>159</v>
      </c>
      <c r="E174" s="244" t="s">
        <v>260</v>
      </c>
      <c r="F174" s="245" t="s">
        <v>261</v>
      </c>
      <c r="G174" s="246" t="s">
        <v>192</v>
      </c>
      <c r="H174" s="247">
        <v>15</v>
      </c>
      <c r="I174" s="248"/>
      <c r="J174" s="249">
        <f>ROUND(I174*H174,2)</f>
        <v>0</v>
      </c>
      <c r="K174" s="250"/>
      <c r="L174" s="251"/>
      <c r="M174" s="252" t="s">
        <v>1</v>
      </c>
      <c r="N174" s="253" t="s">
        <v>39</v>
      </c>
      <c r="O174" s="89"/>
      <c r="P174" s="227">
        <f>O174*H174</f>
        <v>0</v>
      </c>
      <c r="Q174" s="227">
        <v>0.00017000000000000001</v>
      </c>
      <c r="R174" s="227">
        <f>Q174*H174</f>
        <v>0.0025500000000000002</v>
      </c>
      <c r="S174" s="227">
        <v>0</v>
      </c>
      <c r="T174" s="228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29" t="s">
        <v>253</v>
      </c>
      <c r="AT174" s="229" t="s">
        <v>159</v>
      </c>
      <c r="AU174" s="229" t="s">
        <v>84</v>
      </c>
      <c r="AY174" s="15" t="s">
        <v>126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15" t="s">
        <v>82</v>
      </c>
      <c r="BK174" s="230">
        <f>ROUND(I174*H174,2)</f>
        <v>0</v>
      </c>
      <c r="BL174" s="15" t="s">
        <v>253</v>
      </c>
      <c r="BM174" s="229" t="s">
        <v>262</v>
      </c>
    </row>
    <row r="175" s="2" customFormat="1" ht="16.5" customHeight="1">
      <c r="A175" s="36"/>
      <c r="B175" s="37"/>
      <c r="C175" s="217" t="s">
        <v>263</v>
      </c>
      <c r="D175" s="217" t="s">
        <v>128</v>
      </c>
      <c r="E175" s="218" t="s">
        <v>264</v>
      </c>
      <c r="F175" s="219" t="s">
        <v>265</v>
      </c>
      <c r="G175" s="220" t="s">
        <v>179</v>
      </c>
      <c r="H175" s="221">
        <v>1</v>
      </c>
      <c r="I175" s="222"/>
      <c r="J175" s="223">
        <f>ROUND(I175*H175,2)</f>
        <v>0</v>
      </c>
      <c r="K175" s="224"/>
      <c r="L175" s="42"/>
      <c r="M175" s="225" t="s">
        <v>1</v>
      </c>
      <c r="N175" s="226" t="s">
        <v>39</v>
      </c>
      <c r="O175" s="89"/>
      <c r="P175" s="227">
        <f>O175*H175</f>
        <v>0</v>
      </c>
      <c r="Q175" s="227">
        <v>0</v>
      </c>
      <c r="R175" s="227">
        <f>Q175*H175</f>
        <v>0</v>
      </c>
      <c r="S175" s="227">
        <v>0</v>
      </c>
      <c r="T175" s="228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29" t="s">
        <v>167</v>
      </c>
      <c r="AT175" s="229" t="s">
        <v>128</v>
      </c>
      <c r="AU175" s="229" t="s">
        <v>84</v>
      </c>
      <c r="AY175" s="15" t="s">
        <v>126</v>
      </c>
      <c r="BE175" s="230">
        <f>IF(N175="základní",J175,0)</f>
        <v>0</v>
      </c>
      <c r="BF175" s="230">
        <f>IF(N175="snížená",J175,0)</f>
        <v>0</v>
      </c>
      <c r="BG175" s="230">
        <f>IF(N175="zákl. přenesená",J175,0)</f>
        <v>0</v>
      </c>
      <c r="BH175" s="230">
        <f>IF(N175="sníž. přenesená",J175,0)</f>
        <v>0</v>
      </c>
      <c r="BI175" s="230">
        <f>IF(N175="nulová",J175,0)</f>
        <v>0</v>
      </c>
      <c r="BJ175" s="15" t="s">
        <v>82</v>
      </c>
      <c r="BK175" s="230">
        <f>ROUND(I175*H175,2)</f>
        <v>0</v>
      </c>
      <c r="BL175" s="15" t="s">
        <v>167</v>
      </c>
      <c r="BM175" s="229" t="s">
        <v>266</v>
      </c>
    </row>
    <row r="176" s="2" customFormat="1" ht="21.75" customHeight="1">
      <c r="A176" s="36"/>
      <c r="B176" s="37"/>
      <c r="C176" s="243" t="s">
        <v>267</v>
      </c>
      <c r="D176" s="243" t="s">
        <v>159</v>
      </c>
      <c r="E176" s="244" t="s">
        <v>268</v>
      </c>
      <c r="F176" s="245" t="s">
        <v>269</v>
      </c>
      <c r="G176" s="246" t="s">
        <v>270</v>
      </c>
      <c r="H176" s="247">
        <v>0.01</v>
      </c>
      <c r="I176" s="248"/>
      <c r="J176" s="249">
        <f>ROUND(I176*H176,2)</f>
        <v>0</v>
      </c>
      <c r="K176" s="250"/>
      <c r="L176" s="251"/>
      <c r="M176" s="252" t="s">
        <v>1</v>
      </c>
      <c r="N176" s="253" t="s">
        <v>39</v>
      </c>
      <c r="O176" s="89"/>
      <c r="P176" s="227">
        <f>O176*H176</f>
        <v>0</v>
      </c>
      <c r="Q176" s="227">
        <v>0.001</v>
      </c>
      <c r="R176" s="227">
        <f>Q176*H176</f>
        <v>1.0000000000000001E-05</v>
      </c>
      <c r="S176" s="227">
        <v>0</v>
      </c>
      <c r="T176" s="228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29" t="s">
        <v>166</v>
      </c>
      <c r="AT176" s="229" t="s">
        <v>159</v>
      </c>
      <c r="AU176" s="229" t="s">
        <v>84</v>
      </c>
      <c r="AY176" s="15" t="s">
        <v>126</v>
      </c>
      <c r="BE176" s="230">
        <f>IF(N176="základní",J176,0)</f>
        <v>0</v>
      </c>
      <c r="BF176" s="230">
        <f>IF(N176="snížená",J176,0)</f>
        <v>0</v>
      </c>
      <c r="BG176" s="230">
        <f>IF(N176="zákl. přenesená",J176,0)</f>
        <v>0</v>
      </c>
      <c r="BH176" s="230">
        <f>IF(N176="sníž. přenesená",J176,0)</f>
        <v>0</v>
      </c>
      <c r="BI176" s="230">
        <f>IF(N176="nulová",J176,0)</f>
        <v>0</v>
      </c>
      <c r="BJ176" s="15" t="s">
        <v>82</v>
      </c>
      <c r="BK176" s="230">
        <f>ROUND(I176*H176,2)</f>
        <v>0</v>
      </c>
      <c r="BL176" s="15" t="s">
        <v>167</v>
      </c>
      <c r="BM176" s="229" t="s">
        <v>271</v>
      </c>
    </row>
    <row r="177" s="2" customFormat="1" ht="16.5" customHeight="1">
      <c r="A177" s="36"/>
      <c r="B177" s="37"/>
      <c r="C177" s="243" t="s">
        <v>272</v>
      </c>
      <c r="D177" s="243" t="s">
        <v>159</v>
      </c>
      <c r="E177" s="244" t="s">
        <v>273</v>
      </c>
      <c r="F177" s="245" t="s">
        <v>274</v>
      </c>
      <c r="G177" s="246" t="s">
        <v>275</v>
      </c>
      <c r="H177" s="247">
        <v>2000</v>
      </c>
      <c r="I177" s="248"/>
      <c r="J177" s="249">
        <f>ROUND(I177*H177,2)</f>
        <v>0</v>
      </c>
      <c r="K177" s="250"/>
      <c r="L177" s="251"/>
      <c r="M177" s="252" t="s">
        <v>1</v>
      </c>
      <c r="N177" s="253" t="s">
        <v>39</v>
      </c>
      <c r="O177" s="89"/>
      <c r="P177" s="227">
        <f>O177*H177</f>
        <v>0</v>
      </c>
      <c r="Q177" s="227">
        <v>0</v>
      </c>
      <c r="R177" s="227">
        <f>Q177*H177</f>
        <v>0</v>
      </c>
      <c r="S177" s="227">
        <v>0</v>
      </c>
      <c r="T177" s="228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29" t="s">
        <v>166</v>
      </c>
      <c r="AT177" s="229" t="s">
        <v>159</v>
      </c>
      <c r="AU177" s="229" t="s">
        <v>84</v>
      </c>
      <c r="AY177" s="15" t="s">
        <v>126</v>
      </c>
      <c r="BE177" s="230">
        <f>IF(N177="základní",J177,0)</f>
        <v>0</v>
      </c>
      <c r="BF177" s="230">
        <f>IF(N177="snížená",J177,0)</f>
        <v>0</v>
      </c>
      <c r="BG177" s="230">
        <f>IF(N177="zákl. přenesená",J177,0)</f>
        <v>0</v>
      </c>
      <c r="BH177" s="230">
        <f>IF(N177="sníž. přenesená",J177,0)</f>
        <v>0</v>
      </c>
      <c r="BI177" s="230">
        <f>IF(N177="nulová",J177,0)</f>
        <v>0</v>
      </c>
      <c r="BJ177" s="15" t="s">
        <v>82</v>
      </c>
      <c r="BK177" s="230">
        <f>ROUND(I177*H177,2)</f>
        <v>0</v>
      </c>
      <c r="BL177" s="15" t="s">
        <v>167</v>
      </c>
      <c r="BM177" s="229" t="s">
        <v>276</v>
      </c>
    </row>
    <row r="178" s="12" customFormat="1" ht="22.8" customHeight="1">
      <c r="A178" s="12"/>
      <c r="B178" s="201"/>
      <c r="C178" s="202"/>
      <c r="D178" s="203" t="s">
        <v>73</v>
      </c>
      <c r="E178" s="215" t="s">
        <v>277</v>
      </c>
      <c r="F178" s="215" t="s">
        <v>278</v>
      </c>
      <c r="G178" s="202"/>
      <c r="H178" s="202"/>
      <c r="I178" s="205"/>
      <c r="J178" s="216">
        <f>BK178</f>
        <v>0</v>
      </c>
      <c r="K178" s="202"/>
      <c r="L178" s="207"/>
      <c r="M178" s="208"/>
      <c r="N178" s="209"/>
      <c r="O178" s="209"/>
      <c r="P178" s="210">
        <f>SUM(P179:P197)</f>
        <v>0</v>
      </c>
      <c r="Q178" s="209"/>
      <c r="R178" s="210">
        <f>SUM(R179:R197)</f>
        <v>0.014258420000000001</v>
      </c>
      <c r="S178" s="209"/>
      <c r="T178" s="211">
        <f>SUM(T179:T197)</f>
        <v>2.2250000000000001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12" t="s">
        <v>140</v>
      </c>
      <c r="AT178" s="213" t="s">
        <v>73</v>
      </c>
      <c r="AU178" s="213" t="s">
        <v>82</v>
      </c>
      <c r="AY178" s="212" t="s">
        <v>126</v>
      </c>
      <c r="BK178" s="214">
        <f>SUM(BK179:BK197)</f>
        <v>0</v>
      </c>
    </row>
    <row r="179" s="2" customFormat="1" ht="37.8" customHeight="1">
      <c r="A179" s="36"/>
      <c r="B179" s="37"/>
      <c r="C179" s="217" t="s">
        <v>279</v>
      </c>
      <c r="D179" s="217" t="s">
        <v>128</v>
      </c>
      <c r="E179" s="218" t="s">
        <v>280</v>
      </c>
      <c r="F179" s="219" t="s">
        <v>281</v>
      </c>
      <c r="G179" s="220" t="s">
        <v>192</v>
      </c>
      <c r="H179" s="221">
        <v>15</v>
      </c>
      <c r="I179" s="222"/>
      <c r="J179" s="223">
        <f>ROUND(I179*H179,2)</f>
        <v>0</v>
      </c>
      <c r="K179" s="224"/>
      <c r="L179" s="42"/>
      <c r="M179" s="225" t="s">
        <v>1</v>
      </c>
      <c r="N179" s="226" t="s">
        <v>39</v>
      </c>
      <c r="O179" s="89"/>
      <c r="P179" s="227">
        <f>O179*H179</f>
        <v>0</v>
      </c>
      <c r="Q179" s="227">
        <v>0.00015323999999999999</v>
      </c>
      <c r="R179" s="227">
        <f>Q179*H179</f>
        <v>0.0022986</v>
      </c>
      <c r="S179" s="227">
        <v>0</v>
      </c>
      <c r="T179" s="228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29" t="s">
        <v>167</v>
      </c>
      <c r="AT179" s="229" t="s">
        <v>128</v>
      </c>
      <c r="AU179" s="229" t="s">
        <v>84</v>
      </c>
      <c r="AY179" s="15" t="s">
        <v>126</v>
      </c>
      <c r="BE179" s="230">
        <f>IF(N179="základní",J179,0)</f>
        <v>0</v>
      </c>
      <c r="BF179" s="230">
        <f>IF(N179="snížená",J179,0)</f>
        <v>0</v>
      </c>
      <c r="BG179" s="230">
        <f>IF(N179="zákl. přenesená",J179,0)</f>
        <v>0</v>
      </c>
      <c r="BH179" s="230">
        <f>IF(N179="sníž. přenesená",J179,0)</f>
        <v>0</v>
      </c>
      <c r="BI179" s="230">
        <f>IF(N179="nulová",J179,0)</f>
        <v>0</v>
      </c>
      <c r="BJ179" s="15" t="s">
        <v>82</v>
      </c>
      <c r="BK179" s="230">
        <f>ROUND(I179*H179,2)</f>
        <v>0</v>
      </c>
      <c r="BL179" s="15" t="s">
        <v>167</v>
      </c>
      <c r="BM179" s="229" t="s">
        <v>282</v>
      </c>
    </row>
    <row r="180" s="2" customFormat="1" ht="37.8" customHeight="1">
      <c r="A180" s="36"/>
      <c r="B180" s="37"/>
      <c r="C180" s="217" t="s">
        <v>283</v>
      </c>
      <c r="D180" s="217" t="s">
        <v>128</v>
      </c>
      <c r="E180" s="218" t="s">
        <v>284</v>
      </c>
      <c r="F180" s="219" t="s">
        <v>285</v>
      </c>
      <c r="G180" s="220" t="s">
        <v>192</v>
      </c>
      <c r="H180" s="221">
        <v>15</v>
      </c>
      <c r="I180" s="222"/>
      <c r="J180" s="223">
        <f>ROUND(I180*H180,2)</f>
        <v>0</v>
      </c>
      <c r="K180" s="224"/>
      <c r="L180" s="42"/>
      <c r="M180" s="225" t="s">
        <v>1</v>
      </c>
      <c r="N180" s="226" t="s">
        <v>39</v>
      </c>
      <c r="O180" s="89"/>
      <c r="P180" s="227">
        <f>O180*H180</f>
        <v>0</v>
      </c>
      <c r="Q180" s="227">
        <v>0</v>
      </c>
      <c r="R180" s="227">
        <f>Q180*H180</f>
        <v>0</v>
      </c>
      <c r="S180" s="227">
        <v>0</v>
      </c>
      <c r="T180" s="228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29" t="s">
        <v>167</v>
      </c>
      <c r="AT180" s="229" t="s">
        <v>128</v>
      </c>
      <c r="AU180" s="229" t="s">
        <v>84</v>
      </c>
      <c r="AY180" s="15" t="s">
        <v>126</v>
      </c>
      <c r="BE180" s="230">
        <f>IF(N180="základní",J180,0)</f>
        <v>0</v>
      </c>
      <c r="BF180" s="230">
        <f>IF(N180="snížená",J180,0)</f>
        <v>0</v>
      </c>
      <c r="BG180" s="230">
        <f>IF(N180="zákl. přenesená",J180,0)</f>
        <v>0</v>
      </c>
      <c r="BH180" s="230">
        <f>IF(N180="sníž. přenesená",J180,0)</f>
        <v>0</v>
      </c>
      <c r="BI180" s="230">
        <f>IF(N180="nulová",J180,0)</f>
        <v>0</v>
      </c>
      <c r="BJ180" s="15" t="s">
        <v>82</v>
      </c>
      <c r="BK180" s="230">
        <f>ROUND(I180*H180,2)</f>
        <v>0</v>
      </c>
      <c r="BL180" s="15" t="s">
        <v>167</v>
      </c>
      <c r="BM180" s="229" t="s">
        <v>286</v>
      </c>
    </row>
    <row r="181" s="2" customFormat="1" ht="24.15" customHeight="1">
      <c r="A181" s="36"/>
      <c r="B181" s="37"/>
      <c r="C181" s="217" t="s">
        <v>287</v>
      </c>
      <c r="D181" s="217" t="s">
        <v>128</v>
      </c>
      <c r="E181" s="218" t="s">
        <v>288</v>
      </c>
      <c r="F181" s="219" t="s">
        <v>289</v>
      </c>
      <c r="G181" s="220" t="s">
        <v>192</v>
      </c>
      <c r="H181" s="221">
        <v>20</v>
      </c>
      <c r="I181" s="222"/>
      <c r="J181" s="223">
        <f>ROUND(I181*H181,2)</f>
        <v>0</v>
      </c>
      <c r="K181" s="224"/>
      <c r="L181" s="42"/>
      <c r="M181" s="225" t="s">
        <v>1</v>
      </c>
      <c r="N181" s="226" t="s">
        <v>39</v>
      </c>
      <c r="O181" s="89"/>
      <c r="P181" s="227">
        <f>O181*H181</f>
        <v>0</v>
      </c>
      <c r="Q181" s="227">
        <v>0.000562</v>
      </c>
      <c r="R181" s="227">
        <f>Q181*H181</f>
        <v>0.01124</v>
      </c>
      <c r="S181" s="227">
        <v>0</v>
      </c>
      <c r="T181" s="228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229" t="s">
        <v>167</v>
      </c>
      <c r="AT181" s="229" t="s">
        <v>128</v>
      </c>
      <c r="AU181" s="229" t="s">
        <v>84</v>
      </c>
      <c r="AY181" s="15" t="s">
        <v>126</v>
      </c>
      <c r="BE181" s="230">
        <f>IF(N181="základní",J181,0)</f>
        <v>0</v>
      </c>
      <c r="BF181" s="230">
        <f>IF(N181="snížená",J181,0)</f>
        <v>0</v>
      </c>
      <c r="BG181" s="230">
        <f>IF(N181="zákl. přenesená",J181,0)</f>
        <v>0</v>
      </c>
      <c r="BH181" s="230">
        <f>IF(N181="sníž. přenesená",J181,0)</f>
        <v>0</v>
      </c>
      <c r="BI181" s="230">
        <f>IF(N181="nulová",J181,0)</f>
        <v>0</v>
      </c>
      <c r="BJ181" s="15" t="s">
        <v>82</v>
      </c>
      <c r="BK181" s="230">
        <f>ROUND(I181*H181,2)</f>
        <v>0</v>
      </c>
      <c r="BL181" s="15" t="s">
        <v>167</v>
      </c>
      <c r="BM181" s="229" t="s">
        <v>290</v>
      </c>
    </row>
    <row r="182" s="2" customFormat="1" ht="24.15" customHeight="1">
      <c r="A182" s="36"/>
      <c r="B182" s="37"/>
      <c r="C182" s="217" t="s">
        <v>291</v>
      </c>
      <c r="D182" s="217" t="s">
        <v>128</v>
      </c>
      <c r="E182" s="218" t="s">
        <v>292</v>
      </c>
      <c r="F182" s="219" t="s">
        <v>293</v>
      </c>
      <c r="G182" s="220" t="s">
        <v>131</v>
      </c>
      <c r="H182" s="221">
        <v>1</v>
      </c>
      <c r="I182" s="222"/>
      <c r="J182" s="223">
        <f>ROUND(I182*H182,2)</f>
        <v>0</v>
      </c>
      <c r="K182" s="224"/>
      <c r="L182" s="42"/>
      <c r="M182" s="225" t="s">
        <v>1</v>
      </c>
      <c r="N182" s="226" t="s">
        <v>39</v>
      </c>
      <c r="O182" s="89"/>
      <c r="P182" s="227">
        <f>O182*H182</f>
        <v>0</v>
      </c>
      <c r="Q182" s="227">
        <v>0</v>
      </c>
      <c r="R182" s="227">
        <f>Q182*H182</f>
        <v>0</v>
      </c>
      <c r="S182" s="227">
        <v>0</v>
      </c>
      <c r="T182" s="228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29" t="s">
        <v>167</v>
      </c>
      <c r="AT182" s="229" t="s">
        <v>128</v>
      </c>
      <c r="AU182" s="229" t="s">
        <v>84</v>
      </c>
      <c r="AY182" s="15" t="s">
        <v>126</v>
      </c>
      <c r="BE182" s="230">
        <f>IF(N182="základní",J182,0)</f>
        <v>0</v>
      </c>
      <c r="BF182" s="230">
        <f>IF(N182="snížená",J182,0)</f>
        <v>0</v>
      </c>
      <c r="BG182" s="230">
        <f>IF(N182="zákl. přenesená",J182,0)</f>
        <v>0</v>
      </c>
      <c r="BH182" s="230">
        <f>IF(N182="sníž. přenesená",J182,0)</f>
        <v>0</v>
      </c>
      <c r="BI182" s="230">
        <f>IF(N182="nulová",J182,0)</f>
        <v>0</v>
      </c>
      <c r="BJ182" s="15" t="s">
        <v>82</v>
      </c>
      <c r="BK182" s="230">
        <f>ROUND(I182*H182,2)</f>
        <v>0</v>
      </c>
      <c r="BL182" s="15" t="s">
        <v>167</v>
      </c>
      <c r="BM182" s="229" t="s">
        <v>294</v>
      </c>
    </row>
    <row r="183" s="2" customFormat="1" ht="16.5" customHeight="1">
      <c r="A183" s="36"/>
      <c r="B183" s="37"/>
      <c r="C183" s="217" t="s">
        <v>295</v>
      </c>
      <c r="D183" s="217" t="s">
        <v>128</v>
      </c>
      <c r="E183" s="218" t="s">
        <v>296</v>
      </c>
      <c r="F183" s="219" t="s">
        <v>297</v>
      </c>
      <c r="G183" s="220" t="s">
        <v>131</v>
      </c>
      <c r="H183" s="221">
        <v>1</v>
      </c>
      <c r="I183" s="222"/>
      <c r="J183" s="223">
        <f>ROUND(I183*H183,2)</f>
        <v>0</v>
      </c>
      <c r="K183" s="224"/>
      <c r="L183" s="42"/>
      <c r="M183" s="225" t="s">
        <v>1</v>
      </c>
      <c r="N183" s="226" t="s">
        <v>39</v>
      </c>
      <c r="O183" s="89"/>
      <c r="P183" s="227">
        <f>O183*H183</f>
        <v>0</v>
      </c>
      <c r="Q183" s="227">
        <v>0.00045731999999999999</v>
      </c>
      <c r="R183" s="227">
        <f>Q183*H183</f>
        <v>0.00045731999999999999</v>
      </c>
      <c r="S183" s="227">
        <v>0</v>
      </c>
      <c r="T183" s="228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229" t="s">
        <v>167</v>
      </c>
      <c r="AT183" s="229" t="s">
        <v>128</v>
      </c>
      <c r="AU183" s="229" t="s">
        <v>84</v>
      </c>
      <c r="AY183" s="15" t="s">
        <v>126</v>
      </c>
      <c r="BE183" s="230">
        <f>IF(N183="základní",J183,0)</f>
        <v>0</v>
      </c>
      <c r="BF183" s="230">
        <f>IF(N183="snížená",J183,0)</f>
        <v>0</v>
      </c>
      <c r="BG183" s="230">
        <f>IF(N183="zákl. přenesená",J183,0)</f>
        <v>0</v>
      </c>
      <c r="BH183" s="230">
        <f>IF(N183="sníž. přenesená",J183,0)</f>
        <v>0</v>
      </c>
      <c r="BI183" s="230">
        <f>IF(N183="nulová",J183,0)</f>
        <v>0</v>
      </c>
      <c r="BJ183" s="15" t="s">
        <v>82</v>
      </c>
      <c r="BK183" s="230">
        <f>ROUND(I183*H183,2)</f>
        <v>0</v>
      </c>
      <c r="BL183" s="15" t="s">
        <v>167</v>
      </c>
      <c r="BM183" s="229" t="s">
        <v>298</v>
      </c>
    </row>
    <row r="184" s="2" customFormat="1" ht="16.5" customHeight="1">
      <c r="A184" s="36"/>
      <c r="B184" s="37"/>
      <c r="C184" s="217" t="s">
        <v>299</v>
      </c>
      <c r="D184" s="217" t="s">
        <v>128</v>
      </c>
      <c r="E184" s="218" t="s">
        <v>300</v>
      </c>
      <c r="F184" s="219" t="s">
        <v>301</v>
      </c>
      <c r="G184" s="220" t="s">
        <v>131</v>
      </c>
      <c r="H184" s="221">
        <v>1</v>
      </c>
      <c r="I184" s="222"/>
      <c r="J184" s="223">
        <f>ROUND(I184*H184,2)</f>
        <v>0</v>
      </c>
      <c r="K184" s="224"/>
      <c r="L184" s="42"/>
      <c r="M184" s="225" t="s">
        <v>1</v>
      </c>
      <c r="N184" s="226" t="s">
        <v>39</v>
      </c>
      <c r="O184" s="89"/>
      <c r="P184" s="227">
        <f>O184*H184</f>
        <v>0</v>
      </c>
      <c r="Q184" s="227">
        <v>0</v>
      </c>
      <c r="R184" s="227">
        <f>Q184*H184</f>
        <v>0</v>
      </c>
      <c r="S184" s="227">
        <v>0</v>
      </c>
      <c r="T184" s="228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29" t="s">
        <v>167</v>
      </c>
      <c r="AT184" s="229" t="s">
        <v>128</v>
      </c>
      <c r="AU184" s="229" t="s">
        <v>84</v>
      </c>
      <c r="AY184" s="15" t="s">
        <v>126</v>
      </c>
      <c r="BE184" s="230">
        <f>IF(N184="základní",J184,0)</f>
        <v>0</v>
      </c>
      <c r="BF184" s="230">
        <f>IF(N184="snížená",J184,0)</f>
        <v>0</v>
      </c>
      <c r="BG184" s="230">
        <f>IF(N184="zákl. přenesená",J184,0)</f>
        <v>0</v>
      </c>
      <c r="BH184" s="230">
        <f>IF(N184="sníž. přenesená",J184,0)</f>
        <v>0</v>
      </c>
      <c r="BI184" s="230">
        <f>IF(N184="nulová",J184,0)</f>
        <v>0</v>
      </c>
      <c r="BJ184" s="15" t="s">
        <v>82</v>
      </c>
      <c r="BK184" s="230">
        <f>ROUND(I184*H184,2)</f>
        <v>0</v>
      </c>
      <c r="BL184" s="15" t="s">
        <v>167</v>
      </c>
      <c r="BM184" s="229" t="s">
        <v>302</v>
      </c>
    </row>
    <row r="185" s="2" customFormat="1" ht="24.15" customHeight="1">
      <c r="A185" s="36"/>
      <c r="B185" s="37"/>
      <c r="C185" s="217" t="s">
        <v>303</v>
      </c>
      <c r="D185" s="217" t="s">
        <v>128</v>
      </c>
      <c r="E185" s="218" t="s">
        <v>304</v>
      </c>
      <c r="F185" s="219" t="s">
        <v>305</v>
      </c>
      <c r="G185" s="220" t="s">
        <v>143</v>
      </c>
      <c r="H185" s="221">
        <v>5</v>
      </c>
      <c r="I185" s="222"/>
      <c r="J185" s="223">
        <f>ROUND(I185*H185,2)</f>
        <v>0</v>
      </c>
      <c r="K185" s="224"/>
      <c r="L185" s="42"/>
      <c r="M185" s="225" t="s">
        <v>1</v>
      </c>
      <c r="N185" s="226" t="s">
        <v>39</v>
      </c>
      <c r="O185" s="89"/>
      <c r="P185" s="227">
        <f>O185*H185</f>
        <v>0</v>
      </c>
      <c r="Q185" s="227">
        <v>0</v>
      </c>
      <c r="R185" s="227">
        <f>Q185*H185</f>
        <v>0</v>
      </c>
      <c r="S185" s="227">
        <v>0</v>
      </c>
      <c r="T185" s="228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229" t="s">
        <v>167</v>
      </c>
      <c r="AT185" s="229" t="s">
        <v>128</v>
      </c>
      <c r="AU185" s="229" t="s">
        <v>84</v>
      </c>
      <c r="AY185" s="15" t="s">
        <v>126</v>
      </c>
      <c r="BE185" s="230">
        <f>IF(N185="základní",J185,0)</f>
        <v>0</v>
      </c>
      <c r="BF185" s="230">
        <f>IF(N185="snížená",J185,0)</f>
        <v>0</v>
      </c>
      <c r="BG185" s="230">
        <f>IF(N185="zákl. přenesená",J185,0)</f>
        <v>0</v>
      </c>
      <c r="BH185" s="230">
        <f>IF(N185="sníž. přenesená",J185,0)</f>
        <v>0</v>
      </c>
      <c r="BI185" s="230">
        <f>IF(N185="nulová",J185,0)</f>
        <v>0</v>
      </c>
      <c r="BJ185" s="15" t="s">
        <v>82</v>
      </c>
      <c r="BK185" s="230">
        <f>ROUND(I185*H185,2)</f>
        <v>0</v>
      </c>
      <c r="BL185" s="15" t="s">
        <v>167</v>
      </c>
      <c r="BM185" s="229" t="s">
        <v>306</v>
      </c>
    </row>
    <row r="186" s="2" customFormat="1" ht="24.15" customHeight="1">
      <c r="A186" s="36"/>
      <c r="B186" s="37"/>
      <c r="C186" s="217" t="s">
        <v>307</v>
      </c>
      <c r="D186" s="217" t="s">
        <v>128</v>
      </c>
      <c r="E186" s="218" t="s">
        <v>308</v>
      </c>
      <c r="F186" s="219" t="s">
        <v>309</v>
      </c>
      <c r="G186" s="220" t="s">
        <v>192</v>
      </c>
      <c r="H186" s="221">
        <v>6</v>
      </c>
      <c r="I186" s="222"/>
      <c r="J186" s="223">
        <f>ROUND(I186*H186,2)</f>
        <v>0</v>
      </c>
      <c r="K186" s="224"/>
      <c r="L186" s="42"/>
      <c r="M186" s="225" t="s">
        <v>1</v>
      </c>
      <c r="N186" s="226" t="s">
        <v>39</v>
      </c>
      <c r="O186" s="89"/>
      <c r="P186" s="227">
        <f>O186*H186</f>
        <v>0</v>
      </c>
      <c r="Q186" s="227">
        <v>0</v>
      </c>
      <c r="R186" s="227">
        <f>Q186*H186</f>
        <v>0</v>
      </c>
      <c r="S186" s="227">
        <v>0</v>
      </c>
      <c r="T186" s="228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29" t="s">
        <v>167</v>
      </c>
      <c r="AT186" s="229" t="s">
        <v>128</v>
      </c>
      <c r="AU186" s="229" t="s">
        <v>84</v>
      </c>
      <c r="AY186" s="15" t="s">
        <v>126</v>
      </c>
      <c r="BE186" s="230">
        <f>IF(N186="základní",J186,0)</f>
        <v>0</v>
      </c>
      <c r="BF186" s="230">
        <f>IF(N186="snížená",J186,0)</f>
        <v>0</v>
      </c>
      <c r="BG186" s="230">
        <f>IF(N186="zákl. přenesená",J186,0)</f>
        <v>0</v>
      </c>
      <c r="BH186" s="230">
        <f>IF(N186="sníž. přenesená",J186,0)</f>
        <v>0</v>
      </c>
      <c r="BI186" s="230">
        <f>IF(N186="nulová",J186,0)</f>
        <v>0</v>
      </c>
      <c r="BJ186" s="15" t="s">
        <v>82</v>
      </c>
      <c r="BK186" s="230">
        <f>ROUND(I186*H186,2)</f>
        <v>0</v>
      </c>
      <c r="BL186" s="15" t="s">
        <v>167</v>
      </c>
      <c r="BM186" s="229" t="s">
        <v>310</v>
      </c>
    </row>
    <row r="187" s="2" customFormat="1" ht="24.15" customHeight="1">
      <c r="A187" s="36"/>
      <c r="B187" s="37"/>
      <c r="C187" s="217" t="s">
        <v>311</v>
      </c>
      <c r="D187" s="217" t="s">
        <v>128</v>
      </c>
      <c r="E187" s="218" t="s">
        <v>312</v>
      </c>
      <c r="F187" s="219" t="s">
        <v>313</v>
      </c>
      <c r="G187" s="220" t="s">
        <v>143</v>
      </c>
      <c r="H187" s="221">
        <v>5</v>
      </c>
      <c r="I187" s="222"/>
      <c r="J187" s="223">
        <f>ROUND(I187*H187,2)</f>
        <v>0</v>
      </c>
      <c r="K187" s="224"/>
      <c r="L187" s="42"/>
      <c r="M187" s="225" t="s">
        <v>1</v>
      </c>
      <c r="N187" s="226" t="s">
        <v>39</v>
      </c>
      <c r="O187" s="89"/>
      <c r="P187" s="227">
        <f>O187*H187</f>
        <v>0</v>
      </c>
      <c r="Q187" s="227">
        <v>0</v>
      </c>
      <c r="R187" s="227">
        <f>Q187*H187</f>
        <v>0</v>
      </c>
      <c r="S187" s="227">
        <v>0</v>
      </c>
      <c r="T187" s="228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29" t="s">
        <v>167</v>
      </c>
      <c r="AT187" s="229" t="s">
        <v>128</v>
      </c>
      <c r="AU187" s="229" t="s">
        <v>84</v>
      </c>
      <c r="AY187" s="15" t="s">
        <v>126</v>
      </c>
      <c r="BE187" s="230">
        <f>IF(N187="základní",J187,0)</f>
        <v>0</v>
      </c>
      <c r="BF187" s="230">
        <f>IF(N187="snížená",J187,0)</f>
        <v>0</v>
      </c>
      <c r="BG187" s="230">
        <f>IF(N187="zákl. přenesená",J187,0)</f>
        <v>0</v>
      </c>
      <c r="BH187" s="230">
        <f>IF(N187="sníž. přenesená",J187,0)</f>
        <v>0</v>
      </c>
      <c r="BI187" s="230">
        <f>IF(N187="nulová",J187,0)</f>
        <v>0</v>
      </c>
      <c r="BJ187" s="15" t="s">
        <v>82</v>
      </c>
      <c r="BK187" s="230">
        <f>ROUND(I187*H187,2)</f>
        <v>0</v>
      </c>
      <c r="BL187" s="15" t="s">
        <v>167</v>
      </c>
      <c r="BM187" s="229" t="s">
        <v>314</v>
      </c>
    </row>
    <row r="188" s="2" customFormat="1" ht="24.15" customHeight="1">
      <c r="A188" s="36"/>
      <c r="B188" s="37"/>
      <c r="C188" s="217" t="s">
        <v>315</v>
      </c>
      <c r="D188" s="217" t="s">
        <v>128</v>
      </c>
      <c r="E188" s="218" t="s">
        <v>316</v>
      </c>
      <c r="F188" s="219" t="s">
        <v>317</v>
      </c>
      <c r="G188" s="220" t="s">
        <v>143</v>
      </c>
      <c r="H188" s="221">
        <v>5</v>
      </c>
      <c r="I188" s="222"/>
      <c r="J188" s="223">
        <f>ROUND(I188*H188,2)</f>
        <v>0</v>
      </c>
      <c r="K188" s="224"/>
      <c r="L188" s="42"/>
      <c r="M188" s="225" t="s">
        <v>1</v>
      </c>
      <c r="N188" s="226" t="s">
        <v>39</v>
      </c>
      <c r="O188" s="89"/>
      <c r="P188" s="227">
        <f>O188*H188</f>
        <v>0</v>
      </c>
      <c r="Q188" s="227">
        <v>0</v>
      </c>
      <c r="R188" s="227">
        <f>Q188*H188</f>
        <v>0</v>
      </c>
      <c r="S188" s="227">
        <v>0.32500000000000001</v>
      </c>
      <c r="T188" s="228">
        <f>S188*H188</f>
        <v>1.625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229" t="s">
        <v>167</v>
      </c>
      <c r="AT188" s="229" t="s">
        <v>128</v>
      </c>
      <c r="AU188" s="229" t="s">
        <v>84</v>
      </c>
      <c r="AY188" s="15" t="s">
        <v>126</v>
      </c>
      <c r="BE188" s="230">
        <f>IF(N188="základní",J188,0)</f>
        <v>0</v>
      </c>
      <c r="BF188" s="230">
        <f>IF(N188="snížená",J188,0)</f>
        <v>0</v>
      </c>
      <c r="BG188" s="230">
        <f>IF(N188="zákl. přenesená",J188,0)</f>
        <v>0</v>
      </c>
      <c r="BH188" s="230">
        <f>IF(N188="sníž. přenesená",J188,0)</f>
        <v>0</v>
      </c>
      <c r="BI188" s="230">
        <f>IF(N188="nulová",J188,0)</f>
        <v>0</v>
      </c>
      <c r="BJ188" s="15" t="s">
        <v>82</v>
      </c>
      <c r="BK188" s="230">
        <f>ROUND(I188*H188,2)</f>
        <v>0</v>
      </c>
      <c r="BL188" s="15" t="s">
        <v>167</v>
      </c>
      <c r="BM188" s="229" t="s">
        <v>318</v>
      </c>
    </row>
    <row r="189" s="2" customFormat="1" ht="24.15" customHeight="1">
      <c r="A189" s="36"/>
      <c r="B189" s="37"/>
      <c r="C189" s="217" t="s">
        <v>319</v>
      </c>
      <c r="D189" s="217" t="s">
        <v>128</v>
      </c>
      <c r="E189" s="218" t="s">
        <v>320</v>
      </c>
      <c r="F189" s="219" t="s">
        <v>321</v>
      </c>
      <c r="G189" s="220" t="s">
        <v>143</v>
      </c>
      <c r="H189" s="221">
        <v>5</v>
      </c>
      <c r="I189" s="222"/>
      <c r="J189" s="223">
        <f>ROUND(I189*H189,2)</f>
        <v>0</v>
      </c>
      <c r="K189" s="224"/>
      <c r="L189" s="42"/>
      <c r="M189" s="225" t="s">
        <v>1</v>
      </c>
      <c r="N189" s="226" t="s">
        <v>39</v>
      </c>
      <c r="O189" s="89"/>
      <c r="P189" s="227">
        <f>O189*H189</f>
        <v>0</v>
      </c>
      <c r="Q189" s="227">
        <v>0</v>
      </c>
      <c r="R189" s="227">
        <f>Q189*H189</f>
        <v>0</v>
      </c>
      <c r="S189" s="227">
        <v>0.12</v>
      </c>
      <c r="T189" s="228">
        <f>S189*H189</f>
        <v>0.59999999999999998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229" t="s">
        <v>167</v>
      </c>
      <c r="AT189" s="229" t="s">
        <v>128</v>
      </c>
      <c r="AU189" s="229" t="s">
        <v>84</v>
      </c>
      <c r="AY189" s="15" t="s">
        <v>126</v>
      </c>
      <c r="BE189" s="230">
        <f>IF(N189="základní",J189,0)</f>
        <v>0</v>
      </c>
      <c r="BF189" s="230">
        <f>IF(N189="snížená",J189,0)</f>
        <v>0</v>
      </c>
      <c r="BG189" s="230">
        <f>IF(N189="zákl. přenesená",J189,0)</f>
        <v>0</v>
      </c>
      <c r="BH189" s="230">
        <f>IF(N189="sníž. přenesená",J189,0)</f>
        <v>0</v>
      </c>
      <c r="BI189" s="230">
        <f>IF(N189="nulová",J189,0)</f>
        <v>0</v>
      </c>
      <c r="BJ189" s="15" t="s">
        <v>82</v>
      </c>
      <c r="BK189" s="230">
        <f>ROUND(I189*H189,2)</f>
        <v>0</v>
      </c>
      <c r="BL189" s="15" t="s">
        <v>167</v>
      </c>
      <c r="BM189" s="229" t="s">
        <v>322</v>
      </c>
    </row>
    <row r="190" s="2" customFormat="1" ht="24.15" customHeight="1">
      <c r="A190" s="36"/>
      <c r="B190" s="37"/>
      <c r="C190" s="217" t="s">
        <v>323</v>
      </c>
      <c r="D190" s="217" t="s">
        <v>128</v>
      </c>
      <c r="E190" s="218" t="s">
        <v>324</v>
      </c>
      <c r="F190" s="219" t="s">
        <v>325</v>
      </c>
      <c r="G190" s="220" t="s">
        <v>192</v>
      </c>
      <c r="H190" s="221">
        <v>10</v>
      </c>
      <c r="I190" s="222"/>
      <c r="J190" s="223">
        <f>ROUND(I190*H190,2)</f>
        <v>0</v>
      </c>
      <c r="K190" s="224"/>
      <c r="L190" s="42"/>
      <c r="M190" s="225" t="s">
        <v>1</v>
      </c>
      <c r="N190" s="226" t="s">
        <v>39</v>
      </c>
      <c r="O190" s="89"/>
      <c r="P190" s="227">
        <f>O190*H190</f>
        <v>0</v>
      </c>
      <c r="Q190" s="227">
        <v>2.6250000000000001E-05</v>
      </c>
      <c r="R190" s="227">
        <f>Q190*H190</f>
        <v>0.00026250000000000004</v>
      </c>
      <c r="S190" s="227">
        <v>0</v>
      </c>
      <c r="T190" s="228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229" t="s">
        <v>167</v>
      </c>
      <c r="AT190" s="229" t="s">
        <v>128</v>
      </c>
      <c r="AU190" s="229" t="s">
        <v>84</v>
      </c>
      <c r="AY190" s="15" t="s">
        <v>126</v>
      </c>
      <c r="BE190" s="230">
        <f>IF(N190="základní",J190,0)</f>
        <v>0</v>
      </c>
      <c r="BF190" s="230">
        <f>IF(N190="snížená",J190,0)</f>
        <v>0</v>
      </c>
      <c r="BG190" s="230">
        <f>IF(N190="zákl. přenesená",J190,0)</f>
        <v>0</v>
      </c>
      <c r="BH190" s="230">
        <f>IF(N190="sníž. přenesená",J190,0)</f>
        <v>0</v>
      </c>
      <c r="BI190" s="230">
        <f>IF(N190="nulová",J190,0)</f>
        <v>0</v>
      </c>
      <c r="BJ190" s="15" t="s">
        <v>82</v>
      </c>
      <c r="BK190" s="230">
        <f>ROUND(I190*H190,2)</f>
        <v>0</v>
      </c>
      <c r="BL190" s="15" t="s">
        <v>167</v>
      </c>
      <c r="BM190" s="229" t="s">
        <v>326</v>
      </c>
    </row>
    <row r="191" s="2" customFormat="1" ht="24.15" customHeight="1">
      <c r="A191" s="36"/>
      <c r="B191" s="37"/>
      <c r="C191" s="217" t="s">
        <v>327</v>
      </c>
      <c r="D191" s="217" t="s">
        <v>128</v>
      </c>
      <c r="E191" s="218" t="s">
        <v>328</v>
      </c>
      <c r="F191" s="219" t="s">
        <v>329</v>
      </c>
      <c r="G191" s="220" t="s">
        <v>152</v>
      </c>
      <c r="H191" s="221">
        <v>2.2250000000000001</v>
      </c>
      <c r="I191" s="222"/>
      <c r="J191" s="223">
        <f>ROUND(I191*H191,2)</f>
        <v>0</v>
      </c>
      <c r="K191" s="224"/>
      <c r="L191" s="42"/>
      <c r="M191" s="225" t="s">
        <v>1</v>
      </c>
      <c r="N191" s="226" t="s">
        <v>39</v>
      </c>
      <c r="O191" s="89"/>
      <c r="P191" s="227">
        <f>O191*H191</f>
        <v>0</v>
      </c>
      <c r="Q191" s="227">
        <v>0</v>
      </c>
      <c r="R191" s="227">
        <f>Q191*H191</f>
        <v>0</v>
      </c>
      <c r="S191" s="227">
        <v>0</v>
      </c>
      <c r="T191" s="228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229" t="s">
        <v>167</v>
      </c>
      <c r="AT191" s="229" t="s">
        <v>128</v>
      </c>
      <c r="AU191" s="229" t="s">
        <v>84</v>
      </c>
      <c r="AY191" s="15" t="s">
        <v>126</v>
      </c>
      <c r="BE191" s="230">
        <f>IF(N191="základní",J191,0)</f>
        <v>0</v>
      </c>
      <c r="BF191" s="230">
        <f>IF(N191="snížená",J191,0)</f>
        <v>0</v>
      </c>
      <c r="BG191" s="230">
        <f>IF(N191="zákl. přenesená",J191,0)</f>
        <v>0</v>
      </c>
      <c r="BH191" s="230">
        <f>IF(N191="sníž. přenesená",J191,0)</f>
        <v>0</v>
      </c>
      <c r="BI191" s="230">
        <f>IF(N191="nulová",J191,0)</f>
        <v>0</v>
      </c>
      <c r="BJ191" s="15" t="s">
        <v>82</v>
      </c>
      <c r="BK191" s="230">
        <f>ROUND(I191*H191,2)</f>
        <v>0</v>
      </c>
      <c r="BL191" s="15" t="s">
        <v>167</v>
      </c>
      <c r="BM191" s="229" t="s">
        <v>330</v>
      </c>
    </row>
    <row r="192" s="2" customFormat="1" ht="24.15" customHeight="1">
      <c r="A192" s="36"/>
      <c r="B192" s="37"/>
      <c r="C192" s="217" t="s">
        <v>331</v>
      </c>
      <c r="D192" s="217" t="s">
        <v>128</v>
      </c>
      <c r="E192" s="218" t="s">
        <v>332</v>
      </c>
      <c r="F192" s="219" t="s">
        <v>333</v>
      </c>
      <c r="G192" s="220" t="s">
        <v>152</v>
      </c>
      <c r="H192" s="221">
        <v>2.2250000000000001</v>
      </c>
      <c r="I192" s="222"/>
      <c r="J192" s="223">
        <f>ROUND(I192*H192,2)</f>
        <v>0</v>
      </c>
      <c r="K192" s="224"/>
      <c r="L192" s="42"/>
      <c r="M192" s="225" t="s">
        <v>1</v>
      </c>
      <c r="N192" s="226" t="s">
        <v>39</v>
      </c>
      <c r="O192" s="89"/>
      <c r="P192" s="227">
        <f>O192*H192</f>
        <v>0</v>
      </c>
      <c r="Q192" s="227">
        <v>0</v>
      </c>
      <c r="R192" s="227">
        <f>Q192*H192</f>
        <v>0</v>
      </c>
      <c r="S192" s="227">
        <v>0</v>
      </c>
      <c r="T192" s="228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229" t="s">
        <v>167</v>
      </c>
      <c r="AT192" s="229" t="s">
        <v>128</v>
      </c>
      <c r="AU192" s="229" t="s">
        <v>84</v>
      </c>
      <c r="AY192" s="15" t="s">
        <v>126</v>
      </c>
      <c r="BE192" s="230">
        <f>IF(N192="základní",J192,0)</f>
        <v>0</v>
      </c>
      <c r="BF192" s="230">
        <f>IF(N192="snížená",J192,0)</f>
        <v>0</v>
      </c>
      <c r="BG192" s="230">
        <f>IF(N192="zákl. přenesená",J192,0)</f>
        <v>0</v>
      </c>
      <c r="BH192" s="230">
        <f>IF(N192="sníž. přenesená",J192,0)</f>
        <v>0</v>
      </c>
      <c r="BI192" s="230">
        <f>IF(N192="nulová",J192,0)</f>
        <v>0</v>
      </c>
      <c r="BJ192" s="15" t="s">
        <v>82</v>
      </c>
      <c r="BK192" s="230">
        <f>ROUND(I192*H192,2)</f>
        <v>0</v>
      </c>
      <c r="BL192" s="15" t="s">
        <v>167</v>
      </c>
      <c r="BM192" s="229" t="s">
        <v>334</v>
      </c>
    </row>
    <row r="193" s="2" customFormat="1" ht="33" customHeight="1">
      <c r="A193" s="36"/>
      <c r="B193" s="37"/>
      <c r="C193" s="217" t="s">
        <v>335</v>
      </c>
      <c r="D193" s="217" t="s">
        <v>128</v>
      </c>
      <c r="E193" s="218" t="s">
        <v>336</v>
      </c>
      <c r="F193" s="219" t="s">
        <v>337</v>
      </c>
      <c r="G193" s="220" t="s">
        <v>152</v>
      </c>
      <c r="H193" s="221">
        <v>3.9649999999999999</v>
      </c>
      <c r="I193" s="222"/>
      <c r="J193" s="223">
        <f>ROUND(I193*H193,2)</f>
        <v>0</v>
      </c>
      <c r="K193" s="224"/>
      <c r="L193" s="42"/>
      <c r="M193" s="225" t="s">
        <v>1</v>
      </c>
      <c r="N193" s="226" t="s">
        <v>39</v>
      </c>
      <c r="O193" s="89"/>
      <c r="P193" s="227">
        <f>O193*H193</f>
        <v>0</v>
      </c>
      <c r="Q193" s="227">
        <v>0</v>
      </c>
      <c r="R193" s="227">
        <f>Q193*H193</f>
        <v>0</v>
      </c>
      <c r="S193" s="227">
        <v>0</v>
      </c>
      <c r="T193" s="228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229" t="s">
        <v>167</v>
      </c>
      <c r="AT193" s="229" t="s">
        <v>128</v>
      </c>
      <c r="AU193" s="229" t="s">
        <v>84</v>
      </c>
      <c r="AY193" s="15" t="s">
        <v>126</v>
      </c>
      <c r="BE193" s="230">
        <f>IF(N193="základní",J193,0)</f>
        <v>0</v>
      </c>
      <c r="BF193" s="230">
        <f>IF(N193="snížená",J193,0)</f>
        <v>0</v>
      </c>
      <c r="BG193" s="230">
        <f>IF(N193="zákl. přenesená",J193,0)</f>
        <v>0</v>
      </c>
      <c r="BH193" s="230">
        <f>IF(N193="sníž. přenesená",J193,0)</f>
        <v>0</v>
      </c>
      <c r="BI193" s="230">
        <f>IF(N193="nulová",J193,0)</f>
        <v>0</v>
      </c>
      <c r="BJ193" s="15" t="s">
        <v>82</v>
      </c>
      <c r="BK193" s="230">
        <f>ROUND(I193*H193,2)</f>
        <v>0</v>
      </c>
      <c r="BL193" s="15" t="s">
        <v>167</v>
      </c>
      <c r="BM193" s="229" t="s">
        <v>338</v>
      </c>
    </row>
    <row r="194" s="2" customFormat="1" ht="24.15" customHeight="1">
      <c r="A194" s="36"/>
      <c r="B194" s="37"/>
      <c r="C194" s="217" t="s">
        <v>339</v>
      </c>
      <c r="D194" s="217" t="s">
        <v>128</v>
      </c>
      <c r="E194" s="218" t="s">
        <v>340</v>
      </c>
      <c r="F194" s="219" t="s">
        <v>341</v>
      </c>
      <c r="G194" s="220" t="s">
        <v>152</v>
      </c>
      <c r="H194" s="221">
        <v>0.014</v>
      </c>
      <c r="I194" s="222"/>
      <c r="J194" s="223">
        <f>ROUND(I194*H194,2)</f>
        <v>0</v>
      </c>
      <c r="K194" s="224"/>
      <c r="L194" s="42"/>
      <c r="M194" s="225" t="s">
        <v>1</v>
      </c>
      <c r="N194" s="226" t="s">
        <v>39</v>
      </c>
      <c r="O194" s="89"/>
      <c r="P194" s="227">
        <f>O194*H194</f>
        <v>0</v>
      </c>
      <c r="Q194" s="227">
        <v>0</v>
      </c>
      <c r="R194" s="227">
        <f>Q194*H194</f>
        <v>0</v>
      </c>
      <c r="S194" s="227">
        <v>0</v>
      </c>
      <c r="T194" s="228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229" t="s">
        <v>167</v>
      </c>
      <c r="AT194" s="229" t="s">
        <v>128</v>
      </c>
      <c r="AU194" s="229" t="s">
        <v>84</v>
      </c>
      <c r="AY194" s="15" t="s">
        <v>126</v>
      </c>
      <c r="BE194" s="230">
        <f>IF(N194="základní",J194,0)</f>
        <v>0</v>
      </c>
      <c r="BF194" s="230">
        <f>IF(N194="snížená",J194,0)</f>
        <v>0</v>
      </c>
      <c r="BG194" s="230">
        <f>IF(N194="zákl. přenesená",J194,0)</f>
        <v>0</v>
      </c>
      <c r="BH194" s="230">
        <f>IF(N194="sníž. přenesená",J194,0)</f>
        <v>0</v>
      </c>
      <c r="BI194" s="230">
        <f>IF(N194="nulová",J194,0)</f>
        <v>0</v>
      </c>
      <c r="BJ194" s="15" t="s">
        <v>82</v>
      </c>
      <c r="BK194" s="230">
        <f>ROUND(I194*H194,2)</f>
        <v>0</v>
      </c>
      <c r="BL194" s="15" t="s">
        <v>167</v>
      </c>
      <c r="BM194" s="229" t="s">
        <v>342</v>
      </c>
    </row>
    <row r="195" s="2" customFormat="1" ht="24.15" customHeight="1">
      <c r="A195" s="36"/>
      <c r="B195" s="37"/>
      <c r="C195" s="217" t="s">
        <v>343</v>
      </c>
      <c r="D195" s="217" t="s">
        <v>128</v>
      </c>
      <c r="E195" s="218" t="s">
        <v>344</v>
      </c>
      <c r="F195" s="219" t="s">
        <v>345</v>
      </c>
      <c r="G195" s="220" t="s">
        <v>152</v>
      </c>
      <c r="H195" s="221">
        <v>0.14000000000000001</v>
      </c>
      <c r="I195" s="222"/>
      <c r="J195" s="223">
        <f>ROUND(I195*H195,2)</f>
        <v>0</v>
      </c>
      <c r="K195" s="224"/>
      <c r="L195" s="42"/>
      <c r="M195" s="225" t="s">
        <v>1</v>
      </c>
      <c r="N195" s="226" t="s">
        <v>39</v>
      </c>
      <c r="O195" s="89"/>
      <c r="P195" s="227">
        <f>O195*H195</f>
        <v>0</v>
      </c>
      <c r="Q195" s="227">
        <v>0</v>
      </c>
      <c r="R195" s="227">
        <f>Q195*H195</f>
        <v>0</v>
      </c>
      <c r="S195" s="227">
        <v>0</v>
      </c>
      <c r="T195" s="228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229" t="s">
        <v>167</v>
      </c>
      <c r="AT195" s="229" t="s">
        <v>128</v>
      </c>
      <c r="AU195" s="229" t="s">
        <v>84</v>
      </c>
      <c r="AY195" s="15" t="s">
        <v>126</v>
      </c>
      <c r="BE195" s="230">
        <f>IF(N195="základní",J195,0)</f>
        <v>0</v>
      </c>
      <c r="BF195" s="230">
        <f>IF(N195="snížená",J195,0)</f>
        <v>0</v>
      </c>
      <c r="BG195" s="230">
        <f>IF(N195="zákl. přenesená",J195,0)</f>
        <v>0</v>
      </c>
      <c r="BH195" s="230">
        <f>IF(N195="sníž. přenesená",J195,0)</f>
        <v>0</v>
      </c>
      <c r="BI195" s="230">
        <f>IF(N195="nulová",J195,0)</f>
        <v>0</v>
      </c>
      <c r="BJ195" s="15" t="s">
        <v>82</v>
      </c>
      <c r="BK195" s="230">
        <f>ROUND(I195*H195,2)</f>
        <v>0</v>
      </c>
      <c r="BL195" s="15" t="s">
        <v>167</v>
      </c>
      <c r="BM195" s="229" t="s">
        <v>346</v>
      </c>
    </row>
    <row r="196" s="13" customFormat="1">
      <c r="A196" s="13"/>
      <c r="B196" s="231"/>
      <c r="C196" s="232"/>
      <c r="D196" s="233" t="s">
        <v>134</v>
      </c>
      <c r="E196" s="232"/>
      <c r="F196" s="235" t="s">
        <v>347</v>
      </c>
      <c r="G196" s="232"/>
      <c r="H196" s="236">
        <v>0.14000000000000001</v>
      </c>
      <c r="I196" s="237"/>
      <c r="J196" s="232"/>
      <c r="K196" s="232"/>
      <c r="L196" s="238"/>
      <c r="M196" s="239"/>
      <c r="N196" s="240"/>
      <c r="O196" s="240"/>
      <c r="P196" s="240"/>
      <c r="Q196" s="240"/>
      <c r="R196" s="240"/>
      <c r="S196" s="240"/>
      <c r="T196" s="241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2" t="s">
        <v>134</v>
      </c>
      <c r="AU196" s="242" t="s">
        <v>84</v>
      </c>
      <c r="AV196" s="13" t="s">
        <v>84</v>
      </c>
      <c r="AW196" s="13" t="s">
        <v>4</v>
      </c>
      <c r="AX196" s="13" t="s">
        <v>82</v>
      </c>
      <c r="AY196" s="242" t="s">
        <v>126</v>
      </c>
    </row>
    <row r="197" s="2" customFormat="1" ht="24.15" customHeight="1">
      <c r="A197" s="36"/>
      <c r="B197" s="37"/>
      <c r="C197" s="217" t="s">
        <v>348</v>
      </c>
      <c r="D197" s="217" t="s">
        <v>128</v>
      </c>
      <c r="E197" s="218" t="s">
        <v>349</v>
      </c>
      <c r="F197" s="219" t="s">
        <v>350</v>
      </c>
      <c r="G197" s="220" t="s">
        <v>351</v>
      </c>
      <c r="H197" s="221">
        <v>1</v>
      </c>
      <c r="I197" s="222"/>
      <c r="J197" s="223">
        <f>ROUND(I197*H197,2)</f>
        <v>0</v>
      </c>
      <c r="K197" s="224"/>
      <c r="L197" s="42"/>
      <c r="M197" s="225" t="s">
        <v>1</v>
      </c>
      <c r="N197" s="226" t="s">
        <v>39</v>
      </c>
      <c r="O197" s="89"/>
      <c r="P197" s="227">
        <f>O197*H197</f>
        <v>0</v>
      </c>
      <c r="Q197" s="227">
        <v>0</v>
      </c>
      <c r="R197" s="227">
        <f>Q197*H197</f>
        <v>0</v>
      </c>
      <c r="S197" s="227">
        <v>0</v>
      </c>
      <c r="T197" s="228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229" t="s">
        <v>167</v>
      </c>
      <c r="AT197" s="229" t="s">
        <v>128</v>
      </c>
      <c r="AU197" s="229" t="s">
        <v>84</v>
      </c>
      <c r="AY197" s="15" t="s">
        <v>126</v>
      </c>
      <c r="BE197" s="230">
        <f>IF(N197="základní",J197,0)</f>
        <v>0</v>
      </c>
      <c r="BF197" s="230">
        <f>IF(N197="snížená",J197,0)</f>
        <v>0</v>
      </c>
      <c r="BG197" s="230">
        <f>IF(N197="zákl. přenesená",J197,0)</f>
        <v>0</v>
      </c>
      <c r="BH197" s="230">
        <f>IF(N197="sníž. přenesená",J197,0)</f>
        <v>0</v>
      </c>
      <c r="BI197" s="230">
        <f>IF(N197="nulová",J197,0)</f>
        <v>0</v>
      </c>
      <c r="BJ197" s="15" t="s">
        <v>82</v>
      </c>
      <c r="BK197" s="230">
        <f>ROUND(I197*H197,2)</f>
        <v>0</v>
      </c>
      <c r="BL197" s="15" t="s">
        <v>167</v>
      </c>
      <c r="BM197" s="229" t="s">
        <v>352</v>
      </c>
    </row>
    <row r="198" s="12" customFormat="1" ht="25.92" customHeight="1">
      <c r="A198" s="12"/>
      <c r="B198" s="201"/>
      <c r="C198" s="202"/>
      <c r="D198" s="203" t="s">
        <v>73</v>
      </c>
      <c r="E198" s="204" t="s">
        <v>353</v>
      </c>
      <c r="F198" s="204" t="s">
        <v>354</v>
      </c>
      <c r="G198" s="202"/>
      <c r="H198" s="202"/>
      <c r="I198" s="205"/>
      <c r="J198" s="206">
        <f>BK198</f>
        <v>0</v>
      </c>
      <c r="K198" s="202"/>
      <c r="L198" s="207"/>
      <c r="M198" s="208"/>
      <c r="N198" s="209"/>
      <c r="O198" s="209"/>
      <c r="P198" s="210">
        <f>SUM(P199:P200)</f>
        <v>0</v>
      </c>
      <c r="Q198" s="209"/>
      <c r="R198" s="210">
        <f>SUM(R199:R200)</f>
        <v>0</v>
      </c>
      <c r="S198" s="209"/>
      <c r="T198" s="211">
        <f>SUM(T199:T200)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12" t="s">
        <v>132</v>
      </c>
      <c r="AT198" s="213" t="s">
        <v>73</v>
      </c>
      <c r="AU198" s="213" t="s">
        <v>74</v>
      </c>
      <c r="AY198" s="212" t="s">
        <v>126</v>
      </c>
      <c r="BK198" s="214">
        <f>SUM(BK199:BK200)</f>
        <v>0</v>
      </c>
    </row>
    <row r="199" s="2" customFormat="1" ht="16.5" customHeight="1">
      <c r="A199" s="36"/>
      <c r="B199" s="37"/>
      <c r="C199" s="217" t="s">
        <v>355</v>
      </c>
      <c r="D199" s="217" t="s">
        <v>128</v>
      </c>
      <c r="E199" s="218" t="s">
        <v>356</v>
      </c>
      <c r="F199" s="219" t="s">
        <v>357</v>
      </c>
      <c r="G199" s="220" t="s">
        <v>215</v>
      </c>
      <c r="H199" s="221">
        <v>8</v>
      </c>
      <c r="I199" s="222"/>
      <c r="J199" s="223">
        <f>ROUND(I199*H199,2)</f>
        <v>0</v>
      </c>
      <c r="K199" s="224"/>
      <c r="L199" s="42"/>
      <c r="M199" s="225" t="s">
        <v>1</v>
      </c>
      <c r="N199" s="226" t="s">
        <v>39</v>
      </c>
      <c r="O199" s="89"/>
      <c r="P199" s="227">
        <f>O199*H199</f>
        <v>0</v>
      </c>
      <c r="Q199" s="227">
        <v>0</v>
      </c>
      <c r="R199" s="227">
        <f>Q199*H199</f>
        <v>0</v>
      </c>
      <c r="S199" s="227">
        <v>0</v>
      </c>
      <c r="T199" s="228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229" t="s">
        <v>358</v>
      </c>
      <c r="AT199" s="229" t="s">
        <v>128</v>
      </c>
      <c r="AU199" s="229" t="s">
        <v>82</v>
      </c>
      <c r="AY199" s="15" t="s">
        <v>126</v>
      </c>
      <c r="BE199" s="230">
        <f>IF(N199="základní",J199,0)</f>
        <v>0</v>
      </c>
      <c r="BF199" s="230">
        <f>IF(N199="snížená",J199,0)</f>
        <v>0</v>
      </c>
      <c r="BG199" s="230">
        <f>IF(N199="zákl. přenesená",J199,0)</f>
        <v>0</v>
      </c>
      <c r="BH199" s="230">
        <f>IF(N199="sníž. přenesená",J199,0)</f>
        <v>0</v>
      </c>
      <c r="BI199" s="230">
        <f>IF(N199="nulová",J199,0)</f>
        <v>0</v>
      </c>
      <c r="BJ199" s="15" t="s">
        <v>82</v>
      </c>
      <c r="BK199" s="230">
        <f>ROUND(I199*H199,2)</f>
        <v>0</v>
      </c>
      <c r="BL199" s="15" t="s">
        <v>358</v>
      </c>
      <c r="BM199" s="229" t="s">
        <v>359</v>
      </c>
    </row>
    <row r="200" s="2" customFormat="1" ht="16.5" customHeight="1">
      <c r="A200" s="36"/>
      <c r="B200" s="37"/>
      <c r="C200" s="217" t="s">
        <v>360</v>
      </c>
      <c r="D200" s="217" t="s">
        <v>128</v>
      </c>
      <c r="E200" s="218" t="s">
        <v>361</v>
      </c>
      <c r="F200" s="219" t="s">
        <v>362</v>
      </c>
      <c r="G200" s="220" t="s">
        <v>215</v>
      </c>
      <c r="H200" s="221">
        <v>16</v>
      </c>
      <c r="I200" s="222"/>
      <c r="J200" s="223">
        <f>ROUND(I200*H200,2)</f>
        <v>0</v>
      </c>
      <c r="K200" s="224"/>
      <c r="L200" s="42"/>
      <c r="M200" s="225" t="s">
        <v>1</v>
      </c>
      <c r="N200" s="226" t="s">
        <v>39</v>
      </c>
      <c r="O200" s="89"/>
      <c r="P200" s="227">
        <f>O200*H200</f>
        <v>0</v>
      </c>
      <c r="Q200" s="227">
        <v>0</v>
      </c>
      <c r="R200" s="227">
        <f>Q200*H200</f>
        <v>0</v>
      </c>
      <c r="S200" s="227">
        <v>0</v>
      </c>
      <c r="T200" s="228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229" t="s">
        <v>358</v>
      </c>
      <c r="AT200" s="229" t="s">
        <v>128</v>
      </c>
      <c r="AU200" s="229" t="s">
        <v>82</v>
      </c>
      <c r="AY200" s="15" t="s">
        <v>126</v>
      </c>
      <c r="BE200" s="230">
        <f>IF(N200="základní",J200,0)</f>
        <v>0</v>
      </c>
      <c r="BF200" s="230">
        <f>IF(N200="snížená",J200,0)</f>
        <v>0</v>
      </c>
      <c r="BG200" s="230">
        <f>IF(N200="zákl. přenesená",J200,0)</f>
        <v>0</v>
      </c>
      <c r="BH200" s="230">
        <f>IF(N200="sníž. přenesená",J200,0)</f>
        <v>0</v>
      </c>
      <c r="BI200" s="230">
        <f>IF(N200="nulová",J200,0)</f>
        <v>0</v>
      </c>
      <c r="BJ200" s="15" t="s">
        <v>82</v>
      </c>
      <c r="BK200" s="230">
        <f>ROUND(I200*H200,2)</f>
        <v>0</v>
      </c>
      <c r="BL200" s="15" t="s">
        <v>358</v>
      </c>
      <c r="BM200" s="229" t="s">
        <v>363</v>
      </c>
    </row>
    <row r="201" s="12" customFormat="1" ht="25.92" customHeight="1">
      <c r="A201" s="12"/>
      <c r="B201" s="201"/>
      <c r="C201" s="202"/>
      <c r="D201" s="203" t="s">
        <v>73</v>
      </c>
      <c r="E201" s="204" t="s">
        <v>364</v>
      </c>
      <c r="F201" s="204" t="s">
        <v>365</v>
      </c>
      <c r="G201" s="202"/>
      <c r="H201" s="202"/>
      <c r="I201" s="205"/>
      <c r="J201" s="206">
        <f>BK201</f>
        <v>0</v>
      </c>
      <c r="K201" s="202"/>
      <c r="L201" s="207"/>
      <c r="M201" s="208"/>
      <c r="N201" s="209"/>
      <c r="O201" s="209"/>
      <c r="P201" s="210">
        <f>P202+P205+P209+P211</f>
        <v>0</v>
      </c>
      <c r="Q201" s="209"/>
      <c r="R201" s="210">
        <f>R202+R205+R209+R211</f>
        <v>0</v>
      </c>
      <c r="S201" s="209"/>
      <c r="T201" s="211">
        <f>T202+T205+T209+T211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12" t="s">
        <v>149</v>
      </c>
      <c r="AT201" s="213" t="s">
        <v>73</v>
      </c>
      <c r="AU201" s="213" t="s">
        <v>74</v>
      </c>
      <c r="AY201" s="212" t="s">
        <v>126</v>
      </c>
      <c r="BK201" s="214">
        <f>BK202+BK205+BK209+BK211</f>
        <v>0</v>
      </c>
    </row>
    <row r="202" s="12" customFormat="1" ht="22.8" customHeight="1">
      <c r="A202" s="12"/>
      <c r="B202" s="201"/>
      <c r="C202" s="202"/>
      <c r="D202" s="203" t="s">
        <v>73</v>
      </c>
      <c r="E202" s="215" t="s">
        <v>366</v>
      </c>
      <c r="F202" s="215" t="s">
        <v>367</v>
      </c>
      <c r="G202" s="202"/>
      <c r="H202" s="202"/>
      <c r="I202" s="205"/>
      <c r="J202" s="216">
        <f>BK202</f>
        <v>0</v>
      </c>
      <c r="K202" s="202"/>
      <c r="L202" s="207"/>
      <c r="M202" s="208"/>
      <c r="N202" s="209"/>
      <c r="O202" s="209"/>
      <c r="P202" s="210">
        <f>SUM(P203:P204)</f>
        <v>0</v>
      </c>
      <c r="Q202" s="209"/>
      <c r="R202" s="210">
        <f>SUM(R203:R204)</f>
        <v>0</v>
      </c>
      <c r="S202" s="209"/>
      <c r="T202" s="211">
        <f>SUM(T203:T204)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12" t="s">
        <v>149</v>
      </c>
      <c r="AT202" s="213" t="s">
        <v>73</v>
      </c>
      <c r="AU202" s="213" t="s">
        <v>82</v>
      </c>
      <c r="AY202" s="212" t="s">
        <v>126</v>
      </c>
      <c r="BK202" s="214">
        <f>SUM(BK203:BK204)</f>
        <v>0</v>
      </c>
    </row>
    <row r="203" s="2" customFormat="1" ht="16.5" customHeight="1">
      <c r="A203" s="36"/>
      <c r="B203" s="37"/>
      <c r="C203" s="217" t="s">
        <v>368</v>
      </c>
      <c r="D203" s="217" t="s">
        <v>128</v>
      </c>
      <c r="E203" s="218" t="s">
        <v>369</v>
      </c>
      <c r="F203" s="219" t="s">
        <v>370</v>
      </c>
      <c r="G203" s="220" t="s">
        <v>351</v>
      </c>
      <c r="H203" s="221">
        <v>1</v>
      </c>
      <c r="I203" s="222"/>
      <c r="J203" s="223">
        <f>ROUND(I203*H203,2)</f>
        <v>0</v>
      </c>
      <c r="K203" s="224"/>
      <c r="L203" s="42"/>
      <c r="M203" s="225" t="s">
        <v>1</v>
      </c>
      <c r="N203" s="226" t="s">
        <v>39</v>
      </c>
      <c r="O203" s="89"/>
      <c r="P203" s="227">
        <f>O203*H203</f>
        <v>0</v>
      </c>
      <c r="Q203" s="227">
        <v>0</v>
      </c>
      <c r="R203" s="227">
        <f>Q203*H203</f>
        <v>0</v>
      </c>
      <c r="S203" s="227">
        <v>0</v>
      </c>
      <c r="T203" s="228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229" t="s">
        <v>371</v>
      </c>
      <c r="AT203" s="229" t="s">
        <v>128</v>
      </c>
      <c r="AU203" s="229" t="s">
        <v>84</v>
      </c>
      <c r="AY203" s="15" t="s">
        <v>126</v>
      </c>
      <c r="BE203" s="230">
        <f>IF(N203="základní",J203,0)</f>
        <v>0</v>
      </c>
      <c r="BF203" s="230">
        <f>IF(N203="snížená",J203,0)</f>
        <v>0</v>
      </c>
      <c r="BG203" s="230">
        <f>IF(N203="zákl. přenesená",J203,0)</f>
        <v>0</v>
      </c>
      <c r="BH203" s="230">
        <f>IF(N203="sníž. přenesená",J203,0)</f>
        <v>0</v>
      </c>
      <c r="BI203" s="230">
        <f>IF(N203="nulová",J203,0)</f>
        <v>0</v>
      </c>
      <c r="BJ203" s="15" t="s">
        <v>82</v>
      </c>
      <c r="BK203" s="230">
        <f>ROUND(I203*H203,2)</f>
        <v>0</v>
      </c>
      <c r="BL203" s="15" t="s">
        <v>371</v>
      </c>
      <c r="BM203" s="229" t="s">
        <v>372</v>
      </c>
    </row>
    <row r="204" s="2" customFormat="1" ht="16.5" customHeight="1">
      <c r="A204" s="36"/>
      <c r="B204" s="37"/>
      <c r="C204" s="217" t="s">
        <v>373</v>
      </c>
      <c r="D204" s="217" t="s">
        <v>128</v>
      </c>
      <c r="E204" s="218" t="s">
        <v>374</v>
      </c>
      <c r="F204" s="219" t="s">
        <v>375</v>
      </c>
      <c r="G204" s="220" t="s">
        <v>351</v>
      </c>
      <c r="H204" s="221">
        <v>1</v>
      </c>
      <c r="I204" s="222"/>
      <c r="J204" s="223">
        <f>ROUND(I204*H204,2)</f>
        <v>0</v>
      </c>
      <c r="K204" s="224"/>
      <c r="L204" s="42"/>
      <c r="M204" s="225" t="s">
        <v>1</v>
      </c>
      <c r="N204" s="226" t="s">
        <v>39</v>
      </c>
      <c r="O204" s="89"/>
      <c r="P204" s="227">
        <f>O204*H204</f>
        <v>0</v>
      </c>
      <c r="Q204" s="227">
        <v>0</v>
      </c>
      <c r="R204" s="227">
        <f>Q204*H204</f>
        <v>0</v>
      </c>
      <c r="S204" s="227">
        <v>0</v>
      </c>
      <c r="T204" s="228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229" t="s">
        <v>371</v>
      </c>
      <c r="AT204" s="229" t="s">
        <v>128</v>
      </c>
      <c r="AU204" s="229" t="s">
        <v>84</v>
      </c>
      <c r="AY204" s="15" t="s">
        <v>126</v>
      </c>
      <c r="BE204" s="230">
        <f>IF(N204="základní",J204,0)</f>
        <v>0</v>
      </c>
      <c r="BF204" s="230">
        <f>IF(N204="snížená",J204,0)</f>
        <v>0</v>
      </c>
      <c r="BG204" s="230">
        <f>IF(N204="zákl. přenesená",J204,0)</f>
        <v>0</v>
      </c>
      <c r="BH204" s="230">
        <f>IF(N204="sníž. přenesená",J204,0)</f>
        <v>0</v>
      </c>
      <c r="BI204" s="230">
        <f>IF(N204="nulová",J204,0)</f>
        <v>0</v>
      </c>
      <c r="BJ204" s="15" t="s">
        <v>82</v>
      </c>
      <c r="BK204" s="230">
        <f>ROUND(I204*H204,2)</f>
        <v>0</v>
      </c>
      <c r="BL204" s="15" t="s">
        <v>371</v>
      </c>
      <c r="BM204" s="229" t="s">
        <v>376</v>
      </c>
    </row>
    <row r="205" s="12" customFormat="1" ht="22.8" customHeight="1">
      <c r="A205" s="12"/>
      <c r="B205" s="201"/>
      <c r="C205" s="202"/>
      <c r="D205" s="203" t="s">
        <v>73</v>
      </c>
      <c r="E205" s="215" t="s">
        <v>377</v>
      </c>
      <c r="F205" s="215" t="s">
        <v>378</v>
      </c>
      <c r="G205" s="202"/>
      <c r="H205" s="202"/>
      <c r="I205" s="205"/>
      <c r="J205" s="216">
        <f>BK205</f>
        <v>0</v>
      </c>
      <c r="K205" s="202"/>
      <c r="L205" s="207"/>
      <c r="M205" s="208"/>
      <c r="N205" s="209"/>
      <c r="O205" s="209"/>
      <c r="P205" s="210">
        <f>SUM(P206:P208)</f>
        <v>0</v>
      </c>
      <c r="Q205" s="209"/>
      <c r="R205" s="210">
        <f>SUM(R206:R208)</f>
        <v>0</v>
      </c>
      <c r="S205" s="209"/>
      <c r="T205" s="211">
        <f>SUM(T206:T208)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12" t="s">
        <v>149</v>
      </c>
      <c r="AT205" s="213" t="s">
        <v>73</v>
      </c>
      <c r="AU205" s="213" t="s">
        <v>82</v>
      </c>
      <c r="AY205" s="212" t="s">
        <v>126</v>
      </c>
      <c r="BK205" s="214">
        <f>SUM(BK206:BK208)</f>
        <v>0</v>
      </c>
    </row>
    <row r="206" s="2" customFormat="1" ht="16.5" customHeight="1">
      <c r="A206" s="36"/>
      <c r="B206" s="37"/>
      <c r="C206" s="217" t="s">
        <v>379</v>
      </c>
      <c r="D206" s="217" t="s">
        <v>128</v>
      </c>
      <c r="E206" s="218" t="s">
        <v>380</v>
      </c>
      <c r="F206" s="219" t="s">
        <v>381</v>
      </c>
      <c r="G206" s="220" t="s">
        <v>351</v>
      </c>
      <c r="H206" s="221">
        <v>1</v>
      </c>
      <c r="I206" s="222"/>
      <c r="J206" s="223">
        <f>ROUND(I206*H206,2)</f>
        <v>0</v>
      </c>
      <c r="K206" s="224"/>
      <c r="L206" s="42"/>
      <c r="M206" s="225" t="s">
        <v>1</v>
      </c>
      <c r="N206" s="226" t="s">
        <v>39</v>
      </c>
      <c r="O206" s="89"/>
      <c r="P206" s="227">
        <f>O206*H206</f>
        <v>0</v>
      </c>
      <c r="Q206" s="227">
        <v>0</v>
      </c>
      <c r="R206" s="227">
        <f>Q206*H206</f>
        <v>0</v>
      </c>
      <c r="S206" s="227">
        <v>0</v>
      </c>
      <c r="T206" s="228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229" t="s">
        <v>371</v>
      </c>
      <c r="AT206" s="229" t="s">
        <v>128</v>
      </c>
      <c r="AU206" s="229" t="s">
        <v>84</v>
      </c>
      <c r="AY206" s="15" t="s">
        <v>126</v>
      </c>
      <c r="BE206" s="230">
        <f>IF(N206="základní",J206,0)</f>
        <v>0</v>
      </c>
      <c r="BF206" s="230">
        <f>IF(N206="snížená",J206,0)</f>
        <v>0</v>
      </c>
      <c r="BG206" s="230">
        <f>IF(N206="zákl. přenesená",J206,0)</f>
        <v>0</v>
      </c>
      <c r="BH206" s="230">
        <f>IF(N206="sníž. přenesená",J206,0)</f>
        <v>0</v>
      </c>
      <c r="BI206" s="230">
        <f>IF(N206="nulová",J206,0)</f>
        <v>0</v>
      </c>
      <c r="BJ206" s="15" t="s">
        <v>82</v>
      </c>
      <c r="BK206" s="230">
        <f>ROUND(I206*H206,2)</f>
        <v>0</v>
      </c>
      <c r="BL206" s="15" t="s">
        <v>371</v>
      </c>
      <c r="BM206" s="229" t="s">
        <v>382</v>
      </c>
    </row>
    <row r="207" s="2" customFormat="1" ht="16.5" customHeight="1">
      <c r="A207" s="36"/>
      <c r="B207" s="37"/>
      <c r="C207" s="217" t="s">
        <v>383</v>
      </c>
      <c r="D207" s="217" t="s">
        <v>128</v>
      </c>
      <c r="E207" s="218" t="s">
        <v>384</v>
      </c>
      <c r="F207" s="219" t="s">
        <v>385</v>
      </c>
      <c r="G207" s="220" t="s">
        <v>351</v>
      </c>
      <c r="H207" s="221">
        <v>1</v>
      </c>
      <c r="I207" s="222"/>
      <c r="J207" s="223">
        <f>ROUND(I207*H207,2)</f>
        <v>0</v>
      </c>
      <c r="K207" s="224"/>
      <c r="L207" s="42"/>
      <c r="M207" s="225" t="s">
        <v>1</v>
      </c>
      <c r="N207" s="226" t="s">
        <v>39</v>
      </c>
      <c r="O207" s="89"/>
      <c r="P207" s="227">
        <f>O207*H207</f>
        <v>0</v>
      </c>
      <c r="Q207" s="227">
        <v>0</v>
      </c>
      <c r="R207" s="227">
        <f>Q207*H207</f>
        <v>0</v>
      </c>
      <c r="S207" s="227">
        <v>0</v>
      </c>
      <c r="T207" s="228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229" t="s">
        <v>371</v>
      </c>
      <c r="AT207" s="229" t="s">
        <v>128</v>
      </c>
      <c r="AU207" s="229" t="s">
        <v>84</v>
      </c>
      <c r="AY207" s="15" t="s">
        <v>126</v>
      </c>
      <c r="BE207" s="230">
        <f>IF(N207="základní",J207,0)</f>
        <v>0</v>
      </c>
      <c r="BF207" s="230">
        <f>IF(N207="snížená",J207,0)</f>
        <v>0</v>
      </c>
      <c r="BG207" s="230">
        <f>IF(N207="zákl. přenesená",J207,0)</f>
        <v>0</v>
      </c>
      <c r="BH207" s="230">
        <f>IF(N207="sníž. přenesená",J207,0)</f>
        <v>0</v>
      </c>
      <c r="BI207" s="230">
        <f>IF(N207="nulová",J207,0)</f>
        <v>0</v>
      </c>
      <c r="BJ207" s="15" t="s">
        <v>82</v>
      </c>
      <c r="BK207" s="230">
        <f>ROUND(I207*H207,2)</f>
        <v>0</v>
      </c>
      <c r="BL207" s="15" t="s">
        <v>371</v>
      </c>
      <c r="BM207" s="229" t="s">
        <v>386</v>
      </c>
    </row>
    <row r="208" s="2" customFormat="1" ht="16.5" customHeight="1">
      <c r="A208" s="36"/>
      <c r="B208" s="37"/>
      <c r="C208" s="217" t="s">
        <v>387</v>
      </c>
      <c r="D208" s="217" t="s">
        <v>128</v>
      </c>
      <c r="E208" s="218" t="s">
        <v>388</v>
      </c>
      <c r="F208" s="219" t="s">
        <v>389</v>
      </c>
      <c r="G208" s="220" t="s">
        <v>351</v>
      </c>
      <c r="H208" s="221">
        <v>1</v>
      </c>
      <c r="I208" s="222"/>
      <c r="J208" s="223">
        <f>ROUND(I208*H208,2)</f>
        <v>0</v>
      </c>
      <c r="K208" s="224"/>
      <c r="L208" s="42"/>
      <c r="M208" s="225" t="s">
        <v>1</v>
      </c>
      <c r="N208" s="226" t="s">
        <v>39</v>
      </c>
      <c r="O208" s="89"/>
      <c r="P208" s="227">
        <f>O208*H208</f>
        <v>0</v>
      </c>
      <c r="Q208" s="227">
        <v>0</v>
      </c>
      <c r="R208" s="227">
        <f>Q208*H208</f>
        <v>0</v>
      </c>
      <c r="S208" s="227">
        <v>0</v>
      </c>
      <c r="T208" s="228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229" t="s">
        <v>371</v>
      </c>
      <c r="AT208" s="229" t="s">
        <v>128</v>
      </c>
      <c r="AU208" s="229" t="s">
        <v>84</v>
      </c>
      <c r="AY208" s="15" t="s">
        <v>126</v>
      </c>
      <c r="BE208" s="230">
        <f>IF(N208="základní",J208,0)</f>
        <v>0</v>
      </c>
      <c r="BF208" s="230">
        <f>IF(N208="snížená",J208,0)</f>
        <v>0</v>
      </c>
      <c r="BG208" s="230">
        <f>IF(N208="zákl. přenesená",J208,0)</f>
        <v>0</v>
      </c>
      <c r="BH208" s="230">
        <f>IF(N208="sníž. přenesená",J208,0)</f>
        <v>0</v>
      </c>
      <c r="BI208" s="230">
        <f>IF(N208="nulová",J208,0)</f>
        <v>0</v>
      </c>
      <c r="BJ208" s="15" t="s">
        <v>82</v>
      </c>
      <c r="BK208" s="230">
        <f>ROUND(I208*H208,2)</f>
        <v>0</v>
      </c>
      <c r="BL208" s="15" t="s">
        <v>371</v>
      </c>
      <c r="BM208" s="229" t="s">
        <v>390</v>
      </c>
    </row>
    <row r="209" s="12" customFormat="1" ht="22.8" customHeight="1">
      <c r="A209" s="12"/>
      <c r="B209" s="201"/>
      <c r="C209" s="202"/>
      <c r="D209" s="203" t="s">
        <v>73</v>
      </c>
      <c r="E209" s="215" t="s">
        <v>391</v>
      </c>
      <c r="F209" s="215" t="s">
        <v>392</v>
      </c>
      <c r="G209" s="202"/>
      <c r="H209" s="202"/>
      <c r="I209" s="205"/>
      <c r="J209" s="216">
        <f>BK209</f>
        <v>0</v>
      </c>
      <c r="K209" s="202"/>
      <c r="L209" s="207"/>
      <c r="M209" s="208"/>
      <c r="N209" s="209"/>
      <c r="O209" s="209"/>
      <c r="P209" s="210">
        <f>P210</f>
        <v>0</v>
      </c>
      <c r="Q209" s="209"/>
      <c r="R209" s="210">
        <f>R210</f>
        <v>0</v>
      </c>
      <c r="S209" s="209"/>
      <c r="T209" s="211">
        <f>T210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12" t="s">
        <v>149</v>
      </c>
      <c r="AT209" s="213" t="s">
        <v>73</v>
      </c>
      <c r="AU209" s="213" t="s">
        <v>82</v>
      </c>
      <c r="AY209" s="212" t="s">
        <v>126</v>
      </c>
      <c r="BK209" s="214">
        <f>BK210</f>
        <v>0</v>
      </c>
    </row>
    <row r="210" s="2" customFormat="1" ht="16.5" customHeight="1">
      <c r="A210" s="36"/>
      <c r="B210" s="37"/>
      <c r="C210" s="217" t="s">
        <v>393</v>
      </c>
      <c r="D210" s="217" t="s">
        <v>128</v>
      </c>
      <c r="E210" s="218" t="s">
        <v>394</v>
      </c>
      <c r="F210" s="219" t="s">
        <v>395</v>
      </c>
      <c r="G210" s="220" t="s">
        <v>351</v>
      </c>
      <c r="H210" s="221">
        <v>1</v>
      </c>
      <c r="I210" s="222"/>
      <c r="J210" s="223">
        <f>ROUND(I210*H210,2)</f>
        <v>0</v>
      </c>
      <c r="K210" s="224"/>
      <c r="L210" s="42"/>
      <c r="M210" s="225" t="s">
        <v>1</v>
      </c>
      <c r="N210" s="226" t="s">
        <v>39</v>
      </c>
      <c r="O210" s="89"/>
      <c r="P210" s="227">
        <f>O210*H210</f>
        <v>0</v>
      </c>
      <c r="Q210" s="227">
        <v>0</v>
      </c>
      <c r="R210" s="227">
        <f>Q210*H210</f>
        <v>0</v>
      </c>
      <c r="S210" s="227">
        <v>0</v>
      </c>
      <c r="T210" s="228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229" t="s">
        <v>371</v>
      </c>
      <c r="AT210" s="229" t="s">
        <v>128</v>
      </c>
      <c r="AU210" s="229" t="s">
        <v>84</v>
      </c>
      <c r="AY210" s="15" t="s">
        <v>126</v>
      </c>
      <c r="BE210" s="230">
        <f>IF(N210="základní",J210,0)</f>
        <v>0</v>
      </c>
      <c r="BF210" s="230">
        <f>IF(N210="snížená",J210,0)</f>
        <v>0</v>
      </c>
      <c r="BG210" s="230">
        <f>IF(N210="zákl. přenesená",J210,0)</f>
        <v>0</v>
      </c>
      <c r="BH210" s="230">
        <f>IF(N210="sníž. přenesená",J210,0)</f>
        <v>0</v>
      </c>
      <c r="BI210" s="230">
        <f>IF(N210="nulová",J210,0)</f>
        <v>0</v>
      </c>
      <c r="BJ210" s="15" t="s">
        <v>82</v>
      </c>
      <c r="BK210" s="230">
        <f>ROUND(I210*H210,2)</f>
        <v>0</v>
      </c>
      <c r="BL210" s="15" t="s">
        <v>371</v>
      </c>
      <c r="BM210" s="229" t="s">
        <v>396</v>
      </c>
    </row>
    <row r="211" s="12" customFormat="1" ht="22.8" customHeight="1">
      <c r="A211" s="12"/>
      <c r="B211" s="201"/>
      <c r="C211" s="202"/>
      <c r="D211" s="203" t="s">
        <v>73</v>
      </c>
      <c r="E211" s="215" t="s">
        <v>397</v>
      </c>
      <c r="F211" s="215" t="s">
        <v>398</v>
      </c>
      <c r="G211" s="202"/>
      <c r="H211" s="202"/>
      <c r="I211" s="205"/>
      <c r="J211" s="216">
        <f>BK211</f>
        <v>0</v>
      </c>
      <c r="K211" s="202"/>
      <c r="L211" s="207"/>
      <c r="M211" s="208"/>
      <c r="N211" s="209"/>
      <c r="O211" s="209"/>
      <c r="P211" s="210">
        <f>P212</f>
        <v>0</v>
      </c>
      <c r="Q211" s="209"/>
      <c r="R211" s="210">
        <f>R212</f>
        <v>0</v>
      </c>
      <c r="S211" s="209"/>
      <c r="T211" s="211">
        <f>T212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12" t="s">
        <v>149</v>
      </c>
      <c r="AT211" s="213" t="s">
        <v>73</v>
      </c>
      <c r="AU211" s="213" t="s">
        <v>82</v>
      </c>
      <c r="AY211" s="212" t="s">
        <v>126</v>
      </c>
      <c r="BK211" s="214">
        <f>BK212</f>
        <v>0</v>
      </c>
    </row>
    <row r="212" s="2" customFormat="1" ht="16.5" customHeight="1">
      <c r="A212" s="36"/>
      <c r="B212" s="37"/>
      <c r="C212" s="217" t="s">
        <v>399</v>
      </c>
      <c r="D212" s="217" t="s">
        <v>128</v>
      </c>
      <c r="E212" s="218" t="s">
        <v>400</v>
      </c>
      <c r="F212" s="219" t="s">
        <v>401</v>
      </c>
      <c r="G212" s="220" t="s">
        <v>351</v>
      </c>
      <c r="H212" s="221">
        <v>1</v>
      </c>
      <c r="I212" s="222"/>
      <c r="J212" s="223">
        <f>ROUND(I212*H212,2)</f>
        <v>0</v>
      </c>
      <c r="K212" s="224"/>
      <c r="L212" s="42"/>
      <c r="M212" s="254" t="s">
        <v>1</v>
      </c>
      <c r="N212" s="255" t="s">
        <v>39</v>
      </c>
      <c r="O212" s="256"/>
      <c r="P212" s="257">
        <f>O212*H212</f>
        <v>0</v>
      </c>
      <c r="Q212" s="257">
        <v>0</v>
      </c>
      <c r="R212" s="257">
        <f>Q212*H212</f>
        <v>0</v>
      </c>
      <c r="S212" s="257">
        <v>0</v>
      </c>
      <c r="T212" s="258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229" t="s">
        <v>371</v>
      </c>
      <c r="AT212" s="229" t="s">
        <v>128</v>
      </c>
      <c r="AU212" s="229" t="s">
        <v>84</v>
      </c>
      <c r="AY212" s="15" t="s">
        <v>126</v>
      </c>
      <c r="BE212" s="230">
        <f>IF(N212="základní",J212,0)</f>
        <v>0</v>
      </c>
      <c r="BF212" s="230">
        <f>IF(N212="snížená",J212,0)</f>
        <v>0</v>
      </c>
      <c r="BG212" s="230">
        <f>IF(N212="zákl. přenesená",J212,0)</f>
        <v>0</v>
      </c>
      <c r="BH212" s="230">
        <f>IF(N212="sníž. přenesená",J212,0)</f>
        <v>0</v>
      </c>
      <c r="BI212" s="230">
        <f>IF(N212="nulová",J212,0)</f>
        <v>0</v>
      </c>
      <c r="BJ212" s="15" t="s">
        <v>82</v>
      </c>
      <c r="BK212" s="230">
        <f>ROUND(I212*H212,2)</f>
        <v>0</v>
      </c>
      <c r="BL212" s="15" t="s">
        <v>371</v>
      </c>
      <c r="BM212" s="229" t="s">
        <v>402</v>
      </c>
    </row>
    <row r="213" s="2" customFormat="1" ht="6.96" customHeight="1">
      <c r="A213" s="36"/>
      <c r="B213" s="64"/>
      <c r="C213" s="65"/>
      <c r="D213" s="65"/>
      <c r="E213" s="65"/>
      <c r="F213" s="65"/>
      <c r="G213" s="65"/>
      <c r="H213" s="65"/>
      <c r="I213" s="65"/>
      <c r="J213" s="65"/>
      <c r="K213" s="65"/>
      <c r="L213" s="42"/>
      <c r="M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</row>
  </sheetData>
  <sheetProtection sheet="1" autoFilter="0" formatColumns="0" formatRows="0" objects="1" scenarios="1" spinCount="100000" saltValue="3aQMXYmCWpEGVpgakGRgyqPiFD+64Fwg1UD0O17gyCFcxA2/1dtU+57WlFIygRIL92m/mTW9TpUoGeg/y6JKyQ==" hashValue="EYMygwjRylDYJjfWP7jppMshWhCJdrMCDkJtTI2NI3aKO2dIWFCMhdc1ulyNnFLOzmERKvC5MdJ3dkwBokVL9A==" algorithmName="SHA-512" password="CC35"/>
  <autoFilter ref="C129:K212"/>
  <mergeCells count="9">
    <mergeCell ref="E7:H7"/>
    <mergeCell ref="E9:H9"/>
    <mergeCell ref="E18:H18"/>
    <mergeCell ref="E27:H27"/>
    <mergeCell ref="E85:H85"/>
    <mergeCell ref="E87:H87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86</v>
      </c>
    </row>
    <row r="3" s="1" customFormat="1" ht="6.96" customHeight="1">
      <c r="B3" s="134"/>
      <c r="C3" s="135"/>
      <c r="D3" s="135"/>
      <c r="E3" s="135"/>
      <c r="F3" s="135"/>
      <c r="G3" s="135"/>
      <c r="H3" s="135"/>
      <c r="I3" s="135"/>
      <c r="J3" s="135"/>
      <c r="K3" s="135"/>
      <c r="L3" s="18"/>
      <c r="AT3" s="15" t="s">
        <v>84</v>
      </c>
    </row>
    <row r="4" s="1" customFormat="1" ht="24.96" customHeight="1">
      <c r="B4" s="18"/>
      <c r="D4" s="136" t="s">
        <v>89</v>
      </c>
      <c r="L4" s="18"/>
      <c r="M4" s="137" t="s">
        <v>10</v>
      </c>
      <c r="AT4" s="15" t="s">
        <v>4</v>
      </c>
    </row>
    <row r="5" s="1" customFormat="1" ht="6.96" customHeight="1">
      <c r="B5" s="18"/>
      <c r="L5" s="18"/>
    </row>
    <row r="6" s="1" customFormat="1" ht="12" customHeight="1">
      <c r="B6" s="18"/>
      <c r="D6" s="138" t="s">
        <v>16</v>
      </c>
      <c r="L6" s="18"/>
    </row>
    <row r="7" s="1" customFormat="1" ht="16.5" customHeight="1">
      <c r="B7" s="18"/>
      <c r="E7" s="139" t="str">
        <f>'Rekapitulace stavby'!K6</f>
        <v>Výměna havarijních trakčních stožárů DPO</v>
      </c>
      <c r="F7" s="138"/>
      <c r="G7" s="138"/>
      <c r="H7" s="138"/>
      <c r="L7" s="18"/>
    </row>
    <row r="8" s="2" customFormat="1" ht="12" customHeight="1">
      <c r="A8" s="36"/>
      <c r="B8" s="42"/>
      <c r="C8" s="36"/>
      <c r="D8" s="138" t="s">
        <v>90</v>
      </c>
      <c r="E8" s="36"/>
      <c r="F8" s="36"/>
      <c r="G8" s="36"/>
      <c r="H8" s="36"/>
      <c r="I8" s="36"/>
      <c r="J8" s="36"/>
      <c r="K8" s="36"/>
      <c r="L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40" t="s">
        <v>403</v>
      </c>
      <c r="F9" s="36"/>
      <c r="G9" s="36"/>
      <c r="H9" s="36"/>
      <c r="I9" s="36"/>
      <c r="J9" s="36"/>
      <c r="K9" s="36"/>
      <c r="L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38" t="s">
        <v>18</v>
      </c>
      <c r="E11" s="36"/>
      <c r="F11" s="141" t="s">
        <v>1</v>
      </c>
      <c r="G11" s="36"/>
      <c r="H11" s="36"/>
      <c r="I11" s="138" t="s">
        <v>19</v>
      </c>
      <c r="J11" s="141" t="s">
        <v>1</v>
      </c>
      <c r="K11" s="36"/>
      <c r="L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8" t="s">
        <v>20</v>
      </c>
      <c r="E12" s="36"/>
      <c r="F12" s="141" t="s">
        <v>21</v>
      </c>
      <c r="G12" s="36"/>
      <c r="H12" s="36"/>
      <c r="I12" s="138" t="s">
        <v>22</v>
      </c>
      <c r="J12" s="142" t="str">
        <f>'Rekapitulace stavby'!AN8</f>
        <v>6. 5. 2024</v>
      </c>
      <c r="K12" s="36"/>
      <c r="L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38" t="s">
        <v>24</v>
      </c>
      <c r="E14" s="36"/>
      <c r="F14" s="36"/>
      <c r="G14" s="36"/>
      <c r="H14" s="36"/>
      <c r="I14" s="138" t="s">
        <v>25</v>
      </c>
      <c r="J14" s="141" t="str">
        <f>IF('Rekapitulace stavby'!AN10="","",'Rekapitulace stavby'!AN10)</f>
        <v/>
      </c>
      <c r="K14" s="36"/>
      <c r="L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41" t="str">
        <f>IF('Rekapitulace stavby'!E11="","",'Rekapitulace stavby'!E11)</f>
        <v xml:space="preserve"> </v>
      </c>
      <c r="F15" s="36"/>
      <c r="G15" s="36"/>
      <c r="H15" s="36"/>
      <c r="I15" s="138" t="s">
        <v>27</v>
      </c>
      <c r="J15" s="141" t="str">
        <f>IF('Rekapitulace stavby'!AN11="","",'Rekapitulace stavby'!AN11)</f>
        <v/>
      </c>
      <c r="K15" s="36"/>
      <c r="L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38" t="s">
        <v>28</v>
      </c>
      <c r="E17" s="36"/>
      <c r="F17" s="36"/>
      <c r="G17" s="36"/>
      <c r="H17" s="36"/>
      <c r="I17" s="138" t="s">
        <v>25</v>
      </c>
      <c r="J17" s="31" t="str">
        <f>'Rekapitulace stavby'!AN13</f>
        <v>Vyplň údaj</v>
      </c>
      <c r="K17" s="36"/>
      <c r="L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31" t="str">
        <f>'Rekapitulace stavby'!E14</f>
        <v>Vyplň údaj</v>
      </c>
      <c r="F18" s="141"/>
      <c r="G18" s="141"/>
      <c r="H18" s="141"/>
      <c r="I18" s="138" t="s">
        <v>27</v>
      </c>
      <c r="J18" s="31" t="str">
        <f>'Rekapitulace stavby'!AN14</f>
        <v>Vyplň údaj</v>
      </c>
      <c r="K18" s="36"/>
      <c r="L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38" t="s">
        <v>30</v>
      </c>
      <c r="E20" s="36"/>
      <c r="F20" s="36"/>
      <c r="G20" s="36"/>
      <c r="H20" s="36"/>
      <c r="I20" s="138" t="s">
        <v>25</v>
      </c>
      <c r="J20" s="141" t="str">
        <f>IF('Rekapitulace stavby'!AN16="","",'Rekapitulace stavby'!AN16)</f>
        <v/>
      </c>
      <c r="K20" s="36"/>
      <c r="L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41" t="str">
        <f>IF('Rekapitulace stavby'!E17="","",'Rekapitulace stavby'!E17)</f>
        <v xml:space="preserve"> </v>
      </c>
      <c r="F21" s="36"/>
      <c r="G21" s="36"/>
      <c r="H21" s="36"/>
      <c r="I21" s="138" t="s">
        <v>27</v>
      </c>
      <c r="J21" s="141" t="str">
        <f>IF('Rekapitulace stavby'!AN17="","",'Rekapitulace stavby'!AN17)</f>
        <v/>
      </c>
      <c r="K21" s="36"/>
      <c r="L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38" t="s">
        <v>32</v>
      </c>
      <c r="E23" s="36"/>
      <c r="F23" s="36"/>
      <c r="G23" s="36"/>
      <c r="H23" s="36"/>
      <c r="I23" s="138" t="s">
        <v>25</v>
      </c>
      <c r="J23" s="141" t="str">
        <f>IF('Rekapitulace stavby'!AN19="","",'Rekapitulace stavby'!AN19)</f>
        <v/>
      </c>
      <c r="K23" s="36"/>
      <c r="L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41" t="str">
        <f>IF('Rekapitulace stavby'!E20="","",'Rekapitulace stavby'!E20)</f>
        <v xml:space="preserve"> </v>
      </c>
      <c r="F24" s="36"/>
      <c r="G24" s="36"/>
      <c r="H24" s="36"/>
      <c r="I24" s="138" t="s">
        <v>27</v>
      </c>
      <c r="J24" s="141" t="str">
        <f>IF('Rekapitulace stavby'!AN20="","",'Rekapitulace stavby'!AN20)</f>
        <v/>
      </c>
      <c r="K24" s="36"/>
      <c r="L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61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38" t="s">
        <v>33</v>
      </c>
      <c r="E26" s="36"/>
      <c r="F26" s="36"/>
      <c r="G26" s="36"/>
      <c r="H26" s="36"/>
      <c r="I26" s="36"/>
      <c r="J26" s="36"/>
      <c r="K26" s="36"/>
      <c r="L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43"/>
      <c r="B27" s="144"/>
      <c r="C27" s="143"/>
      <c r="D27" s="143"/>
      <c r="E27" s="145" t="s">
        <v>1</v>
      </c>
      <c r="F27" s="145"/>
      <c r="G27" s="145"/>
      <c r="H27" s="145"/>
      <c r="I27" s="143"/>
      <c r="J27" s="143"/>
      <c r="K27" s="143"/>
      <c r="L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7"/>
      <c r="E29" s="147"/>
      <c r="F29" s="147"/>
      <c r="G29" s="147"/>
      <c r="H29" s="147"/>
      <c r="I29" s="147"/>
      <c r="J29" s="147"/>
      <c r="K29" s="147"/>
      <c r="L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42"/>
      <c r="C30" s="36"/>
      <c r="D30" s="148" t="s">
        <v>34</v>
      </c>
      <c r="E30" s="36"/>
      <c r="F30" s="36"/>
      <c r="G30" s="36"/>
      <c r="H30" s="36"/>
      <c r="I30" s="36"/>
      <c r="J30" s="149">
        <f>ROUND(J130, 2)</f>
        <v>0</v>
      </c>
      <c r="K30" s="36"/>
      <c r="L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42"/>
      <c r="C31" s="36"/>
      <c r="D31" s="147"/>
      <c r="E31" s="147"/>
      <c r="F31" s="147"/>
      <c r="G31" s="147"/>
      <c r="H31" s="147"/>
      <c r="I31" s="147"/>
      <c r="J31" s="147"/>
      <c r="K31" s="147"/>
      <c r="L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36"/>
      <c r="F32" s="150" t="s">
        <v>36</v>
      </c>
      <c r="G32" s="36"/>
      <c r="H32" s="36"/>
      <c r="I32" s="150" t="s">
        <v>35</v>
      </c>
      <c r="J32" s="150" t="s">
        <v>37</v>
      </c>
      <c r="K32" s="36"/>
      <c r="L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42"/>
      <c r="C33" s="36"/>
      <c r="D33" s="151" t="s">
        <v>38</v>
      </c>
      <c r="E33" s="138" t="s">
        <v>39</v>
      </c>
      <c r="F33" s="152">
        <f>ROUND((SUM(BE130:BE213)),  2)</f>
        <v>0</v>
      </c>
      <c r="G33" s="36"/>
      <c r="H33" s="36"/>
      <c r="I33" s="153">
        <v>0.20999999999999999</v>
      </c>
      <c r="J33" s="152">
        <f>ROUND(((SUM(BE130:BE213))*I33),  2)</f>
        <v>0</v>
      </c>
      <c r="K33" s="36"/>
      <c r="L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138" t="s">
        <v>40</v>
      </c>
      <c r="F34" s="152">
        <f>ROUND((SUM(BF130:BF213)),  2)</f>
        <v>0</v>
      </c>
      <c r="G34" s="36"/>
      <c r="H34" s="36"/>
      <c r="I34" s="153">
        <v>0.14999999999999999</v>
      </c>
      <c r="J34" s="152">
        <f>ROUND(((SUM(BF130:BF213))*I34),  2)</f>
        <v>0</v>
      </c>
      <c r="K34" s="36"/>
      <c r="L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8" t="s">
        <v>41</v>
      </c>
      <c r="F35" s="152">
        <f>ROUND((SUM(BG130:BG213)),  2)</f>
        <v>0</v>
      </c>
      <c r="G35" s="36"/>
      <c r="H35" s="36"/>
      <c r="I35" s="153">
        <v>0.20999999999999999</v>
      </c>
      <c r="J35" s="152">
        <f>0</f>
        <v>0</v>
      </c>
      <c r="K35" s="36"/>
      <c r="L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38" t="s">
        <v>42</v>
      </c>
      <c r="F36" s="152">
        <f>ROUND((SUM(BH130:BH213)),  2)</f>
        <v>0</v>
      </c>
      <c r="G36" s="36"/>
      <c r="H36" s="36"/>
      <c r="I36" s="153">
        <v>0.14999999999999999</v>
      </c>
      <c r="J36" s="152">
        <f>0</f>
        <v>0</v>
      </c>
      <c r="K36" s="36"/>
      <c r="L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38" t="s">
        <v>43</v>
      </c>
      <c r="F37" s="152">
        <f>ROUND((SUM(BI130:BI213)),  2)</f>
        <v>0</v>
      </c>
      <c r="G37" s="36"/>
      <c r="H37" s="36"/>
      <c r="I37" s="153">
        <v>0</v>
      </c>
      <c r="J37" s="152">
        <f>0</f>
        <v>0</v>
      </c>
      <c r="K37" s="36"/>
      <c r="L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42"/>
      <c r="C39" s="154"/>
      <c r="D39" s="155" t="s">
        <v>44</v>
      </c>
      <c r="E39" s="156"/>
      <c r="F39" s="156"/>
      <c r="G39" s="157" t="s">
        <v>45</v>
      </c>
      <c r="H39" s="158" t="s">
        <v>46</v>
      </c>
      <c r="I39" s="156"/>
      <c r="J39" s="159">
        <f>SUM(J30:J37)</f>
        <v>0</v>
      </c>
      <c r="K39" s="160"/>
      <c r="L39" s="61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42"/>
      <c r="C40" s="36"/>
      <c r="D40" s="36"/>
      <c r="E40" s="36"/>
      <c r="F40" s="36"/>
      <c r="G40" s="36"/>
      <c r="H40" s="36"/>
      <c r="I40" s="36"/>
      <c r="J40" s="36"/>
      <c r="K40" s="36"/>
      <c r="L40" s="61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61"/>
      <c r="D50" s="161" t="s">
        <v>47</v>
      </c>
      <c r="E50" s="162"/>
      <c r="F50" s="162"/>
      <c r="G50" s="161" t="s">
        <v>48</v>
      </c>
      <c r="H50" s="162"/>
      <c r="I50" s="162"/>
      <c r="J50" s="162"/>
      <c r="K50" s="162"/>
      <c r="L50" s="6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42"/>
      <c r="C61" s="36"/>
      <c r="D61" s="163" t="s">
        <v>49</v>
      </c>
      <c r="E61" s="164"/>
      <c r="F61" s="165" t="s">
        <v>50</v>
      </c>
      <c r="G61" s="163" t="s">
        <v>49</v>
      </c>
      <c r="H61" s="164"/>
      <c r="I61" s="164"/>
      <c r="J61" s="166" t="s">
        <v>50</v>
      </c>
      <c r="K61" s="164"/>
      <c r="L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42"/>
      <c r="C65" s="36"/>
      <c r="D65" s="161" t="s">
        <v>51</v>
      </c>
      <c r="E65" s="167"/>
      <c r="F65" s="167"/>
      <c r="G65" s="161" t="s">
        <v>52</v>
      </c>
      <c r="H65" s="167"/>
      <c r="I65" s="167"/>
      <c r="J65" s="167"/>
      <c r="K65" s="167"/>
      <c r="L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42"/>
      <c r="C76" s="36"/>
      <c r="D76" s="163" t="s">
        <v>49</v>
      </c>
      <c r="E76" s="164"/>
      <c r="F76" s="165" t="s">
        <v>50</v>
      </c>
      <c r="G76" s="163" t="s">
        <v>49</v>
      </c>
      <c r="H76" s="164"/>
      <c r="I76" s="164"/>
      <c r="J76" s="166" t="s">
        <v>50</v>
      </c>
      <c r="K76" s="164"/>
      <c r="L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168"/>
      <c r="C77" s="169"/>
      <c r="D77" s="169"/>
      <c r="E77" s="169"/>
      <c r="F77" s="169"/>
      <c r="G77" s="169"/>
      <c r="H77" s="169"/>
      <c r="I77" s="169"/>
      <c r="J77" s="169"/>
      <c r="K77" s="169"/>
      <c r="L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170"/>
      <c r="C81" s="171"/>
      <c r="D81" s="171"/>
      <c r="E81" s="171"/>
      <c r="F81" s="171"/>
      <c r="G81" s="171"/>
      <c r="H81" s="171"/>
      <c r="I81" s="171"/>
      <c r="J81" s="171"/>
      <c r="K81" s="171"/>
      <c r="L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92</v>
      </c>
      <c r="D82" s="38"/>
      <c r="E82" s="38"/>
      <c r="F82" s="38"/>
      <c r="G82" s="38"/>
      <c r="H82" s="38"/>
      <c r="I82" s="38"/>
      <c r="J82" s="38"/>
      <c r="K82" s="38"/>
      <c r="L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8"/>
      <c r="D85" s="38"/>
      <c r="E85" s="172" t="str">
        <f>E7</f>
        <v>Výměna havarijních trakčních stožárů DPO</v>
      </c>
      <c r="F85" s="30"/>
      <c r="G85" s="30"/>
      <c r="H85" s="30"/>
      <c r="I85" s="38"/>
      <c r="J85" s="38"/>
      <c r="K85" s="38"/>
      <c r="L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90</v>
      </c>
      <c r="D86" s="38"/>
      <c r="E86" s="38"/>
      <c r="F86" s="38"/>
      <c r="G86" s="38"/>
      <c r="H86" s="38"/>
      <c r="I86" s="38"/>
      <c r="J86" s="38"/>
      <c r="K86" s="38"/>
      <c r="L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8"/>
      <c r="D87" s="38"/>
      <c r="E87" s="74" t="str">
        <f>E9</f>
        <v>Stožár 56/13 - Třmen do původního základu</v>
      </c>
      <c r="F87" s="38"/>
      <c r="G87" s="38"/>
      <c r="H87" s="38"/>
      <c r="I87" s="38"/>
      <c r="J87" s="38"/>
      <c r="K87" s="38"/>
      <c r="L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8"/>
      <c r="E89" s="38"/>
      <c r="F89" s="25" t="str">
        <f>F12</f>
        <v>Ostrava</v>
      </c>
      <c r="G89" s="38"/>
      <c r="H89" s="38"/>
      <c r="I89" s="30" t="s">
        <v>22</v>
      </c>
      <c r="J89" s="77" t="str">
        <f>IF(J12="","",J12)</f>
        <v>6. 5. 2024</v>
      </c>
      <c r="K89" s="38"/>
      <c r="L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30" t="s">
        <v>24</v>
      </c>
      <c r="D91" s="38"/>
      <c r="E91" s="38"/>
      <c r="F91" s="25" t="str">
        <f>E15</f>
        <v xml:space="preserve"> </v>
      </c>
      <c r="G91" s="38"/>
      <c r="H91" s="38"/>
      <c r="I91" s="30" t="s">
        <v>30</v>
      </c>
      <c r="J91" s="34" t="str">
        <f>E21</f>
        <v xml:space="preserve"> </v>
      </c>
      <c r="K91" s="38"/>
      <c r="L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30" t="s">
        <v>28</v>
      </c>
      <c r="D92" s="38"/>
      <c r="E92" s="38"/>
      <c r="F92" s="25" t="str">
        <f>IF(E18="","",E18)</f>
        <v>Vyplň údaj</v>
      </c>
      <c r="G92" s="38"/>
      <c r="H92" s="38"/>
      <c r="I92" s="30" t="s">
        <v>32</v>
      </c>
      <c r="J92" s="34" t="str">
        <f>E24</f>
        <v xml:space="preserve"> </v>
      </c>
      <c r="K92" s="38"/>
      <c r="L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73" t="s">
        <v>93</v>
      </c>
      <c r="D94" s="174"/>
      <c r="E94" s="174"/>
      <c r="F94" s="174"/>
      <c r="G94" s="174"/>
      <c r="H94" s="174"/>
      <c r="I94" s="174"/>
      <c r="J94" s="175" t="s">
        <v>94</v>
      </c>
      <c r="K94" s="174"/>
      <c r="L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61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76" t="s">
        <v>95</v>
      </c>
      <c r="D96" s="38"/>
      <c r="E96" s="38"/>
      <c r="F96" s="38"/>
      <c r="G96" s="38"/>
      <c r="H96" s="38"/>
      <c r="I96" s="38"/>
      <c r="J96" s="108">
        <f>J130</f>
        <v>0</v>
      </c>
      <c r="K96" s="38"/>
      <c r="L96" s="61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96</v>
      </c>
    </row>
    <row r="97" s="9" customFormat="1" ht="24.96" customHeight="1">
      <c r="A97" s="9"/>
      <c r="B97" s="177"/>
      <c r="C97" s="178"/>
      <c r="D97" s="179" t="s">
        <v>97</v>
      </c>
      <c r="E97" s="180"/>
      <c r="F97" s="180"/>
      <c r="G97" s="180"/>
      <c r="H97" s="180"/>
      <c r="I97" s="180"/>
      <c r="J97" s="181">
        <f>J131</f>
        <v>0</v>
      </c>
      <c r="K97" s="178"/>
      <c r="L97" s="18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3"/>
      <c r="C98" s="184"/>
      <c r="D98" s="185" t="s">
        <v>98</v>
      </c>
      <c r="E98" s="186"/>
      <c r="F98" s="186"/>
      <c r="G98" s="186"/>
      <c r="H98" s="186"/>
      <c r="I98" s="186"/>
      <c r="J98" s="187">
        <f>J132</f>
        <v>0</v>
      </c>
      <c r="K98" s="184"/>
      <c r="L98" s="18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3"/>
      <c r="C99" s="184"/>
      <c r="D99" s="185" t="s">
        <v>99</v>
      </c>
      <c r="E99" s="186"/>
      <c r="F99" s="186"/>
      <c r="G99" s="186"/>
      <c r="H99" s="186"/>
      <c r="I99" s="186"/>
      <c r="J99" s="187">
        <f>J145</f>
        <v>0</v>
      </c>
      <c r="K99" s="184"/>
      <c r="L99" s="18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3"/>
      <c r="C100" s="184"/>
      <c r="D100" s="185" t="s">
        <v>100</v>
      </c>
      <c r="E100" s="186"/>
      <c r="F100" s="186"/>
      <c r="G100" s="186"/>
      <c r="H100" s="186"/>
      <c r="I100" s="186"/>
      <c r="J100" s="187">
        <f>J148</f>
        <v>0</v>
      </c>
      <c r="K100" s="184"/>
      <c r="L100" s="18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3"/>
      <c r="C101" s="184"/>
      <c r="D101" s="185" t="s">
        <v>101</v>
      </c>
      <c r="E101" s="186"/>
      <c r="F101" s="186"/>
      <c r="G101" s="186"/>
      <c r="H101" s="186"/>
      <c r="I101" s="186"/>
      <c r="J101" s="187">
        <f>J155</f>
        <v>0</v>
      </c>
      <c r="K101" s="184"/>
      <c r="L101" s="18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77"/>
      <c r="C102" s="178"/>
      <c r="D102" s="179" t="s">
        <v>102</v>
      </c>
      <c r="E102" s="180"/>
      <c r="F102" s="180"/>
      <c r="G102" s="180"/>
      <c r="H102" s="180"/>
      <c r="I102" s="180"/>
      <c r="J102" s="181">
        <f>J160</f>
        <v>0</v>
      </c>
      <c r="K102" s="178"/>
      <c r="L102" s="182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3"/>
      <c r="C103" s="184"/>
      <c r="D103" s="185" t="s">
        <v>103</v>
      </c>
      <c r="E103" s="186"/>
      <c r="F103" s="186"/>
      <c r="G103" s="186"/>
      <c r="H103" s="186"/>
      <c r="I103" s="186"/>
      <c r="J103" s="187">
        <f>J161</f>
        <v>0</v>
      </c>
      <c r="K103" s="184"/>
      <c r="L103" s="18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3"/>
      <c r="C104" s="184"/>
      <c r="D104" s="185" t="s">
        <v>104</v>
      </c>
      <c r="E104" s="186"/>
      <c r="F104" s="186"/>
      <c r="G104" s="186"/>
      <c r="H104" s="186"/>
      <c r="I104" s="186"/>
      <c r="J104" s="187">
        <f>J176</f>
        <v>0</v>
      </c>
      <c r="K104" s="184"/>
      <c r="L104" s="18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77"/>
      <c r="C105" s="178"/>
      <c r="D105" s="179" t="s">
        <v>105</v>
      </c>
      <c r="E105" s="180"/>
      <c r="F105" s="180"/>
      <c r="G105" s="180"/>
      <c r="H105" s="180"/>
      <c r="I105" s="180"/>
      <c r="J105" s="181">
        <f>J198</f>
        <v>0</v>
      </c>
      <c r="K105" s="178"/>
      <c r="L105" s="182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77"/>
      <c r="C106" s="178"/>
      <c r="D106" s="179" t="s">
        <v>106</v>
      </c>
      <c r="E106" s="180"/>
      <c r="F106" s="180"/>
      <c r="G106" s="180"/>
      <c r="H106" s="180"/>
      <c r="I106" s="180"/>
      <c r="J106" s="181">
        <f>J201</f>
        <v>0</v>
      </c>
      <c r="K106" s="178"/>
      <c r="L106" s="182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83"/>
      <c r="C107" s="184"/>
      <c r="D107" s="185" t="s">
        <v>107</v>
      </c>
      <c r="E107" s="186"/>
      <c r="F107" s="186"/>
      <c r="G107" s="186"/>
      <c r="H107" s="186"/>
      <c r="I107" s="186"/>
      <c r="J107" s="187">
        <f>J202</f>
        <v>0</v>
      </c>
      <c r="K107" s="184"/>
      <c r="L107" s="188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3"/>
      <c r="C108" s="184"/>
      <c r="D108" s="185" t="s">
        <v>108</v>
      </c>
      <c r="E108" s="186"/>
      <c r="F108" s="186"/>
      <c r="G108" s="186"/>
      <c r="H108" s="186"/>
      <c r="I108" s="186"/>
      <c r="J108" s="187">
        <f>J205</f>
        <v>0</v>
      </c>
      <c r="K108" s="184"/>
      <c r="L108" s="188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3"/>
      <c r="C109" s="184"/>
      <c r="D109" s="185" t="s">
        <v>109</v>
      </c>
      <c r="E109" s="186"/>
      <c r="F109" s="186"/>
      <c r="G109" s="186"/>
      <c r="H109" s="186"/>
      <c r="I109" s="186"/>
      <c r="J109" s="187">
        <f>J210</f>
        <v>0</v>
      </c>
      <c r="K109" s="184"/>
      <c r="L109" s="188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3"/>
      <c r="C110" s="184"/>
      <c r="D110" s="185" t="s">
        <v>110</v>
      </c>
      <c r="E110" s="186"/>
      <c r="F110" s="186"/>
      <c r="G110" s="186"/>
      <c r="H110" s="186"/>
      <c r="I110" s="186"/>
      <c r="J110" s="187">
        <f>J212</f>
        <v>0</v>
      </c>
      <c r="K110" s="184"/>
      <c r="L110" s="188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6"/>
      <c r="B111" s="37"/>
      <c r="C111" s="38"/>
      <c r="D111" s="38"/>
      <c r="E111" s="38"/>
      <c r="F111" s="38"/>
      <c r="G111" s="38"/>
      <c r="H111" s="38"/>
      <c r="I111" s="38"/>
      <c r="J111" s="38"/>
      <c r="K111" s="38"/>
      <c r="L111" s="61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6.96" customHeight="1">
      <c r="A112" s="36"/>
      <c r="B112" s="64"/>
      <c r="C112" s="65"/>
      <c r="D112" s="65"/>
      <c r="E112" s="65"/>
      <c r="F112" s="65"/>
      <c r="G112" s="65"/>
      <c r="H112" s="65"/>
      <c r="I112" s="65"/>
      <c r="J112" s="65"/>
      <c r="K112" s="65"/>
      <c r="L112" s="61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6" s="2" customFormat="1" ht="6.96" customHeight="1">
      <c r="A116" s="36"/>
      <c r="B116" s="66"/>
      <c r="C116" s="67"/>
      <c r="D116" s="67"/>
      <c r="E116" s="67"/>
      <c r="F116" s="67"/>
      <c r="G116" s="67"/>
      <c r="H116" s="67"/>
      <c r="I116" s="67"/>
      <c r="J116" s="67"/>
      <c r="K116" s="67"/>
      <c r="L116" s="61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24.96" customHeight="1">
      <c r="A117" s="36"/>
      <c r="B117" s="37"/>
      <c r="C117" s="21" t="s">
        <v>111</v>
      </c>
      <c r="D117" s="38"/>
      <c r="E117" s="38"/>
      <c r="F117" s="38"/>
      <c r="G117" s="38"/>
      <c r="H117" s="38"/>
      <c r="I117" s="38"/>
      <c r="J117" s="38"/>
      <c r="K117" s="38"/>
      <c r="L117" s="61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6.96" customHeight="1">
      <c r="A118" s="36"/>
      <c r="B118" s="37"/>
      <c r="C118" s="38"/>
      <c r="D118" s="38"/>
      <c r="E118" s="38"/>
      <c r="F118" s="38"/>
      <c r="G118" s="38"/>
      <c r="H118" s="38"/>
      <c r="I118" s="38"/>
      <c r="J118" s="38"/>
      <c r="K118" s="38"/>
      <c r="L118" s="61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2" customHeight="1">
      <c r="A119" s="36"/>
      <c r="B119" s="37"/>
      <c r="C119" s="30" t="s">
        <v>16</v>
      </c>
      <c r="D119" s="38"/>
      <c r="E119" s="38"/>
      <c r="F119" s="38"/>
      <c r="G119" s="38"/>
      <c r="H119" s="38"/>
      <c r="I119" s="38"/>
      <c r="J119" s="38"/>
      <c r="K119" s="38"/>
      <c r="L119" s="61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16.5" customHeight="1">
      <c r="A120" s="36"/>
      <c r="B120" s="37"/>
      <c r="C120" s="38"/>
      <c r="D120" s="38"/>
      <c r="E120" s="172" t="str">
        <f>E7</f>
        <v>Výměna havarijních trakčních stožárů DPO</v>
      </c>
      <c r="F120" s="30"/>
      <c r="G120" s="30"/>
      <c r="H120" s="30"/>
      <c r="I120" s="38"/>
      <c r="J120" s="38"/>
      <c r="K120" s="38"/>
      <c r="L120" s="61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12" customHeight="1">
      <c r="A121" s="36"/>
      <c r="B121" s="37"/>
      <c r="C121" s="30" t="s">
        <v>90</v>
      </c>
      <c r="D121" s="38"/>
      <c r="E121" s="38"/>
      <c r="F121" s="38"/>
      <c r="G121" s="38"/>
      <c r="H121" s="38"/>
      <c r="I121" s="38"/>
      <c r="J121" s="38"/>
      <c r="K121" s="38"/>
      <c r="L121" s="61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16.5" customHeight="1">
      <c r="A122" s="36"/>
      <c r="B122" s="37"/>
      <c r="C122" s="38"/>
      <c r="D122" s="38"/>
      <c r="E122" s="74" t="str">
        <f>E9</f>
        <v>Stožár 56/13 - Třmen do původního základu</v>
      </c>
      <c r="F122" s="38"/>
      <c r="G122" s="38"/>
      <c r="H122" s="38"/>
      <c r="I122" s="38"/>
      <c r="J122" s="38"/>
      <c r="K122" s="38"/>
      <c r="L122" s="61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6.96" customHeight="1">
      <c r="A123" s="36"/>
      <c r="B123" s="37"/>
      <c r="C123" s="38"/>
      <c r="D123" s="38"/>
      <c r="E123" s="38"/>
      <c r="F123" s="38"/>
      <c r="G123" s="38"/>
      <c r="H123" s="38"/>
      <c r="I123" s="38"/>
      <c r="J123" s="38"/>
      <c r="K123" s="38"/>
      <c r="L123" s="61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12" customHeight="1">
      <c r="A124" s="36"/>
      <c r="B124" s="37"/>
      <c r="C124" s="30" t="s">
        <v>20</v>
      </c>
      <c r="D124" s="38"/>
      <c r="E124" s="38"/>
      <c r="F124" s="25" t="str">
        <f>F12</f>
        <v>Ostrava</v>
      </c>
      <c r="G124" s="38"/>
      <c r="H124" s="38"/>
      <c r="I124" s="30" t="s">
        <v>22</v>
      </c>
      <c r="J124" s="77" t="str">
        <f>IF(J12="","",J12)</f>
        <v>6. 5. 2024</v>
      </c>
      <c r="K124" s="38"/>
      <c r="L124" s="61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2" customFormat="1" ht="6.96" customHeight="1">
      <c r="A125" s="36"/>
      <c r="B125" s="37"/>
      <c r="C125" s="38"/>
      <c r="D125" s="38"/>
      <c r="E125" s="38"/>
      <c r="F125" s="38"/>
      <c r="G125" s="38"/>
      <c r="H125" s="38"/>
      <c r="I125" s="38"/>
      <c r="J125" s="38"/>
      <c r="K125" s="38"/>
      <c r="L125" s="61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2" customFormat="1" ht="15.15" customHeight="1">
      <c r="A126" s="36"/>
      <c r="B126" s="37"/>
      <c r="C126" s="30" t="s">
        <v>24</v>
      </c>
      <c r="D126" s="38"/>
      <c r="E126" s="38"/>
      <c r="F126" s="25" t="str">
        <f>E15</f>
        <v xml:space="preserve"> </v>
      </c>
      <c r="G126" s="38"/>
      <c r="H126" s="38"/>
      <c r="I126" s="30" t="s">
        <v>30</v>
      </c>
      <c r="J126" s="34" t="str">
        <f>E21</f>
        <v xml:space="preserve"> </v>
      </c>
      <c r="K126" s="38"/>
      <c r="L126" s="61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="2" customFormat="1" ht="15.15" customHeight="1">
      <c r="A127" s="36"/>
      <c r="B127" s="37"/>
      <c r="C127" s="30" t="s">
        <v>28</v>
      </c>
      <c r="D127" s="38"/>
      <c r="E127" s="38"/>
      <c r="F127" s="25" t="str">
        <f>IF(E18="","",E18)</f>
        <v>Vyplň údaj</v>
      </c>
      <c r="G127" s="38"/>
      <c r="H127" s="38"/>
      <c r="I127" s="30" t="s">
        <v>32</v>
      </c>
      <c r="J127" s="34" t="str">
        <f>E24</f>
        <v xml:space="preserve"> </v>
      </c>
      <c r="K127" s="38"/>
      <c r="L127" s="61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="2" customFormat="1" ht="10.32" customHeight="1">
      <c r="A128" s="36"/>
      <c r="B128" s="37"/>
      <c r="C128" s="38"/>
      <c r="D128" s="38"/>
      <c r="E128" s="38"/>
      <c r="F128" s="38"/>
      <c r="G128" s="38"/>
      <c r="H128" s="38"/>
      <c r="I128" s="38"/>
      <c r="J128" s="38"/>
      <c r="K128" s="38"/>
      <c r="L128" s="61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="11" customFormat="1" ht="29.28" customHeight="1">
      <c r="A129" s="189"/>
      <c r="B129" s="190"/>
      <c r="C129" s="191" t="s">
        <v>112</v>
      </c>
      <c r="D129" s="192" t="s">
        <v>59</v>
      </c>
      <c r="E129" s="192" t="s">
        <v>55</v>
      </c>
      <c r="F129" s="192" t="s">
        <v>56</v>
      </c>
      <c r="G129" s="192" t="s">
        <v>113</v>
      </c>
      <c r="H129" s="192" t="s">
        <v>114</v>
      </c>
      <c r="I129" s="192" t="s">
        <v>115</v>
      </c>
      <c r="J129" s="193" t="s">
        <v>94</v>
      </c>
      <c r="K129" s="194" t="s">
        <v>116</v>
      </c>
      <c r="L129" s="195"/>
      <c r="M129" s="98" t="s">
        <v>1</v>
      </c>
      <c r="N129" s="99" t="s">
        <v>38</v>
      </c>
      <c r="O129" s="99" t="s">
        <v>117</v>
      </c>
      <c r="P129" s="99" t="s">
        <v>118</v>
      </c>
      <c r="Q129" s="99" t="s">
        <v>119</v>
      </c>
      <c r="R129" s="99" t="s">
        <v>120</v>
      </c>
      <c r="S129" s="99" t="s">
        <v>121</v>
      </c>
      <c r="T129" s="100" t="s">
        <v>122</v>
      </c>
      <c r="U129" s="189"/>
      <c r="V129" s="189"/>
      <c r="W129" s="189"/>
      <c r="X129" s="189"/>
      <c r="Y129" s="189"/>
      <c r="Z129" s="189"/>
      <c r="AA129" s="189"/>
      <c r="AB129" s="189"/>
      <c r="AC129" s="189"/>
      <c r="AD129" s="189"/>
      <c r="AE129" s="189"/>
    </row>
    <row r="130" s="2" customFormat="1" ht="22.8" customHeight="1">
      <c r="A130" s="36"/>
      <c r="B130" s="37"/>
      <c r="C130" s="105" t="s">
        <v>123</v>
      </c>
      <c r="D130" s="38"/>
      <c r="E130" s="38"/>
      <c r="F130" s="38"/>
      <c r="G130" s="38"/>
      <c r="H130" s="38"/>
      <c r="I130" s="38"/>
      <c r="J130" s="196">
        <f>BK130</f>
        <v>0</v>
      </c>
      <c r="K130" s="38"/>
      <c r="L130" s="42"/>
      <c r="M130" s="101"/>
      <c r="N130" s="197"/>
      <c r="O130" s="102"/>
      <c r="P130" s="198">
        <f>P131+P160+P198+P201</f>
        <v>0</v>
      </c>
      <c r="Q130" s="102"/>
      <c r="R130" s="198">
        <f>R131+R160+R198+R201</f>
        <v>5.3928757182770006</v>
      </c>
      <c r="S130" s="102"/>
      <c r="T130" s="199">
        <f>T131+T160+T198+T201</f>
        <v>6.6192799999999998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5" t="s">
        <v>73</v>
      </c>
      <c r="AU130" s="15" t="s">
        <v>96</v>
      </c>
      <c r="BK130" s="200">
        <f>BK131+BK160+BK198+BK201</f>
        <v>0</v>
      </c>
    </row>
    <row r="131" s="12" customFormat="1" ht="25.92" customHeight="1">
      <c r="A131" s="12"/>
      <c r="B131" s="201"/>
      <c r="C131" s="202"/>
      <c r="D131" s="203" t="s">
        <v>73</v>
      </c>
      <c r="E131" s="204" t="s">
        <v>124</v>
      </c>
      <c r="F131" s="204" t="s">
        <v>125</v>
      </c>
      <c r="G131" s="202"/>
      <c r="H131" s="202"/>
      <c r="I131" s="205"/>
      <c r="J131" s="206">
        <f>BK131</f>
        <v>0</v>
      </c>
      <c r="K131" s="202"/>
      <c r="L131" s="207"/>
      <c r="M131" s="208"/>
      <c r="N131" s="209"/>
      <c r="O131" s="209"/>
      <c r="P131" s="210">
        <f>P132+P145+P148+P155</f>
        <v>0</v>
      </c>
      <c r="Q131" s="209"/>
      <c r="R131" s="210">
        <f>R132+R145+R148+R155</f>
        <v>4.915882038277001</v>
      </c>
      <c r="S131" s="209"/>
      <c r="T131" s="211">
        <f>T132+T145+T148+T155</f>
        <v>3.2542800000000001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2" t="s">
        <v>82</v>
      </c>
      <c r="AT131" s="213" t="s">
        <v>73</v>
      </c>
      <c r="AU131" s="213" t="s">
        <v>74</v>
      </c>
      <c r="AY131" s="212" t="s">
        <v>126</v>
      </c>
      <c r="BK131" s="214">
        <f>BK132+BK145+BK148+BK155</f>
        <v>0</v>
      </c>
    </row>
    <row r="132" s="12" customFormat="1" ht="22.8" customHeight="1">
      <c r="A132" s="12"/>
      <c r="B132" s="201"/>
      <c r="C132" s="202"/>
      <c r="D132" s="203" t="s">
        <v>73</v>
      </c>
      <c r="E132" s="215" t="s">
        <v>84</v>
      </c>
      <c r="F132" s="215" t="s">
        <v>127</v>
      </c>
      <c r="G132" s="202"/>
      <c r="H132" s="202"/>
      <c r="I132" s="205"/>
      <c r="J132" s="216">
        <f>BK132</f>
        <v>0</v>
      </c>
      <c r="K132" s="202"/>
      <c r="L132" s="207"/>
      <c r="M132" s="208"/>
      <c r="N132" s="209"/>
      <c r="O132" s="209"/>
      <c r="P132" s="210">
        <f>SUM(P133:P144)</f>
        <v>0</v>
      </c>
      <c r="Q132" s="209"/>
      <c r="R132" s="210">
        <f>SUM(R133:R144)</f>
        <v>4.5951341870770008</v>
      </c>
      <c r="S132" s="209"/>
      <c r="T132" s="211">
        <f>SUM(T133:T144)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2" t="s">
        <v>82</v>
      </c>
      <c r="AT132" s="213" t="s">
        <v>73</v>
      </c>
      <c r="AU132" s="213" t="s">
        <v>82</v>
      </c>
      <c r="AY132" s="212" t="s">
        <v>126</v>
      </c>
      <c r="BK132" s="214">
        <f>SUM(BK133:BK144)</f>
        <v>0</v>
      </c>
    </row>
    <row r="133" s="2" customFormat="1" ht="16.5" customHeight="1">
      <c r="A133" s="36"/>
      <c r="B133" s="37"/>
      <c r="C133" s="217" t="s">
        <v>82</v>
      </c>
      <c r="D133" s="217" t="s">
        <v>128</v>
      </c>
      <c r="E133" s="218" t="s">
        <v>129</v>
      </c>
      <c r="F133" s="219" t="s">
        <v>130</v>
      </c>
      <c r="G133" s="220" t="s">
        <v>131</v>
      </c>
      <c r="H133" s="221">
        <v>0.20000000000000001</v>
      </c>
      <c r="I133" s="222"/>
      <c r="J133" s="223">
        <f>ROUND(I133*H133,2)</f>
        <v>0</v>
      </c>
      <c r="K133" s="224"/>
      <c r="L133" s="42"/>
      <c r="M133" s="225" t="s">
        <v>1</v>
      </c>
      <c r="N133" s="226" t="s">
        <v>39</v>
      </c>
      <c r="O133" s="89"/>
      <c r="P133" s="227">
        <f>O133*H133</f>
        <v>0</v>
      </c>
      <c r="Q133" s="227">
        <v>2.5018722040000001</v>
      </c>
      <c r="R133" s="227">
        <f>Q133*H133</f>
        <v>0.50037444080000004</v>
      </c>
      <c r="S133" s="227">
        <v>0</v>
      </c>
      <c r="T133" s="228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29" t="s">
        <v>132</v>
      </c>
      <c r="AT133" s="229" t="s">
        <v>128</v>
      </c>
      <c r="AU133" s="229" t="s">
        <v>84</v>
      </c>
      <c r="AY133" s="15" t="s">
        <v>126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5" t="s">
        <v>82</v>
      </c>
      <c r="BK133" s="230">
        <f>ROUND(I133*H133,2)</f>
        <v>0</v>
      </c>
      <c r="BL133" s="15" t="s">
        <v>132</v>
      </c>
      <c r="BM133" s="229" t="s">
        <v>133</v>
      </c>
    </row>
    <row r="134" s="13" customFormat="1">
      <c r="A134" s="13"/>
      <c r="B134" s="231"/>
      <c r="C134" s="232"/>
      <c r="D134" s="233" t="s">
        <v>134</v>
      </c>
      <c r="E134" s="234" t="s">
        <v>1</v>
      </c>
      <c r="F134" s="235" t="s">
        <v>135</v>
      </c>
      <c r="G134" s="232"/>
      <c r="H134" s="236">
        <v>0.20000000000000001</v>
      </c>
      <c r="I134" s="237"/>
      <c r="J134" s="232"/>
      <c r="K134" s="232"/>
      <c r="L134" s="238"/>
      <c r="M134" s="239"/>
      <c r="N134" s="240"/>
      <c r="O134" s="240"/>
      <c r="P134" s="240"/>
      <c r="Q134" s="240"/>
      <c r="R134" s="240"/>
      <c r="S134" s="240"/>
      <c r="T134" s="241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2" t="s">
        <v>134</v>
      </c>
      <c r="AU134" s="242" t="s">
        <v>84</v>
      </c>
      <c r="AV134" s="13" t="s">
        <v>84</v>
      </c>
      <c r="AW134" s="13" t="s">
        <v>31</v>
      </c>
      <c r="AX134" s="13" t="s">
        <v>82</v>
      </c>
      <c r="AY134" s="242" t="s">
        <v>126</v>
      </c>
    </row>
    <row r="135" s="2" customFormat="1" ht="16.5" customHeight="1">
      <c r="A135" s="36"/>
      <c r="B135" s="37"/>
      <c r="C135" s="217" t="s">
        <v>84</v>
      </c>
      <c r="D135" s="217" t="s">
        <v>128</v>
      </c>
      <c r="E135" s="218" t="s">
        <v>136</v>
      </c>
      <c r="F135" s="219" t="s">
        <v>137</v>
      </c>
      <c r="G135" s="220" t="s">
        <v>131</v>
      </c>
      <c r="H135" s="221">
        <v>1.6200000000000001</v>
      </c>
      <c r="I135" s="222"/>
      <c r="J135" s="223">
        <f>ROUND(I135*H135,2)</f>
        <v>0</v>
      </c>
      <c r="K135" s="224"/>
      <c r="L135" s="42"/>
      <c r="M135" s="225" t="s">
        <v>1</v>
      </c>
      <c r="N135" s="226" t="s">
        <v>39</v>
      </c>
      <c r="O135" s="89"/>
      <c r="P135" s="227">
        <f>O135*H135</f>
        <v>0</v>
      </c>
      <c r="Q135" s="227">
        <v>2.5018722040000001</v>
      </c>
      <c r="R135" s="227">
        <f>Q135*H135</f>
        <v>4.0530329704800003</v>
      </c>
      <c r="S135" s="227">
        <v>0</v>
      </c>
      <c r="T135" s="228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29" t="s">
        <v>132</v>
      </c>
      <c r="AT135" s="229" t="s">
        <v>128</v>
      </c>
      <c r="AU135" s="229" t="s">
        <v>84</v>
      </c>
      <c r="AY135" s="15" t="s">
        <v>126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5" t="s">
        <v>82</v>
      </c>
      <c r="BK135" s="230">
        <f>ROUND(I135*H135,2)</f>
        <v>0</v>
      </c>
      <c r="BL135" s="15" t="s">
        <v>132</v>
      </c>
      <c r="BM135" s="229" t="s">
        <v>138</v>
      </c>
    </row>
    <row r="136" s="13" customFormat="1">
      <c r="A136" s="13"/>
      <c r="B136" s="231"/>
      <c r="C136" s="232"/>
      <c r="D136" s="233" t="s">
        <v>134</v>
      </c>
      <c r="E136" s="234" t="s">
        <v>1</v>
      </c>
      <c r="F136" s="235" t="s">
        <v>139</v>
      </c>
      <c r="G136" s="232"/>
      <c r="H136" s="236">
        <v>1.6200000000000001</v>
      </c>
      <c r="I136" s="237"/>
      <c r="J136" s="232"/>
      <c r="K136" s="232"/>
      <c r="L136" s="238"/>
      <c r="M136" s="239"/>
      <c r="N136" s="240"/>
      <c r="O136" s="240"/>
      <c r="P136" s="240"/>
      <c r="Q136" s="240"/>
      <c r="R136" s="240"/>
      <c r="S136" s="240"/>
      <c r="T136" s="241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2" t="s">
        <v>134</v>
      </c>
      <c r="AU136" s="242" t="s">
        <v>84</v>
      </c>
      <c r="AV136" s="13" t="s">
        <v>84</v>
      </c>
      <c r="AW136" s="13" t="s">
        <v>31</v>
      </c>
      <c r="AX136" s="13" t="s">
        <v>82</v>
      </c>
      <c r="AY136" s="242" t="s">
        <v>126</v>
      </c>
    </row>
    <row r="137" s="2" customFormat="1" ht="16.5" customHeight="1">
      <c r="A137" s="36"/>
      <c r="B137" s="37"/>
      <c r="C137" s="217" t="s">
        <v>140</v>
      </c>
      <c r="D137" s="217" t="s">
        <v>128</v>
      </c>
      <c r="E137" s="218" t="s">
        <v>141</v>
      </c>
      <c r="F137" s="219" t="s">
        <v>142</v>
      </c>
      <c r="G137" s="220" t="s">
        <v>143</v>
      </c>
      <c r="H137" s="221">
        <v>3.6000000000000001</v>
      </c>
      <c r="I137" s="222"/>
      <c r="J137" s="223">
        <f>ROUND(I137*H137,2)</f>
        <v>0</v>
      </c>
      <c r="K137" s="224"/>
      <c r="L137" s="42"/>
      <c r="M137" s="225" t="s">
        <v>1</v>
      </c>
      <c r="N137" s="226" t="s">
        <v>39</v>
      </c>
      <c r="O137" s="89"/>
      <c r="P137" s="227">
        <f>O137*H137</f>
        <v>0</v>
      </c>
      <c r="Q137" s="227">
        <v>0.0026369000000000002</v>
      </c>
      <c r="R137" s="227">
        <f>Q137*H137</f>
        <v>0.0094928400000000007</v>
      </c>
      <c r="S137" s="227">
        <v>0</v>
      </c>
      <c r="T137" s="228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29" t="s">
        <v>132</v>
      </c>
      <c r="AT137" s="229" t="s">
        <v>128</v>
      </c>
      <c r="AU137" s="229" t="s">
        <v>84</v>
      </c>
      <c r="AY137" s="15" t="s">
        <v>126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5" t="s">
        <v>82</v>
      </c>
      <c r="BK137" s="230">
        <f>ROUND(I137*H137,2)</f>
        <v>0</v>
      </c>
      <c r="BL137" s="15" t="s">
        <v>132</v>
      </c>
      <c r="BM137" s="229" t="s">
        <v>404</v>
      </c>
    </row>
    <row r="138" s="13" customFormat="1">
      <c r="A138" s="13"/>
      <c r="B138" s="231"/>
      <c r="C138" s="232"/>
      <c r="D138" s="233" t="s">
        <v>134</v>
      </c>
      <c r="E138" s="234" t="s">
        <v>1</v>
      </c>
      <c r="F138" s="235" t="s">
        <v>145</v>
      </c>
      <c r="G138" s="232"/>
      <c r="H138" s="236">
        <v>3.6000000000000001</v>
      </c>
      <c r="I138" s="237"/>
      <c r="J138" s="232"/>
      <c r="K138" s="232"/>
      <c r="L138" s="238"/>
      <c r="M138" s="239"/>
      <c r="N138" s="240"/>
      <c r="O138" s="240"/>
      <c r="P138" s="240"/>
      <c r="Q138" s="240"/>
      <c r="R138" s="240"/>
      <c r="S138" s="240"/>
      <c r="T138" s="24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2" t="s">
        <v>134</v>
      </c>
      <c r="AU138" s="242" t="s">
        <v>84</v>
      </c>
      <c r="AV138" s="13" t="s">
        <v>84</v>
      </c>
      <c r="AW138" s="13" t="s">
        <v>31</v>
      </c>
      <c r="AX138" s="13" t="s">
        <v>82</v>
      </c>
      <c r="AY138" s="242" t="s">
        <v>126</v>
      </c>
    </row>
    <row r="139" s="2" customFormat="1" ht="16.5" customHeight="1">
      <c r="A139" s="36"/>
      <c r="B139" s="37"/>
      <c r="C139" s="217" t="s">
        <v>132</v>
      </c>
      <c r="D139" s="217" t="s">
        <v>128</v>
      </c>
      <c r="E139" s="218" t="s">
        <v>146</v>
      </c>
      <c r="F139" s="219" t="s">
        <v>147</v>
      </c>
      <c r="G139" s="220" t="s">
        <v>143</v>
      </c>
      <c r="H139" s="221">
        <v>3.6000000000000001</v>
      </c>
      <c r="I139" s="222"/>
      <c r="J139" s="223">
        <f>ROUND(I139*H139,2)</f>
        <v>0</v>
      </c>
      <c r="K139" s="224"/>
      <c r="L139" s="42"/>
      <c r="M139" s="225" t="s">
        <v>1</v>
      </c>
      <c r="N139" s="226" t="s">
        <v>39</v>
      </c>
      <c r="O139" s="89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29" t="s">
        <v>132</v>
      </c>
      <c r="AT139" s="229" t="s">
        <v>128</v>
      </c>
      <c r="AU139" s="229" t="s">
        <v>84</v>
      </c>
      <c r="AY139" s="15" t="s">
        <v>126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5" t="s">
        <v>82</v>
      </c>
      <c r="BK139" s="230">
        <f>ROUND(I139*H139,2)</f>
        <v>0</v>
      </c>
      <c r="BL139" s="15" t="s">
        <v>132</v>
      </c>
      <c r="BM139" s="229" t="s">
        <v>405</v>
      </c>
    </row>
    <row r="140" s="13" customFormat="1">
      <c r="A140" s="13"/>
      <c r="B140" s="231"/>
      <c r="C140" s="232"/>
      <c r="D140" s="233" t="s">
        <v>134</v>
      </c>
      <c r="E140" s="234" t="s">
        <v>1</v>
      </c>
      <c r="F140" s="235" t="s">
        <v>145</v>
      </c>
      <c r="G140" s="232"/>
      <c r="H140" s="236">
        <v>3.6000000000000001</v>
      </c>
      <c r="I140" s="237"/>
      <c r="J140" s="232"/>
      <c r="K140" s="232"/>
      <c r="L140" s="238"/>
      <c r="M140" s="239"/>
      <c r="N140" s="240"/>
      <c r="O140" s="240"/>
      <c r="P140" s="240"/>
      <c r="Q140" s="240"/>
      <c r="R140" s="240"/>
      <c r="S140" s="240"/>
      <c r="T140" s="241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2" t="s">
        <v>134</v>
      </c>
      <c r="AU140" s="242" t="s">
        <v>84</v>
      </c>
      <c r="AV140" s="13" t="s">
        <v>84</v>
      </c>
      <c r="AW140" s="13" t="s">
        <v>31</v>
      </c>
      <c r="AX140" s="13" t="s">
        <v>82</v>
      </c>
      <c r="AY140" s="242" t="s">
        <v>126</v>
      </c>
    </row>
    <row r="141" s="2" customFormat="1" ht="21.75" customHeight="1">
      <c r="A141" s="36"/>
      <c r="B141" s="37"/>
      <c r="C141" s="217" t="s">
        <v>149</v>
      </c>
      <c r="D141" s="217" t="s">
        <v>128</v>
      </c>
      <c r="E141" s="218" t="s">
        <v>150</v>
      </c>
      <c r="F141" s="219" t="s">
        <v>151</v>
      </c>
      <c r="G141" s="220" t="s">
        <v>152</v>
      </c>
      <c r="H141" s="221">
        <v>0.01</v>
      </c>
      <c r="I141" s="222"/>
      <c r="J141" s="223">
        <f>ROUND(I141*H141,2)</f>
        <v>0</v>
      </c>
      <c r="K141" s="224"/>
      <c r="L141" s="42"/>
      <c r="M141" s="225" t="s">
        <v>1</v>
      </c>
      <c r="N141" s="226" t="s">
        <v>39</v>
      </c>
      <c r="O141" s="89"/>
      <c r="P141" s="227">
        <f>O141*H141</f>
        <v>0</v>
      </c>
      <c r="Q141" s="227">
        <v>1.0606207999999999</v>
      </c>
      <c r="R141" s="227">
        <f>Q141*H141</f>
        <v>0.010606207999999999</v>
      </c>
      <c r="S141" s="227">
        <v>0</v>
      </c>
      <c r="T141" s="228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29" t="s">
        <v>132</v>
      </c>
      <c r="AT141" s="229" t="s">
        <v>128</v>
      </c>
      <c r="AU141" s="229" t="s">
        <v>84</v>
      </c>
      <c r="AY141" s="15" t="s">
        <v>126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5" t="s">
        <v>82</v>
      </c>
      <c r="BK141" s="230">
        <f>ROUND(I141*H141,2)</f>
        <v>0</v>
      </c>
      <c r="BL141" s="15" t="s">
        <v>132</v>
      </c>
      <c r="BM141" s="229" t="s">
        <v>153</v>
      </c>
    </row>
    <row r="142" s="2" customFormat="1" ht="16.5" customHeight="1">
      <c r="A142" s="36"/>
      <c r="B142" s="37"/>
      <c r="C142" s="217" t="s">
        <v>154</v>
      </c>
      <c r="D142" s="217" t="s">
        <v>128</v>
      </c>
      <c r="E142" s="218" t="s">
        <v>155</v>
      </c>
      <c r="F142" s="219" t="s">
        <v>156</v>
      </c>
      <c r="G142" s="220" t="s">
        <v>152</v>
      </c>
      <c r="H142" s="221">
        <v>0.01</v>
      </c>
      <c r="I142" s="222"/>
      <c r="J142" s="223">
        <f>ROUND(I142*H142,2)</f>
        <v>0</v>
      </c>
      <c r="K142" s="224"/>
      <c r="L142" s="42"/>
      <c r="M142" s="225" t="s">
        <v>1</v>
      </c>
      <c r="N142" s="226" t="s">
        <v>39</v>
      </c>
      <c r="O142" s="89"/>
      <c r="P142" s="227">
        <f>O142*H142</f>
        <v>0</v>
      </c>
      <c r="Q142" s="227">
        <v>1.0627727797</v>
      </c>
      <c r="R142" s="227">
        <f>Q142*H142</f>
        <v>0.010627727796999999</v>
      </c>
      <c r="S142" s="227">
        <v>0</v>
      </c>
      <c r="T142" s="228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29" t="s">
        <v>132</v>
      </c>
      <c r="AT142" s="229" t="s">
        <v>128</v>
      </c>
      <c r="AU142" s="229" t="s">
        <v>84</v>
      </c>
      <c r="AY142" s="15" t="s">
        <v>126</v>
      </c>
      <c r="BE142" s="230">
        <f>IF(N142="základní",J142,0)</f>
        <v>0</v>
      </c>
      <c r="BF142" s="230">
        <f>IF(N142="snížená",J142,0)</f>
        <v>0</v>
      </c>
      <c r="BG142" s="230">
        <f>IF(N142="zákl. přenesená",J142,0)</f>
        <v>0</v>
      </c>
      <c r="BH142" s="230">
        <f>IF(N142="sníž. přenesená",J142,0)</f>
        <v>0</v>
      </c>
      <c r="BI142" s="230">
        <f>IF(N142="nulová",J142,0)</f>
        <v>0</v>
      </c>
      <c r="BJ142" s="15" t="s">
        <v>82</v>
      </c>
      <c r="BK142" s="230">
        <f>ROUND(I142*H142,2)</f>
        <v>0</v>
      </c>
      <c r="BL142" s="15" t="s">
        <v>132</v>
      </c>
      <c r="BM142" s="229" t="s">
        <v>157</v>
      </c>
    </row>
    <row r="143" s="2" customFormat="1" ht="33" customHeight="1">
      <c r="A143" s="36"/>
      <c r="B143" s="37"/>
      <c r="C143" s="243" t="s">
        <v>158</v>
      </c>
      <c r="D143" s="243" t="s">
        <v>159</v>
      </c>
      <c r="E143" s="244" t="s">
        <v>160</v>
      </c>
      <c r="F143" s="245" t="s">
        <v>161</v>
      </c>
      <c r="G143" s="246" t="s">
        <v>152</v>
      </c>
      <c r="H143" s="247">
        <v>0.001</v>
      </c>
      <c r="I143" s="248"/>
      <c r="J143" s="249">
        <f>ROUND(I143*H143,2)</f>
        <v>0</v>
      </c>
      <c r="K143" s="250"/>
      <c r="L143" s="251"/>
      <c r="M143" s="252" t="s">
        <v>1</v>
      </c>
      <c r="N143" s="253" t="s">
        <v>39</v>
      </c>
      <c r="O143" s="89"/>
      <c r="P143" s="227">
        <f>O143*H143</f>
        <v>0</v>
      </c>
      <c r="Q143" s="227">
        <v>1</v>
      </c>
      <c r="R143" s="227">
        <f>Q143*H143</f>
        <v>0.001</v>
      </c>
      <c r="S143" s="227">
        <v>0</v>
      </c>
      <c r="T143" s="228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29" t="s">
        <v>162</v>
      </c>
      <c r="AT143" s="229" t="s">
        <v>159</v>
      </c>
      <c r="AU143" s="229" t="s">
        <v>84</v>
      </c>
      <c r="AY143" s="15" t="s">
        <v>126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5" t="s">
        <v>82</v>
      </c>
      <c r="BK143" s="230">
        <f>ROUND(I143*H143,2)</f>
        <v>0</v>
      </c>
      <c r="BL143" s="15" t="s">
        <v>132</v>
      </c>
      <c r="BM143" s="229" t="s">
        <v>163</v>
      </c>
    </row>
    <row r="144" s="2" customFormat="1" ht="24.15" customHeight="1">
      <c r="A144" s="36"/>
      <c r="B144" s="37"/>
      <c r="C144" s="243" t="s">
        <v>162</v>
      </c>
      <c r="D144" s="243" t="s">
        <v>159</v>
      </c>
      <c r="E144" s="244" t="s">
        <v>164</v>
      </c>
      <c r="F144" s="245" t="s">
        <v>165</v>
      </c>
      <c r="G144" s="246" t="s">
        <v>152</v>
      </c>
      <c r="H144" s="247">
        <v>0.01</v>
      </c>
      <c r="I144" s="248"/>
      <c r="J144" s="249">
        <f>ROUND(I144*H144,2)</f>
        <v>0</v>
      </c>
      <c r="K144" s="250"/>
      <c r="L144" s="251"/>
      <c r="M144" s="252" t="s">
        <v>1</v>
      </c>
      <c r="N144" s="253" t="s">
        <v>39</v>
      </c>
      <c r="O144" s="89"/>
      <c r="P144" s="227">
        <f>O144*H144</f>
        <v>0</v>
      </c>
      <c r="Q144" s="227">
        <v>1</v>
      </c>
      <c r="R144" s="227">
        <f>Q144*H144</f>
        <v>0.01</v>
      </c>
      <c r="S144" s="227">
        <v>0</v>
      </c>
      <c r="T144" s="228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29" t="s">
        <v>166</v>
      </c>
      <c r="AT144" s="229" t="s">
        <v>159</v>
      </c>
      <c r="AU144" s="229" t="s">
        <v>84</v>
      </c>
      <c r="AY144" s="15" t="s">
        <v>126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5" t="s">
        <v>82</v>
      </c>
      <c r="BK144" s="230">
        <f>ROUND(I144*H144,2)</f>
        <v>0</v>
      </c>
      <c r="BL144" s="15" t="s">
        <v>167</v>
      </c>
      <c r="BM144" s="229" t="s">
        <v>168</v>
      </c>
    </row>
    <row r="145" s="12" customFormat="1" ht="22.8" customHeight="1">
      <c r="A145" s="12"/>
      <c r="B145" s="201"/>
      <c r="C145" s="202"/>
      <c r="D145" s="203" t="s">
        <v>73</v>
      </c>
      <c r="E145" s="215" t="s">
        <v>140</v>
      </c>
      <c r="F145" s="215" t="s">
        <v>169</v>
      </c>
      <c r="G145" s="202"/>
      <c r="H145" s="202"/>
      <c r="I145" s="205"/>
      <c r="J145" s="216">
        <f>BK145</f>
        <v>0</v>
      </c>
      <c r="K145" s="202"/>
      <c r="L145" s="207"/>
      <c r="M145" s="208"/>
      <c r="N145" s="209"/>
      <c r="O145" s="209"/>
      <c r="P145" s="210">
        <f>SUM(P146:P147)</f>
        <v>0</v>
      </c>
      <c r="Q145" s="209"/>
      <c r="R145" s="210">
        <f>SUM(R146:R147)</f>
        <v>0.31023187999999996</v>
      </c>
      <c r="S145" s="209"/>
      <c r="T145" s="211">
        <f>SUM(T146:T147)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12" t="s">
        <v>82</v>
      </c>
      <c r="AT145" s="213" t="s">
        <v>73</v>
      </c>
      <c r="AU145" s="213" t="s">
        <v>82</v>
      </c>
      <c r="AY145" s="212" t="s">
        <v>126</v>
      </c>
      <c r="BK145" s="214">
        <f>SUM(BK146:BK147)</f>
        <v>0</v>
      </c>
    </row>
    <row r="146" s="2" customFormat="1" ht="21.75" customHeight="1">
      <c r="A146" s="36"/>
      <c r="B146" s="37"/>
      <c r="C146" s="217" t="s">
        <v>170</v>
      </c>
      <c r="D146" s="217" t="s">
        <v>128</v>
      </c>
      <c r="E146" s="218" t="s">
        <v>171</v>
      </c>
      <c r="F146" s="219" t="s">
        <v>172</v>
      </c>
      <c r="G146" s="220" t="s">
        <v>131</v>
      </c>
      <c r="H146" s="221">
        <v>0.124</v>
      </c>
      <c r="I146" s="222"/>
      <c r="J146" s="223">
        <f>ROUND(I146*H146,2)</f>
        <v>0</v>
      </c>
      <c r="K146" s="224"/>
      <c r="L146" s="42"/>
      <c r="M146" s="225" t="s">
        <v>1</v>
      </c>
      <c r="N146" s="226" t="s">
        <v>39</v>
      </c>
      <c r="O146" s="89"/>
      <c r="P146" s="227">
        <f>O146*H146</f>
        <v>0</v>
      </c>
      <c r="Q146" s="227">
        <v>2.5018699999999998</v>
      </c>
      <c r="R146" s="227">
        <f>Q146*H146</f>
        <v>0.31023187999999996</v>
      </c>
      <c r="S146" s="227">
        <v>0</v>
      </c>
      <c r="T146" s="228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29" t="s">
        <v>132</v>
      </c>
      <c r="AT146" s="229" t="s">
        <v>128</v>
      </c>
      <c r="AU146" s="229" t="s">
        <v>84</v>
      </c>
      <c r="AY146" s="15" t="s">
        <v>126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5" t="s">
        <v>82</v>
      </c>
      <c r="BK146" s="230">
        <f>ROUND(I146*H146,2)</f>
        <v>0</v>
      </c>
      <c r="BL146" s="15" t="s">
        <v>132</v>
      </c>
      <c r="BM146" s="229" t="s">
        <v>406</v>
      </c>
    </row>
    <row r="147" s="13" customFormat="1">
      <c r="A147" s="13"/>
      <c r="B147" s="231"/>
      <c r="C147" s="232"/>
      <c r="D147" s="233" t="s">
        <v>134</v>
      </c>
      <c r="E147" s="234" t="s">
        <v>1</v>
      </c>
      <c r="F147" s="235" t="s">
        <v>174</v>
      </c>
      <c r="G147" s="232"/>
      <c r="H147" s="236">
        <v>0.124</v>
      </c>
      <c r="I147" s="237"/>
      <c r="J147" s="232"/>
      <c r="K147" s="232"/>
      <c r="L147" s="238"/>
      <c r="M147" s="239"/>
      <c r="N147" s="240"/>
      <c r="O147" s="240"/>
      <c r="P147" s="240"/>
      <c r="Q147" s="240"/>
      <c r="R147" s="240"/>
      <c r="S147" s="240"/>
      <c r="T147" s="24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2" t="s">
        <v>134</v>
      </c>
      <c r="AU147" s="242" t="s">
        <v>84</v>
      </c>
      <c r="AV147" s="13" t="s">
        <v>84</v>
      </c>
      <c r="AW147" s="13" t="s">
        <v>31</v>
      </c>
      <c r="AX147" s="13" t="s">
        <v>82</v>
      </c>
      <c r="AY147" s="242" t="s">
        <v>126</v>
      </c>
    </row>
    <row r="148" s="12" customFormat="1" ht="22.8" customHeight="1">
      <c r="A148" s="12"/>
      <c r="B148" s="201"/>
      <c r="C148" s="202"/>
      <c r="D148" s="203" t="s">
        <v>73</v>
      </c>
      <c r="E148" s="215" t="s">
        <v>170</v>
      </c>
      <c r="F148" s="215" t="s">
        <v>175</v>
      </c>
      <c r="G148" s="202"/>
      <c r="H148" s="202"/>
      <c r="I148" s="205"/>
      <c r="J148" s="216">
        <f>BK148</f>
        <v>0</v>
      </c>
      <c r="K148" s="202"/>
      <c r="L148" s="207"/>
      <c r="M148" s="208"/>
      <c r="N148" s="209"/>
      <c r="O148" s="209"/>
      <c r="P148" s="210">
        <f>SUM(P149:P154)</f>
        <v>0</v>
      </c>
      <c r="Q148" s="209"/>
      <c r="R148" s="210">
        <f>SUM(R149:R154)</f>
        <v>0.0105159712</v>
      </c>
      <c r="S148" s="209"/>
      <c r="T148" s="211">
        <f>SUM(T149:T154)</f>
        <v>3.2542800000000001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12" t="s">
        <v>82</v>
      </c>
      <c r="AT148" s="213" t="s">
        <v>73</v>
      </c>
      <c r="AU148" s="213" t="s">
        <v>82</v>
      </c>
      <c r="AY148" s="212" t="s">
        <v>126</v>
      </c>
      <c r="BK148" s="214">
        <f>SUM(BK149:BK154)</f>
        <v>0</v>
      </c>
    </row>
    <row r="149" s="2" customFormat="1" ht="24.15" customHeight="1">
      <c r="A149" s="36"/>
      <c r="B149" s="37"/>
      <c r="C149" s="217" t="s">
        <v>176</v>
      </c>
      <c r="D149" s="217" t="s">
        <v>128</v>
      </c>
      <c r="E149" s="218" t="s">
        <v>177</v>
      </c>
      <c r="F149" s="219" t="s">
        <v>178</v>
      </c>
      <c r="G149" s="220" t="s">
        <v>179</v>
      </c>
      <c r="H149" s="221">
        <v>24</v>
      </c>
      <c r="I149" s="222"/>
      <c r="J149" s="223">
        <f>ROUND(I149*H149,2)</f>
        <v>0</v>
      </c>
      <c r="K149" s="224"/>
      <c r="L149" s="42"/>
      <c r="M149" s="225" t="s">
        <v>1</v>
      </c>
      <c r="N149" s="226" t="s">
        <v>39</v>
      </c>
      <c r="O149" s="89"/>
      <c r="P149" s="227">
        <f>O149*H149</f>
        <v>0</v>
      </c>
      <c r="Q149" s="227">
        <v>1.42788E-05</v>
      </c>
      <c r="R149" s="227">
        <f>Q149*H149</f>
        <v>0.00034269119999999996</v>
      </c>
      <c r="S149" s="227">
        <v>0</v>
      </c>
      <c r="T149" s="228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29" t="s">
        <v>132</v>
      </c>
      <c r="AT149" s="229" t="s">
        <v>128</v>
      </c>
      <c r="AU149" s="229" t="s">
        <v>84</v>
      </c>
      <c r="AY149" s="15" t="s">
        <v>126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5" t="s">
        <v>82</v>
      </c>
      <c r="BK149" s="230">
        <f>ROUND(I149*H149,2)</f>
        <v>0</v>
      </c>
      <c r="BL149" s="15" t="s">
        <v>132</v>
      </c>
      <c r="BM149" s="229" t="s">
        <v>180</v>
      </c>
    </row>
    <row r="150" s="2" customFormat="1" ht="24.15" customHeight="1">
      <c r="A150" s="36"/>
      <c r="B150" s="37"/>
      <c r="C150" s="217" t="s">
        <v>181</v>
      </c>
      <c r="D150" s="217" t="s">
        <v>128</v>
      </c>
      <c r="E150" s="218" t="s">
        <v>182</v>
      </c>
      <c r="F150" s="219" t="s">
        <v>183</v>
      </c>
      <c r="G150" s="220" t="s">
        <v>179</v>
      </c>
      <c r="H150" s="221">
        <v>8</v>
      </c>
      <c r="I150" s="222"/>
      <c r="J150" s="223">
        <f>ROUND(I150*H150,2)</f>
        <v>0</v>
      </c>
      <c r="K150" s="224"/>
      <c r="L150" s="42"/>
      <c r="M150" s="225" t="s">
        <v>1</v>
      </c>
      <c r="N150" s="226" t="s">
        <v>39</v>
      </c>
      <c r="O150" s="89"/>
      <c r="P150" s="227">
        <f>O150*H150</f>
        <v>0</v>
      </c>
      <c r="Q150" s="227">
        <v>0.00062735999999999998</v>
      </c>
      <c r="R150" s="227">
        <f>Q150*H150</f>
        <v>0.0050188799999999999</v>
      </c>
      <c r="S150" s="227">
        <v>0</v>
      </c>
      <c r="T150" s="228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29" t="s">
        <v>132</v>
      </c>
      <c r="AT150" s="229" t="s">
        <v>128</v>
      </c>
      <c r="AU150" s="229" t="s">
        <v>84</v>
      </c>
      <c r="AY150" s="15" t="s">
        <v>126</v>
      </c>
      <c r="BE150" s="230">
        <f>IF(N150="základní",J150,0)</f>
        <v>0</v>
      </c>
      <c r="BF150" s="230">
        <f>IF(N150="snížená",J150,0)</f>
        <v>0</v>
      </c>
      <c r="BG150" s="230">
        <f>IF(N150="zákl. přenesená",J150,0)</f>
        <v>0</v>
      </c>
      <c r="BH150" s="230">
        <f>IF(N150="sníž. přenesená",J150,0)</f>
        <v>0</v>
      </c>
      <c r="BI150" s="230">
        <f>IF(N150="nulová",J150,0)</f>
        <v>0</v>
      </c>
      <c r="BJ150" s="15" t="s">
        <v>82</v>
      </c>
      <c r="BK150" s="230">
        <f>ROUND(I150*H150,2)</f>
        <v>0</v>
      </c>
      <c r="BL150" s="15" t="s">
        <v>132</v>
      </c>
      <c r="BM150" s="229" t="s">
        <v>184</v>
      </c>
    </row>
    <row r="151" s="2" customFormat="1" ht="16.5" customHeight="1">
      <c r="A151" s="36"/>
      <c r="B151" s="37"/>
      <c r="C151" s="217" t="s">
        <v>185</v>
      </c>
      <c r="D151" s="217" t="s">
        <v>128</v>
      </c>
      <c r="E151" s="218" t="s">
        <v>186</v>
      </c>
      <c r="F151" s="219" t="s">
        <v>187</v>
      </c>
      <c r="G151" s="220" t="s">
        <v>131</v>
      </c>
      <c r="H151" s="221">
        <v>1.6200000000000001</v>
      </c>
      <c r="I151" s="222"/>
      <c r="J151" s="223">
        <f>ROUND(I151*H151,2)</f>
        <v>0</v>
      </c>
      <c r="K151" s="224"/>
      <c r="L151" s="42"/>
      <c r="M151" s="225" t="s">
        <v>1</v>
      </c>
      <c r="N151" s="226" t="s">
        <v>39</v>
      </c>
      <c r="O151" s="89"/>
      <c r="P151" s="227">
        <f>O151*H151</f>
        <v>0</v>
      </c>
      <c r="Q151" s="227">
        <v>0</v>
      </c>
      <c r="R151" s="227">
        <f>Q151*H151</f>
        <v>0</v>
      </c>
      <c r="S151" s="227">
        <v>2</v>
      </c>
      <c r="T151" s="228">
        <f>S151*H151</f>
        <v>3.2400000000000002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29" t="s">
        <v>132</v>
      </c>
      <c r="AT151" s="229" t="s">
        <v>128</v>
      </c>
      <c r="AU151" s="229" t="s">
        <v>84</v>
      </c>
      <c r="AY151" s="15" t="s">
        <v>126</v>
      </c>
      <c r="BE151" s="230">
        <f>IF(N151="základní",J151,0)</f>
        <v>0</v>
      </c>
      <c r="BF151" s="230">
        <f>IF(N151="snížená",J151,0)</f>
        <v>0</v>
      </c>
      <c r="BG151" s="230">
        <f>IF(N151="zákl. přenesená",J151,0)</f>
        <v>0</v>
      </c>
      <c r="BH151" s="230">
        <f>IF(N151="sníž. přenesená",J151,0)</f>
        <v>0</v>
      </c>
      <c r="BI151" s="230">
        <f>IF(N151="nulová",J151,0)</f>
        <v>0</v>
      </c>
      <c r="BJ151" s="15" t="s">
        <v>82</v>
      </c>
      <c r="BK151" s="230">
        <f>ROUND(I151*H151,2)</f>
        <v>0</v>
      </c>
      <c r="BL151" s="15" t="s">
        <v>132</v>
      </c>
      <c r="BM151" s="229" t="s">
        <v>188</v>
      </c>
    </row>
    <row r="152" s="13" customFormat="1">
      <c r="A152" s="13"/>
      <c r="B152" s="231"/>
      <c r="C152" s="232"/>
      <c r="D152" s="233" t="s">
        <v>134</v>
      </c>
      <c r="E152" s="234" t="s">
        <v>1</v>
      </c>
      <c r="F152" s="235" t="s">
        <v>139</v>
      </c>
      <c r="G152" s="232"/>
      <c r="H152" s="236">
        <v>1.6200000000000001</v>
      </c>
      <c r="I152" s="237"/>
      <c r="J152" s="232"/>
      <c r="K152" s="232"/>
      <c r="L152" s="238"/>
      <c r="M152" s="239"/>
      <c r="N152" s="240"/>
      <c r="O152" s="240"/>
      <c r="P152" s="240"/>
      <c r="Q152" s="240"/>
      <c r="R152" s="240"/>
      <c r="S152" s="240"/>
      <c r="T152" s="241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2" t="s">
        <v>134</v>
      </c>
      <c r="AU152" s="242" t="s">
        <v>84</v>
      </c>
      <c r="AV152" s="13" t="s">
        <v>84</v>
      </c>
      <c r="AW152" s="13" t="s">
        <v>31</v>
      </c>
      <c r="AX152" s="13" t="s">
        <v>82</v>
      </c>
      <c r="AY152" s="242" t="s">
        <v>126</v>
      </c>
    </row>
    <row r="153" s="2" customFormat="1" ht="24.15" customHeight="1">
      <c r="A153" s="36"/>
      <c r="B153" s="37"/>
      <c r="C153" s="217" t="s">
        <v>189</v>
      </c>
      <c r="D153" s="217" t="s">
        <v>128</v>
      </c>
      <c r="E153" s="218" t="s">
        <v>190</v>
      </c>
      <c r="F153" s="219" t="s">
        <v>191</v>
      </c>
      <c r="G153" s="220" t="s">
        <v>192</v>
      </c>
      <c r="H153" s="221">
        <v>6.7999999999999998</v>
      </c>
      <c r="I153" s="222"/>
      <c r="J153" s="223">
        <f>ROUND(I153*H153,2)</f>
        <v>0</v>
      </c>
      <c r="K153" s="224"/>
      <c r="L153" s="42"/>
      <c r="M153" s="225" t="s">
        <v>1</v>
      </c>
      <c r="N153" s="226" t="s">
        <v>39</v>
      </c>
      <c r="O153" s="89"/>
      <c r="P153" s="227">
        <f>O153*H153</f>
        <v>0</v>
      </c>
      <c r="Q153" s="227">
        <v>0.00075799999999999999</v>
      </c>
      <c r="R153" s="227">
        <f>Q153*H153</f>
        <v>0.0051544</v>
      </c>
      <c r="S153" s="227">
        <v>0.0020999999999999999</v>
      </c>
      <c r="T153" s="228">
        <f>S153*H153</f>
        <v>0.014279999999999999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29" t="s">
        <v>132</v>
      </c>
      <c r="AT153" s="229" t="s">
        <v>128</v>
      </c>
      <c r="AU153" s="229" t="s">
        <v>84</v>
      </c>
      <c r="AY153" s="15" t="s">
        <v>126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5" t="s">
        <v>82</v>
      </c>
      <c r="BK153" s="230">
        <f>ROUND(I153*H153,2)</f>
        <v>0</v>
      </c>
      <c r="BL153" s="15" t="s">
        <v>132</v>
      </c>
      <c r="BM153" s="229" t="s">
        <v>193</v>
      </c>
    </row>
    <row r="154" s="13" customFormat="1">
      <c r="A154" s="13"/>
      <c r="B154" s="231"/>
      <c r="C154" s="232"/>
      <c r="D154" s="233" t="s">
        <v>134</v>
      </c>
      <c r="E154" s="234" t="s">
        <v>1</v>
      </c>
      <c r="F154" s="235" t="s">
        <v>194</v>
      </c>
      <c r="G154" s="232"/>
      <c r="H154" s="236">
        <v>6.7999999999999998</v>
      </c>
      <c r="I154" s="237"/>
      <c r="J154" s="232"/>
      <c r="K154" s="232"/>
      <c r="L154" s="238"/>
      <c r="M154" s="239"/>
      <c r="N154" s="240"/>
      <c r="O154" s="240"/>
      <c r="P154" s="240"/>
      <c r="Q154" s="240"/>
      <c r="R154" s="240"/>
      <c r="S154" s="240"/>
      <c r="T154" s="24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2" t="s">
        <v>134</v>
      </c>
      <c r="AU154" s="242" t="s">
        <v>84</v>
      </c>
      <c r="AV154" s="13" t="s">
        <v>84</v>
      </c>
      <c r="AW154" s="13" t="s">
        <v>31</v>
      </c>
      <c r="AX154" s="13" t="s">
        <v>82</v>
      </c>
      <c r="AY154" s="242" t="s">
        <v>126</v>
      </c>
    </row>
    <row r="155" s="12" customFormat="1" ht="22.8" customHeight="1">
      <c r="A155" s="12"/>
      <c r="B155" s="201"/>
      <c r="C155" s="202"/>
      <c r="D155" s="203" t="s">
        <v>73</v>
      </c>
      <c r="E155" s="215" t="s">
        <v>195</v>
      </c>
      <c r="F155" s="215" t="s">
        <v>196</v>
      </c>
      <c r="G155" s="202"/>
      <c r="H155" s="202"/>
      <c r="I155" s="205"/>
      <c r="J155" s="216">
        <f>BK155</f>
        <v>0</v>
      </c>
      <c r="K155" s="202"/>
      <c r="L155" s="207"/>
      <c r="M155" s="208"/>
      <c r="N155" s="209"/>
      <c r="O155" s="209"/>
      <c r="P155" s="210">
        <f>SUM(P156:P159)</f>
        <v>0</v>
      </c>
      <c r="Q155" s="209"/>
      <c r="R155" s="210">
        <f>SUM(R156:R159)</f>
        <v>0</v>
      </c>
      <c r="S155" s="209"/>
      <c r="T155" s="211">
        <f>SUM(T156:T159)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12" t="s">
        <v>82</v>
      </c>
      <c r="AT155" s="213" t="s">
        <v>73</v>
      </c>
      <c r="AU155" s="213" t="s">
        <v>82</v>
      </c>
      <c r="AY155" s="212" t="s">
        <v>126</v>
      </c>
      <c r="BK155" s="214">
        <f>SUM(BK156:BK159)</f>
        <v>0</v>
      </c>
    </row>
    <row r="156" s="2" customFormat="1" ht="24.15" customHeight="1">
      <c r="A156" s="36"/>
      <c r="B156" s="37"/>
      <c r="C156" s="217" t="s">
        <v>197</v>
      </c>
      <c r="D156" s="217" t="s">
        <v>128</v>
      </c>
      <c r="E156" s="218" t="s">
        <v>198</v>
      </c>
      <c r="F156" s="219" t="s">
        <v>199</v>
      </c>
      <c r="G156" s="220" t="s">
        <v>152</v>
      </c>
      <c r="H156" s="221">
        <v>3.254</v>
      </c>
      <c r="I156" s="222"/>
      <c r="J156" s="223">
        <f>ROUND(I156*H156,2)</f>
        <v>0</v>
      </c>
      <c r="K156" s="224"/>
      <c r="L156" s="42"/>
      <c r="M156" s="225" t="s">
        <v>1</v>
      </c>
      <c r="N156" s="226" t="s">
        <v>39</v>
      </c>
      <c r="O156" s="89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29" t="s">
        <v>132</v>
      </c>
      <c r="AT156" s="229" t="s">
        <v>128</v>
      </c>
      <c r="AU156" s="229" t="s">
        <v>84</v>
      </c>
      <c r="AY156" s="15" t="s">
        <v>126</v>
      </c>
      <c r="BE156" s="230">
        <f>IF(N156="základní",J156,0)</f>
        <v>0</v>
      </c>
      <c r="BF156" s="230">
        <f>IF(N156="snížená",J156,0)</f>
        <v>0</v>
      </c>
      <c r="BG156" s="230">
        <f>IF(N156="zákl. přenesená",J156,0)</f>
        <v>0</v>
      </c>
      <c r="BH156" s="230">
        <f>IF(N156="sníž. přenesená",J156,0)</f>
        <v>0</v>
      </c>
      <c r="BI156" s="230">
        <f>IF(N156="nulová",J156,0)</f>
        <v>0</v>
      </c>
      <c r="BJ156" s="15" t="s">
        <v>82</v>
      </c>
      <c r="BK156" s="230">
        <f>ROUND(I156*H156,2)</f>
        <v>0</v>
      </c>
      <c r="BL156" s="15" t="s">
        <v>132</v>
      </c>
      <c r="BM156" s="229" t="s">
        <v>200</v>
      </c>
    </row>
    <row r="157" s="2" customFormat="1" ht="24.15" customHeight="1">
      <c r="A157" s="36"/>
      <c r="B157" s="37"/>
      <c r="C157" s="217" t="s">
        <v>8</v>
      </c>
      <c r="D157" s="217" t="s">
        <v>128</v>
      </c>
      <c r="E157" s="218" t="s">
        <v>201</v>
      </c>
      <c r="F157" s="219" t="s">
        <v>202</v>
      </c>
      <c r="G157" s="220" t="s">
        <v>152</v>
      </c>
      <c r="H157" s="221">
        <v>32.539999999999999</v>
      </c>
      <c r="I157" s="222"/>
      <c r="J157" s="223">
        <f>ROUND(I157*H157,2)</f>
        <v>0</v>
      </c>
      <c r="K157" s="224"/>
      <c r="L157" s="42"/>
      <c r="M157" s="225" t="s">
        <v>1</v>
      </c>
      <c r="N157" s="226" t="s">
        <v>39</v>
      </c>
      <c r="O157" s="89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29" t="s">
        <v>132</v>
      </c>
      <c r="AT157" s="229" t="s">
        <v>128</v>
      </c>
      <c r="AU157" s="229" t="s">
        <v>84</v>
      </c>
      <c r="AY157" s="15" t="s">
        <v>126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5" t="s">
        <v>82</v>
      </c>
      <c r="BK157" s="230">
        <f>ROUND(I157*H157,2)</f>
        <v>0</v>
      </c>
      <c r="BL157" s="15" t="s">
        <v>132</v>
      </c>
      <c r="BM157" s="229" t="s">
        <v>203</v>
      </c>
    </row>
    <row r="158" s="13" customFormat="1">
      <c r="A158" s="13"/>
      <c r="B158" s="231"/>
      <c r="C158" s="232"/>
      <c r="D158" s="233" t="s">
        <v>134</v>
      </c>
      <c r="E158" s="232"/>
      <c r="F158" s="235" t="s">
        <v>204</v>
      </c>
      <c r="G158" s="232"/>
      <c r="H158" s="236">
        <v>32.539999999999999</v>
      </c>
      <c r="I158" s="237"/>
      <c r="J158" s="232"/>
      <c r="K158" s="232"/>
      <c r="L158" s="238"/>
      <c r="M158" s="239"/>
      <c r="N158" s="240"/>
      <c r="O158" s="240"/>
      <c r="P158" s="240"/>
      <c r="Q158" s="240"/>
      <c r="R158" s="240"/>
      <c r="S158" s="240"/>
      <c r="T158" s="24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2" t="s">
        <v>134</v>
      </c>
      <c r="AU158" s="242" t="s">
        <v>84</v>
      </c>
      <c r="AV158" s="13" t="s">
        <v>84</v>
      </c>
      <c r="AW158" s="13" t="s">
        <v>4</v>
      </c>
      <c r="AX158" s="13" t="s">
        <v>82</v>
      </c>
      <c r="AY158" s="242" t="s">
        <v>126</v>
      </c>
    </row>
    <row r="159" s="2" customFormat="1" ht="37.8" customHeight="1">
      <c r="A159" s="36"/>
      <c r="B159" s="37"/>
      <c r="C159" s="217" t="s">
        <v>205</v>
      </c>
      <c r="D159" s="217" t="s">
        <v>128</v>
      </c>
      <c r="E159" s="218" t="s">
        <v>206</v>
      </c>
      <c r="F159" s="219" t="s">
        <v>207</v>
      </c>
      <c r="G159" s="220" t="s">
        <v>152</v>
      </c>
      <c r="H159" s="221">
        <v>3.254</v>
      </c>
      <c r="I159" s="222"/>
      <c r="J159" s="223">
        <f>ROUND(I159*H159,2)</f>
        <v>0</v>
      </c>
      <c r="K159" s="224"/>
      <c r="L159" s="42"/>
      <c r="M159" s="225" t="s">
        <v>1</v>
      </c>
      <c r="N159" s="226" t="s">
        <v>39</v>
      </c>
      <c r="O159" s="89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29" t="s">
        <v>132</v>
      </c>
      <c r="AT159" s="229" t="s">
        <v>128</v>
      </c>
      <c r="AU159" s="229" t="s">
        <v>84</v>
      </c>
      <c r="AY159" s="15" t="s">
        <v>126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5" t="s">
        <v>82</v>
      </c>
      <c r="BK159" s="230">
        <f>ROUND(I159*H159,2)</f>
        <v>0</v>
      </c>
      <c r="BL159" s="15" t="s">
        <v>132</v>
      </c>
      <c r="BM159" s="229" t="s">
        <v>208</v>
      </c>
    </row>
    <row r="160" s="12" customFormat="1" ht="25.92" customHeight="1">
      <c r="A160" s="12"/>
      <c r="B160" s="201"/>
      <c r="C160" s="202"/>
      <c r="D160" s="203" t="s">
        <v>73</v>
      </c>
      <c r="E160" s="204" t="s">
        <v>159</v>
      </c>
      <c r="F160" s="204" t="s">
        <v>209</v>
      </c>
      <c r="G160" s="202"/>
      <c r="H160" s="202"/>
      <c r="I160" s="205"/>
      <c r="J160" s="206">
        <f>BK160</f>
        <v>0</v>
      </c>
      <c r="K160" s="202"/>
      <c r="L160" s="207"/>
      <c r="M160" s="208"/>
      <c r="N160" s="209"/>
      <c r="O160" s="209"/>
      <c r="P160" s="210">
        <f>P161+P176</f>
        <v>0</v>
      </c>
      <c r="Q160" s="209"/>
      <c r="R160" s="210">
        <f>R161+R176</f>
        <v>0.47699367999999998</v>
      </c>
      <c r="S160" s="209"/>
      <c r="T160" s="211">
        <f>T161+T176</f>
        <v>3.3649999999999998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12" t="s">
        <v>140</v>
      </c>
      <c r="AT160" s="213" t="s">
        <v>73</v>
      </c>
      <c r="AU160" s="213" t="s">
        <v>74</v>
      </c>
      <c r="AY160" s="212" t="s">
        <v>126</v>
      </c>
      <c r="BK160" s="214">
        <f>BK161+BK176</f>
        <v>0</v>
      </c>
    </row>
    <row r="161" s="12" customFormat="1" ht="22.8" customHeight="1">
      <c r="A161" s="12"/>
      <c r="B161" s="201"/>
      <c r="C161" s="202"/>
      <c r="D161" s="203" t="s">
        <v>73</v>
      </c>
      <c r="E161" s="215" t="s">
        <v>210</v>
      </c>
      <c r="F161" s="215" t="s">
        <v>211</v>
      </c>
      <c r="G161" s="202"/>
      <c r="H161" s="202"/>
      <c r="I161" s="205"/>
      <c r="J161" s="216">
        <f>BK161</f>
        <v>0</v>
      </c>
      <c r="K161" s="202"/>
      <c r="L161" s="207"/>
      <c r="M161" s="208"/>
      <c r="N161" s="209"/>
      <c r="O161" s="209"/>
      <c r="P161" s="210">
        <f>SUM(P162:P175)</f>
        <v>0</v>
      </c>
      <c r="Q161" s="209"/>
      <c r="R161" s="210">
        <f>SUM(R162:R175)</f>
        <v>0.035538</v>
      </c>
      <c r="S161" s="209"/>
      <c r="T161" s="211">
        <f>SUM(T162:T175)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12" t="s">
        <v>140</v>
      </c>
      <c r="AT161" s="213" t="s">
        <v>73</v>
      </c>
      <c r="AU161" s="213" t="s">
        <v>82</v>
      </c>
      <c r="AY161" s="212" t="s">
        <v>126</v>
      </c>
      <c r="BK161" s="214">
        <f>SUM(BK162:BK175)</f>
        <v>0</v>
      </c>
    </row>
    <row r="162" s="2" customFormat="1" ht="24.15" customHeight="1">
      <c r="A162" s="36"/>
      <c r="B162" s="37"/>
      <c r="C162" s="217" t="s">
        <v>212</v>
      </c>
      <c r="D162" s="217" t="s">
        <v>128</v>
      </c>
      <c r="E162" s="218" t="s">
        <v>407</v>
      </c>
      <c r="F162" s="219" t="s">
        <v>408</v>
      </c>
      <c r="G162" s="220" t="s">
        <v>351</v>
      </c>
      <c r="H162" s="221">
        <v>1</v>
      </c>
      <c r="I162" s="222"/>
      <c r="J162" s="223">
        <f>ROUND(I162*H162,2)</f>
        <v>0</v>
      </c>
      <c r="K162" s="224"/>
      <c r="L162" s="42"/>
      <c r="M162" s="225" t="s">
        <v>1</v>
      </c>
      <c r="N162" s="226" t="s">
        <v>39</v>
      </c>
      <c r="O162" s="89"/>
      <c r="P162" s="227">
        <f>O162*H162</f>
        <v>0</v>
      </c>
      <c r="Q162" s="227">
        <v>0</v>
      </c>
      <c r="R162" s="227">
        <f>Q162*H162</f>
        <v>0</v>
      </c>
      <c r="S162" s="227">
        <v>0</v>
      </c>
      <c r="T162" s="228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29" t="s">
        <v>82</v>
      </c>
      <c r="AT162" s="229" t="s">
        <v>128</v>
      </c>
      <c r="AU162" s="229" t="s">
        <v>84</v>
      </c>
      <c r="AY162" s="15" t="s">
        <v>126</v>
      </c>
      <c r="BE162" s="230">
        <f>IF(N162="základní",J162,0)</f>
        <v>0</v>
      </c>
      <c r="BF162" s="230">
        <f>IF(N162="snížená",J162,0)</f>
        <v>0</v>
      </c>
      <c r="BG162" s="230">
        <f>IF(N162="zákl. přenesená",J162,0)</f>
        <v>0</v>
      </c>
      <c r="BH162" s="230">
        <f>IF(N162="sníž. přenesená",J162,0)</f>
        <v>0</v>
      </c>
      <c r="BI162" s="230">
        <f>IF(N162="nulová",J162,0)</f>
        <v>0</v>
      </c>
      <c r="BJ162" s="15" t="s">
        <v>82</v>
      </c>
      <c r="BK162" s="230">
        <f>ROUND(I162*H162,2)</f>
        <v>0</v>
      </c>
      <c r="BL162" s="15" t="s">
        <v>82</v>
      </c>
      <c r="BM162" s="229" t="s">
        <v>409</v>
      </c>
    </row>
    <row r="163" s="2" customFormat="1" ht="37.8" customHeight="1">
      <c r="A163" s="36"/>
      <c r="B163" s="37"/>
      <c r="C163" s="217" t="s">
        <v>217</v>
      </c>
      <c r="D163" s="217" t="s">
        <v>128</v>
      </c>
      <c r="E163" s="218" t="s">
        <v>222</v>
      </c>
      <c r="F163" s="219" t="s">
        <v>223</v>
      </c>
      <c r="G163" s="220" t="s">
        <v>179</v>
      </c>
      <c r="H163" s="221">
        <v>1</v>
      </c>
      <c r="I163" s="222"/>
      <c r="J163" s="223">
        <f>ROUND(I163*H163,2)</f>
        <v>0</v>
      </c>
      <c r="K163" s="224"/>
      <c r="L163" s="42"/>
      <c r="M163" s="225" t="s">
        <v>1</v>
      </c>
      <c r="N163" s="226" t="s">
        <v>39</v>
      </c>
      <c r="O163" s="89"/>
      <c r="P163" s="227">
        <f>O163*H163</f>
        <v>0</v>
      </c>
      <c r="Q163" s="227">
        <v>0</v>
      </c>
      <c r="R163" s="227">
        <f>Q163*H163</f>
        <v>0</v>
      </c>
      <c r="S163" s="227">
        <v>0</v>
      </c>
      <c r="T163" s="228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29" t="s">
        <v>82</v>
      </c>
      <c r="AT163" s="229" t="s">
        <v>128</v>
      </c>
      <c r="AU163" s="229" t="s">
        <v>84</v>
      </c>
      <c r="AY163" s="15" t="s">
        <v>126</v>
      </c>
      <c r="BE163" s="230">
        <f>IF(N163="základní",J163,0)</f>
        <v>0</v>
      </c>
      <c r="BF163" s="230">
        <f>IF(N163="snížená",J163,0)</f>
        <v>0</v>
      </c>
      <c r="BG163" s="230">
        <f>IF(N163="zákl. přenesená",J163,0)</f>
        <v>0</v>
      </c>
      <c r="BH163" s="230">
        <f>IF(N163="sníž. přenesená",J163,0)</f>
        <v>0</v>
      </c>
      <c r="BI163" s="230">
        <f>IF(N163="nulová",J163,0)</f>
        <v>0</v>
      </c>
      <c r="BJ163" s="15" t="s">
        <v>82</v>
      </c>
      <c r="BK163" s="230">
        <f>ROUND(I163*H163,2)</f>
        <v>0</v>
      </c>
      <c r="BL163" s="15" t="s">
        <v>82</v>
      </c>
      <c r="BM163" s="229" t="s">
        <v>224</v>
      </c>
    </row>
    <row r="164" s="2" customFormat="1" ht="24.15" customHeight="1">
      <c r="A164" s="36"/>
      <c r="B164" s="37"/>
      <c r="C164" s="217" t="s">
        <v>221</v>
      </c>
      <c r="D164" s="217" t="s">
        <v>128</v>
      </c>
      <c r="E164" s="218" t="s">
        <v>226</v>
      </c>
      <c r="F164" s="219" t="s">
        <v>227</v>
      </c>
      <c r="G164" s="220" t="s">
        <v>179</v>
      </c>
      <c r="H164" s="221">
        <v>1</v>
      </c>
      <c r="I164" s="222"/>
      <c r="J164" s="223">
        <f>ROUND(I164*H164,2)</f>
        <v>0</v>
      </c>
      <c r="K164" s="224"/>
      <c r="L164" s="42"/>
      <c r="M164" s="225" t="s">
        <v>1</v>
      </c>
      <c r="N164" s="226" t="s">
        <v>39</v>
      </c>
      <c r="O164" s="89"/>
      <c r="P164" s="227">
        <f>O164*H164</f>
        <v>0</v>
      </c>
      <c r="Q164" s="227">
        <v>0</v>
      </c>
      <c r="R164" s="227">
        <f>Q164*H164</f>
        <v>0</v>
      </c>
      <c r="S164" s="227">
        <v>0</v>
      </c>
      <c r="T164" s="228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29" t="s">
        <v>82</v>
      </c>
      <c r="AT164" s="229" t="s">
        <v>128</v>
      </c>
      <c r="AU164" s="229" t="s">
        <v>84</v>
      </c>
      <c r="AY164" s="15" t="s">
        <v>126</v>
      </c>
      <c r="BE164" s="230">
        <f>IF(N164="základní",J164,0)</f>
        <v>0</v>
      </c>
      <c r="BF164" s="230">
        <f>IF(N164="snížená",J164,0)</f>
        <v>0</v>
      </c>
      <c r="BG164" s="230">
        <f>IF(N164="zákl. přenesená",J164,0)</f>
        <v>0</v>
      </c>
      <c r="BH164" s="230">
        <f>IF(N164="sníž. přenesená",J164,0)</f>
        <v>0</v>
      </c>
      <c r="BI164" s="230">
        <f>IF(N164="nulová",J164,0)</f>
        <v>0</v>
      </c>
      <c r="BJ164" s="15" t="s">
        <v>82</v>
      </c>
      <c r="BK164" s="230">
        <f>ROUND(I164*H164,2)</f>
        <v>0</v>
      </c>
      <c r="BL164" s="15" t="s">
        <v>82</v>
      </c>
      <c r="BM164" s="229" t="s">
        <v>228</v>
      </c>
    </row>
    <row r="165" s="2" customFormat="1" ht="37.8" customHeight="1">
      <c r="A165" s="36"/>
      <c r="B165" s="37"/>
      <c r="C165" s="243" t="s">
        <v>225</v>
      </c>
      <c r="D165" s="243" t="s">
        <v>159</v>
      </c>
      <c r="E165" s="244" t="s">
        <v>229</v>
      </c>
      <c r="F165" s="245" t="s">
        <v>410</v>
      </c>
      <c r="G165" s="246" t="s">
        <v>179</v>
      </c>
      <c r="H165" s="247">
        <v>1</v>
      </c>
      <c r="I165" s="248"/>
      <c r="J165" s="249">
        <f>ROUND(I165*H165,2)</f>
        <v>0</v>
      </c>
      <c r="K165" s="250"/>
      <c r="L165" s="251"/>
      <c r="M165" s="252" t="s">
        <v>1</v>
      </c>
      <c r="N165" s="253" t="s">
        <v>39</v>
      </c>
      <c r="O165" s="89"/>
      <c r="P165" s="227">
        <f>O165*H165</f>
        <v>0</v>
      </c>
      <c r="Q165" s="227">
        <v>0</v>
      </c>
      <c r="R165" s="227">
        <f>Q165*H165</f>
        <v>0</v>
      </c>
      <c r="S165" s="227">
        <v>0</v>
      </c>
      <c r="T165" s="228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29" t="s">
        <v>166</v>
      </c>
      <c r="AT165" s="229" t="s">
        <v>159</v>
      </c>
      <c r="AU165" s="229" t="s">
        <v>84</v>
      </c>
      <c r="AY165" s="15" t="s">
        <v>126</v>
      </c>
      <c r="BE165" s="230">
        <f>IF(N165="základní",J165,0)</f>
        <v>0</v>
      </c>
      <c r="BF165" s="230">
        <f>IF(N165="snížená",J165,0)</f>
        <v>0</v>
      </c>
      <c r="BG165" s="230">
        <f>IF(N165="zákl. přenesená",J165,0)</f>
        <v>0</v>
      </c>
      <c r="BH165" s="230">
        <f>IF(N165="sníž. přenesená",J165,0)</f>
        <v>0</v>
      </c>
      <c r="BI165" s="230">
        <f>IF(N165="nulová",J165,0)</f>
        <v>0</v>
      </c>
      <c r="BJ165" s="15" t="s">
        <v>82</v>
      </c>
      <c r="BK165" s="230">
        <f>ROUND(I165*H165,2)</f>
        <v>0</v>
      </c>
      <c r="BL165" s="15" t="s">
        <v>167</v>
      </c>
      <c r="BM165" s="229" t="s">
        <v>231</v>
      </c>
    </row>
    <row r="166" s="2" customFormat="1" ht="24.15" customHeight="1">
      <c r="A166" s="36"/>
      <c r="B166" s="37"/>
      <c r="C166" s="243" t="s">
        <v>7</v>
      </c>
      <c r="D166" s="243" t="s">
        <v>159</v>
      </c>
      <c r="E166" s="244" t="s">
        <v>233</v>
      </c>
      <c r="F166" s="245" t="s">
        <v>234</v>
      </c>
      <c r="G166" s="246" t="s">
        <v>179</v>
      </c>
      <c r="H166" s="247">
        <v>1</v>
      </c>
      <c r="I166" s="248"/>
      <c r="J166" s="249">
        <f>ROUND(I166*H166,2)</f>
        <v>0</v>
      </c>
      <c r="K166" s="250"/>
      <c r="L166" s="251"/>
      <c r="M166" s="252" t="s">
        <v>1</v>
      </c>
      <c r="N166" s="253" t="s">
        <v>39</v>
      </c>
      <c r="O166" s="89"/>
      <c r="P166" s="227">
        <f>O166*H166</f>
        <v>0</v>
      </c>
      <c r="Q166" s="227">
        <v>0</v>
      </c>
      <c r="R166" s="227">
        <f>Q166*H166</f>
        <v>0</v>
      </c>
      <c r="S166" s="227">
        <v>0</v>
      </c>
      <c r="T166" s="228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29" t="s">
        <v>166</v>
      </c>
      <c r="AT166" s="229" t="s">
        <v>159</v>
      </c>
      <c r="AU166" s="229" t="s">
        <v>84</v>
      </c>
      <c r="AY166" s="15" t="s">
        <v>126</v>
      </c>
      <c r="BE166" s="230">
        <f>IF(N166="základní",J166,0)</f>
        <v>0</v>
      </c>
      <c r="BF166" s="230">
        <f>IF(N166="snížená",J166,0)</f>
        <v>0</v>
      </c>
      <c r="BG166" s="230">
        <f>IF(N166="zákl. přenesená",J166,0)</f>
        <v>0</v>
      </c>
      <c r="BH166" s="230">
        <f>IF(N166="sníž. přenesená",J166,0)</f>
        <v>0</v>
      </c>
      <c r="BI166" s="230">
        <f>IF(N166="nulová",J166,0)</f>
        <v>0</v>
      </c>
      <c r="BJ166" s="15" t="s">
        <v>82</v>
      </c>
      <c r="BK166" s="230">
        <f>ROUND(I166*H166,2)</f>
        <v>0</v>
      </c>
      <c r="BL166" s="15" t="s">
        <v>167</v>
      </c>
      <c r="BM166" s="229" t="s">
        <v>235</v>
      </c>
    </row>
    <row r="167" s="2" customFormat="1" ht="16.5" customHeight="1">
      <c r="A167" s="36"/>
      <c r="B167" s="37"/>
      <c r="C167" s="243" t="s">
        <v>232</v>
      </c>
      <c r="D167" s="243" t="s">
        <v>159</v>
      </c>
      <c r="E167" s="244" t="s">
        <v>237</v>
      </c>
      <c r="F167" s="245" t="s">
        <v>238</v>
      </c>
      <c r="G167" s="246" t="s">
        <v>179</v>
      </c>
      <c r="H167" s="247">
        <v>4</v>
      </c>
      <c r="I167" s="248"/>
      <c r="J167" s="249">
        <f>ROUND(I167*H167,2)</f>
        <v>0</v>
      </c>
      <c r="K167" s="250"/>
      <c r="L167" s="251"/>
      <c r="M167" s="252" t="s">
        <v>1</v>
      </c>
      <c r="N167" s="253" t="s">
        <v>39</v>
      </c>
      <c r="O167" s="89"/>
      <c r="P167" s="227">
        <f>O167*H167</f>
        <v>0</v>
      </c>
      <c r="Q167" s="227">
        <v>0</v>
      </c>
      <c r="R167" s="227">
        <f>Q167*H167</f>
        <v>0</v>
      </c>
      <c r="S167" s="227">
        <v>0</v>
      </c>
      <c r="T167" s="228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29" t="s">
        <v>166</v>
      </c>
      <c r="AT167" s="229" t="s">
        <v>159</v>
      </c>
      <c r="AU167" s="229" t="s">
        <v>84</v>
      </c>
      <c r="AY167" s="15" t="s">
        <v>126</v>
      </c>
      <c r="BE167" s="230">
        <f>IF(N167="základní",J167,0)</f>
        <v>0</v>
      </c>
      <c r="BF167" s="230">
        <f>IF(N167="snížená",J167,0)</f>
        <v>0</v>
      </c>
      <c r="BG167" s="230">
        <f>IF(N167="zákl. přenesená",J167,0)</f>
        <v>0</v>
      </c>
      <c r="BH167" s="230">
        <f>IF(N167="sníž. přenesená",J167,0)</f>
        <v>0</v>
      </c>
      <c r="BI167" s="230">
        <f>IF(N167="nulová",J167,0)</f>
        <v>0</v>
      </c>
      <c r="BJ167" s="15" t="s">
        <v>82</v>
      </c>
      <c r="BK167" s="230">
        <f>ROUND(I167*H167,2)</f>
        <v>0</v>
      </c>
      <c r="BL167" s="15" t="s">
        <v>167</v>
      </c>
      <c r="BM167" s="229" t="s">
        <v>411</v>
      </c>
    </row>
    <row r="168" s="13" customFormat="1">
      <c r="A168" s="13"/>
      <c r="B168" s="231"/>
      <c r="C168" s="232"/>
      <c r="D168" s="233" t="s">
        <v>134</v>
      </c>
      <c r="E168" s="232"/>
      <c r="F168" s="235" t="s">
        <v>240</v>
      </c>
      <c r="G168" s="232"/>
      <c r="H168" s="236">
        <v>4</v>
      </c>
      <c r="I168" s="237"/>
      <c r="J168" s="232"/>
      <c r="K168" s="232"/>
      <c r="L168" s="238"/>
      <c r="M168" s="239"/>
      <c r="N168" s="240"/>
      <c r="O168" s="240"/>
      <c r="P168" s="240"/>
      <c r="Q168" s="240"/>
      <c r="R168" s="240"/>
      <c r="S168" s="240"/>
      <c r="T168" s="241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2" t="s">
        <v>134</v>
      </c>
      <c r="AU168" s="242" t="s">
        <v>84</v>
      </c>
      <c r="AV168" s="13" t="s">
        <v>84</v>
      </c>
      <c r="AW168" s="13" t="s">
        <v>4</v>
      </c>
      <c r="AX168" s="13" t="s">
        <v>82</v>
      </c>
      <c r="AY168" s="242" t="s">
        <v>126</v>
      </c>
    </row>
    <row r="169" s="2" customFormat="1" ht="16.5" customHeight="1">
      <c r="A169" s="36"/>
      <c r="B169" s="37"/>
      <c r="C169" s="243" t="s">
        <v>236</v>
      </c>
      <c r="D169" s="243" t="s">
        <v>159</v>
      </c>
      <c r="E169" s="244" t="s">
        <v>242</v>
      </c>
      <c r="F169" s="245" t="s">
        <v>243</v>
      </c>
      <c r="G169" s="246" t="s">
        <v>192</v>
      </c>
      <c r="H169" s="247">
        <v>8</v>
      </c>
      <c r="I169" s="248"/>
      <c r="J169" s="249">
        <f>ROUND(I169*H169,2)</f>
        <v>0</v>
      </c>
      <c r="K169" s="250"/>
      <c r="L169" s="251"/>
      <c r="M169" s="252" t="s">
        <v>1</v>
      </c>
      <c r="N169" s="253" t="s">
        <v>39</v>
      </c>
      <c r="O169" s="89"/>
      <c r="P169" s="227">
        <f>O169*H169</f>
        <v>0</v>
      </c>
      <c r="Q169" s="227">
        <v>0.0035000000000000001</v>
      </c>
      <c r="R169" s="227">
        <f>Q169*H169</f>
        <v>0.028000000000000001</v>
      </c>
      <c r="S169" s="227">
        <v>0</v>
      </c>
      <c r="T169" s="228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29" t="s">
        <v>166</v>
      </c>
      <c r="AT169" s="229" t="s">
        <v>159</v>
      </c>
      <c r="AU169" s="229" t="s">
        <v>84</v>
      </c>
      <c r="AY169" s="15" t="s">
        <v>126</v>
      </c>
      <c r="BE169" s="230">
        <f>IF(N169="základní",J169,0)</f>
        <v>0</v>
      </c>
      <c r="BF169" s="230">
        <f>IF(N169="snížená",J169,0)</f>
        <v>0</v>
      </c>
      <c r="BG169" s="230">
        <f>IF(N169="zákl. přenesená",J169,0)</f>
        <v>0</v>
      </c>
      <c r="BH169" s="230">
        <f>IF(N169="sníž. přenesená",J169,0)</f>
        <v>0</v>
      </c>
      <c r="BI169" s="230">
        <f>IF(N169="nulová",J169,0)</f>
        <v>0</v>
      </c>
      <c r="BJ169" s="15" t="s">
        <v>82</v>
      </c>
      <c r="BK169" s="230">
        <f>ROUND(I169*H169,2)</f>
        <v>0</v>
      </c>
      <c r="BL169" s="15" t="s">
        <v>167</v>
      </c>
      <c r="BM169" s="229" t="s">
        <v>244</v>
      </c>
    </row>
    <row r="170" s="2" customFormat="1" ht="16.5" customHeight="1">
      <c r="A170" s="36"/>
      <c r="B170" s="37"/>
      <c r="C170" s="243" t="s">
        <v>241</v>
      </c>
      <c r="D170" s="243" t="s">
        <v>159</v>
      </c>
      <c r="E170" s="244" t="s">
        <v>246</v>
      </c>
      <c r="F170" s="245" t="s">
        <v>247</v>
      </c>
      <c r="G170" s="246" t="s">
        <v>248</v>
      </c>
      <c r="H170" s="247">
        <v>0.0080000000000000002</v>
      </c>
      <c r="I170" s="248"/>
      <c r="J170" s="249">
        <f>ROUND(I170*H170,2)</f>
        <v>0</v>
      </c>
      <c r="K170" s="250"/>
      <c r="L170" s="251"/>
      <c r="M170" s="252" t="s">
        <v>1</v>
      </c>
      <c r="N170" s="253" t="s">
        <v>39</v>
      </c>
      <c r="O170" s="89"/>
      <c r="P170" s="227">
        <f>O170*H170</f>
        <v>0</v>
      </c>
      <c r="Q170" s="227">
        <v>0.010999999999999999</v>
      </c>
      <c r="R170" s="227">
        <f>Q170*H170</f>
        <v>8.7999999999999998E-05</v>
      </c>
      <c r="S170" s="227">
        <v>0</v>
      </c>
      <c r="T170" s="228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29" t="s">
        <v>166</v>
      </c>
      <c r="AT170" s="229" t="s">
        <v>159</v>
      </c>
      <c r="AU170" s="229" t="s">
        <v>84</v>
      </c>
      <c r="AY170" s="15" t="s">
        <v>126</v>
      </c>
      <c r="BE170" s="230">
        <f>IF(N170="základní",J170,0)</f>
        <v>0</v>
      </c>
      <c r="BF170" s="230">
        <f>IF(N170="snížená",J170,0)</f>
        <v>0</v>
      </c>
      <c r="BG170" s="230">
        <f>IF(N170="zákl. přenesená",J170,0)</f>
        <v>0</v>
      </c>
      <c r="BH170" s="230">
        <f>IF(N170="sníž. přenesená",J170,0)</f>
        <v>0</v>
      </c>
      <c r="BI170" s="230">
        <f>IF(N170="nulová",J170,0)</f>
        <v>0</v>
      </c>
      <c r="BJ170" s="15" t="s">
        <v>82</v>
      </c>
      <c r="BK170" s="230">
        <f>ROUND(I170*H170,2)</f>
        <v>0</v>
      </c>
      <c r="BL170" s="15" t="s">
        <v>167</v>
      </c>
      <c r="BM170" s="229" t="s">
        <v>412</v>
      </c>
    </row>
    <row r="171" s="2" customFormat="1" ht="33" customHeight="1">
      <c r="A171" s="36"/>
      <c r="B171" s="37"/>
      <c r="C171" s="243" t="s">
        <v>245</v>
      </c>
      <c r="D171" s="243" t="s">
        <v>159</v>
      </c>
      <c r="E171" s="244" t="s">
        <v>251</v>
      </c>
      <c r="F171" s="245" t="s">
        <v>252</v>
      </c>
      <c r="G171" s="246" t="s">
        <v>192</v>
      </c>
      <c r="H171" s="247">
        <v>6</v>
      </c>
      <c r="I171" s="248"/>
      <c r="J171" s="249">
        <f>ROUND(I171*H171,2)</f>
        <v>0</v>
      </c>
      <c r="K171" s="250"/>
      <c r="L171" s="251"/>
      <c r="M171" s="252" t="s">
        <v>1</v>
      </c>
      <c r="N171" s="253" t="s">
        <v>39</v>
      </c>
      <c r="O171" s="89"/>
      <c r="P171" s="227">
        <f>O171*H171</f>
        <v>0</v>
      </c>
      <c r="Q171" s="227">
        <v>0.00068999999999999997</v>
      </c>
      <c r="R171" s="227">
        <f>Q171*H171</f>
        <v>0.0041399999999999996</v>
      </c>
      <c r="S171" s="227">
        <v>0</v>
      </c>
      <c r="T171" s="228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29" t="s">
        <v>253</v>
      </c>
      <c r="AT171" s="229" t="s">
        <v>159</v>
      </c>
      <c r="AU171" s="229" t="s">
        <v>84</v>
      </c>
      <c r="AY171" s="15" t="s">
        <v>126</v>
      </c>
      <c r="BE171" s="230">
        <f>IF(N171="základní",J171,0)</f>
        <v>0</v>
      </c>
      <c r="BF171" s="230">
        <f>IF(N171="snížená",J171,0)</f>
        <v>0</v>
      </c>
      <c r="BG171" s="230">
        <f>IF(N171="zákl. přenesená",J171,0)</f>
        <v>0</v>
      </c>
      <c r="BH171" s="230">
        <f>IF(N171="sníž. přenesená",J171,0)</f>
        <v>0</v>
      </c>
      <c r="BI171" s="230">
        <f>IF(N171="nulová",J171,0)</f>
        <v>0</v>
      </c>
      <c r="BJ171" s="15" t="s">
        <v>82</v>
      </c>
      <c r="BK171" s="230">
        <f>ROUND(I171*H171,2)</f>
        <v>0</v>
      </c>
      <c r="BL171" s="15" t="s">
        <v>253</v>
      </c>
      <c r="BM171" s="229" t="s">
        <v>254</v>
      </c>
    </row>
    <row r="172" s="2" customFormat="1" ht="24.15" customHeight="1">
      <c r="A172" s="36"/>
      <c r="B172" s="37"/>
      <c r="C172" s="243" t="s">
        <v>250</v>
      </c>
      <c r="D172" s="243" t="s">
        <v>159</v>
      </c>
      <c r="E172" s="244" t="s">
        <v>413</v>
      </c>
      <c r="F172" s="245" t="s">
        <v>414</v>
      </c>
      <c r="G172" s="246" t="s">
        <v>192</v>
      </c>
      <c r="H172" s="247">
        <v>6</v>
      </c>
      <c r="I172" s="248"/>
      <c r="J172" s="249">
        <f>ROUND(I172*H172,2)</f>
        <v>0</v>
      </c>
      <c r="K172" s="250"/>
      <c r="L172" s="251"/>
      <c r="M172" s="252" t="s">
        <v>1</v>
      </c>
      <c r="N172" s="253" t="s">
        <v>39</v>
      </c>
      <c r="O172" s="89"/>
      <c r="P172" s="227">
        <f>O172*H172</f>
        <v>0</v>
      </c>
      <c r="Q172" s="227">
        <v>0.00055000000000000003</v>
      </c>
      <c r="R172" s="227">
        <f>Q172*H172</f>
        <v>0.0033</v>
      </c>
      <c r="S172" s="227">
        <v>0</v>
      </c>
      <c r="T172" s="228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29" t="s">
        <v>253</v>
      </c>
      <c r="AT172" s="229" t="s">
        <v>159</v>
      </c>
      <c r="AU172" s="229" t="s">
        <v>84</v>
      </c>
      <c r="AY172" s="15" t="s">
        <v>126</v>
      </c>
      <c r="BE172" s="230">
        <f>IF(N172="základní",J172,0)</f>
        <v>0</v>
      </c>
      <c r="BF172" s="230">
        <f>IF(N172="snížená",J172,0)</f>
        <v>0</v>
      </c>
      <c r="BG172" s="230">
        <f>IF(N172="zákl. přenesená",J172,0)</f>
        <v>0</v>
      </c>
      <c r="BH172" s="230">
        <f>IF(N172="sníž. přenesená",J172,0)</f>
        <v>0</v>
      </c>
      <c r="BI172" s="230">
        <f>IF(N172="nulová",J172,0)</f>
        <v>0</v>
      </c>
      <c r="BJ172" s="15" t="s">
        <v>82</v>
      </c>
      <c r="BK172" s="230">
        <f>ROUND(I172*H172,2)</f>
        <v>0</v>
      </c>
      <c r="BL172" s="15" t="s">
        <v>253</v>
      </c>
      <c r="BM172" s="229" t="s">
        <v>415</v>
      </c>
    </row>
    <row r="173" s="2" customFormat="1" ht="16.5" customHeight="1">
      <c r="A173" s="36"/>
      <c r="B173" s="37"/>
      <c r="C173" s="217" t="s">
        <v>255</v>
      </c>
      <c r="D173" s="217" t="s">
        <v>128</v>
      </c>
      <c r="E173" s="218" t="s">
        <v>264</v>
      </c>
      <c r="F173" s="219" t="s">
        <v>265</v>
      </c>
      <c r="G173" s="220" t="s">
        <v>179</v>
      </c>
      <c r="H173" s="221">
        <v>1</v>
      </c>
      <c r="I173" s="222"/>
      <c r="J173" s="223">
        <f>ROUND(I173*H173,2)</f>
        <v>0</v>
      </c>
      <c r="K173" s="224"/>
      <c r="L173" s="42"/>
      <c r="M173" s="225" t="s">
        <v>1</v>
      </c>
      <c r="N173" s="226" t="s">
        <v>39</v>
      </c>
      <c r="O173" s="89"/>
      <c r="P173" s="227">
        <f>O173*H173</f>
        <v>0</v>
      </c>
      <c r="Q173" s="227">
        <v>0</v>
      </c>
      <c r="R173" s="227">
        <f>Q173*H173</f>
        <v>0</v>
      </c>
      <c r="S173" s="227">
        <v>0</v>
      </c>
      <c r="T173" s="228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29" t="s">
        <v>167</v>
      </c>
      <c r="AT173" s="229" t="s">
        <v>128</v>
      </c>
      <c r="AU173" s="229" t="s">
        <v>84</v>
      </c>
      <c r="AY173" s="15" t="s">
        <v>126</v>
      </c>
      <c r="BE173" s="230">
        <f>IF(N173="základní",J173,0)</f>
        <v>0</v>
      </c>
      <c r="BF173" s="230">
        <f>IF(N173="snížená",J173,0)</f>
        <v>0</v>
      </c>
      <c r="BG173" s="230">
        <f>IF(N173="zákl. přenesená",J173,0)</f>
        <v>0</v>
      </c>
      <c r="BH173" s="230">
        <f>IF(N173="sníž. přenesená",J173,0)</f>
        <v>0</v>
      </c>
      <c r="BI173" s="230">
        <f>IF(N173="nulová",J173,0)</f>
        <v>0</v>
      </c>
      <c r="BJ173" s="15" t="s">
        <v>82</v>
      </c>
      <c r="BK173" s="230">
        <f>ROUND(I173*H173,2)</f>
        <v>0</v>
      </c>
      <c r="BL173" s="15" t="s">
        <v>167</v>
      </c>
      <c r="BM173" s="229" t="s">
        <v>266</v>
      </c>
    </row>
    <row r="174" s="2" customFormat="1" ht="21.75" customHeight="1">
      <c r="A174" s="36"/>
      <c r="B174" s="37"/>
      <c r="C174" s="243" t="s">
        <v>259</v>
      </c>
      <c r="D174" s="243" t="s">
        <v>159</v>
      </c>
      <c r="E174" s="244" t="s">
        <v>268</v>
      </c>
      <c r="F174" s="245" t="s">
        <v>269</v>
      </c>
      <c r="G174" s="246" t="s">
        <v>270</v>
      </c>
      <c r="H174" s="247">
        <v>0.01</v>
      </c>
      <c r="I174" s="248"/>
      <c r="J174" s="249">
        <f>ROUND(I174*H174,2)</f>
        <v>0</v>
      </c>
      <c r="K174" s="250"/>
      <c r="L174" s="251"/>
      <c r="M174" s="252" t="s">
        <v>1</v>
      </c>
      <c r="N174" s="253" t="s">
        <v>39</v>
      </c>
      <c r="O174" s="89"/>
      <c r="P174" s="227">
        <f>O174*H174</f>
        <v>0</v>
      </c>
      <c r="Q174" s="227">
        <v>0.001</v>
      </c>
      <c r="R174" s="227">
        <f>Q174*H174</f>
        <v>1.0000000000000001E-05</v>
      </c>
      <c r="S174" s="227">
        <v>0</v>
      </c>
      <c r="T174" s="228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29" t="s">
        <v>166</v>
      </c>
      <c r="AT174" s="229" t="s">
        <v>159</v>
      </c>
      <c r="AU174" s="229" t="s">
        <v>84</v>
      </c>
      <c r="AY174" s="15" t="s">
        <v>126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15" t="s">
        <v>82</v>
      </c>
      <c r="BK174" s="230">
        <f>ROUND(I174*H174,2)</f>
        <v>0</v>
      </c>
      <c r="BL174" s="15" t="s">
        <v>167</v>
      </c>
      <c r="BM174" s="229" t="s">
        <v>271</v>
      </c>
    </row>
    <row r="175" s="2" customFormat="1" ht="16.5" customHeight="1">
      <c r="A175" s="36"/>
      <c r="B175" s="37"/>
      <c r="C175" s="243" t="s">
        <v>263</v>
      </c>
      <c r="D175" s="243" t="s">
        <v>159</v>
      </c>
      <c r="E175" s="244" t="s">
        <v>273</v>
      </c>
      <c r="F175" s="245" t="s">
        <v>274</v>
      </c>
      <c r="G175" s="246" t="s">
        <v>275</v>
      </c>
      <c r="H175" s="247">
        <v>2000</v>
      </c>
      <c r="I175" s="248"/>
      <c r="J175" s="249">
        <f>ROUND(I175*H175,2)</f>
        <v>0</v>
      </c>
      <c r="K175" s="250"/>
      <c r="L175" s="251"/>
      <c r="M175" s="252" t="s">
        <v>1</v>
      </c>
      <c r="N175" s="253" t="s">
        <v>39</v>
      </c>
      <c r="O175" s="89"/>
      <c r="P175" s="227">
        <f>O175*H175</f>
        <v>0</v>
      </c>
      <c r="Q175" s="227">
        <v>0</v>
      </c>
      <c r="R175" s="227">
        <f>Q175*H175</f>
        <v>0</v>
      </c>
      <c r="S175" s="227">
        <v>0</v>
      </c>
      <c r="T175" s="228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29" t="s">
        <v>166</v>
      </c>
      <c r="AT175" s="229" t="s">
        <v>159</v>
      </c>
      <c r="AU175" s="229" t="s">
        <v>84</v>
      </c>
      <c r="AY175" s="15" t="s">
        <v>126</v>
      </c>
      <c r="BE175" s="230">
        <f>IF(N175="základní",J175,0)</f>
        <v>0</v>
      </c>
      <c r="BF175" s="230">
        <f>IF(N175="snížená",J175,0)</f>
        <v>0</v>
      </c>
      <c r="BG175" s="230">
        <f>IF(N175="zákl. přenesená",J175,0)</f>
        <v>0</v>
      </c>
      <c r="BH175" s="230">
        <f>IF(N175="sníž. přenesená",J175,0)</f>
        <v>0</v>
      </c>
      <c r="BI175" s="230">
        <f>IF(N175="nulová",J175,0)</f>
        <v>0</v>
      </c>
      <c r="BJ175" s="15" t="s">
        <v>82</v>
      </c>
      <c r="BK175" s="230">
        <f>ROUND(I175*H175,2)</f>
        <v>0</v>
      </c>
      <c r="BL175" s="15" t="s">
        <v>167</v>
      </c>
      <c r="BM175" s="229" t="s">
        <v>276</v>
      </c>
    </row>
    <row r="176" s="12" customFormat="1" ht="22.8" customHeight="1">
      <c r="A176" s="12"/>
      <c r="B176" s="201"/>
      <c r="C176" s="202"/>
      <c r="D176" s="203" t="s">
        <v>73</v>
      </c>
      <c r="E176" s="215" t="s">
        <v>277</v>
      </c>
      <c r="F176" s="215" t="s">
        <v>278</v>
      </c>
      <c r="G176" s="202"/>
      <c r="H176" s="202"/>
      <c r="I176" s="205"/>
      <c r="J176" s="216">
        <f>BK176</f>
        <v>0</v>
      </c>
      <c r="K176" s="202"/>
      <c r="L176" s="207"/>
      <c r="M176" s="208"/>
      <c r="N176" s="209"/>
      <c r="O176" s="209"/>
      <c r="P176" s="210">
        <f>SUM(P177:P197)</f>
        <v>0</v>
      </c>
      <c r="Q176" s="209"/>
      <c r="R176" s="210">
        <f>SUM(R177:R197)</f>
        <v>0.44145567999999996</v>
      </c>
      <c r="S176" s="209"/>
      <c r="T176" s="211">
        <f>SUM(T177:T197)</f>
        <v>3.3649999999999998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12" t="s">
        <v>140</v>
      </c>
      <c r="AT176" s="213" t="s">
        <v>73</v>
      </c>
      <c r="AU176" s="213" t="s">
        <v>82</v>
      </c>
      <c r="AY176" s="212" t="s">
        <v>126</v>
      </c>
      <c r="BK176" s="214">
        <f>SUM(BK177:BK197)</f>
        <v>0</v>
      </c>
    </row>
    <row r="177" s="2" customFormat="1" ht="24.15" customHeight="1">
      <c r="A177" s="36"/>
      <c r="B177" s="37"/>
      <c r="C177" s="217" t="s">
        <v>267</v>
      </c>
      <c r="D177" s="217" t="s">
        <v>128</v>
      </c>
      <c r="E177" s="218" t="s">
        <v>288</v>
      </c>
      <c r="F177" s="219" t="s">
        <v>289</v>
      </c>
      <c r="G177" s="220" t="s">
        <v>192</v>
      </c>
      <c r="H177" s="221">
        <v>20</v>
      </c>
      <c r="I177" s="222"/>
      <c r="J177" s="223">
        <f>ROUND(I177*H177,2)</f>
        <v>0</v>
      </c>
      <c r="K177" s="224"/>
      <c r="L177" s="42"/>
      <c r="M177" s="225" t="s">
        <v>1</v>
      </c>
      <c r="N177" s="226" t="s">
        <v>39</v>
      </c>
      <c r="O177" s="89"/>
      <c r="P177" s="227">
        <f>O177*H177</f>
        <v>0</v>
      </c>
      <c r="Q177" s="227">
        <v>0.000562</v>
      </c>
      <c r="R177" s="227">
        <f>Q177*H177</f>
        <v>0.01124</v>
      </c>
      <c r="S177" s="227">
        <v>0</v>
      </c>
      <c r="T177" s="228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29" t="s">
        <v>167</v>
      </c>
      <c r="AT177" s="229" t="s">
        <v>128</v>
      </c>
      <c r="AU177" s="229" t="s">
        <v>84</v>
      </c>
      <c r="AY177" s="15" t="s">
        <v>126</v>
      </c>
      <c r="BE177" s="230">
        <f>IF(N177="základní",J177,0)</f>
        <v>0</v>
      </c>
      <c r="BF177" s="230">
        <f>IF(N177="snížená",J177,0)</f>
        <v>0</v>
      </c>
      <c r="BG177" s="230">
        <f>IF(N177="zákl. přenesená",J177,0)</f>
        <v>0</v>
      </c>
      <c r="BH177" s="230">
        <f>IF(N177="sníž. přenesená",J177,0)</f>
        <v>0</v>
      </c>
      <c r="BI177" s="230">
        <f>IF(N177="nulová",J177,0)</f>
        <v>0</v>
      </c>
      <c r="BJ177" s="15" t="s">
        <v>82</v>
      </c>
      <c r="BK177" s="230">
        <f>ROUND(I177*H177,2)</f>
        <v>0</v>
      </c>
      <c r="BL177" s="15" t="s">
        <v>167</v>
      </c>
      <c r="BM177" s="229" t="s">
        <v>290</v>
      </c>
    </row>
    <row r="178" s="2" customFormat="1" ht="24.15" customHeight="1">
      <c r="A178" s="36"/>
      <c r="B178" s="37"/>
      <c r="C178" s="217" t="s">
        <v>272</v>
      </c>
      <c r="D178" s="217" t="s">
        <v>128</v>
      </c>
      <c r="E178" s="218" t="s">
        <v>292</v>
      </c>
      <c r="F178" s="219" t="s">
        <v>293</v>
      </c>
      <c r="G178" s="220" t="s">
        <v>131</v>
      </c>
      <c r="H178" s="221">
        <v>1</v>
      </c>
      <c r="I178" s="222"/>
      <c r="J178" s="223">
        <f>ROUND(I178*H178,2)</f>
        <v>0</v>
      </c>
      <c r="K178" s="224"/>
      <c r="L178" s="42"/>
      <c r="M178" s="225" t="s">
        <v>1</v>
      </c>
      <c r="N178" s="226" t="s">
        <v>39</v>
      </c>
      <c r="O178" s="89"/>
      <c r="P178" s="227">
        <f>O178*H178</f>
        <v>0</v>
      </c>
      <c r="Q178" s="227">
        <v>0</v>
      </c>
      <c r="R178" s="227">
        <f>Q178*H178</f>
        <v>0</v>
      </c>
      <c r="S178" s="227">
        <v>0</v>
      </c>
      <c r="T178" s="228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229" t="s">
        <v>167</v>
      </c>
      <c r="AT178" s="229" t="s">
        <v>128</v>
      </c>
      <c r="AU178" s="229" t="s">
        <v>84</v>
      </c>
      <c r="AY178" s="15" t="s">
        <v>126</v>
      </c>
      <c r="BE178" s="230">
        <f>IF(N178="základní",J178,0)</f>
        <v>0</v>
      </c>
      <c r="BF178" s="230">
        <f>IF(N178="snížená",J178,0)</f>
        <v>0</v>
      </c>
      <c r="BG178" s="230">
        <f>IF(N178="zákl. přenesená",J178,0)</f>
        <v>0</v>
      </c>
      <c r="BH178" s="230">
        <f>IF(N178="sníž. přenesená",J178,0)</f>
        <v>0</v>
      </c>
      <c r="BI178" s="230">
        <f>IF(N178="nulová",J178,0)</f>
        <v>0</v>
      </c>
      <c r="BJ178" s="15" t="s">
        <v>82</v>
      </c>
      <c r="BK178" s="230">
        <f>ROUND(I178*H178,2)</f>
        <v>0</v>
      </c>
      <c r="BL178" s="15" t="s">
        <v>167</v>
      </c>
      <c r="BM178" s="229" t="s">
        <v>294</v>
      </c>
    </row>
    <row r="179" s="2" customFormat="1" ht="16.5" customHeight="1">
      <c r="A179" s="36"/>
      <c r="B179" s="37"/>
      <c r="C179" s="217" t="s">
        <v>279</v>
      </c>
      <c r="D179" s="217" t="s">
        <v>128</v>
      </c>
      <c r="E179" s="218" t="s">
        <v>296</v>
      </c>
      <c r="F179" s="219" t="s">
        <v>297</v>
      </c>
      <c r="G179" s="220" t="s">
        <v>131</v>
      </c>
      <c r="H179" s="221">
        <v>1</v>
      </c>
      <c r="I179" s="222"/>
      <c r="J179" s="223">
        <f>ROUND(I179*H179,2)</f>
        <v>0</v>
      </c>
      <c r="K179" s="224"/>
      <c r="L179" s="42"/>
      <c r="M179" s="225" t="s">
        <v>1</v>
      </c>
      <c r="N179" s="226" t="s">
        <v>39</v>
      </c>
      <c r="O179" s="89"/>
      <c r="P179" s="227">
        <f>O179*H179</f>
        <v>0</v>
      </c>
      <c r="Q179" s="227">
        <v>0.00045731999999999999</v>
      </c>
      <c r="R179" s="227">
        <f>Q179*H179</f>
        <v>0.00045731999999999999</v>
      </c>
      <c r="S179" s="227">
        <v>0</v>
      </c>
      <c r="T179" s="228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29" t="s">
        <v>167</v>
      </c>
      <c r="AT179" s="229" t="s">
        <v>128</v>
      </c>
      <c r="AU179" s="229" t="s">
        <v>84</v>
      </c>
      <c r="AY179" s="15" t="s">
        <v>126</v>
      </c>
      <c r="BE179" s="230">
        <f>IF(N179="základní",J179,0)</f>
        <v>0</v>
      </c>
      <c r="BF179" s="230">
        <f>IF(N179="snížená",J179,0)</f>
        <v>0</v>
      </c>
      <c r="BG179" s="230">
        <f>IF(N179="zákl. přenesená",J179,0)</f>
        <v>0</v>
      </c>
      <c r="BH179" s="230">
        <f>IF(N179="sníž. přenesená",J179,0)</f>
        <v>0</v>
      </c>
      <c r="BI179" s="230">
        <f>IF(N179="nulová",J179,0)</f>
        <v>0</v>
      </c>
      <c r="BJ179" s="15" t="s">
        <v>82</v>
      </c>
      <c r="BK179" s="230">
        <f>ROUND(I179*H179,2)</f>
        <v>0</v>
      </c>
      <c r="BL179" s="15" t="s">
        <v>167</v>
      </c>
      <c r="BM179" s="229" t="s">
        <v>298</v>
      </c>
    </row>
    <row r="180" s="2" customFormat="1" ht="16.5" customHeight="1">
      <c r="A180" s="36"/>
      <c r="B180" s="37"/>
      <c r="C180" s="217" t="s">
        <v>283</v>
      </c>
      <c r="D180" s="217" t="s">
        <v>128</v>
      </c>
      <c r="E180" s="218" t="s">
        <v>300</v>
      </c>
      <c r="F180" s="219" t="s">
        <v>301</v>
      </c>
      <c r="G180" s="220" t="s">
        <v>131</v>
      </c>
      <c r="H180" s="221">
        <v>1</v>
      </c>
      <c r="I180" s="222"/>
      <c r="J180" s="223">
        <f>ROUND(I180*H180,2)</f>
        <v>0</v>
      </c>
      <c r="K180" s="224"/>
      <c r="L180" s="42"/>
      <c r="M180" s="225" t="s">
        <v>1</v>
      </c>
      <c r="N180" s="226" t="s">
        <v>39</v>
      </c>
      <c r="O180" s="89"/>
      <c r="P180" s="227">
        <f>O180*H180</f>
        <v>0</v>
      </c>
      <c r="Q180" s="227">
        <v>0</v>
      </c>
      <c r="R180" s="227">
        <f>Q180*H180</f>
        <v>0</v>
      </c>
      <c r="S180" s="227">
        <v>0</v>
      </c>
      <c r="T180" s="228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29" t="s">
        <v>167</v>
      </c>
      <c r="AT180" s="229" t="s">
        <v>128</v>
      </c>
      <c r="AU180" s="229" t="s">
        <v>84</v>
      </c>
      <c r="AY180" s="15" t="s">
        <v>126</v>
      </c>
      <c r="BE180" s="230">
        <f>IF(N180="základní",J180,0)</f>
        <v>0</v>
      </c>
      <c r="BF180" s="230">
        <f>IF(N180="snížená",J180,0)</f>
        <v>0</v>
      </c>
      <c r="BG180" s="230">
        <f>IF(N180="zákl. přenesená",J180,0)</f>
        <v>0</v>
      </c>
      <c r="BH180" s="230">
        <f>IF(N180="sníž. přenesená",J180,0)</f>
        <v>0</v>
      </c>
      <c r="BI180" s="230">
        <f>IF(N180="nulová",J180,0)</f>
        <v>0</v>
      </c>
      <c r="BJ180" s="15" t="s">
        <v>82</v>
      </c>
      <c r="BK180" s="230">
        <f>ROUND(I180*H180,2)</f>
        <v>0</v>
      </c>
      <c r="BL180" s="15" t="s">
        <v>167</v>
      </c>
      <c r="BM180" s="229" t="s">
        <v>302</v>
      </c>
    </row>
    <row r="181" s="2" customFormat="1" ht="24.15" customHeight="1">
      <c r="A181" s="36"/>
      <c r="B181" s="37"/>
      <c r="C181" s="217" t="s">
        <v>287</v>
      </c>
      <c r="D181" s="217" t="s">
        <v>128</v>
      </c>
      <c r="E181" s="218" t="s">
        <v>304</v>
      </c>
      <c r="F181" s="219" t="s">
        <v>305</v>
      </c>
      <c r="G181" s="220" t="s">
        <v>143</v>
      </c>
      <c r="H181" s="221">
        <v>5</v>
      </c>
      <c r="I181" s="222"/>
      <c r="J181" s="223">
        <f>ROUND(I181*H181,2)</f>
        <v>0</v>
      </c>
      <c r="K181" s="224"/>
      <c r="L181" s="42"/>
      <c r="M181" s="225" t="s">
        <v>1</v>
      </c>
      <c r="N181" s="226" t="s">
        <v>39</v>
      </c>
      <c r="O181" s="89"/>
      <c r="P181" s="227">
        <f>O181*H181</f>
        <v>0</v>
      </c>
      <c r="Q181" s="227">
        <v>0</v>
      </c>
      <c r="R181" s="227">
        <f>Q181*H181</f>
        <v>0</v>
      </c>
      <c r="S181" s="227">
        <v>0</v>
      </c>
      <c r="T181" s="228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229" t="s">
        <v>167</v>
      </c>
      <c r="AT181" s="229" t="s">
        <v>128</v>
      </c>
      <c r="AU181" s="229" t="s">
        <v>84</v>
      </c>
      <c r="AY181" s="15" t="s">
        <v>126</v>
      </c>
      <c r="BE181" s="230">
        <f>IF(N181="základní",J181,0)</f>
        <v>0</v>
      </c>
      <c r="BF181" s="230">
        <f>IF(N181="snížená",J181,0)</f>
        <v>0</v>
      </c>
      <c r="BG181" s="230">
        <f>IF(N181="zákl. přenesená",J181,0)</f>
        <v>0</v>
      </c>
      <c r="BH181" s="230">
        <f>IF(N181="sníž. přenesená",J181,0)</f>
        <v>0</v>
      </c>
      <c r="BI181" s="230">
        <f>IF(N181="nulová",J181,0)</f>
        <v>0</v>
      </c>
      <c r="BJ181" s="15" t="s">
        <v>82</v>
      </c>
      <c r="BK181" s="230">
        <f>ROUND(I181*H181,2)</f>
        <v>0</v>
      </c>
      <c r="BL181" s="15" t="s">
        <v>167</v>
      </c>
      <c r="BM181" s="229" t="s">
        <v>306</v>
      </c>
    </row>
    <row r="182" s="2" customFormat="1" ht="24.15" customHeight="1">
      <c r="A182" s="36"/>
      <c r="B182" s="37"/>
      <c r="C182" s="217" t="s">
        <v>291</v>
      </c>
      <c r="D182" s="217" t="s">
        <v>128</v>
      </c>
      <c r="E182" s="218" t="s">
        <v>416</v>
      </c>
      <c r="F182" s="219" t="s">
        <v>417</v>
      </c>
      <c r="G182" s="220" t="s">
        <v>143</v>
      </c>
      <c r="H182" s="221">
        <v>5</v>
      </c>
      <c r="I182" s="222"/>
      <c r="J182" s="223">
        <f>ROUND(I182*H182,2)</f>
        <v>0</v>
      </c>
      <c r="K182" s="224"/>
      <c r="L182" s="42"/>
      <c r="M182" s="225" t="s">
        <v>1</v>
      </c>
      <c r="N182" s="226" t="s">
        <v>39</v>
      </c>
      <c r="O182" s="89"/>
      <c r="P182" s="227">
        <f>O182*H182</f>
        <v>0</v>
      </c>
      <c r="Q182" s="227">
        <v>0</v>
      </c>
      <c r="R182" s="227">
        <f>Q182*H182</f>
        <v>0</v>
      </c>
      <c r="S182" s="227">
        <v>0</v>
      </c>
      <c r="T182" s="228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29" t="s">
        <v>167</v>
      </c>
      <c r="AT182" s="229" t="s">
        <v>128</v>
      </c>
      <c r="AU182" s="229" t="s">
        <v>84</v>
      </c>
      <c r="AY182" s="15" t="s">
        <v>126</v>
      </c>
      <c r="BE182" s="230">
        <f>IF(N182="základní",J182,0)</f>
        <v>0</v>
      </c>
      <c r="BF182" s="230">
        <f>IF(N182="snížená",J182,0)</f>
        <v>0</v>
      </c>
      <c r="BG182" s="230">
        <f>IF(N182="zákl. přenesená",J182,0)</f>
        <v>0</v>
      </c>
      <c r="BH182" s="230">
        <f>IF(N182="sníž. přenesená",J182,0)</f>
        <v>0</v>
      </c>
      <c r="BI182" s="230">
        <f>IF(N182="nulová",J182,0)</f>
        <v>0</v>
      </c>
      <c r="BJ182" s="15" t="s">
        <v>82</v>
      </c>
      <c r="BK182" s="230">
        <f>ROUND(I182*H182,2)</f>
        <v>0</v>
      </c>
      <c r="BL182" s="15" t="s">
        <v>167</v>
      </c>
      <c r="BM182" s="229" t="s">
        <v>418</v>
      </c>
    </row>
    <row r="183" s="2" customFormat="1" ht="16.5" customHeight="1">
      <c r="A183" s="36"/>
      <c r="B183" s="37"/>
      <c r="C183" s="217" t="s">
        <v>295</v>
      </c>
      <c r="D183" s="217" t="s">
        <v>128</v>
      </c>
      <c r="E183" s="218" t="s">
        <v>419</v>
      </c>
      <c r="F183" s="219" t="s">
        <v>420</v>
      </c>
      <c r="G183" s="220" t="s">
        <v>143</v>
      </c>
      <c r="H183" s="221">
        <v>5</v>
      </c>
      <c r="I183" s="222"/>
      <c r="J183" s="223">
        <f>ROUND(I183*H183,2)</f>
        <v>0</v>
      </c>
      <c r="K183" s="224"/>
      <c r="L183" s="42"/>
      <c r="M183" s="225" t="s">
        <v>1</v>
      </c>
      <c r="N183" s="226" t="s">
        <v>39</v>
      </c>
      <c r="O183" s="89"/>
      <c r="P183" s="227">
        <f>O183*H183</f>
        <v>0</v>
      </c>
      <c r="Q183" s="227">
        <v>2.5000000000000001E-05</v>
      </c>
      <c r="R183" s="227">
        <f>Q183*H183</f>
        <v>0.000125</v>
      </c>
      <c r="S183" s="227">
        <v>0</v>
      </c>
      <c r="T183" s="228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229" t="s">
        <v>167</v>
      </c>
      <c r="AT183" s="229" t="s">
        <v>128</v>
      </c>
      <c r="AU183" s="229" t="s">
        <v>84</v>
      </c>
      <c r="AY183" s="15" t="s">
        <v>126</v>
      </c>
      <c r="BE183" s="230">
        <f>IF(N183="základní",J183,0)</f>
        <v>0</v>
      </c>
      <c r="BF183" s="230">
        <f>IF(N183="snížená",J183,0)</f>
        <v>0</v>
      </c>
      <c r="BG183" s="230">
        <f>IF(N183="zákl. přenesená",J183,0)</f>
        <v>0</v>
      </c>
      <c r="BH183" s="230">
        <f>IF(N183="sníž. přenesená",J183,0)</f>
        <v>0</v>
      </c>
      <c r="BI183" s="230">
        <f>IF(N183="nulová",J183,0)</f>
        <v>0</v>
      </c>
      <c r="BJ183" s="15" t="s">
        <v>82</v>
      </c>
      <c r="BK183" s="230">
        <f>ROUND(I183*H183,2)</f>
        <v>0</v>
      </c>
      <c r="BL183" s="15" t="s">
        <v>167</v>
      </c>
      <c r="BM183" s="229" t="s">
        <v>421</v>
      </c>
    </row>
    <row r="184" s="2" customFormat="1" ht="24.15" customHeight="1">
      <c r="A184" s="36"/>
      <c r="B184" s="37"/>
      <c r="C184" s="217" t="s">
        <v>299</v>
      </c>
      <c r="D184" s="217" t="s">
        <v>128</v>
      </c>
      <c r="E184" s="218" t="s">
        <v>308</v>
      </c>
      <c r="F184" s="219" t="s">
        <v>309</v>
      </c>
      <c r="G184" s="220" t="s">
        <v>192</v>
      </c>
      <c r="H184" s="221">
        <v>6</v>
      </c>
      <c r="I184" s="222"/>
      <c r="J184" s="223">
        <f>ROUND(I184*H184,2)</f>
        <v>0</v>
      </c>
      <c r="K184" s="224"/>
      <c r="L184" s="42"/>
      <c r="M184" s="225" t="s">
        <v>1</v>
      </c>
      <c r="N184" s="226" t="s">
        <v>39</v>
      </c>
      <c r="O184" s="89"/>
      <c r="P184" s="227">
        <f>O184*H184</f>
        <v>0</v>
      </c>
      <c r="Q184" s="227">
        <v>0</v>
      </c>
      <c r="R184" s="227">
        <f>Q184*H184</f>
        <v>0</v>
      </c>
      <c r="S184" s="227">
        <v>0</v>
      </c>
      <c r="T184" s="228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29" t="s">
        <v>167</v>
      </c>
      <c r="AT184" s="229" t="s">
        <v>128</v>
      </c>
      <c r="AU184" s="229" t="s">
        <v>84</v>
      </c>
      <c r="AY184" s="15" t="s">
        <v>126</v>
      </c>
      <c r="BE184" s="230">
        <f>IF(N184="základní",J184,0)</f>
        <v>0</v>
      </c>
      <c r="BF184" s="230">
        <f>IF(N184="snížená",J184,0)</f>
        <v>0</v>
      </c>
      <c r="BG184" s="230">
        <f>IF(N184="zákl. přenesená",J184,0)</f>
        <v>0</v>
      </c>
      <c r="BH184" s="230">
        <f>IF(N184="sníž. přenesená",J184,0)</f>
        <v>0</v>
      </c>
      <c r="BI184" s="230">
        <f>IF(N184="nulová",J184,0)</f>
        <v>0</v>
      </c>
      <c r="BJ184" s="15" t="s">
        <v>82</v>
      </c>
      <c r="BK184" s="230">
        <f>ROUND(I184*H184,2)</f>
        <v>0</v>
      </c>
      <c r="BL184" s="15" t="s">
        <v>167</v>
      </c>
      <c r="BM184" s="229" t="s">
        <v>310</v>
      </c>
    </row>
    <row r="185" s="2" customFormat="1" ht="24.15" customHeight="1">
      <c r="A185" s="36"/>
      <c r="B185" s="37"/>
      <c r="C185" s="217" t="s">
        <v>303</v>
      </c>
      <c r="D185" s="217" t="s">
        <v>128</v>
      </c>
      <c r="E185" s="218" t="s">
        <v>312</v>
      </c>
      <c r="F185" s="219" t="s">
        <v>313</v>
      </c>
      <c r="G185" s="220" t="s">
        <v>143</v>
      </c>
      <c r="H185" s="221">
        <v>5</v>
      </c>
      <c r="I185" s="222"/>
      <c r="J185" s="223">
        <f>ROUND(I185*H185,2)</f>
        <v>0</v>
      </c>
      <c r="K185" s="224"/>
      <c r="L185" s="42"/>
      <c r="M185" s="225" t="s">
        <v>1</v>
      </c>
      <c r="N185" s="226" t="s">
        <v>39</v>
      </c>
      <c r="O185" s="89"/>
      <c r="P185" s="227">
        <f>O185*H185</f>
        <v>0</v>
      </c>
      <c r="Q185" s="227">
        <v>0</v>
      </c>
      <c r="R185" s="227">
        <f>Q185*H185</f>
        <v>0</v>
      </c>
      <c r="S185" s="227">
        <v>0</v>
      </c>
      <c r="T185" s="228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229" t="s">
        <v>167</v>
      </c>
      <c r="AT185" s="229" t="s">
        <v>128</v>
      </c>
      <c r="AU185" s="229" t="s">
        <v>84</v>
      </c>
      <c r="AY185" s="15" t="s">
        <v>126</v>
      </c>
      <c r="BE185" s="230">
        <f>IF(N185="základní",J185,0)</f>
        <v>0</v>
      </c>
      <c r="BF185" s="230">
        <f>IF(N185="snížená",J185,0)</f>
        <v>0</v>
      </c>
      <c r="BG185" s="230">
        <f>IF(N185="zákl. přenesená",J185,0)</f>
        <v>0</v>
      </c>
      <c r="BH185" s="230">
        <f>IF(N185="sníž. přenesená",J185,0)</f>
        <v>0</v>
      </c>
      <c r="BI185" s="230">
        <f>IF(N185="nulová",J185,0)</f>
        <v>0</v>
      </c>
      <c r="BJ185" s="15" t="s">
        <v>82</v>
      </c>
      <c r="BK185" s="230">
        <f>ROUND(I185*H185,2)</f>
        <v>0</v>
      </c>
      <c r="BL185" s="15" t="s">
        <v>167</v>
      </c>
      <c r="BM185" s="229" t="s">
        <v>314</v>
      </c>
    </row>
    <row r="186" s="2" customFormat="1" ht="24.15" customHeight="1">
      <c r="A186" s="36"/>
      <c r="B186" s="37"/>
      <c r="C186" s="217" t="s">
        <v>307</v>
      </c>
      <c r="D186" s="217" t="s">
        <v>128</v>
      </c>
      <c r="E186" s="218" t="s">
        <v>422</v>
      </c>
      <c r="F186" s="219" t="s">
        <v>423</v>
      </c>
      <c r="G186" s="220" t="s">
        <v>192</v>
      </c>
      <c r="H186" s="221">
        <v>3</v>
      </c>
      <c r="I186" s="222"/>
      <c r="J186" s="223">
        <f>ROUND(I186*H186,2)</f>
        <v>0</v>
      </c>
      <c r="K186" s="224"/>
      <c r="L186" s="42"/>
      <c r="M186" s="225" t="s">
        <v>1</v>
      </c>
      <c r="N186" s="226" t="s">
        <v>39</v>
      </c>
      <c r="O186" s="89"/>
      <c r="P186" s="227">
        <f>O186*H186</f>
        <v>0</v>
      </c>
      <c r="Q186" s="227">
        <v>0.14321112</v>
      </c>
      <c r="R186" s="227">
        <f>Q186*H186</f>
        <v>0.42963335999999996</v>
      </c>
      <c r="S186" s="227">
        <v>0</v>
      </c>
      <c r="T186" s="228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29" t="s">
        <v>167</v>
      </c>
      <c r="AT186" s="229" t="s">
        <v>128</v>
      </c>
      <c r="AU186" s="229" t="s">
        <v>84</v>
      </c>
      <c r="AY186" s="15" t="s">
        <v>126</v>
      </c>
      <c r="BE186" s="230">
        <f>IF(N186="základní",J186,0)</f>
        <v>0</v>
      </c>
      <c r="BF186" s="230">
        <f>IF(N186="snížená",J186,0)</f>
        <v>0</v>
      </c>
      <c r="BG186" s="230">
        <f>IF(N186="zákl. přenesená",J186,0)</f>
        <v>0</v>
      </c>
      <c r="BH186" s="230">
        <f>IF(N186="sníž. přenesená",J186,0)</f>
        <v>0</v>
      </c>
      <c r="BI186" s="230">
        <f>IF(N186="nulová",J186,0)</f>
        <v>0</v>
      </c>
      <c r="BJ186" s="15" t="s">
        <v>82</v>
      </c>
      <c r="BK186" s="230">
        <f>ROUND(I186*H186,2)</f>
        <v>0</v>
      </c>
      <c r="BL186" s="15" t="s">
        <v>167</v>
      </c>
      <c r="BM186" s="229" t="s">
        <v>424</v>
      </c>
    </row>
    <row r="187" s="2" customFormat="1" ht="24.15" customHeight="1">
      <c r="A187" s="36"/>
      <c r="B187" s="37"/>
      <c r="C187" s="217" t="s">
        <v>311</v>
      </c>
      <c r="D187" s="217" t="s">
        <v>128</v>
      </c>
      <c r="E187" s="218" t="s">
        <v>425</v>
      </c>
      <c r="F187" s="219" t="s">
        <v>426</v>
      </c>
      <c r="G187" s="220" t="s">
        <v>192</v>
      </c>
      <c r="H187" s="221">
        <v>3</v>
      </c>
      <c r="I187" s="222"/>
      <c r="J187" s="223">
        <f>ROUND(I187*H187,2)</f>
        <v>0</v>
      </c>
      <c r="K187" s="224"/>
      <c r="L187" s="42"/>
      <c r="M187" s="225" t="s">
        <v>1</v>
      </c>
      <c r="N187" s="226" t="s">
        <v>39</v>
      </c>
      <c r="O187" s="89"/>
      <c r="P187" s="227">
        <f>O187*H187</f>
        <v>0</v>
      </c>
      <c r="Q187" s="227">
        <v>0</v>
      </c>
      <c r="R187" s="227">
        <f>Q187*H187</f>
        <v>0</v>
      </c>
      <c r="S187" s="227">
        <v>0</v>
      </c>
      <c r="T187" s="228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29" t="s">
        <v>167</v>
      </c>
      <c r="AT187" s="229" t="s">
        <v>128</v>
      </c>
      <c r="AU187" s="229" t="s">
        <v>84</v>
      </c>
      <c r="AY187" s="15" t="s">
        <v>126</v>
      </c>
      <c r="BE187" s="230">
        <f>IF(N187="základní",J187,0)</f>
        <v>0</v>
      </c>
      <c r="BF187" s="230">
        <f>IF(N187="snížená",J187,0)</f>
        <v>0</v>
      </c>
      <c r="BG187" s="230">
        <f>IF(N187="zákl. přenesená",J187,0)</f>
        <v>0</v>
      </c>
      <c r="BH187" s="230">
        <f>IF(N187="sníž. přenesená",J187,0)</f>
        <v>0</v>
      </c>
      <c r="BI187" s="230">
        <f>IF(N187="nulová",J187,0)</f>
        <v>0</v>
      </c>
      <c r="BJ187" s="15" t="s">
        <v>82</v>
      </c>
      <c r="BK187" s="230">
        <f>ROUND(I187*H187,2)</f>
        <v>0</v>
      </c>
      <c r="BL187" s="15" t="s">
        <v>167</v>
      </c>
      <c r="BM187" s="229" t="s">
        <v>427</v>
      </c>
    </row>
    <row r="188" s="2" customFormat="1" ht="24.15" customHeight="1">
      <c r="A188" s="36"/>
      <c r="B188" s="37"/>
      <c r="C188" s="217" t="s">
        <v>315</v>
      </c>
      <c r="D188" s="217" t="s">
        <v>128</v>
      </c>
      <c r="E188" s="218" t="s">
        <v>428</v>
      </c>
      <c r="F188" s="219" t="s">
        <v>429</v>
      </c>
      <c r="G188" s="220" t="s">
        <v>192</v>
      </c>
      <c r="H188" s="221">
        <v>3</v>
      </c>
      <c r="I188" s="222"/>
      <c r="J188" s="223">
        <f>ROUND(I188*H188,2)</f>
        <v>0</v>
      </c>
      <c r="K188" s="224"/>
      <c r="L188" s="42"/>
      <c r="M188" s="225" t="s">
        <v>1</v>
      </c>
      <c r="N188" s="226" t="s">
        <v>39</v>
      </c>
      <c r="O188" s="89"/>
      <c r="P188" s="227">
        <f>O188*H188</f>
        <v>0</v>
      </c>
      <c r="Q188" s="227">
        <v>0</v>
      </c>
      <c r="R188" s="227">
        <f>Q188*H188</f>
        <v>0</v>
      </c>
      <c r="S188" s="227">
        <v>0</v>
      </c>
      <c r="T188" s="228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229" t="s">
        <v>167</v>
      </c>
      <c r="AT188" s="229" t="s">
        <v>128</v>
      </c>
      <c r="AU188" s="229" t="s">
        <v>84</v>
      </c>
      <c r="AY188" s="15" t="s">
        <v>126</v>
      </c>
      <c r="BE188" s="230">
        <f>IF(N188="základní",J188,0)</f>
        <v>0</v>
      </c>
      <c r="BF188" s="230">
        <f>IF(N188="snížená",J188,0)</f>
        <v>0</v>
      </c>
      <c r="BG188" s="230">
        <f>IF(N188="zákl. přenesená",J188,0)</f>
        <v>0</v>
      </c>
      <c r="BH188" s="230">
        <f>IF(N188="sníž. přenesená",J188,0)</f>
        <v>0</v>
      </c>
      <c r="BI188" s="230">
        <f>IF(N188="nulová",J188,0)</f>
        <v>0</v>
      </c>
      <c r="BJ188" s="15" t="s">
        <v>82</v>
      </c>
      <c r="BK188" s="230">
        <f>ROUND(I188*H188,2)</f>
        <v>0</v>
      </c>
      <c r="BL188" s="15" t="s">
        <v>167</v>
      </c>
      <c r="BM188" s="229" t="s">
        <v>430</v>
      </c>
    </row>
    <row r="189" s="2" customFormat="1" ht="24.15" customHeight="1">
      <c r="A189" s="36"/>
      <c r="B189" s="37"/>
      <c r="C189" s="217" t="s">
        <v>319</v>
      </c>
      <c r="D189" s="217" t="s">
        <v>128</v>
      </c>
      <c r="E189" s="218" t="s">
        <v>316</v>
      </c>
      <c r="F189" s="219" t="s">
        <v>317</v>
      </c>
      <c r="G189" s="220" t="s">
        <v>143</v>
      </c>
      <c r="H189" s="221">
        <v>5</v>
      </c>
      <c r="I189" s="222"/>
      <c r="J189" s="223">
        <f>ROUND(I189*H189,2)</f>
        <v>0</v>
      </c>
      <c r="K189" s="224"/>
      <c r="L189" s="42"/>
      <c r="M189" s="225" t="s">
        <v>1</v>
      </c>
      <c r="N189" s="226" t="s">
        <v>39</v>
      </c>
      <c r="O189" s="89"/>
      <c r="P189" s="227">
        <f>O189*H189</f>
        <v>0</v>
      </c>
      <c r="Q189" s="227">
        <v>0</v>
      </c>
      <c r="R189" s="227">
        <f>Q189*H189</f>
        <v>0</v>
      </c>
      <c r="S189" s="227">
        <v>0.32500000000000001</v>
      </c>
      <c r="T189" s="228">
        <f>S189*H189</f>
        <v>1.625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229" t="s">
        <v>167</v>
      </c>
      <c r="AT189" s="229" t="s">
        <v>128</v>
      </c>
      <c r="AU189" s="229" t="s">
        <v>84</v>
      </c>
      <c r="AY189" s="15" t="s">
        <v>126</v>
      </c>
      <c r="BE189" s="230">
        <f>IF(N189="základní",J189,0)</f>
        <v>0</v>
      </c>
      <c r="BF189" s="230">
        <f>IF(N189="snížená",J189,0)</f>
        <v>0</v>
      </c>
      <c r="BG189" s="230">
        <f>IF(N189="zákl. přenesená",J189,0)</f>
        <v>0</v>
      </c>
      <c r="BH189" s="230">
        <f>IF(N189="sníž. přenesená",J189,0)</f>
        <v>0</v>
      </c>
      <c r="BI189" s="230">
        <f>IF(N189="nulová",J189,0)</f>
        <v>0</v>
      </c>
      <c r="BJ189" s="15" t="s">
        <v>82</v>
      </c>
      <c r="BK189" s="230">
        <f>ROUND(I189*H189,2)</f>
        <v>0</v>
      </c>
      <c r="BL189" s="15" t="s">
        <v>167</v>
      </c>
      <c r="BM189" s="229" t="s">
        <v>318</v>
      </c>
    </row>
    <row r="190" s="2" customFormat="1" ht="33" customHeight="1">
      <c r="A190" s="36"/>
      <c r="B190" s="37"/>
      <c r="C190" s="217" t="s">
        <v>323</v>
      </c>
      <c r="D190" s="217" t="s">
        <v>128</v>
      </c>
      <c r="E190" s="218" t="s">
        <v>431</v>
      </c>
      <c r="F190" s="219" t="s">
        <v>432</v>
      </c>
      <c r="G190" s="220" t="s">
        <v>192</v>
      </c>
      <c r="H190" s="221">
        <v>6</v>
      </c>
      <c r="I190" s="222"/>
      <c r="J190" s="223">
        <f>ROUND(I190*H190,2)</f>
        <v>0</v>
      </c>
      <c r="K190" s="224"/>
      <c r="L190" s="42"/>
      <c r="M190" s="225" t="s">
        <v>1</v>
      </c>
      <c r="N190" s="226" t="s">
        <v>39</v>
      </c>
      <c r="O190" s="89"/>
      <c r="P190" s="227">
        <f>O190*H190</f>
        <v>0</v>
      </c>
      <c r="Q190" s="227">
        <v>0</v>
      </c>
      <c r="R190" s="227">
        <f>Q190*H190</f>
        <v>0</v>
      </c>
      <c r="S190" s="227">
        <v>0.28999999999999998</v>
      </c>
      <c r="T190" s="228">
        <f>S190*H190</f>
        <v>1.7399999999999998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229" t="s">
        <v>167</v>
      </c>
      <c r="AT190" s="229" t="s">
        <v>128</v>
      </c>
      <c r="AU190" s="229" t="s">
        <v>84</v>
      </c>
      <c r="AY190" s="15" t="s">
        <v>126</v>
      </c>
      <c r="BE190" s="230">
        <f>IF(N190="základní",J190,0)</f>
        <v>0</v>
      </c>
      <c r="BF190" s="230">
        <f>IF(N190="snížená",J190,0)</f>
        <v>0</v>
      </c>
      <c r="BG190" s="230">
        <f>IF(N190="zákl. přenesená",J190,0)</f>
        <v>0</v>
      </c>
      <c r="BH190" s="230">
        <f>IF(N190="sníž. přenesená",J190,0)</f>
        <v>0</v>
      </c>
      <c r="BI190" s="230">
        <f>IF(N190="nulová",J190,0)</f>
        <v>0</v>
      </c>
      <c r="BJ190" s="15" t="s">
        <v>82</v>
      </c>
      <c r="BK190" s="230">
        <f>ROUND(I190*H190,2)</f>
        <v>0</v>
      </c>
      <c r="BL190" s="15" t="s">
        <v>167</v>
      </c>
      <c r="BM190" s="229" t="s">
        <v>433</v>
      </c>
    </row>
    <row r="191" s="2" customFormat="1" ht="24.15" customHeight="1">
      <c r="A191" s="36"/>
      <c r="B191" s="37"/>
      <c r="C191" s="217" t="s">
        <v>327</v>
      </c>
      <c r="D191" s="217" t="s">
        <v>128</v>
      </c>
      <c r="E191" s="218" t="s">
        <v>328</v>
      </c>
      <c r="F191" s="219" t="s">
        <v>329</v>
      </c>
      <c r="G191" s="220" t="s">
        <v>152</v>
      </c>
      <c r="H191" s="221">
        <v>3.3650000000000002</v>
      </c>
      <c r="I191" s="222"/>
      <c r="J191" s="223">
        <f>ROUND(I191*H191,2)</f>
        <v>0</v>
      </c>
      <c r="K191" s="224"/>
      <c r="L191" s="42"/>
      <c r="M191" s="225" t="s">
        <v>1</v>
      </c>
      <c r="N191" s="226" t="s">
        <v>39</v>
      </c>
      <c r="O191" s="89"/>
      <c r="P191" s="227">
        <f>O191*H191</f>
        <v>0</v>
      </c>
      <c r="Q191" s="227">
        <v>0</v>
      </c>
      <c r="R191" s="227">
        <f>Q191*H191</f>
        <v>0</v>
      </c>
      <c r="S191" s="227">
        <v>0</v>
      </c>
      <c r="T191" s="228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229" t="s">
        <v>167</v>
      </c>
      <c r="AT191" s="229" t="s">
        <v>128</v>
      </c>
      <c r="AU191" s="229" t="s">
        <v>84</v>
      </c>
      <c r="AY191" s="15" t="s">
        <v>126</v>
      </c>
      <c r="BE191" s="230">
        <f>IF(N191="základní",J191,0)</f>
        <v>0</v>
      </c>
      <c r="BF191" s="230">
        <f>IF(N191="snížená",J191,0)</f>
        <v>0</v>
      </c>
      <c r="BG191" s="230">
        <f>IF(N191="zákl. přenesená",J191,0)</f>
        <v>0</v>
      </c>
      <c r="BH191" s="230">
        <f>IF(N191="sníž. přenesená",J191,0)</f>
        <v>0</v>
      </c>
      <c r="BI191" s="230">
        <f>IF(N191="nulová",J191,0)</f>
        <v>0</v>
      </c>
      <c r="BJ191" s="15" t="s">
        <v>82</v>
      </c>
      <c r="BK191" s="230">
        <f>ROUND(I191*H191,2)</f>
        <v>0</v>
      </c>
      <c r="BL191" s="15" t="s">
        <v>167</v>
      </c>
      <c r="BM191" s="229" t="s">
        <v>330</v>
      </c>
    </row>
    <row r="192" s="2" customFormat="1" ht="24.15" customHeight="1">
      <c r="A192" s="36"/>
      <c r="B192" s="37"/>
      <c r="C192" s="217" t="s">
        <v>331</v>
      </c>
      <c r="D192" s="217" t="s">
        <v>128</v>
      </c>
      <c r="E192" s="218" t="s">
        <v>332</v>
      </c>
      <c r="F192" s="219" t="s">
        <v>333</v>
      </c>
      <c r="G192" s="220" t="s">
        <v>152</v>
      </c>
      <c r="H192" s="221">
        <v>3.3650000000000002</v>
      </c>
      <c r="I192" s="222"/>
      <c r="J192" s="223">
        <f>ROUND(I192*H192,2)</f>
        <v>0</v>
      </c>
      <c r="K192" s="224"/>
      <c r="L192" s="42"/>
      <c r="M192" s="225" t="s">
        <v>1</v>
      </c>
      <c r="N192" s="226" t="s">
        <v>39</v>
      </c>
      <c r="O192" s="89"/>
      <c r="P192" s="227">
        <f>O192*H192</f>
        <v>0</v>
      </c>
      <c r="Q192" s="227">
        <v>0</v>
      </c>
      <c r="R192" s="227">
        <f>Q192*H192</f>
        <v>0</v>
      </c>
      <c r="S192" s="227">
        <v>0</v>
      </c>
      <c r="T192" s="228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229" t="s">
        <v>167</v>
      </c>
      <c r="AT192" s="229" t="s">
        <v>128</v>
      </c>
      <c r="AU192" s="229" t="s">
        <v>84</v>
      </c>
      <c r="AY192" s="15" t="s">
        <v>126</v>
      </c>
      <c r="BE192" s="230">
        <f>IF(N192="základní",J192,0)</f>
        <v>0</v>
      </c>
      <c r="BF192" s="230">
        <f>IF(N192="snížená",J192,0)</f>
        <v>0</v>
      </c>
      <c r="BG192" s="230">
        <f>IF(N192="zákl. přenesená",J192,0)</f>
        <v>0</v>
      </c>
      <c r="BH192" s="230">
        <f>IF(N192="sníž. přenesená",J192,0)</f>
        <v>0</v>
      </c>
      <c r="BI192" s="230">
        <f>IF(N192="nulová",J192,0)</f>
        <v>0</v>
      </c>
      <c r="BJ192" s="15" t="s">
        <v>82</v>
      </c>
      <c r="BK192" s="230">
        <f>ROUND(I192*H192,2)</f>
        <v>0</v>
      </c>
      <c r="BL192" s="15" t="s">
        <v>167</v>
      </c>
      <c r="BM192" s="229" t="s">
        <v>334</v>
      </c>
    </row>
    <row r="193" s="2" customFormat="1" ht="33" customHeight="1">
      <c r="A193" s="36"/>
      <c r="B193" s="37"/>
      <c r="C193" s="217" t="s">
        <v>335</v>
      </c>
      <c r="D193" s="217" t="s">
        <v>128</v>
      </c>
      <c r="E193" s="218" t="s">
        <v>336</v>
      </c>
      <c r="F193" s="219" t="s">
        <v>337</v>
      </c>
      <c r="G193" s="220" t="s">
        <v>152</v>
      </c>
      <c r="H193" s="221">
        <v>3.9649999999999999</v>
      </c>
      <c r="I193" s="222"/>
      <c r="J193" s="223">
        <f>ROUND(I193*H193,2)</f>
        <v>0</v>
      </c>
      <c r="K193" s="224"/>
      <c r="L193" s="42"/>
      <c r="M193" s="225" t="s">
        <v>1</v>
      </c>
      <c r="N193" s="226" t="s">
        <v>39</v>
      </c>
      <c r="O193" s="89"/>
      <c r="P193" s="227">
        <f>O193*H193</f>
        <v>0</v>
      </c>
      <c r="Q193" s="227">
        <v>0</v>
      </c>
      <c r="R193" s="227">
        <f>Q193*H193</f>
        <v>0</v>
      </c>
      <c r="S193" s="227">
        <v>0</v>
      </c>
      <c r="T193" s="228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229" t="s">
        <v>167</v>
      </c>
      <c r="AT193" s="229" t="s">
        <v>128</v>
      </c>
      <c r="AU193" s="229" t="s">
        <v>84</v>
      </c>
      <c r="AY193" s="15" t="s">
        <v>126</v>
      </c>
      <c r="BE193" s="230">
        <f>IF(N193="základní",J193,0)</f>
        <v>0</v>
      </c>
      <c r="BF193" s="230">
        <f>IF(N193="snížená",J193,0)</f>
        <v>0</v>
      </c>
      <c r="BG193" s="230">
        <f>IF(N193="zákl. přenesená",J193,0)</f>
        <v>0</v>
      </c>
      <c r="BH193" s="230">
        <f>IF(N193="sníž. přenesená",J193,0)</f>
        <v>0</v>
      </c>
      <c r="BI193" s="230">
        <f>IF(N193="nulová",J193,0)</f>
        <v>0</v>
      </c>
      <c r="BJ193" s="15" t="s">
        <v>82</v>
      </c>
      <c r="BK193" s="230">
        <f>ROUND(I193*H193,2)</f>
        <v>0</v>
      </c>
      <c r="BL193" s="15" t="s">
        <v>167</v>
      </c>
      <c r="BM193" s="229" t="s">
        <v>338</v>
      </c>
    </row>
    <row r="194" s="2" customFormat="1" ht="24.15" customHeight="1">
      <c r="A194" s="36"/>
      <c r="B194" s="37"/>
      <c r="C194" s="217" t="s">
        <v>339</v>
      </c>
      <c r="D194" s="217" t="s">
        <v>128</v>
      </c>
      <c r="E194" s="218" t="s">
        <v>340</v>
      </c>
      <c r="F194" s="219" t="s">
        <v>341</v>
      </c>
      <c r="G194" s="220" t="s">
        <v>152</v>
      </c>
      <c r="H194" s="221">
        <v>0.441</v>
      </c>
      <c r="I194" s="222"/>
      <c r="J194" s="223">
        <f>ROUND(I194*H194,2)</f>
        <v>0</v>
      </c>
      <c r="K194" s="224"/>
      <c r="L194" s="42"/>
      <c r="M194" s="225" t="s">
        <v>1</v>
      </c>
      <c r="N194" s="226" t="s">
        <v>39</v>
      </c>
      <c r="O194" s="89"/>
      <c r="P194" s="227">
        <f>O194*H194</f>
        <v>0</v>
      </c>
      <c r="Q194" s="227">
        <v>0</v>
      </c>
      <c r="R194" s="227">
        <f>Q194*H194</f>
        <v>0</v>
      </c>
      <c r="S194" s="227">
        <v>0</v>
      </c>
      <c r="T194" s="228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229" t="s">
        <v>167</v>
      </c>
      <c r="AT194" s="229" t="s">
        <v>128</v>
      </c>
      <c r="AU194" s="229" t="s">
        <v>84</v>
      </c>
      <c r="AY194" s="15" t="s">
        <v>126</v>
      </c>
      <c r="BE194" s="230">
        <f>IF(N194="základní",J194,0)</f>
        <v>0</v>
      </c>
      <c r="BF194" s="230">
        <f>IF(N194="snížená",J194,0)</f>
        <v>0</v>
      </c>
      <c r="BG194" s="230">
        <f>IF(N194="zákl. přenesená",J194,0)</f>
        <v>0</v>
      </c>
      <c r="BH194" s="230">
        <f>IF(N194="sníž. přenesená",J194,0)</f>
        <v>0</v>
      </c>
      <c r="BI194" s="230">
        <f>IF(N194="nulová",J194,0)</f>
        <v>0</v>
      </c>
      <c r="BJ194" s="15" t="s">
        <v>82</v>
      </c>
      <c r="BK194" s="230">
        <f>ROUND(I194*H194,2)</f>
        <v>0</v>
      </c>
      <c r="BL194" s="15" t="s">
        <v>167</v>
      </c>
      <c r="BM194" s="229" t="s">
        <v>342</v>
      </c>
    </row>
    <row r="195" s="2" customFormat="1" ht="24.15" customHeight="1">
      <c r="A195" s="36"/>
      <c r="B195" s="37"/>
      <c r="C195" s="217" t="s">
        <v>343</v>
      </c>
      <c r="D195" s="217" t="s">
        <v>128</v>
      </c>
      <c r="E195" s="218" t="s">
        <v>344</v>
      </c>
      <c r="F195" s="219" t="s">
        <v>345</v>
      </c>
      <c r="G195" s="220" t="s">
        <v>152</v>
      </c>
      <c r="H195" s="221">
        <v>4.4100000000000001</v>
      </c>
      <c r="I195" s="222"/>
      <c r="J195" s="223">
        <f>ROUND(I195*H195,2)</f>
        <v>0</v>
      </c>
      <c r="K195" s="224"/>
      <c r="L195" s="42"/>
      <c r="M195" s="225" t="s">
        <v>1</v>
      </c>
      <c r="N195" s="226" t="s">
        <v>39</v>
      </c>
      <c r="O195" s="89"/>
      <c r="P195" s="227">
        <f>O195*H195</f>
        <v>0</v>
      </c>
      <c r="Q195" s="227">
        <v>0</v>
      </c>
      <c r="R195" s="227">
        <f>Q195*H195</f>
        <v>0</v>
      </c>
      <c r="S195" s="227">
        <v>0</v>
      </c>
      <c r="T195" s="228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229" t="s">
        <v>167</v>
      </c>
      <c r="AT195" s="229" t="s">
        <v>128</v>
      </c>
      <c r="AU195" s="229" t="s">
        <v>84</v>
      </c>
      <c r="AY195" s="15" t="s">
        <v>126</v>
      </c>
      <c r="BE195" s="230">
        <f>IF(N195="základní",J195,0)</f>
        <v>0</v>
      </c>
      <c r="BF195" s="230">
        <f>IF(N195="snížená",J195,0)</f>
        <v>0</v>
      </c>
      <c r="BG195" s="230">
        <f>IF(N195="zákl. přenesená",J195,0)</f>
        <v>0</v>
      </c>
      <c r="BH195" s="230">
        <f>IF(N195="sníž. přenesená",J195,0)</f>
        <v>0</v>
      </c>
      <c r="BI195" s="230">
        <f>IF(N195="nulová",J195,0)</f>
        <v>0</v>
      </c>
      <c r="BJ195" s="15" t="s">
        <v>82</v>
      </c>
      <c r="BK195" s="230">
        <f>ROUND(I195*H195,2)</f>
        <v>0</v>
      </c>
      <c r="BL195" s="15" t="s">
        <v>167</v>
      </c>
      <c r="BM195" s="229" t="s">
        <v>346</v>
      </c>
    </row>
    <row r="196" s="13" customFormat="1">
      <c r="A196" s="13"/>
      <c r="B196" s="231"/>
      <c r="C196" s="232"/>
      <c r="D196" s="233" t="s">
        <v>134</v>
      </c>
      <c r="E196" s="232"/>
      <c r="F196" s="235" t="s">
        <v>434</v>
      </c>
      <c r="G196" s="232"/>
      <c r="H196" s="236">
        <v>4.4100000000000001</v>
      </c>
      <c r="I196" s="237"/>
      <c r="J196" s="232"/>
      <c r="K196" s="232"/>
      <c r="L196" s="238"/>
      <c r="M196" s="239"/>
      <c r="N196" s="240"/>
      <c r="O196" s="240"/>
      <c r="P196" s="240"/>
      <c r="Q196" s="240"/>
      <c r="R196" s="240"/>
      <c r="S196" s="240"/>
      <c r="T196" s="241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2" t="s">
        <v>134</v>
      </c>
      <c r="AU196" s="242" t="s">
        <v>84</v>
      </c>
      <c r="AV196" s="13" t="s">
        <v>84</v>
      </c>
      <c r="AW196" s="13" t="s">
        <v>4</v>
      </c>
      <c r="AX196" s="13" t="s">
        <v>82</v>
      </c>
      <c r="AY196" s="242" t="s">
        <v>126</v>
      </c>
    </row>
    <row r="197" s="2" customFormat="1" ht="24.15" customHeight="1">
      <c r="A197" s="36"/>
      <c r="B197" s="37"/>
      <c r="C197" s="217" t="s">
        <v>348</v>
      </c>
      <c r="D197" s="217" t="s">
        <v>128</v>
      </c>
      <c r="E197" s="218" t="s">
        <v>435</v>
      </c>
      <c r="F197" s="219" t="s">
        <v>436</v>
      </c>
      <c r="G197" s="220" t="s">
        <v>351</v>
      </c>
      <c r="H197" s="221">
        <v>1</v>
      </c>
      <c r="I197" s="222"/>
      <c r="J197" s="223">
        <f>ROUND(I197*H197,2)</f>
        <v>0</v>
      </c>
      <c r="K197" s="224"/>
      <c r="L197" s="42"/>
      <c r="M197" s="225" t="s">
        <v>1</v>
      </c>
      <c r="N197" s="226" t="s">
        <v>39</v>
      </c>
      <c r="O197" s="89"/>
      <c r="P197" s="227">
        <f>O197*H197</f>
        <v>0</v>
      </c>
      <c r="Q197" s="227">
        <v>0</v>
      </c>
      <c r="R197" s="227">
        <f>Q197*H197</f>
        <v>0</v>
      </c>
      <c r="S197" s="227">
        <v>0</v>
      </c>
      <c r="T197" s="228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229" t="s">
        <v>167</v>
      </c>
      <c r="AT197" s="229" t="s">
        <v>128</v>
      </c>
      <c r="AU197" s="229" t="s">
        <v>84</v>
      </c>
      <c r="AY197" s="15" t="s">
        <v>126</v>
      </c>
      <c r="BE197" s="230">
        <f>IF(N197="základní",J197,0)</f>
        <v>0</v>
      </c>
      <c r="BF197" s="230">
        <f>IF(N197="snížená",J197,0)</f>
        <v>0</v>
      </c>
      <c r="BG197" s="230">
        <f>IF(N197="zákl. přenesená",J197,0)</f>
        <v>0</v>
      </c>
      <c r="BH197" s="230">
        <f>IF(N197="sníž. přenesená",J197,0)</f>
        <v>0</v>
      </c>
      <c r="BI197" s="230">
        <f>IF(N197="nulová",J197,0)</f>
        <v>0</v>
      </c>
      <c r="BJ197" s="15" t="s">
        <v>82</v>
      </c>
      <c r="BK197" s="230">
        <f>ROUND(I197*H197,2)</f>
        <v>0</v>
      </c>
      <c r="BL197" s="15" t="s">
        <v>167</v>
      </c>
      <c r="BM197" s="229" t="s">
        <v>437</v>
      </c>
    </row>
    <row r="198" s="12" customFormat="1" ht="25.92" customHeight="1">
      <c r="A198" s="12"/>
      <c r="B198" s="201"/>
      <c r="C198" s="202"/>
      <c r="D198" s="203" t="s">
        <v>73</v>
      </c>
      <c r="E198" s="204" t="s">
        <v>353</v>
      </c>
      <c r="F198" s="204" t="s">
        <v>354</v>
      </c>
      <c r="G198" s="202"/>
      <c r="H198" s="202"/>
      <c r="I198" s="205"/>
      <c r="J198" s="206">
        <f>BK198</f>
        <v>0</v>
      </c>
      <c r="K198" s="202"/>
      <c r="L198" s="207"/>
      <c r="M198" s="208"/>
      <c r="N198" s="209"/>
      <c r="O198" s="209"/>
      <c r="P198" s="210">
        <f>SUM(P199:P200)</f>
        <v>0</v>
      </c>
      <c r="Q198" s="209"/>
      <c r="R198" s="210">
        <f>SUM(R199:R200)</f>
        <v>0</v>
      </c>
      <c r="S198" s="209"/>
      <c r="T198" s="211">
        <f>SUM(T199:T200)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12" t="s">
        <v>132</v>
      </c>
      <c r="AT198" s="213" t="s">
        <v>73</v>
      </c>
      <c r="AU198" s="213" t="s">
        <v>74</v>
      </c>
      <c r="AY198" s="212" t="s">
        <v>126</v>
      </c>
      <c r="BK198" s="214">
        <f>SUM(BK199:BK200)</f>
        <v>0</v>
      </c>
    </row>
    <row r="199" s="2" customFormat="1" ht="16.5" customHeight="1">
      <c r="A199" s="36"/>
      <c r="B199" s="37"/>
      <c r="C199" s="217" t="s">
        <v>355</v>
      </c>
      <c r="D199" s="217" t="s">
        <v>128</v>
      </c>
      <c r="E199" s="218" t="s">
        <v>356</v>
      </c>
      <c r="F199" s="219" t="s">
        <v>357</v>
      </c>
      <c r="G199" s="220" t="s">
        <v>215</v>
      </c>
      <c r="H199" s="221">
        <v>8</v>
      </c>
      <c r="I199" s="222"/>
      <c r="J199" s="223">
        <f>ROUND(I199*H199,2)</f>
        <v>0</v>
      </c>
      <c r="K199" s="224"/>
      <c r="L199" s="42"/>
      <c r="M199" s="225" t="s">
        <v>1</v>
      </c>
      <c r="N199" s="226" t="s">
        <v>39</v>
      </c>
      <c r="O199" s="89"/>
      <c r="P199" s="227">
        <f>O199*H199</f>
        <v>0</v>
      </c>
      <c r="Q199" s="227">
        <v>0</v>
      </c>
      <c r="R199" s="227">
        <f>Q199*H199</f>
        <v>0</v>
      </c>
      <c r="S199" s="227">
        <v>0</v>
      </c>
      <c r="T199" s="228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229" t="s">
        <v>358</v>
      </c>
      <c r="AT199" s="229" t="s">
        <v>128</v>
      </c>
      <c r="AU199" s="229" t="s">
        <v>82</v>
      </c>
      <c r="AY199" s="15" t="s">
        <v>126</v>
      </c>
      <c r="BE199" s="230">
        <f>IF(N199="základní",J199,0)</f>
        <v>0</v>
      </c>
      <c r="BF199" s="230">
        <f>IF(N199="snížená",J199,0)</f>
        <v>0</v>
      </c>
      <c r="BG199" s="230">
        <f>IF(N199="zákl. přenesená",J199,0)</f>
        <v>0</v>
      </c>
      <c r="BH199" s="230">
        <f>IF(N199="sníž. přenesená",J199,0)</f>
        <v>0</v>
      </c>
      <c r="BI199" s="230">
        <f>IF(N199="nulová",J199,0)</f>
        <v>0</v>
      </c>
      <c r="BJ199" s="15" t="s">
        <v>82</v>
      </c>
      <c r="BK199" s="230">
        <f>ROUND(I199*H199,2)</f>
        <v>0</v>
      </c>
      <c r="BL199" s="15" t="s">
        <v>358</v>
      </c>
      <c r="BM199" s="229" t="s">
        <v>359</v>
      </c>
    </row>
    <row r="200" s="2" customFormat="1" ht="16.5" customHeight="1">
      <c r="A200" s="36"/>
      <c r="B200" s="37"/>
      <c r="C200" s="217" t="s">
        <v>360</v>
      </c>
      <c r="D200" s="217" t="s">
        <v>128</v>
      </c>
      <c r="E200" s="218" t="s">
        <v>361</v>
      </c>
      <c r="F200" s="219" t="s">
        <v>362</v>
      </c>
      <c r="G200" s="220" t="s">
        <v>215</v>
      </c>
      <c r="H200" s="221">
        <v>16</v>
      </c>
      <c r="I200" s="222"/>
      <c r="J200" s="223">
        <f>ROUND(I200*H200,2)</f>
        <v>0</v>
      </c>
      <c r="K200" s="224"/>
      <c r="L200" s="42"/>
      <c r="M200" s="225" t="s">
        <v>1</v>
      </c>
      <c r="N200" s="226" t="s">
        <v>39</v>
      </c>
      <c r="O200" s="89"/>
      <c r="P200" s="227">
        <f>O200*H200</f>
        <v>0</v>
      </c>
      <c r="Q200" s="227">
        <v>0</v>
      </c>
      <c r="R200" s="227">
        <f>Q200*H200</f>
        <v>0</v>
      </c>
      <c r="S200" s="227">
        <v>0</v>
      </c>
      <c r="T200" s="228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229" t="s">
        <v>358</v>
      </c>
      <c r="AT200" s="229" t="s">
        <v>128</v>
      </c>
      <c r="AU200" s="229" t="s">
        <v>82</v>
      </c>
      <c r="AY200" s="15" t="s">
        <v>126</v>
      </c>
      <c r="BE200" s="230">
        <f>IF(N200="základní",J200,0)</f>
        <v>0</v>
      </c>
      <c r="BF200" s="230">
        <f>IF(N200="snížená",J200,0)</f>
        <v>0</v>
      </c>
      <c r="BG200" s="230">
        <f>IF(N200="zákl. přenesená",J200,0)</f>
        <v>0</v>
      </c>
      <c r="BH200" s="230">
        <f>IF(N200="sníž. přenesená",J200,0)</f>
        <v>0</v>
      </c>
      <c r="BI200" s="230">
        <f>IF(N200="nulová",J200,0)</f>
        <v>0</v>
      </c>
      <c r="BJ200" s="15" t="s">
        <v>82</v>
      </c>
      <c r="BK200" s="230">
        <f>ROUND(I200*H200,2)</f>
        <v>0</v>
      </c>
      <c r="BL200" s="15" t="s">
        <v>358</v>
      </c>
      <c r="BM200" s="229" t="s">
        <v>363</v>
      </c>
    </row>
    <row r="201" s="12" customFormat="1" ht="25.92" customHeight="1">
      <c r="A201" s="12"/>
      <c r="B201" s="201"/>
      <c r="C201" s="202"/>
      <c r="D201" s="203" t="s">
        <v>73</v>
      </c>
      <c r="E201" s="204" t="s">
        <v>364</v>
      </c>
      <c r="F201" s="204" t="s">
        <v>365</v>
      </c>
      <c r="G201" s="202"/>
      <c r="H201" s="202"/>
      <c r="I201" s="205"/>
      <c r="J201" s="206">
        <f>BK201</f>
        <v>0</v>
      </c>
      <c r="K201" s="202"/>
      <c r="L201" s="207"/>
      <c r="M201" s="208"/>
      <c r="N201" s="209"/>
      <c r="O201" s="209"/>
      <c r="P201" s="210">
        <f>P202+P205+P210+P212</f>
        <v>0</v>
      </c>
      <c r="Q201" s="209"/>
      <c r="R201" s="210">
        <f>R202+R205+R210+R212</f>
        <v>0</v>
      </c>
      <c r="S201" s="209"/>
      <c r="T201" s="211">
        <f>T202+T205+T210+T212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12" t="s">
        <v>149</v>
      </c>
      <c r="AT201" s="213" t="s">
        <v>73</v>
      </c>
      <c r="AU201" s="213" t="s">
        <v>74</v>
      </c>
      <c r="AY201" s="212" t="s">
        <v>126</v>
      </c>
      <c r="BK201" s="214">
        <f>BK202+BK205+BK210+BK212</f>
        <v>0</v>
      </c>
    </row>
    <row r="202" s="12" customFormat="1" ht="22.8" customHeight="1">
      <c r="A202" s="12"/>
      <c r="B202" s="201"/>
      <c r="C202" s="202"/>
      <c r="D202" s="203" t="s">
        <v>73</v>
      </c>
      <c r="E202" s="215" t="s">
        <v>366</v>
      </c>
      <c r="F202" s="215" t="s">
        <v>367</v>
      </c>
      <c r="G202" s="202"/>
      <c r="H202" s="202"/>
      <c r="I202" s="205"/>
      <c r="J202" s="216">
        <f>BK202</f>
        <v>0</v>
      </c>
      <c r="K202" s="202"/>
      <c r="L202" s="207"/>
      <c r="M202" s="208"/>
      <c r="N202" s="209"/>
      <c r="O202" s="209"/>
      <c r="P202" s="210">
        <f>SUM(P203:P204)</f>
        <v>0</v>
      </c>
      <c r="Q202" s="209"/>
      <c r="R202" s="210">
        <f>SUM(R203:R204)</f>
        <v>0</v>
      </c>
      <c r="S202" s="209"/>
      <c r="T202" s="211">
        <f>SUM(T203:T204)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12" t="s">
        <v>149</v>
      </c>
      <c r="AT202" s="213" t="s">
        <v>73</v>
      </c>
      <c r="AU202" s="213" t="s">
        <v>82</v>
      </c>
      <c r="AY202" s="212" t="s">
        <v>126</v>
      </c>
      <c r="BK202" s="214">
        <f>SUM(BK203:BK204)</f>
        <v>0</v>
      </c>
    </row>
    <row r="203" s="2" customFormat="1" ht="16.5" customHeight="1">
      <c r="A203" s="36"/>
      <c r="B203" s="37"/>
      <c r="C203" s="217" t="s">
        <v>368</v>
      </c>
      <c r="D203" s="217" t="s">
        <v>128</v>
      </c>
      <c r="E203" s="218" t="s">
        <v>369</v>
      </c>
      <c r="F203" s="219" t="s">
        <v>370</v>
      </c>
      <c r="G203" s="220" t="s">
        <v>351</v>
      </c>
      <c r="H203" s="221">
        <v>1</v>
      </c>
      <c r="I203" s="222"/>
      <c r="J203" s="223">
        <f>ROUND(I203*H203,2)</f>
        <v>0</v>
      </c>
      <c r="K203" s="224"/>
      <c r="L203" s="42"/>
      <c r="M203" s="225" t="s">
        <v>1</v>
      </c>
      <c r="N203" s="226" t="s">
        <v>39</v>
      </c>
      <c r="O203" s="89"/>
      <c r="P203" s="227">
        <f>O203*H203</f>
        <v>0</v>
      </c>
      <c r="Q203" s="227">
        <v>0</v>
      </c>
      <c r="R203" s="227">
        <f>Q203*H203</f>
        <v>0</v>
      </c>
      <c r="S203" s="227">
        <v>0</v>
      </c>
      <c r="T203" s="228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229" t="s">
        <v>371</v>
      </c>
      <c r="AT203" s="229" t="s">
        <v>128</v>
      </c>
      <c r="AU203" s="229" t="s">
        <v>84</v>
      </c>
      <c r="AY203" s="15" t="s">
        <v>126</v>
      </c>
      <c r="BE203" s="230">
        <f>IF(N203="základní",J203,0)</f>
        <v>0</v>
      </c>
      <c r="BF203" s="230">
        <f>IF(N203="snížená",J203,0)</f>
        <v>0</v>
      </c>
      <c r="BG203" s="230">
        <f>IF(N203="zákl. přenesená",J203,0)</f>
        <v>0</v>
      </c>
      <c r="BH203" s="230">
        <f>IF(N203="sníž. přenesená",J203,0)</f>
        <v>0</v>
      </c>
      <c r="BI203" s="230">
        <f>IF(N203="nulová",J203,0)</f>
        <v>0</v>
      </c>
      <c r="BJ203" s="15" t="s">
        <v>82</v>
      </c>
      <c r="BK203" s="230">
        <f>ROUND(I203*H203,2)</f>
        <v>0</v>
      </c>
      <c r="BL203" s="15" t="s">
        <v>371</v>
      </c>
      <c r="BM203" s="229" t="s">
        <v>438</v>
      </c>
    </row>
    <row r="204" s="2" customFormat="1" ht="16.5" customHeight="1">
      <c r="A204" s="36"/>
      <c r="B204" s="37"/>
      <c r="C204" s="217" t="s">
        <v>373</v>
      </c>
      <c r="D204" s="217" t="s">
        <v>128</v>
      </c>
      <c r="E204" s="218" t="s">
        <v>374</v>
      </c>
      <c r="F204" s="219" t="s">
        <v>375</v>
      </c>
      <c r="G204" s="220" t="s">
        <v>351</v>
      </c>
      <c r="H204" s="221">
        <v>1</v>
      </c>
      <c r="I204" s="222"/>
      <c r="J204" s="223">
        <f>ROUND(I204*H204,2)</f>
        <v>0</v>
      </c>
      <c r="K204" s="224"/>
      <c r="L204" s="42"/>
      <c r="M204" s="225" t="s">
        <v>1</v>
      </c>
      <c r="N204" s="226" t="s">
        <v>39</v>
      </c>
      <c r="O204" s="89"/>
      <c r="P204" s="227">
        <f>O204*H204</f>
        <v>0</v>
      </c>
      <c r="Q204" s="227">
        <v>0</v>
      </c>
      <c r="R204" s="227">
        <f>Q204*H204</f>
        <v>0</v>
      </c>
      <c r="S204" s="227">
        <v>0</v>
      </c>
      <c r="T204" s="228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229" t="s">
        <v>371</v>
      </c>
      <c r="AT204" s="229" t="s">
        <v>128</v>
      </c>
      <c r="AU204" s="229" t="s">
        <v>84</v>
      </c>
      <c r="AY204" s="15" t="s">
        <v>126</v>
      </c>
      <c r="BE204" s="230">
        <f>IF(N204="základní",J204,0)</f>
        <v>0</v>
      </c>
      <c r="BF204" s="230">
        <f>IF(N204="snížená",J204,0)</f>
        <v>0</v>
      </c>
      <c r="BG204" s="230">
        <f>IF(N204="zákl. přenesená",J204,0)</f>
        <v>0</v>
      </c>
      <c r="BH204" s="230">
        <f>IF(N204="sníž. přenesená",J204,0)</f>
        <v>0</v>
      </c>
      <c r="BI204" s="230">
        <f>IF(N204="nulová",J204,0)</f>
        <v>0</v>
      </c>
      <c r="BJ204" s="15" t="s">
        <v>82</v>
      </c>
      <c r="BK204" s="230">
        <f>ROUND(I204*H204,2)</f>
        <v>0</v>
      </c>
      <c r="BL204" s="15" t="s">
        <v>371</v>
      </c>
      <c r="BM204" s="229" t="s">
        <v>439</v>
      </c>
    </row>
    <row r="205" s="12" customFormat="1" ht="22.8" customHeight="1">
      <c r="A205" s="12"/>
      <c r="B205" s="201"/>
      <c r="C205" s="202"/>
      <c r="D205" s="203" t="s">
        <v>73</v>
      </c>
      <c r="E205" s="215" t="s">
        <v>377</v>
      </c>
      <c r="F205" s="215" t="s">
        <v>378</v>
      </c>
      <c r="G205" s="202"/>
      <c r="H205" s="202"/>
      <c r="I205" s="205"/>
      <c r="J205" s="216">
        <f>BK205</f>
        <v>0</v>
      </c>
      <c r="K205" s="202"/>
      <c r="L205" s="207"/>
      <c r="M205" s="208"/>
      <c r="N205" s="209"/>
      <c r="O205" s="209"/>
      <c r="P205" s="210">
        <f>SUM(P206:P209)</f>
        <v>0</v>
      </c>
      <c r="Q205" s="209"/>
      <c r="R205" s="210">
        <f>SUM(R206:R209)</f>
        <v>0</v>
      </c>
      <c r="S205" s="209"/>
      <c r="T205" s="211">
        <f>SUM(T206:T209)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12" t="s">
        <v>149</v>
      </c>
      <c r="AT205" s="213" t="s">
        <v>73</v>
      </c>
      <c r="AU205" s="213" t="s">
        <v>82</v>
      </c>
      <c r="AY205" s="212" t="s">
        <v>126</v>
      </c>
      <c r="BK205" s="214">
        <f>SUM(BK206:BK209)</f>
        <v>0</v>
      </c>
    </row>
    <row r="206" s="2" customFormat="1" ht="16.5" customHeight="1">
      <c r="A206" s="36"/>
      <c r="B206" s="37"/>
      <c r="C206" s="217" t="s">
        <v>379</v>
      </c>
      <c r="D206" s="217" t="s">
        <v>128</v>
      </c>
      <c r="E206" s="218" t="s">
        <v>380</v>
      </c>
      <c r="F206" s="219" t="s">
        <v>381</v>
      </c>
      <c r="G206" s="220" t="s">
        <v>351</v>
      </c>
      <c r="H206" s="221">
        <v>1</v>
      </c>
      <c r="I206" s="222"/>
      <c r="J206" s="223">
        <f>ROUND(I206*H206,2)</f>
        <v>0</v>
      </c>
      <c r="K206" s="224"/>
      <c r="L206" s="42"/>
      <c r="M206" s="225" t="s">
        <v>1</v>
      </c>
      <c r="N206" s="226" t="s">
        <v>39</v>
      </c>
      <c r="O206" s="89"/>
      <c r="P206" s="227">
        <f>O206*H206</f>
        <v>0</v>
      </c>
      <c r="Q206" s="227">
        <v>0</v>
      </c>
      <c r="R206" s="227">
        <f>Q206*H206</f>
        <v>0</v>
      </c>
      <c r="S206" s="227">
        <v>0</v>
      </c>
      <c r="T206" s="228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229" t="s">
        <v>371</v>
      </c>
      <c r="AT206" s="229" t="s">
        <v>128</v>
      </c>
      <c r="AU206" s="229" t="s">
        <v>84</v>
      </c>
      <c r="AY206" s="15" t="s">
        <v>126</v>
      </c>
      <c r="BE206" s="230">
        <f>IF(N206="základní",J206,0)</f>
        <v>0</v>
      </c>
      <c r="BF206" s="230">
        <f>IF(N206="snížená",J206,0)</f>
        <v>0</v>
      </c>
      <c r="BG206" s="230">
        <f>IF(N206="zákl. přenesená",J206,0)</f>
        <v>0</v>
      </c>
      <c r="BH206" s="230">
        <f>IF(N206="sníž. přenesená",J206,0)</f>
        <v>0</v>
      </c>
      <c r="BI206" s="230">
        <f>IF(N206="nulová",J206,0)</f>
        <v>0</v>
      </c>
      <c r="BJ206" s="15" t="s">
        <v>82</v>
      </c>
      <c r="BK206" s="230">
        <f>ROUND(I206*H206,2)</f>
        <v>0</v>
      </c>
      <c r="BL206" s="15" t="s">
        <v>371</v>
      </c>
      <c r="BM206" s="229" t="s">
        <v>382</v>
      </c>
    </row>
    <row r="207" s="2" customFormat="1" ht="24.15" customHeight="1">
      <c r="A207" s="36"/>
      <c r="B207" s="37"/>
      <c r="C207" s="217" t="s">
        <v>383</v>
      </c>
      <c r="D207" s="217" t="s">
        <v>128</v>
      </c>
      <c r="E207" s="218" t="s">
        <v>440</v>
      </c>
      <c r="F207" s="219" t="s">
        <v>441</v>
      </c>
      <c r="G207" s="220" t="s">
        <v>351</v>
      </c>
      <c r="H207" s="221">
        <v>1</v>
      </c>
      <c r="I207" s="222"/>
      <c r="J207" s="223">
        <f>ROUND(I207*H207,2)</f>
        <v>0</v>
      </c>
      <c r="K207" s="224"/>
      <c r="L207" s="42"/>
      <c r="M207" s="225" t="s">
        <v>1</v>
      </c>
      <c r="N207" s="226" t="s">
        <v>39</v>
      </c>
      <c r="O207" s="89"/>
      <c r="P207" s="227">
        <f>O207*H207</f>
        <v>0</v>
      </c>
      <c r="Q207" s="227">
        <v>0</v>
      </c>
      <c r="R207" s="227">
        <f>Q207*H207</f>
        <v>0</v>
      </c>
      <c r="S207" s="227">
        <v>0</v>
      </c>
      <c r="T207" s="228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229" t="s">
        <v>371</v>
      </c>
      <c r="AT207" s="229" t="s">
        <v>128</v>
      </c>
      <c r="AU207" s="229" t="s">
        <v>84</v>
      </c>
      <c r="AY207" s="15" t="s">
        <v>126</v>
      </c>
      <c r="BE207" s="230">
        <f>IF(N207="základní",J207,0)</f>
        <v>0</v>
      </c>
      <c r="BF207" s="230">
        <f>IF(N207="snížená",J207,0)</f>
        <v>0</v>
      </c>
      <c r="BG207" s="230">
        <f>IF(N207="zákl. přenesená",J207,0)</f>
        <v>0</v>
      </c>
      <c r="BH207" s="230">
        <f>IF(N207="sníž. přenesená",J207,0)</f>
        <v>0</v>
      </c>
      <c r="BI207" s="230">
        <f>IF(N207="nulová",J207,0)</f>
        <v>0</v>
      </c>
      <c r="BJ207" s="15" t="s">
        <v>82</v>
      </c>
      <c r="BK207" s="230">
        <f>ROUND(I207*H207,2)</f>
        <v>0</v>
      </c>
      <c r="BL207" s="15" t="s">
        <v>371</v>
      </c>
      <c r="BM207" s="229" t="s">
        <v>442</v>
      </c>
    </row>
    <row r="208" s="2" customFormat="1" ht="16.5" customHeight="1">
      <c r="A208" s="36"/>
      <c r="B208" s="37"/>
      <c r="C208" s="217" t="s">
        <v>387</v>
      </c>
      <c r="D208" s="217" t="s">
        <v>128</v>
      </c>
      <c r="E208" s="218" t="s">
        <v>384</v>
      </c>
      <c r="F208" s="219" t="s">
        <v>385</v>
      </c>
      <c r="G208" s="220" t="s">
        <v>351</v>
      </c>
      <c r="H208" s="221">
        <v>1</v>
      </c>
      <c r="I208" s="222"/>
      <c r="J208" s="223">
        <f>ROUND(I208*H208,2)</f>
        <v>0</v>
      </c>
      <c r="K208" s="224"/>
      <c r="L208" s="42"/>
      <c r="M208" s="225" t="s">
        <v>1</v>
      </c>
      <c r="N208" s="226" t="s">
        <v>39</v>
      </c>
      <c r="O208" s="89"/>
      <c r="P208" s="227">
        <f>O208*H208</f>
        <v>0</v>
      </c>
      <c r="Q208" s="227">
        <v>0</v>
      </c>
      <c r="R208" s="227">
        <f>Q208*H208</f>
        <v>0</v>
      </c>
      <c r="S208" s="227">
        <v>0</v>
      </c>
      <c r="T208" s="228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229" t="s">
        <v>371</v>
      </c>
      <c r="AT208" s="229" t="s">
        <v>128</v>
      </c>
      <c r="AU208" s="229" t="s">
        <v>84</v>
      </c>
      <c r="AY208" s="15" t="s">
        <v>126</v>
      </c>
      <c r="BE208" s="230">
        <f>IF(N208="základní",J208,0)</f>
        <v>0</v>
      </c>
      <c r="BF208" s="230">
        <f>IF(N208="snížená",J208,0)</f>
        <v>0</v>
      </c>
      <c r="BG208" s="230">
        <f>IF(N208="zákl. přenesená",J208,0)</f>
        <v>0</v>
      </c>
      <c r="BH208" s="230">
        <f>IF(N208="sníž. přenesená",J208,0)</f>
        <v>0</v>
      </c>
      <c r="BI208" s="230">
        <f>IF(N208="nulová",J208,0)</f>
        <v>0</v>
      </c>
      <c r="BJ208" s="15" t="s">
        <v>82</v>
      </c>
      <c r="BK208" s="230">
        <f>ROUND(I208*H208,2)</f>
        <v>0</v>
      </c>
      <c r="BL208" s="15" t="s">
        <v>371</v>
      </c>
      <c r="BM208" s="229" t="s">
        <v>386</v>
      </c>
    </row>
    <row r="209" s="2" customFormat="1" ht="16.5" customHeight="1">
      <c r="A209" s="36"/>
      <c r="B209" s="37"/>
      <c r="C209" s="217" t="s">
        <v>393</v>
      </c>
      <c r="D209" s="217" t="s">
        <v>128</v>
      </c>
      <c r="E209" s="218" t="s">
        <v>388</v>
      </c>
      <c r="F209" s="219" t="s">
        <v>389</v>
      </c>
      <c r="G209" s="220" t="s">
        <v>351</v>
      </c>
      <c r="H209" s="221">
        <v>1</v>
      </c>
      <c r="I209" s="222"/>
      <c r="J209" s="223">
        <f>ROUND(I209*H209,2)</f>
        <v>0</v>
      </c>
      <c r="K209" s="224"/>
      <c r="L209" s="42"/>
      <c r="M209" s="225" t="s">
        <v>1</v>
      </c>
      <c r="N209" s="226" t="s">
        <v>39</v>
      </c>
      <c r="O209" s="89"/>
      <c r="P209" s="227">
        <f>O209*H209</f>
        <v>0</v>
      </c>
      <c r="Q209" s="227">
        <v>0</v>
      </c>
      <c r="R209" s="227">
        <f>Q209*H209</f>
        <v>0</v>
      </c>
      <c r="S209" s="227">
        <v>0</v>
      </c>
      <c r="T209" s="228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229" t="s">
        <v>371</v>
      </c>
      <c r="AT209" s="229" t="s">
        <v>128</v>
      </c>
      <c r="AU209" s="229" t="s">
        <v>84</v>
      </c>
      <c r="AY209" s="15" t="s">
        <v>126</v>
      </c>
      <c r="BE209" s="230">
        <f>IF(N209="základní",J209,0)</f>
        <v>0</v>
      </c>
      <c r="BF209" s="230">
        <f>IF(N209="snížená",J209,0)</f>
        <v>0</v>
      </c>
      <c r="BG209" s="230">
        <f>IF(N209="zákl. přenesená",J209,0)</f>
        <v>0</v>
      </c>
      <c r="BH209" s="230">
        <f>IF(N209="sníž. přenesená",J209,0)</f>
        <v>0</v>
      </c>
      <c r="BI209" s="230">
        <f>IF(N209="nulová",J209,0)</f>
        <v>0</v>
      </c>
      <c r="BJ209" s="15" t="s">
        <v>82</v>
      </c>
      <c r="BK209" s="230">
        <f>ROUND(I209*H209,2)</f>
        <v>0</v>
      </c>
      <c r="BL209" s="15" t="s">
        <v>371</v>
      </c>
      <c r="BM209" s="229" t="s">
        <v>390</v>
      </c>
    </row>
    <row r="210" s="12" customFormat="1" ht="22.8" customHeight="1">
      <c r="A210" s="12"/>
      <c r="B210" s="201"/>
      <c r="C210" s="202"/>
      <c r="D210" s="203" t="s">
        <v>73</v>
      </c>
      <c r="E210" s="215" t="s">
        <v>391</v>
      </c>
      <c r="F210" s="215" t="s">
        <v>392</v>
      </c>
      <c r="G210" s="202"/>
      <c r="H210" s="202"/>
      <c r="I210" s="205"/>
      <c r="J210" s="216">
        <f>BK210</f>
        <v>0</v>
      </c>
      <c r="K210" s="202"/>
      <c r="L210" s="207"/>
      <c r="M210" s="208"/>
      <c r="N210" s="209"/>
      <c r="O210" s="209"/>
      <c r="P210" s="210">
        <f>P211</f>
        <v>0</v>
      </c>
      <c r="Q210" s="209"/>
      <c r="R210" s="210">
        <f>R211</f>
        <v>0</v>
      </c>
      <c r="S210" s="209"/>
      <c r="T210" s="211">
        <f>T211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12" t="s">
        <v>149</v>
      </c>
      <c r="AT210" s="213" t="s">
        <v>73</v>
      </c>
      <c r="AU210" s="213" t="s">
        <v>82</v>
      </c>
      <c r="AY210" s="212" t="s">
        <v>126</v>
      </c>
      <c r="BK210" s="214">
        <f>BK211</f>
        <v>0</v>
      </c>
    </row>
    <row r="211" s="2" customFormat="1" ht="16.5" customHeight="1">
      <c r="A211" s="36"/>
      <c r="B211" s="37"/>
      <c r="C211" s="217" t="s">
        <v>399</v>
      </c>
      <c r="D211" s="217" t="s">
        <v>128</v>
      </c>
      <c r="E211" s="218" t="s">
        <v>394</v>
      </c>
      <c r="F211" s="219" t="s">
        <v>395</v>
      </c>
      <c r="G211" s="220" t="s">
        <v>351</v>
      </c>
      <c r="H211" s="221">
        <v>1</v>
      </c>
      <c r="I211" s="222"/>
      <c r="J211" s="223">
        <f>ROUND(I211*H211,2)</f>
        <v>0</v>
      </c>
      <c r="K211" s="224"/>
      <c r="L211" s="42"/>
      <c r="M211" s="225" t="s">
        <v>1</v>
      </c>
      <c r="N211" s="226" t="s">
        <v>39</v>
      </c>
      <c r="O211" s="89"/>
      <c r="P211" s="227">
        <f>O211*H211</f>
        <v>0</v>
      </c>
      <c r="Q211" s="227">
        <v>0</v>
      </c>
      <c r="R211" s="227">
        <f>Q211*H211</f>
        <v>0</v>
      </c>
      <c r="S211" s="227">
        <v>0</v>
      </c>
      <c r="T211" s="228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229" t="s">
        <v>371</v>
      </c>
      <c r="AT211" s="229" t="s">
        <v>128</v>
      </c>
      <c r="AU211" s="229" t="s">
        <v>84</v>
      </c>
      <c r="AY211" s="15" t="s">
        <v>126</v>
      </c>
      <c r="BE211" s="230">
        <f>IF(N211="základní",J211,0)</f>
        <v>0</v>
      </c>
      <c r="BF211" s="230">
        <f>IF(N211="snížená",J211,0)</f>
        <v>0</v>
      </c>
      <c r="BG211" s="230">
        <f>IF(N211="zákl. přenesená",J211,0)</f>
        <v>0</v>
      </c>
      <c r="BH211" s="230">
        <f>IF(N211="sníž. přenesená",J211,0)</f>
        <v>0</v>
      </c>
      <c r="BI211" s="230">
        <f>IF(N211="nulová",J211,0)</f>
        <v>0</v>
      </c>
      <c r="BJ211" s="15" t="s">
        <v>82</v>
      </c>
      <c r="BK211" s="230">
        <f>ROUND(I211*H211,2)</f>
        <v>0</v>
      </c>
      <c r="BL211" s="15" t="s">
        <v>371</v>
      </c>
      <c r="BM211" s="229" t="s">
        <v>396</v>
      </c>
    </row>
    <row r="212" s="12" customFormat="1" ht="22.8" customHeight="1">
      <c r="A212" s="12"/>
      <c r="B212" s="201"/>
      <c r="C212" s="202"/>
      <c r="D212" s="203" t="s">
        <v>73</v>
      </c>
      <c r="E212" s="215" t="s">
        <v>397</v>
      </c>
      <c r="F212" s="215" t="s">
        <v>398</v>
      </c>
      <c r="G212" s="202"/>
      <c r="H212" s="202"/>
      <c r="I212" s="205"/>
      <c r="J212" s="216">
        <f>BK212</f>
        <v>0</v>
      </c>
      <c r="K212" s="202"/>
      <c r="L212" s="207"/>
      <c r="M212" s="208"/>
      <c r="N212" s="209"/>
      <c r="O212" s="209"/>
      <c r="P212" s="210">
        <f>P213</f>
        <v>0</v>
      </c>
      <c r="Q212" s="209"/>
      <c r="R212" s="210">
        <f>R213</f>
        <v>0</v>
      </c>
      <c r="S212" s="209"/>
      <c r="T212" s="211">
        <f>T213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12" t="s">
        <v>149</v>
      </c>
      <c r="AT212" s="213" t="s">
        <v>73</v>
      </c>
      <c r="AU212" s="213" t="s">
        <v>82</v>
      </c>
      <c r="AY212" s="212" t="s">
        <v>126</v>
      </c>
      <c r="BK212" s="214">
        <f>BK213</f>
        <v>0</v>
      </c>
    </row>
    <row r="213" s="2" customFormat="1" ht="16.5" customHeight="1">
      <c r="A213" s="36"/>
      <c r="B213" s="37"/>
      <c r="C213" s="217" t="s">
        <v>443</v>
      </c>
      <c r="D213" s="217" t="s">
        <v>128</v>
      </c>
      <c r="E213" s="218" t="s">
        <v>400</v>
      </c>
      <c r="F213" s="219" t="s">
        <v>401</v>
      </c>
      <c r="G213" s="220" t="s">
        <v>351</v>
      </c>
      <c r="H213" s="221">
        <v>1</v>
      </c>
      <c r="I213" s="222"/>
      <c r="J213" s="223">
        <f>ROUND(I213*H213,2)</f>
        <v>0</v>
      </c>
      <c r="K213" s="224"/>
      <c r="L213" s="42"/>
      <c r="M213" s="254" t="s">
        <v>1</v>
      </c>
      <c r="N213" s="255" t="s">
        <v>39</v>
      </c>
      <c r="O213" s="256"/>
      <c r="P213" s="257">
        <f>O213*H213</f>
        <v>0</v>
      </c>
      <c r="Q213" s="257">
        <v>0</v>
      </c>
      <c r="R213" s="257">
        <f>Q213*H213</f>
        <v>0</v>
      </c>
      <c r="S213" s="257">
        <v>0</v>
      </c>
      <c r="T213" s="258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229" t="s">
        <v>371</v>
      </c>
      <c r="AT213" s="229" t="s">
        <v>128</v>
      </c>
      <c r="AU213" s="229" t="s">
        <v>84</v>
      </c>
      <c r="AY213" s="15" t="s">
        <v>126</v>
      </c>
      <c r="BE213" s="230">
        <f>IF(N213="základní",J213,0)</f>
        <v>0</v>
      </c>
      <c r="BF213" s="230">
        <f>IF(N213="snížená",J213,0)</f>
        <v>0</v>
      </c>
      <c r="BG213" s="230">
        <f>IF(N213="zákl. přenesená",J213,0)</f>
        <v>0</v>
      </c>
      <c r="BH213" s="230">
        <f>IF(N213="sníž. přenesená",J213,0)</f>
        <v>0</v>
      </c>
      <c r="BI213" s="230">
        <f>IF(N213="nulová",J213,0)</f>
        <v>0</v>
      </c>
      <c r="BJ213" s="15" t="s">
        <v>82</v>
      </c>
      <c r="BK213" s="230">
        <f>ROUND(I213*H213,2)</f>
        <v>0</v>
      </c>
      <c r="BL213" s="15" t="s">
        <v>371</v>
      </c>
      <c r="BM213" s="229" t="s">
        <v>402</v>
      </c>
    </row>
    <row r="214" s="2" customFormat="1" ht="6.96" customHeight="1">
      <c r="A214" s="36"/>
      <c r="B214" s="64"/>
      <c r="C214" s="65"/>
      <c r="D214" s="65"/>
      <c r="E214" s="65"/>
      <c r="F214" s="65"/>
      <c r="G214" s="65"/>
      <c r="H214" s="65"/>
      <c r="I214" s="65"/>
      <c r="J214" s="65"/>
      <c r="K214" s="65"/>
      <c r="L214" s="42"/>
      <c r="M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</row>
  </sheetData>
  <sheetProtection sheet="1" autoFilter="0" formatColumns="0" formatRows="0" objects="1" scenarios="1" spinCount="100000" saltValue="e83RTc0MAy4JpejCB7I/geVWsJYlaUyO5Witr0t450q8MugSjFu10BVbSqsq32N/jkZkaWCJuHqmc7W6YVOVeg==" hashValue="C/FM/E0QB376PjgVv+cYrmGMqa1+efSnuIorVp1FtbroohQG+A9kqCVTRvZqKhNF9mYB/NB0bCKfC4RFfWt24w==" algorithmName="SHA-512" password="CC35"/>
  <autoFilter ref="C129:K213"/>
  <mergeCells count="9">
    <mergeCell ref="E7:H7"/>
    <mergeCell ref="E9:H9"/>
    <mergeCell ref="E18:H18"/>
    <mergeCell ref="E27:H27"/>
    <mergeCell ref="E85:H85"/>
    <mergeCell ref="E87:H87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88</v>
      </c>
    </row>
    <row r="3" s="1" customFormat="1" ht="6.96" customHeight="1">
      <c r="B3" s="134"/>
      <c r="C3" s="135"/>
      <c r="D3" s="135"/>
      <c r="E3" s="135"/>
      <c r="F3" s="135"/>
      <c r="G3" s="135"/>
      <c r="H3" s="135"/>
      <c r="I3" s="135"/>
      <c r="J3" s="135"/>
      <c r="K3" s="135"/>
      <c r="L3" s="18"/>
      <c r="AT3" s="15" t="s">
        <v>84</v>
      </c>
    </row>
    <row r="4" s="1" customFormat="1" ht="24.96" customHeight="1">
      <c r="B4" s="18"/>
      <c r="D4" s="136" t="s">
        <v>89</v>
      </c>
      <c r="L4" s="18"/>
      <c r="M4" s="137" t="s">
        <v>10</v>
      </c>
      <c r="AT4" s="15" t="s">
        <v>4</v>
      </c>
    </row>
    <row r="5" s="1" customFormat="1" ht="6.96" customHeight="1">
      <c r="B5" s="18"/>
      <c r="L5" s="18"/>
    </row>
    <row r="6" s="1" customFormat="1" ht="12" customHeight="1">
      <c r="B6" s="18"/>
      <c r="D6" s="138" t="s">
        <v>16</v>
      </c>
      <c r="L6" s="18"/>
    </row>
    <row r="7" s="1" customFormat="1" ht="16.5" customHeight="1">
      <c r="B7" s="18"/>
      <c r="E7" s="139" t="str">
        <f>'Rekapitulace stavby'!K6</f>
        <v>Výměna havarijních trakčních stožárů DPO</v>
      </c>
      <c r="F7" s="138"/>
      <c r="G7" s="138"/>
      <c r="H7" s="138"/>
      <c r="L7" s="18"/>
    </row>
    <row r="8" s="2" customFormat="1" ht="12" customHeight="1">
      <c r="A8" s="36"/>
      <c r="B8" s="42"/>
      <c r="C8" s="36"/>
      <c r="D8" s="138" t="s">
        <v>90</v>
      </c>
      <c r="E8" s="36"/>
      <c r="F8" s="36"/>
      <c r="G8" s="36"/>
      <c r="H8" s="36"/>
      <c r="I8" s="36"/>
      <c r="J8" s="36"/>
      <c r="K8" s="36"/>
      <c r="L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40" t="s">
        <v>444</v>
      </c>
      <c r="F9" s="36"/>
      <c r="G9" s="36"/>
      <c r="H9" s="36"/>
      <c r="I9" s="36"/>
      <c r="J9" s="36"/>
      <c r="K9" s="36"/>
      <c r="L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38" t="s">
        <v>18</v>
      </c>
      <c r="E11" s="36"/>
      <c r="F11" s="141" t="s">
        <v>1</v>
      </c>
      <c r="G11" s="36"/>
      <c r="H11" s="36"/>
      <c r="I11" s="138" t="s">
        <v>19</v>
      </c>
      <c r="J11" s="141" t="s">
        <v>1</v>
      </c>
      <c r="K11" s="36"/>
      <c r="L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8" t="s">
        <v>20</v>
      </c>
      <c r="E12" s="36"/>
      <c r="F12" s="141" t="s">
        <v>21</v>
      </c>
      <c r="G12" s="36"/>
      <c r="H12" s="36"/>
      <c r="I12" s="138" t="s">
        <v>22</v>
      </c>
      <c r="J12" s="142" t="str">
        <f>'Rekapitulace stavby'!AN8</f>
        <v>6. 5. 2024</v>
      </c>
      <c r="K12" s="36"/>
      <c r="L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38" t="s">
        <v>24</v>
      </c>
      <c r="E14" s="36"/>
      <c r="F14" s="36"/>
      <c r="G14" s="36"/>
      <c r="H14" s="36"/>
      <c r="I14" s="138" t="s">
        <v>25</v>
      </c>
      <c r="J14" s="141" t="str">
        <f>IF('Rekapitulace stavby'!AN10="","",'Rekapitulace stavby'!AN10)</f>
        <v/>
      </c>
      <c r="K14" s="36"/>
      <c r="L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41" t="str">
        <f>IF('Rekapitulace stavby'!E11="","",'Rekapitulace stavby'!E11)</f>
        <v xml:space="preserve"> </v>
      </c>
      <c r="F15" s="36"/>
      <c r="G15" s="36"/>
      <c r="H15" s="36"/>
      <c r="I15" s="138" t="s">
        <v>27</v>
      </c>
      <c r="J15" s="141" t="str">
        <f>IF('Rekapitulace stavby'!AN11="","",'Rekapitulace stavby'!AN11)</f>
        <v/>
      </c>
      <c r="K15" s="36"/>
      <c r="L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38" t="s">
        <v>28</v>
      </c>
      <c r="E17" s="36"/>
      <c r="F17" s="36"/>
      <c r="G17" s="36"/>
      <c r="H17" s="36"/>
      <c r="I17" s="138" t="s">
        <v>25</v>
      </c>
      <c r="J17" s="31" t="str">
        <f>'Rekapitulace stavby'!AN13</f>
        <v>Vyplň údaj</v>
      </c>
      <c r="K17" s="36"/>
      <c r="L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31" t="str">
        <f>'Rekapitulace stavby'!E14</f>
        <v>Vyplň údaj</v>
      </c>
      <c r="F18" s="141"/>
      <c r="G18" s="141"/>
      <c r="H18" s="141"/>
      <c r="I18" s="138" t="s">
        <v>27</v>
      </c>
      <c r="J18" s="31" t="str">
        <f>'Rekapitulace stavby'!AN14</f>
        <v>Vyplň údaj</v>
      </c>
      <c r="K18" s="36"/>
      <c r="L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38" t="s">
        <v>30</v>
      </c>
      <c r="E20" s="36"/>
      <c r="F20" s="36"/>
      <c r="G20" s="36"/>
      <c r="H20" s="36"/>
      <c r="I20" s="138" t="s">
        <v>25</v>
      </c>
      <c r="J20" s="141" t="str">
        <f>IF('Rekapitulace stavby'!AN16="","",'Rekapitulace stavby'!AN16)</f>
        <v/>
      </c>
      <c r="K20" s="36"/>
      <c r="L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41" t="str">
        <f>IF('Rekapitulace stavby'!E17="","",'Rekapitulace stavby'!E17)</f>
        <v xml:space="preserve"> </v>
      </c>
      <c r="F21" s="36"/>
      <c r="G21" s="36"/>
      <c r="H21" s="36"/>
      <c r="I21" s="138" t="s">
        <v>27</v>
      </c>
      <c r="J21" s="141" t="str">
        <f>IF('Rekapitulace stavby'!AN17="","",'Rekapitulace stavby'!AN17)</f>
        <v/>
      </c>
      <c r="K21" s="36"/>
      <c r="L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38" t="s">
        <v>32</v>
      </c>
      <c r="E23" s="36"/>
      <c r="F23" s="36"/>
      <c r="G23" s="36"/>
      <c r="H23" s="36"/>
      <c r="I23" s="138" t="s">
        <v>25</v>
      </c>
      <c r="J23" s="141" t="str">
        <f>IF('Rekapitulace stavby'!AN19="","",'Rekapitulace stavby'!AN19)</f>
        <v/>
      </c>
      <c r="K23" s="36"/>
      <c r="L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41" t="str">
        <f>IF('Rekapitulace stavby'!E20="","",'Rekapitulace stavby'!E20)</f>
        <v xml:space="preserve"> </v>
      </c>
      <c r="F24" s="36"/>
      <c r="G24" s="36"/>
      <c r="H24" s="36"/>
      <c r="I24" s="138" t="s">
        <v>27</v>
      </c>
      <c r="J24" s="141" t="str">
        <f>IF('Rekapitulace stavby'!AN20="","",'Rekapitulace stavby'!AN20)</f>
        <v/>
      </c>
      <c r="K24" s="36"/>
      <c r="L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61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38" t="s">
        <v>33</v>
      </c>
      <c r="E26" s="36"/>
      <c r="F26" s="36"/>
      <c r="G26" s="36"/>
      <c r="H26" s="36"/>
      <c r="I26" s="36"/>
      <c r="J26" s="36"/>
      <c r="K26" s="36"/>
      <c r="L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43"/>
      <c r="B27" s="144"/>
      <c r="C27" s="143"/>
      <c r="D27" s="143"/>
      <c r="E27" s="145" t="s">
        <v>1</v>
      </c>
      <c r="F27" s="145"/>
      <c r="G27" s="145"/>
      <c r="H27" s="145"/>
      <c r="I27" s="143"/>
      <c r="J27" s="143"/>
      <c r="K27" s="143"/>
      <c r="L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7"/>
      <c r="E29" s="147"/>
      <c r="F29" s="147"/>
      <c r="G29" s="147"/>
      <c r="H29" s="147"/>
      <c r="I29" s="147"/>
      <c r="J29" s="147"/>
      <c r="K29" s="147"/>
      <c r="L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42"/>
      <c r="C30" s="36"/>
      <c r="D30" s="148" t="s">
        <v>34</v>
      </c>
      <c r="E30" s="36"/>
      <c r="F30" s="36"/>
      <c r="G30" s="36"/>
      <c r="H30" s="36"/>
      <c r="I30" s="36"/>
      <c r="J30" s="149">
        <f>ROUND(J130, 2)</f>
        <v>0</v>
      </c>
      <c r="K30" s="36"/>
      <c r="L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42"/>
      <c r="C31" s="36"/>
      <c r="D31" s="147"/>
      <c r="E31" s="147"/>
      <c r="F31" s="147"/>
      <c r="G31" s="147"/>
      <c r="H31" s="147"/>
      <c r="I31" s="147"/>
      <c r="J31" s="147"/>
      <c r="K31" s="147"/>
      <c r="L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36"/>
      <c r="F32" s="150" t="s">
        <v>36</v>
      </c>
      <c r="G32" s="36"/>
      <c r="H32" s="36"/>
      <c r="I32" s="150" t="s">
        <v>35</v>
      </c>
      <c r="J32" s="150" t="s">
        <v>37</v>
      </c>
      <c r="K32" s="36"/>
      <c r="L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42"/>
      <c r="C33" s="36"/>
      <c r="D33" s="151" t="s">
        <v>38</v>
      </c>
      <c r="E33" s="138" t="s">
        <v>39</v>
      </c>
      <c r="F33" s="152">
        <f>ROUND((SUM(BE130:BE209)),  2)</f>
        <v>0</v>
      </c>
      <c r="G33" s="36"/>
      <c r="H33" s="36"/>
      <c r="I33" s="153">
        <v>0.20999999999999999</v>
      </c>
      <c r="J33" s="152">
        <f>ROUND(((SUM(BE130:BE209))*I33),  2)</f>
        <v>0</v>
      </c>
      <c r="K33" s="36"/>
      <c r="L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138" t="s">
        <v>40</v>
      </c>
      <c r="F34" s="152">
        <f>ROUND((SUM(BF130:BF209)),  2)</f>
        <v>0</v>
      </c>
      <c r="G34" s="36"/>
      <c r="H34" s="36"/>
      <c r="I34" s="153">
        <v>0.14999999999999999</v>
      </c>
      <c r="J34" s="152">
        <f>ROUND(((SUM(BF130:BF209))*I34),  2)</f>
        <v>0</v>
      </c>
      <c r="K34" s="36"/>
      <c r="L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8" t="s">
        <v>41</v>
      </c>
      <c r="F35" s="152">
        <f>ROUND((SUM(BG130:BG209)),  2)</f>
        <v>0</v>
      </c>
      <c r="G35" s="36"/>
      <c r="H35" s="36"/>
      <c r="I35" s="153">
        <v>0.20999999999999999</v>
      </c>
      <c r="J35" s="152">
        <f>0</f>
        <v>0</v>
      </c>
      <c r="K35" s="36"/>
      <c r="L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38" t="s">
        <v>42</v>
      </c>
      <c r="F36" s="152">
        <f>ROUND((SUM(BH130:BH209)),  2)</f>
        <v>0</v>
      </c>
      <c r="G36" s="36"/>
      <c r="H36" s="36"/>
      <c r="I36" s="153">
        <v>0.14999999999999999</v>
      </c>
      <c r="J36" s="152">
        <f>0</f>
        <v>0</v>
      </c>
      <c r="K36" s="36"/>
      <c r="L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38" t="s">
        <v>43</v>
      </c>
      <c r="F37" s="152">
        <f>ROUND((SUM(BI130:BI209)),  2)</f>
        <v>0</v>
      </c>
      <c r="G37" s="36"/>
      <c r="H37" s="36"/>
      <c r="I37" s="153">
        <v>0</v>
      </c>
      <c r="J37" s="152">
        <f>0</f>
        <v>0</v>
      </c>
      <c r="K37" s="36"/>
      <c r="L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42"/>
      <c r="C39" s="154"/>
      <c r="D39" s="155" t="s">
        <v>44</v>
      </c>
      <c r="E39" s="156"/>
      <c r="F39" s="156"/>
      <c r="G39" s="157" t="s">
        <v>45</v>
      </c>
      <c r="H39" s="158" t="s">
        <v>46</v>
      </c>
      <c r="I39" s="156"/>
      <c r="J39" s="159">
        <f>SUM(J30:J37)</f>
        <v>0</v>
      </c>
      <c r="K39" s="160"/>
      <c r="L39" s="61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42"/>
      <c r="C40" s="36"/>
      <c r="D40" s="36"/>
      <c r="E40" s="36"/>
      <c r="F40" s="36"/>
      <c r="G40" s="36"/>
      <c r="H40" s="36"/>
      <c r="I40" s="36"/>
      <c r="J40" s="36"/>
      <c r="K40" s="36"/>
      <c r="L40" s="61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61"/>
      <c r="D50" s="161" t="s">
        <v>47</v>
      </c>
      <c r="E50" s="162"/>
      <c r="F50" s="162"/>
      <c r="G50" s="161" t="s">
        <v>48</v>
      </c>
      <c r="H50" s="162"/>
      <c r="I50" s="162"/>
      <c r="J50" s="162"/>
      <c r="K50" s="162"/>
      <c r="L50" s="6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42"/>
      <c r="C61" s="36"/>
      <c r="D61" s="163" t="s">
        <v>49</v>
      </c>
      <c r="E61" s="164"/>
      <c r="F61" s="165" t="s">
        <v>50</v>
      </c>
      <c r="G61" s="163" t="s">
        <v>49</v>
      </c>
      <c r="H61" s="164"/>
      <c r="I61" s="164"/>
      <c r="J61" s="166" t="s">
        <v>50</v>
      </c>
      <c r="K61" s="164"/>
      <c r="L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42"/>
      <c r="C65" s="36"/>
      <c r="D65" s="161" t="s">
        <v>51</v>
      </c>
      <c r="E65" s="167"/>
      <c r="F65" s="167"/>
      <c r="G65" s="161" t="s">
        <v>52</v>
      </c>
      <c r="H65" s="167"/>
      <c r="I65" s="167"/>
      <c r="J65" s="167"/>
      <c r="K65" s="167"/>
      <c r="L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42"/>
      <c r="C76" s="36"/>
      <c r="D76" s="163" t="s">
        <v>49</v>
      </c>
      <c r="E76" s="164"/>
      <c r="F76" s="165" t="s">
        <v>50</v>
      </c>
      <c r="G76" s="163" t="s">
        <v>49</v>
      </c>
      <c r="H76" s="164"/>
      <c r="I76" s="164"/>
      <c r="J76" s="166" t="s">
        <v>50</v>
      </c>
      <c r="K76" s="164"/>
      <c r="L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168"/>
      <c r="C77" s="169"/>
      <c r="D77" s="169"/>
      <c r="E77" s="169"/>
      <c r="F77" s="169"/>
      <c r="G77" s="169"/>
      <c r="H77" s="169"/>
      <c r="I77" s="169"/>
      <c r="J77" s="169"/>
      <c r="K77" s="169"/>
      <c r="L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170"/>
      <c r="C81" s="171"/>
      <c r="D81" s="171"/>
      <c r="E81" s="171"/>
      <c r="F81" s="171"/>
      <c r="G81" s="171"/>
      <c r="H81" s="171"/>
      <c r="I81" s="171"/>
      <c r="J81" s="171"/>
      <c r="K81" s="171"/>
      <c r="L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92</v>
      </c>
      <c r="D82" s="38"/>
      <c r="E82" s="38"/>
      <c r="F82" s="38"/>
      <c r="G82" s="38"/>
      <c r="H82" s="38"/>
      <c r="I82" s="38"/>
      <c r="J82" s="38"/>
      <c r="K82" s="38"/>
      <c r="L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8"/>
      <c r="D85" s="38"/>
      <c r="E85" s="172" t="str">
        <f>E7</f>
        <v>Výměna havarijních trakčních stožárů DPO</v>
      </c>
      <c r="F85" s="30"/>
      <c r="G85" s="30"/>
      <c r="H85" s="30"/>
      <c r="I85" s="38"/>
      <c r="J85" s="38"/>
      <c r="K85" s="38"/>
      <c r="L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90</v>
      </c>
      <c r="D86" s="38"/>
      <c r="E86" s="38"/>
      <c r="F86" s="38"/>
      <c r="G86" s="38"/>
      <c r="H86" s="38"/>
      <c r="I86" s="38"/>
      <c r="J86" s="38"/>
      <c r="K86" s="38"/>
      <c r="L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8"/>
      <c r="D87" s="38"/>
      <c r="E87" s="74" t="str">
        <f>E9</f>
        <v>Stožár 57/1 - Třmen do původního základu</v>
      </c>
      <c r="F87" s="38"/>
      <c r="G87" s="38"/>
      <c r="H87" s="38"/>
      <c r="I87" s="38"/>
      <c r="J87" s="38"/>
      <c r="K87" s="38"/>
      <c r="L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8"/>
      <c r="E89" s="38"/>
      <c r="F89" s="25" t="str">
        <f>F12</f>
        <v>Ostrava</v>
      </c>
      <c r="G89" s="38"/>
      <c r="H89" s="38"/>
      <c r="I89" s="30" t="s">
        <v>22</v>
      </c>
      <c r="J89" s="77" t="str">
        <f>IF(J12="","",J12)</f>
        <v>6. 5. 2024</v>
      </c>
      <c r="K89" s="38"/>
      <c r="L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30" t="s">
        <v>24</v>
      </c>
      <c r="D91" s="38"/>
      <c r="E91" s="38"/>
      <c r="F91" s="25" t="str">
        <f>E15</f>
        <v xml:space="preserve"> </v>
      </c>
      <c r="G91" s="38"/>
      <c r="H91" s="38"/>
      <c r="I91" s="30" t="s">
        <v>30</v>
      </c>
      <c r="J91" s="34" t="str">
        <f>E21</f>
        <v xml:space="preserve"> </v>
      </c>
      <c r="K91" s="38"/>
      <c r="L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30" t="s">
        <v>28</v>
      </c>
      <c r="D92" s="38"/>
      <c r="E92" s="38"/>
      <c r="F92" s="25" t="str">
        <f>IF(E18="","",E18)</f>
        <v>Vyplň údaj</v>
      </c>
      <c r="G92" s="38"/>
      <c r="H92" s="38"/>
      <c r="I92" s="30" t="s">
        <v>32</v>
      </c>
      <c r="J92" s="34" t="str">
        <f>E24</f>
        <v xml:space="preserve"> </v>
      </c>
      <c r="K92" s="38"/>
      <c r="L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73" t="s">
        <v>93</v>
      </c>
      <c r="D94" s="174"/>
      <c r="E94" s="174"/>
      <c r="F94" s="174"/>
      <c r="G94" s="174"/>
      <c r="H94" s="174"/>
      <c r="I94" s="174"/>
      <c r="J94" s="175" t="s">
        <v>94</v>
      </c>
      <c r="K94" s="174"/>
      <c r="L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61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76" t="s">
        <v>95</v>
      </c>
      <c r="D96" s="38"/>
      <c r="E96" s="38"/>
      <c r="F96" s="38"/>
      <c r="G96" s="38"/>
      <c r="H96" s="38"/>
      <c r="I96" s="38"/>
      <c r="J96" s="108">
        <f>J130</f>
        <v>0</v>
      </c>
      <c r="K96" s="38"/>
      <c r="L96" s="61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96</v>
      </c>
    </row>
    <row r="97" s="9" customFormat="1" ht="24.96" customHeight="1">
      <c r="A97" s="9"/>
      <c r="B97" s="177"/>
      <c r="C97" s="178"/>
      <c r="D97" s="179" t="s">
        <v>97</v>
      </c>
      <c r="E97" s="180"/>
      <c r="F97" s="180"/>
      <c r="G97" s="180"/>
      <c r="H97" s="180"/>
      <c r="I97" s="180"/>
      <c r="J97" s="181">
        <f>J131</f>
        <v>0</v>
      </c>
      <c r="K97" s="178"/>
      <c r="L97" s="18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3"/>
      <c r="C98" s="184"/>
      <c r="D98" s="185" t="s">
        <v>98</v>
      </c>
      <c r="E98" s="186"/>
      <c r="F98" s="186"/>
      <c r="G98" s="186"/>
      <c r="H98" s="186"/>
      <c r="I98" s="186"/>
      <c r="J98" s="187">
        <f>J132</f>
        <v>0</v>
      </c>
      <c r="K98" s="184"/>
      <c r="L98" s="18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3"/>
      <c r="C99" s="184"/>
      <c r="D99" s="185" t="s">
        <v>99</v>
      </c>
      <c r="E99" s="186"/>
      <c r="F99" s="186"/>
      <c r="G99" s="186"/>
      <c r="H99" s="186"/>
      <c r="I99" s="186"/>
      <c r="J99" s="187">
        <f>J145</f>
        <v>0</v>
      </c>
      <c r="K99" s="184"/>
      <c r="L99" s="18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3"/>
      <c r="C100" s="184"/>
      <c r="D100" s="185" t="s">
        <v>100</v>
      </c>
      <c r="E100" s="186"/>
      <c r="F100" s="186"/>
      <c r="G100" s="186"/>
      <c r="H100" s="186"/>
      <c r="I100" s="186"/>
      <c r="J100" s="187">
        <f>J148</f>
        <v>0</v>
      </c>
      <c r="K100" s="184"/>
      <c r="L100" s="18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3"/>
      <c r="C101" s="184"/>
      <c r="D101" s="185" t="s">
        <v>101</v>
      </c>
      <c r="E101" s="186"/>
      <c r="F101" s="186"/>
      <c r="G101" s="186"/>
      <c r="H101" s="186"/>
      <c r="I101" s="186"/>
      <c r="J101" s="187">
        <f>J155</f>
        <v>0</v>
      </c>
      <c r="K101" s="184"/>
      <c r="L101" s="18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77"/>
      <c r="C102" s="178"/>
      <c r="D102" s="179" t="s">
        <v>102</v>
      </c>
      <c r="E102" s="180"/>
      <c r="F102" s="180"/>
      <c r="G102" s="180"/>
      <c r="H102" s="180"/>
      <c r="I102" s="180"/>
      <c r="J102" s="181">
        <f>J160</f>
        <v>0</v>
      </c>
      <c r="K102" s="178"/>
      <c r="L102" s="182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3"/>
      <c r="C103" s="184"/>
      <c r="D103" s="185" t="s">
        <v>103</v>
      </c>
      <c r="E103" s="186"/>
      <c r="F103" s="186"/>
      <c r="G103" s="186"/>
      <c r="H103" s="186"/>
      <c r="I103" s="186"/>
      <c r="J103" s="187">
        <f>J161</f>
        <v>0</v>
      </c>
      <c r="K103" s="184"/>
      <c r="L103" s="18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3"/>
      <c r="C104" s="184"/>
      <c r="D104" s="185" t="s">
        <v>104</v>
      </c>
      <c r="E104" s="186"/>
      <c r="F104" s="186"/>
      <c r="G104" s="186"/>
      <c r="H104" s="186"/>
      <c r="I104" s="186"/>
      <c r="J104" s="187">
        <f>J173</f>
        <v>0</v>
      </c>
      <c r="K104" s="184"/>
      <c r="L104" s="18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77"/>
      <c r="C105" s="178"/>
      <c r="D105" s="179" t="s">
        <v>105</v>
      </c>
      <c r="E105" s="180"/>
      <c r="F105" s="180"/>
      <c r="G105" s="180"/>
      <c r="H105" s="180"/>
      <c r="I105" s="180"/>
      <c r="J105" s="181">
        <f>J194</f>
        <v>0</v>
      </c>
      <c r="K105" s="178"/>
      <c r="L105" s="182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77"/>
      <c r="C106" s="178"/>
      <c r="D106" s="179" t="s">
        <v>106</v>
      </c>
      <c r="E106" s="180"/>
      <c r="F106" s="180"/>
      <c r="G106" s="180"/>
      <c r="H106" s="180"/>
      <c r="I106" s="180"/>
      <c r="J106" s="181">
        <f>J197</f>
        <v>0</v>
      </c>
      <c r="K106" s="178"/>
      <c r="L106" s="182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83"/>
      <c r="C107" s="184"/>
      <c r="D107" s="185" t="s">
        <v>107</v>
      </c>
      <c r="E107" s="186"/>
      <c r="F107" s="186"/>
      <c r="G107" s="186"/>
      <c r="H107" s="186"/>
      <c r="I107" s="186"/>
      <c r="J107" s="187">
        <f>J198</f>
        <v>0</v>
      </c>
      <c r="K107" s="184"/>
      <c r="L107" s="188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3"/>
      <c r="C108" s="184"/>
      <c r="D108" s="185" t="s">
        <v>108</v>
      </c>
      <c r="E108" s="186"/>
      <c r="F108" s="186"/>
      <c r="G108" s="186"/>
      <c r="H108" s="186"/>
      <c r="I108" s="186"/>
      <c r="J108" s="187">
        <f>J201</f>
        <v>0</v>
      </c>
      <c r="K108" s="184"/>
      <c r="L108" s="188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3"/>
      <c r="C109" s="184"/>
      <c r="D109" s="185" t="s">
        <v>109</v>
      </c>
      <c r="E109" s="186"/>
      <c r="F109" s="186"/>
      <c r="G109" s="186"/>
      <c r="H109" s="186"/>
      <c r="I109" s="186"/>
      <c r="J109" s="187">
        <f>J206</f>
        <v>0</v>
      </c>
      <c r="K109" s="184"/>
      <c r="L109" s="188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3"/>
      <c r="C110" s="184"/>
      <c r="D110" s="185" t="s">
        <v>110</v>
      </c>
      <c r="E110" s="186"/>
      <c r="F110" s="186"/>
      <c r="G110" s="186"/>
      <c r="H110" s="186"/>
      <c r="I110" s="186"/>
      <c r="J110" s="187">
        <f>J208</f>
        <v>0</v>
      </c>
      <c r="K110" s="184"/>
      <c r="L110" s="188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6"/>
      <c r="B111" s="37"/>
      <c r="C111" s="38"/>
      <c r="D111" s="38"/>
      <c r="E111" s="38"/>
      <c r="F111" s="38"/>
      <c r="G111" s="38"/>
      <c r="H111" s="38"/>
      <c r="I111" s="38"/>
      <c r="J111" s="38"/>
      <c r="K111" s="38"/>
      <c r="L111" s="61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6.96" customHeight="1">
      <c r="A112" s="36"/>
      <c r="B112" s="64"/>
      <c r="C112" s="65"/>
      <c r="D112" s="65"/>
      <c r="E112" s="65"/>
      <c r="F112" s="65"/>
      <c r="G112" s="65"/>
      <c r="H112" s="65"/>
      <c r="I112" s="65"/>
      <c r="J112" s="65"/>
      <c r="K112" s="65"/>
      <c r="L112" s="61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6" s="2" customFormat="1" ht="6.96" customHeight="1">
      <c r="A116" s="36"/>
      <c r="B116" s="66"/>
      <c r="C116" s="67"/>
      <c r="D116" s="67"/>
      <c r="E116" s="67"/>
      <c r="F116" s="67"/>
      <c r="G116" s="67"/>
      <c r="H116" s="67"/>
      <c r="I116" s="67"/>
      <c r="J116" s="67"/>
      <c r="K116" s="67"/>
      <c r="L116" s="61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24.96" customHeight="1">
      <c r="A117" s="36"/>
      <c r="B117" s="37"/>
      <c r="C117" s="21" t="s">
        <v>111</v>
      </c>
      <c r="D117" s="38"/>
      <c r="E117" s="38"/>
      <c r="F117" s="38"/>
      <c r="G117" s="38"/>
      <c r="H117" s="38"/>
      <c r="I117" s="38"/>
      <c r="J117" s="38"/>
      <c r="K117" s="38"/>
      <c r="L117" s="61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6.96" customHeight="1">
      <c r="A118" s="36"/>
      <c r="B118" s="37"/>
      <c r="C118" s="38"/>
      <c r="D118" s="38"/>
      <c r="E118" s="38"/>
      <c r="F118" s="38"/>
      <c r="G118" s="38"/>
      <c r="H118" s="38"/>
      <c r="I118" s="38"/>
      <c r="J118" s="38"/>
      <c r="K118" s="38"/>
      <c r="L118" s="61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2" customHeight="1">
      <c r="A119" s="36"/>
      <c r="B119" s="37"/>
      <c r="C119" s="30" t="s">
        <v>16</v>
      </c>
      <c r="D119" s="38"/>
      <c r="E119" s="38"/>
      <c r="F119" s="38"/>
      <c r="G119" s="38"/>
      <c r="H119" s="38"/>
      <c r="I119" s="38"/>
      <c r="J119" s="38"/>
      <c r="K119" s="38"/>
      <c r="L119" s="61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16.5" customHeight="1">
      <c r="A120" s="36"/>
      <c r="B120" s="37"/>
      <c r="C120" s="38"/>
      <c r="D120" s="38"/>
      <c r="E120" s="172" t="str">
        <f>E7</f>
        <v>Výměna havarijních trakčních stožárů DPO</v>
      </c>
      <c r="F120" s="30"/>
      <c r="G120" s="30"/>
      <c r="H120" s="30"/>
      <c r="I120" s="38"/>
      <c r="J120" s="38"/>
      <c r="K120" s="38"/>
      <c r="L120" s="61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12" customHeight="1">
      <c r="A121" s="36"/>
      <c r="B121" s="37"/>
      <c r="C121" s="30" t="s">
        <v>90</v>
      </c>
      <c r="D121" s="38"/>
      <c r="E121" s="38"/>
      <c r="F121" s="38"/>
      <c r="G121" s="38"/>
      <c r="H121" s="38"/>
      <c r="I121" s="38"/>
      <c r="J121" s="38"/>
      <c r="K121" s="38"/>
      <c r="L121" s="61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16.5" customHeight="1">
      <c r="A122" s="36"/>
      <c r="B122" s="37"/>
      <c r="C122" s="38"/>
      <c r="D122" s="38"/>
      <c r="E122" s="74" t="str">
        <f>E9</f>
        <v>Stožár 57/1 - Třmen do původního základu</v>
      </c>
      <c r="F122" s="38"/>
      <c r="G122" s="38"/>
      <c r="H122" s="38"/>
      <c r="I122" s="38"/>
      <c r="J122" s="38"/>
      <c r="K122" s="38"/>
      <c r="L122" s="61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6.96" customHeight="1">
      <c r="A123" s="36"/>
      <c r="B123" s="37"/>
      <c r="C123" s="38"/>
      <c r="D123" s="38"/>
      <c r="E123" s="38"/>
      <c r="F123" s="38"/>
      <c r="G123" s="38"/>
      <c r="H123" s="38"/>
      <c r="I123" s="38"/>
      <c r="J123" s="38"/>
      <c r="K123" s="38"/>
      <c r="L123" s="61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12" customHeight="1">
      <c r="A124" s="36"/>
      <c r="B124" s="37"/>
      <c r="C124" s="30" t="s">
        <v>20</v>
      </c>
      <c r="D124" s="38"/>
      <c r="E124" s="38"/>
      <c r="F124" s="25" t="str">
        <f>F12</f>
        <v>Ostrava</v>
      </c>
      <c r="G124" s="38"/>
      <c r="H124" s="38"/>
      <c r="I124" s="30" t="s">
        <v>22</v>
      </c>
      <c r="J124" s="77" t="str">
        <f>IF(J12="","",J12)</f>
        <v>6. 5. 2024</v>
      </c>
      <c r="K124" s="38"/>
      <c r="L124" s="61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2" customFormat="1" ht="6.96" customHeight="1">
      <c r="A125" s="36"/>
      <c r="B125" s="37"/>
      <c r="C125" s="38"/>
      <c r="D125" s="38"/>
      <c r="E125" s="38"/>
      <c r="F125" s="38"/>
      <c r="G125" s="38"/>
      <c r="H125" s="38"/>
      <c r="I125" s="38"/>
      <c r="J125" s="38"/>
      <c r="K125" s="38"/>
      <c r="L125" s="61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2" customFormat="1" ht="15.15" customHeight="1">
      <c r="A126" s="36"/>
      <c r="B126" s="37"/>
      <c r="C126" s="30" t="s">
        <v>24</v>
      </c>
      <c r="D126" s="38"/>
      <c r="E126" s="38"/>
      <c r="F126" s="25" t="str">
        <f>E15</f>
        <v xml:space="preserve"> </v>
      </c>
      <c r="G126" s="38"/>
      <c r="H126" s="38"/>
      <c r="I126" s="30" t="s">
        <v>30</v>
      </c>
      <c r="J126" s="34" t="str">
        <f>E21</f>
        <v xml:space="preserve"> </v>
      </c>
      <c r="K126" s="38"/>
      <c r="L126" s="61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="2" customFormat="1" ht="15.15" customHeight="1">
      <c r="A127" s="36"/>
      <c r="B127" s="37"/>
      <c r="C127" s="30" t="s">
        <v>28</v>
      </c>
      <c r="D127" s="38"/>
      <c r="E127" s="38"/>
      <c r="F127" s="25" t="str">
        <f>IF(E18="","",E18)</f>
        <v>Vyplň údaj</v>
      </c>
      <c r="G127" s="38"/>
      <c r="H127" s="38"/>
      <c r="I127" s="30" t="s">
        <v>32</v>
      </c>
      <c r="J127" s="34" t="str">
        <f>E24</f>
        <v xml:space="preserve"> </v>
      </c>
      <c r="K127" s="38"/>
      <c r="L127" s="61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="2" customFormat="1" ht="10.32" customHeight="1">
      <c r="A128" s="36"/>
      <c r="B128" s="37"/>
      <c r="C128" s="38"/>
      <c r="D128" s="38"/>
      <c r="E128" s="38"/>
      <c r="F128" s="38"/>
      <c r="G128" s="38"/>
      <c r="H128" s="38"/>
      <c r="I128" s="38"/>
      <c r="J128" s="38"/>
      <c r="K128" s="38"/>
      <c r="L128" s="61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="11" customFormat="1" ht="29.28" customHeight="1">
      <c r="A129" s="189"/>
      <c r="B129" s="190"/>
      <c r="C129" s="191" t="s">
        <v>112</v>
      </c>
      <c r="D129" s="192" t="s">
        <v>59</v>
      </c>
      <c r="E129" s="192" t="s">
        <v>55</v>
      </c>
      <c r="F129" s="192" t="s">
        <v>56</v>
      </c>
      <c r="G129" s="192" t="s">
        <v>113</v>
      </c>
      <c r="H129" s="192" t="s">
        <v>114</v>
      </c>
      <c r="I129" s="192" t="s">
        <v>115</v>
      </c>
      <c r="J129" s="193" t="s">
        <v>94</v>
      </c>
      <c r="K129" s="194" t="s">
        <v>116</v>
      </c>
      <c r="L129" s="195"/>
      <c r="M129" s="98" t="s">
        <v>1</v>
      </c>
      <c r="N129" s="99" t="s">
        <v>38</v>
      </c>
      <c r="O129" s="99" t="s">
        <v>117</v>
      </c>
      <c r="P129" s="99" t="s">
        <v>118</v>
      </c>
      <c r="Q129" s="99" t="s">
        <v>119</v>
      </c>
      <c r="R129" s="99" t="s">
        <v>120</v>
      </c>
      <c r="S129" s="99" t="s">
        <v>121</v>
      </c>
      <c r="T129" s="100" t="s">
        <v>122</v>
      </c>
      <c r="U129" s="189"/>
      <c r="V129" s="189"/>
      <c r="W129" s="189"/>
      <c r="X129" s="189"/>
      <c r="Y129" s="189"/>
      <c r="Z129" s="189"/>
      <c r="AA129" s="189"/>
      <c r="AB129" s="189"/>
      <c r="AC129" s="189"/>
      <c r="AD129" s="189"/>
      <c r="AE129" s="189"/>
    </row>
    <row r="130" s="2" customFormat="1" ht="22.8" customHeight="1">
      <c r="A130" s="36"/>
      <c r="B130" s="37"/>
      <c r="C130" s="105" t="s">
        <v>123</v>
      </c>
      <c r="D130" s="38"/>
      <c r="E130" s="38"/>
      <c r="F130" s="38"/>
      <c r="G130" s="38"/>
      <c r="H130" s="38"/>
      <c r="I130" s="38"/>
      <c r="J130" s="196">
        <f>BK130</f>
        <v>0</v>
      </c>
      <c r="K130" s="38"/>
      <c r="L130" s="42"/>
      <c r="M130" s="101"/>
      <c r="N130" s="197"/>
      <c r="O130" s="102"/>
      <c r="P130" s="198">
        <f>P131+P160+P194+P197</f>
        <v>0</v>
      </c>
      <c r="Q130" s="102"/>
      <c r="R130" s="198">
        <f>R131+R160+R194+R197</f>
        <v>5.3854357182770007</v>
      </c>
      <c r="S130" s="102"/>
      <c r="T130" s="199">
        <f>T131+T160+T194+T197</f>
        <v>6.6192799999999998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5" t="s">
        <v>73</v>
      </c>
      <c r="AU130" s="15" t="s">
        <v>96</v>
      </c>
      <c r="BK130" s="200">
        <f>BK131+BK160+BK194+BK197</f>
        <v>0</v>
      </c>
    </row>
    <row r="131" s="12" customFormat="1" ht="25.92" customHeight="1">
      <c r="A131" s="12"/>
      <c r="B131" s="201"/>
      <c r="C131" s="202"/>
      <c r="D131" s="203" t="s">
        <v>73</v>
      </c>
      <c r="E131" s="204" t="s">
        <v>124</v>
      </c>
      <c r="F131" s="204" t="s">
        <v>125</v>
      </c>
      <c r="G131" s="202"/>
      <c r="H131" s="202"/>
      <c r="I131" s="205"/>
      <c r="J131" s="206">
        <f>BK131</f>
        <v>0</v>
      </c>
      <c r="K131" s="202"/>
      <c r="L131" s="207"/>
      <c r="M131" s="208"/>
      <c r="N131" s="209"/>
      <c r="O131" s="209"/>
      <c r="P131" s="210">
        <f>P132+P145+P148+P155</f>
        <v>0</v>
      </c>
      <c r="Q131" s="209"/>
      <c r="R131" s="210">
        <f>R132+R145+R148+R155</f>
        <v>4.915882038277001</v>
      </c>
      <c r="S131" s="209"/>
      <c r="T131" s="211">
        <f>T132+T145+T148+T155</f>
        <v>3.2542800000000001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2" t="s">
        <v>82</v>
      </c>
      <c r="AT131" s="213" t="s">
        <v>73</v>
      </c>
      <c r="AU131" s="213" t="s">
        <v>74</v>
      </c>
      <c r="AY131" s="212" t="s">
        <v>126</v>
      </c>
      <c r="BK131" s="214">
        <f>BK132+BK145+BK148+BK155</f>
        <v>0</v>
      </c>
    </row>
    <row r="132" s="12" customFormat="1" ht="22.8" customHeight="1">
      <c r="A132" s="12"/>
      <c r="B132" s="201"/>
      <c r="C132" s="202"/>
      <c r="D132" s="203" t="s">
        <v>73</v>
      </c>
      <c r="E132" s="215" t="s">
        <v>84</v>
      </c>
      <c r="F132" s="215" t="s">
        <v>127</v>
      </c>
      <c r="G132" s="202"/>
      <c r="H132" s="202"/>
      <c r="I132" s="205"/>
      <c r="J132" s="216">
        <f>BK132</f>
        <v>0</v>
      </c>
      <c r="K132" s="202"/>
      <c r="L132" s="207"/>
      <c r="M132" s="208"/>
      <c r="N132" s="209"/>
      <c r="O132" s="209"/>
      <c r="P132" s="210">
        <f>SUM(P133:P144)</f>
        <v>0</v>
      </c>
      <c r="Q132" s="209"/>
      <c r="R132" s="210">
        <f>SUM(R133:R144)</f>
        <v>4.5951341870770008</v>
      </c>
      <c r="S132" s="209"/>
      <c r="T132" s="211">
        <f>SUM(T133:T144)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2" t="s">
        <v>82</v>
      </c>
      <c r="AT132" s="213" t="s">
        <v>73</v>
      </c>
      <c r="AU132" s="213" t="s">
        <v>82</v>
      </c>
      <c r="AY132" s="212" t="s">
        <v>126</v>
      </c>
      <c r="BK132" s="214">
        <f>SUM(BK133:BK144)</f>
        <v>0</v>
      </c>
    </row>
    <row r="133" s="2" customFormat="1" ht="16.5" customHeight="1">
      <c r="A133" s="36"/>
      <c r="B133" s="37"/>
      <c r="C133" s="217" t="s">
        <v>82</v>
      </c>
      <c r="D133" s="217" t="s">
        <v>128</v>
      </c>
      <c r="E133" s="218" t="s">
        <v>129</v>
      </c>
      <c r="F133" s="219" t="s">
        <v>130</v>
      </c>
      <c r="G133" s="220" t="s">
        <v>131</v>
      </c>
      <c r="H133" s="221">
        <v>0.20000000000000001</v>
      </c>
      <c r="I133" s="222"/>
      <c r="J133" s="223">
        <f>ROUND(I133*H133,2)</f>
        <v>0</v>
      </c>
      <c r="K133" s="224"/>
      <c r="L133" s="42"/>
      <c r="M133" s="225" t="s">
        <v>1</v>
      </c>
      <c r="N133" s="226" t="s">
        <v>39</v>
      </c>
      <c r="O133" s="89"/>
      <c r="P133" s="227">
        <f>O133*H133</f>
        <v>0</v>
      </c>
      <c r="Q133" s="227">
        <v>2.5018722040000001</v>
      </c>
      <c r="R133" s="227">
        <f>Q133*H133</f>
        <v>0.50037444080000004</v>
      </c>
      <c r="S133" s="227">
        <v>0</v>
      </c>
      <c r="T133" s="228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29" t="s">
        <v>132</v>
      </c>
      <c r="AT133" s="229" t="s">
        <v>128</v>
      </c>
      <c r="AU133" s="229" t="s">
        <v>84</v>
      </c>
      <c r="AY133" s="15" t="s">
        <v>126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5" t="s">
        <v>82</v>
      </c>
      <c r="BK133" s="230">
        <f>ROUND(I133*H133,2)</f>
        <v>0</v>
      </c>
      <c r="BL133" s="15" t="s">
        <v>132</v>
      </c>
      <c r="BM133" s="229" t="s">
        <v>133</v>
      </c>
    </row>
    <row r="134" s="13" customFormat="1">
      <c r="A134" s="13"/>
      <c r="B134" s="231"/>
      <c r="C134" s="232"/>
      <c r="D134" s="233" t="s">
        <v>134</v>
      </c>
      <c r="E134" s="234" t="s">
        <v>1</v>
      </c>
      <c r="F134" s="235" t="s">
        <v>135</v>
      </c>
      <c r="G134" s="232"/>
      <c r="H134" s="236">
        <v>0.20000000000000001</v>
      </c>
      <c r="I134" s="237"/>
      <c r="J134" s="232"/>
      <c r="K134" s="232"/>
      <c r="L134" s="238"/>
      <c r="M134" s="239"/>
      <c r="N134" s="240"/>
      <c r="O134" s="240"/>
      <c r="P134" s="240"/>
      <c r="Q134" s="240"/>
      <c r="R134" s="240"/>
      <c r="S134" s="240"/>
      <c r="T134" s="241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2" t="s">
        <v>134</v>
      </c>
      <c r="AU134" s="242" t="s">
        <v>84</v>
      </c>
      <c r="AV134" s="13" t="s">
        <v>84</v>
      </c>
      <c r="AW134" s="13" t="s">
        <v>31</v>
      </c>
      <c r="AX134" s="13" t="s">
        <v>82</v>
      </c>
      <c r="AY134" s="242" t="s">
        <v>126</v>
      </c>
    </row>
    <row r="135" s="2" customFormat="1" ht="16.5" customHeight="1">
      <c r="A135" s="36"/>
      <c r="B135" s="37"/>
      <c r="C135" s="217" t="s">
        <v>84</v>
      </c>
      <c r="D135" s="217" t="s">
        <v>128</v>
      </c>
      <c r="E135" s="218" t="s">
        <v>136</v>
      </c>
      <c r="F135" s="219" t="s">
        <v>137</v>
      </c>
      <c r="G135" s="220" t="s">
        <v>131</v>
      </c>
      <c r="H135" s="221">
        <v>1.6200000000000001</v>
      </c>
      <c r="I135" s="222"/>
      <c r="J135" s="223">
        <f>ROUND(I135*H135,2)</f>
        <v>0</v>
      </c>
      <c r="K135" s="224"/>
      <c r="L135" s="42"/>
      <c r="M135" s="225" t="s">
        <v>1</v>
      </c>
      <c r="N135" s="226" t="s">
        <v>39</v>
      </c>
      <c r="O135" s="89"/>
      <c r="P135" s="227">
        <f>O135*H135</f>
        <v>0</v>
      </c>
      <c r="Q135" s="227">
        <v>2.5018722040000001</v>
      </c>
      <c r="R135" s="227">
        <f>Q135*H135</f>
        <v>4.0530329704800003</v>
      </c>
      <c r="S135" s="227">
        <v>0</v>
      </c>
      <c r="T135" s="228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29" t="s">
        <v>132</v>
      </c>
      <c r="AT135" s="229" t="s">
        <v>128</v>
      </c>
      <c r="AU135" s="229" t="s">
        <v>84</v>
      </c>
      <c r="AY135" s="15" t="s">
        <v>126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5" t="s">
        <v>82</v>
      </c>
      <c r="BK135" s="230">
        <f>ROUND(I135*H135,2)</f>
        <v>0</v>
      </c>
      <c r="BL135" s="15" t="s">
        <v>132</v>
      </c>
      <c r="BM135" s="229" t="s">
        <v>138</v>
      </c>
    </row>
    <row r="136" s="13" customFormat="1">
      <c r="A136" s="13"/>
      <c r="B136" s="231"/>
      <c r="C136" s="232"/>
      <c r="D136" s="233" t="s">
        <v>134</v>
      </c>
      <c r="E136" s="234" t="s">
        <v>1</v>
      </c>
      <c r="F136" s="235" t="s">
        <v>139</v>
      </c>
      <c r="G136" s="232"/>
      <c r="H136" s="236">
        <v>1.6200000000000001</v>
      </c>
      <c r="I136" s="237"/>
      <c r="J136" s="232"/>
      <c r="K136" s="232"/>
      <c r="L136" s="238"/>
      <c r="M136" s="239"/>
      <c r="N136" s="240"/>
      <c r="O136" s="240"/>
      <c r="P136" s="240"/>
      <c r="Q136" s="240"/>
      <c r="R136" s="240"/>
      <c r="S136" s="240"/>
      <c r="T136" s="241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2" t="s">
        <v>134</v>
      </c>
      <c r="AU136" s="242" t="s">
        <v>84</v>
      </c>
      <c r="AV136" s="13" t="s">
        <v>84</v>
      </c>
      <c r="AW136" s="13" t="s">
        <v>31</v>
      </c>
      <c r="AX136" s="13" t="s">
        <v>82</v>
      </c>
      <c r="AY136" s="242" t="s">
        <v>126</v>
      </c>
    </row>
    <row r="137" s="2" customFormat="1" ht="16.5" customHeight="1">
      <c r="A137" s="36"/>
      <c r="B137" s="37"/>
      <c r="C137" s="217" t="s">
        <v>140</v>
      </c>
      <c r="D137" s="217" t="s">
        <v>128</v>
      </c>
      <c r="E137" s="218" t="s">
        <v>141</v>
      </c>
      <c r="F137" s="219" t="s">
        <v>142</v>
      </c>
      <c r="G137" s="220" t="s">
        <v>143</v>
      </c>
      <c r="H137" s="221">
        <v>3.6000000000000001</v>
      </c>
      <c r="I137" s="222"/>
      <c r="J137" s="223">
        <f>ROUND(I137*H137,2)</f>
        <v>0</v>
      </c>
      <c r="K137" s="224"/>
      <c r="L137" s="42"/>
      <c r="M137" s="225" t="s">
        <v>1</v>
      </c>
      <c r="N137" s="226" t="s">
        <v>39</v>
      </c>
      <c r="O137" s="89"/>
      <c r="P137" s="227">
        <f>O137*H137</f>
        <v>0</v>
      </c>
      <c r="Q137" s="227">
        <v>0.0026369000000000002</v>
      </c>
      <c r="R137" s="227">
        <f>Q137*H137</f>
        <v>0.0094928400000000007</v>
      </c>
      <c r="S137" s="227">
        <v>0</v>
      </c>
      <c r="T137" s="228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29" t="s">
        <v>132</v>
      </c>
      <c r="AT137" s="229" t="s">
        <v>128</v>
      </c>
      <c r="AU137" s="229" t="s">
        <v>84</v>
      </c>
      <c r="AY137" s="15" t="s">
        <v>126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5" t="s">
        <v>82</v>
      </c>
      <c r="BK137" s="230">
        <f>ROUND(I137*H137,2)</f>
        <v>0</v>
      </c>
      <c r="BL137" s="15" t="s">
        <v>132</v>
      </c>
      <c r="BM137" s="229" t="s">
        <v>445</v>
      </c>
    </row>
    <row r="138" s="13" customFormat="1">
      <c r="A138" s="13"/>
      <c r="B138" s="231"/>
      <c r="C138" s="232"/>
      <c r="D138" s="233" t="s">
        <v>134</v>
      </c>
      <c r="E138" s="234" t="s">
        <v>1</v>
      </c>
      <c r="F138" s="235" t="s">
        <v>145</v>
      </c>
      <c r="G138" s="232"/>
      <c r="H138" s="236">
        <v>3.6000000000000001</v>
      </c>
      <c r="I138" s="237"/>
      <c r="J138" s="232"/>
      <c r="K138" s="232"/>
      <c r="L138" s="238"/>
      <c r="M138" s="239"/>
      <c r="N138" s="240"/>
      <c r="O138" s="240"/>
      <c r="P138" s="240"/>
      <c r="Q138" s="240"/>
      <c r="R138" s="240"/>
      <c r="S138" s="240"/>
      <c r="T138" s="24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2" t="s">
        <v>134</v>
      </c>
      <c r="AU138" s="242" t="s">
        <v>84</v>
      </c>
      <c r="AV138" s="13" t="s">
        <v>84</v>
      </c>
      <c r="AW138" s="13" t="s">
        <v>31</v>
      </c>
      <c r="AX138" s="13" t="s">
        <v>82</v>
      </c>
      <c r="AY138" s="242" t="s">
        <v>126</v>
      </c>
    </row>
    <row r="139" s="2" customFormat="1" ht="16.5" customHeight="1">
      <c r="A139" s="36"/>
      <c r="B139" s="37"/>
      <c r="C139" s="217" t="s">
        <v>132</v>
      </c>
      <c r="D139" s="217" t="s">
        <v>128</v>
      </c>
      <c r="E139" s="218" t="s">
        <v>146</v>
      </c>
      <c r="F139" s="219" t="s">
        <v>147</v>
      </c>
      <c r="G139" s="220" t="s">
        <v>143</v>
      </c>
      <c r="H139" s="221">
        <v>3.6000000000000001</v>
      </c>
      <c r="I139" s="222"/>
      <c r="J139" s="223">
        <f>ROUND(I139*H139,2)</f>
        <v>0</v>
      </c>
      <c r="K139" s="224"/>
      <c r="L139" s="42"/>
      <c r="M139" s="225" t="s">
        <v>1</v>
      </c>
      <c r="N139" s="226" t="s">
        <v>39</v>
      </c>
      <c r="O139" s="89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29" t="s">
        <v>132</v>
      </c>
      <c r="AT139" s="229" t="s">
        <v>128</v>
      </c>
      <c r="AU139" s="229" t="s">
        <v>84</v>
      </c>
      <c r="AY139" s="15" t="s">
        <v>126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5" t="s">
        <v>82</v>
      </c>
      <c r="BK139" s="230">
        <f>ROUND(I139*H139,2)</f>
        <v>0</v>
      </c>
      <c r="BL139" s="15" t="s">
        <v>132</v>
      </c>
      <c r="BM139" s="229" t="s">
        <v>446</v>
      </c>
    </row>
    <row r="140" s="13" customFormat="1">
      <c r="A140" s="13"/>
      <c r="B140" s="231"/>
      <c r="C140" s="232"/>
      <c r="D140" s="233" t="s">
        <v>134</v>
      </c>
      <c r="E140" s="234" t="s">
        <v>1</v>
      </c>
      <c r="F140" s="235" t="s">
        <v>145</v>
      </c>
      <c r="G140" s="232"/>
      <c r="H140" s="236">
        <v>3.6000000000000001</v>
      </c>
      <c r="I140" s="237"/>
      <c r="J140" s="232"/>
      <c r="K140" s="232"/>
      <c r="L140" s="238"/>
      <c r="M140" s="239"/>
      <c r="N140" s="240"/>
      <c r="O140" s="240"/>
      <c r="P140" s="240"/>
      <c r="Q140" s="240"/>
      <c r="R140" s="240"/>
      <c r="S140" s="240"/>
      <c r="T140" s="241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2" t="s">
        <v>134</v>
      </c>
      <c r="AU140" s="242" t="s">
        <v>84</v>
      </c>
      <c r="AV140" s="13" t="s">
        <v>84</v>
      </c>
      <c r="AW140" s="13" t="s">
        <v>31</v>
      </c>
      <c r="AX140" s="13" t="s">
        <v>82</v>
      </c>
      <c r="AY140" s="242" t="s">
        <v>126</v>
      </c>
    </row>
    <row r="141" s="2" customFormat="1" ht="21.75" customHeight="1">
      <c r="A141" s="36"/>
      <c r="B141" s="37"/>
      <c r="C141" s="217" t="s">
        <v>149</v>
      </c>
      <c r="D141" s="217" t="s">
        <v>128</v>
      </c>
      <c r="E141" s="218" t="s">
        <v>150</v>
      </c>
      <c r="F141" s="219" t="s">
        <v>151</v>
      </c>
      <c r="G141" s="220" t="s">
        <v>152</v>
      </c>
      <c r="H141" s="221">
        <v>0.01</v>
      </c>
      <c r="I141" s="222"/>
      <c r="J141" s="223">
        <f>ROUND(I141*H141,2)</f>
        <v>0</v>
      </c>
      <c r="K141" s="224"/>
      <c r="L141" s="42"/>
      <c r="M141" s="225" t="s">
        <v>1</v>
      </c>
      <c r="N141" s="226" t="s">
        <v>39</v>
      </c>
      <c r="O141" s="89"/>
      <c r="P141" s="227">
        <f>O141*H141</f>
        <v>0</v>
      </c>
      <c r="Q141" s="227">
        <v>1.0606207999999999</v>
      </c>
      <c r="R141" s="227">
        <f>Q141*H141</f>
        <v>0.010606207999999999</v>
      </c>
      <c r="S141" s="227">
        <v>0</v>
      </c>
      <c r="T141" s="228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29" t="s">
        <v>132</v>
      </c>
      <c r="AT141" s="229" t="s">
        <v>128</v>
      </c>
      <c r="AU141" s="229" t="s">
        <v>84</v>
      </c>
      <c r="AY141" s="15" t="s">
        <v>126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5" t="s">
        <v>82</v>
      </c>
      <c r="BK141" s="230">
        <f>ROUND(I141*H141,2)</f>
        <v>0</v>
      </c>
      <c r="BL141" s="15" t="s">
        <v>132</v>
      </c>
      <c r="BM141" s="229" t="s">
        <v>153</v>
      </c>
    </row>
    <row r="142" s="2" customFormat="1" ht="16.5" customHeight="1">
      <c r="A142" s="36"/>
      <c r="B142" s="37"/>
      <c r="C142" s="217" t="s">
        <v>154</v>
      </c>
      <c r="D142" s="217" t="s">
        <v>128</v>
      </c>
      <c r="E142" s="218" t="s">
        <v>155</v>
      </c>
      <c r="F142" s="219" t="s">
        <v>156</v>
      </c>
      <c r="G142" s="220" t="s">
        <v>152</v>
      </c>
      <c r="H142" s="221">
        <v>0.01</v>
      </c>
      <c r="I142" s="222"/>
      <c r="J142" s="223">
        <f>ROUND(I142*H142,2)</f>
        <v>0</v>
      </c>
      <c r="K142" s="224"/>
      <c r="L142" s="42"/>
      <c r="M142" s="225" t="s">
        <v>1</v>
      </c>
      <c r="N142" s="226" t="s">
        <v>39</v>
      </c>
      <c r="O142" s="89"/>
      <c r="P142" s="227">
        <f>O142*H142</f>
        <v>0</v>
      </c>
      <c r="Q142" s="227">
        <v>1.0627727797</v>
      </c>
      <c r="R142" s="227">
        <f>Q142*H142</f>
        <v>0.010627727796999999</v>
      </c>
      <c r="S142" s="227">
        <v>0</v>
      </c>
      <c r="T142" s="228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29" t="s">
        <v>132</v>
      </c>
      <c r="AT142" s="229" t="s">
        <v>128</v>
      </c>
      <c r="AU142" s="229" t="s">
        <v>84</v>
      </c>
      <c r="AY142" s="15" t="s">
        <v>126</v>
      </c>
      <c r="BE142" s="230">
        <f>IF(N142="základní",J142,0)</f>
        <v>0</v>
      </c>
      <c r="BF142" s="230">
        <f>IF(N142="snížená",J142,0)</f>
        <v>0</v>
      </c>
      <c r="BG142" s="230">
        <f>IF(N142="zákl. přenesená",J142,0)</f>
        <v>0</v>
      </c>
      <c r="BH142" s="230">
        <f>IF(N142="sníž. přenesená",J142,0)</f>
        <v>0</v>
      </c>
      <c r="BI142" s="230">
        <f>IF(N142="nulová",J142,0)</f>
        <v>0</v>
      </c>
      <c r="BJ142" s="15" t="s">
        <v>82</v>
      </c>
      <c r="BK142" s="230">
        <f>ROUND(I142*H142,2)</f>
        <v>0</v>
      </c>
      <c r="BL142" s="15" t="s">
        <v>132</v>
      </c>
      <c r="BM142" s="229" t="s">
        <v>157</v>
      </c>
    </row>
    <row r="143" s="2" customFormat="1" ht="33" customHeight="1">
      <c r="A143" s="36"/>
      <c r="B143" s="37"/>
      <c r="C143" s="243" t="s">
        <v>158</v>
      </c>
      <c r="D143" s="243" t="s">
        <v>159</v>
      </c>
      <c r="E143" s="244" t="s">
        <v>160</v>
      </c>
      <c r="F143" s="245" t="s">
        <v>161</v>
      </c>
      <c r="G143" s="246" t="s">
        <v>152</v>
      </c>
      <c r="H143" s="247">
        <v>0.001</v>
      </c>
      <c r="I143" s="248"/>
      <c r="J143" s="249">
        <f>ROUND(I143*H143,2)</f>
        <v>0</v>
      </c>
      <c r="K143" s="250"/>
      <c r="L143" s="251"/>
      <c r="M143" s="252" t="s">
        <v>1</v>
      </c>
      <c r="N143" s="253" t="s">
        <v>39</v>
      </c>
      <c r="O143" s="89"/>
      <c r="P143" s="227">
        <f>O143*H143</f>
        <v>0</v>
      </c>
      <c r="Q143" s="227">
        <v>1</v>
      </c>
      <c r="R143" s="227">
        <f>Q143*H143</f>
        <v>0.001</v>
      </c>
      <c r="S143" s="227">
        <v>0</v>
      </c>
      <c r="T143" s="228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29" t="s">
        <v>162</v>
      </c>
      <c r="AT143" s="229" t="s">
        <v>159</v>
      </c>
      <c r="AU143" s="229" t="s">
        <v>84</v>
      </c>
      <c r="AY143" s="15" t="s">
        <v>126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5" t="s">
        <v>82</v>
      </c>
      <c r="BK143" s="230">
        <f>ROUND(I143*H143,2)</f>
        <v>0</v>
      </c>
      <c r="BL143" s="15" t="s">
        <v>132</v>
      </c>
      <c r="BM143" s="229" t="s">
        <v>163</v>
      </c>
    </row>
    <row r="144" s="2" customFormat="1" ht="24.15" customHeight="1">
      <c r="A144" s="36"/>
      <c r="B144" s="37"/>
      <c r="C144" s="243" t="s">
        <v>162</v>
      </c>
      <c r="D144" s="243" t="s">
        <v>159</v>
      </c>
      <c r="E144" s="244" t="s">
        <v>164</v>
      </c>
      <c r="F144" s="245" t="s">
        <v>165</v>
      </c>
      <c r="G144" s="246" t="s">
        <v>152</v>
      </c>
      <c r="H144" s="247">
        <v>0.01</v>
      </c>
      <c r="I144" s="248"/>
      <c r="J144" s="249">
        <f>ROUND(I144*H144,2)</f>
        <v>0</v>
      </c>
      <c r="K144" s="250"/>
      <c r="L144" s="251"/>
      <c r="M144" s="252" t="s">
        <v>1</v>
      </c>
      <c r="N144" s="253" t="s">
        <v>39</v>
      </c>
      <c r="O144" s="89"/>
      <c r="P144" s="227">
        <f>O144*H144</f>
        <v>0</v>
      </c>
      <c r="Q144" s="227">
        <v>1</v>
      </c>
      <c r="R144" s="227">
        <f>Q144*H144</f>
        <v>0.01</v>
      </c>
      <c r="S144" s="227">
        <v>0</v>
      </c>
      <c r="T144" s="228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29" t="s">
        <v>166</v>
      </c>
      <c r="AT144" s="229" t="s">
        <v>159</v>
      </c>
      <c r="AU144" s="229" t="s">
        <v>84</v>
      </c>
      <c r="AY144" s="15" t="s">
        <v>126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5" t="s">
        <v>82</v>
      </c>
      <c r="BK144" s="230">
        <f>ROUND(I144*H144,2)</f>
        <v>0</v>
      </c>
      <c r="BL144" s="15" t="s">
        <v>167</v>
      </c>
      <c r="BM144" s="229" t="s">
        <v>168</v>
      </c>
    </row>
    <row r="145" s="12" customFormat="1" ht="22.8" customHeight="1">
      <c r="A145" s="12"/>
      <c r="B145" s="201"/>
      <c r="C145" s="202"/>
      <c r="D145" s="203" t="s">
        <v>73</v>
      </c>
      <c r="E145" s="215" t="s">
        <v>140</v>
      </c>
      <c r="F145" s="215" t="s">
        <v>169</v>
      </c>
      <c r="G145" s="202"/>
      <c r="H145" s="202"/>
      <c r="I145" s="205"/>
      <c r="J145" s="216">
        <f>BK145</f>
        <v>0</v>
      </c>
      <c r="K145" s="202"/>
      <c r="L145" s="207"/>
      <c r="M145" s="208"/>
      <c r="N145" s="209"/>
      <c r="O145" s="209"/>
      <c r="P145" s="210">
        <f>SUM(P146:P147)</f>
        <v>0</v>
      </c>
      <c r="Q145" s="209"/>
      <c r="R145" s="210">
        <f>SUM(R146:R147)</f>
        <v>0.31023187999999996</v>
      </c>
      <c r="S145" s="209"/>
      <c r="T145" s="211">
        <f>SUM(T146:T147)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12" t="s">
        <v>82</v>
      </c>
      <c r="AT145" s="213" t="s">
        <v>73</v>
      </c>
      <c r="AU145" s="213" t="s">
        <v>82</v>
      </c>
      <c r="AY145" s="212" t="s">
        <v>126</v>
      </c>
      <c r="BK145" s="214">
        <f>SUM(BK146:BK147)</f>
        <v>0</v>
      </c>
    </row>
    <row r="146" s="2" customFormat="1" ht="21.75" customHeight="1">
      <c r="A146" s="36"/>
      <c r="B146" s="37"/>
      <c r="C146" s="217" t="s">
        <v>170</v>
      </c>
      <c r="D146" s="217" t="s">
        <v>128</v>
      </c>
      <c r="E146" s="218" t="s">
        <v>171</v>
      </c>
      <c r="F146" s="219" t="s">
        <v>172</v>
      </c>
      <c r="G146" s="220" t="s">
        <v>131</v>
      </c>
      <c r="H146" s="221">
        <v>0.124</v>
      </c>
      <c r="I146" s="222"/>
      <c r="J146" s="223">
        <f>ROUND(I146*H146,2)</f>
        <v>0</v>
      </c>
      <c r="K146" s="224"/>
      <c r="L146" s="42"/>
      <c r="M146" s="225" t="s">
        <v>1</v>
      </c>
      <c r="N146" s="226" t="s">
        <v>39</v>
      </c>
      <c r="O146" s="89"/>
      <c r="P146" s="227">
        <f>O146*H146</f>
        <v>0</v>
      </c>
      <c r="Q146" s="227">
        <v>2.5018699999999998</v>
      </c>
      <c r="R146" s="227">
        <f>Q146*H146</f>
        <v>0.31023187999999996</v>
      </c>
      <c r="S146" s="227">
        <v>0</v>
      </c>
      <c r="T146" s="228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29" t="s">
        <v>132</v>
      </c>
      <c r="AT146" s="229" t="s">
        <v>128</v>
      </c>
      <c r="AU146" s="229" t="s">
        <v>84</v>
      </c>
      <c r="AY146" s="15" t="s">
        <v>126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5" t="s">
        <v>82</v>
      </c>
      <c r="BK146" s="230">
        <f>ROUND(I146*H146,2)</f>
        <v>0</v>
      </c>
      <c r="BL146" s="15" t="s">
        <v>132</v>
      </c>
      <c r="BM146" s="229" t="s">
        <v>447</v>
      </c>
    </row>
    <row r="147" s="13" customFormat="1">
      <c r="A147" s="13"/>
      <c r="B147" s="231"/>
      <c r="C147" s="232"/>
      <c r="D147" s="233" t="s">
        <v>134</v>
      </c>
      <c r="E147" s="234" t="s">
        <v>1</v>
      </c>
      <c r="F147" s="235" t="s">
        <v>174</v>
      </c>
      <c r="G147" s="232"/>
      <c r="H147" s="236">
        <v>0.124</v>
      </c>
      <c r="I147" s="237"/>
      <c r="J147" s="232"/>
      <c r="K147" s="232"/>
      <c r="L147" s="238"/>
      <c r="M147" s="239"/>
      <c r="N147" s="240"/>
      <c r="O147" s="240"/>
      <c r="P147" s="240"/>
      <c r="Q147" s="240"/>
      <c r="R147" s="240"/>
      <c r="S147" s="240"/>
      <c r="T147" s="24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2" t="s">
        <v>134</v>
      </c>
      <c r="AU147" s="242" t="s">
        <v>84</v>
      </c>
      <c r="AV147" s="13" t="s">
        <v>84</v>
      </c>
      <c r="AW147" s="13" t="s">
        <v>31</v>
      </c>
      <c r="AX147" s="13" t="s">
        <v>82</v>
      </c>
      <c r="AY147" s="242" t="s">
        <v>126</v>
      </c>
    </row>
    <row r="148" s="12" customFormat="1" ht="22.8" customHeight="1">
      <c r="A148" s="12"/>
      <c r="B148" s="201"/>
      <c r="C148" s="202"/>
      <c r="D148" s="203" t="s">
        <v>73</v>
      </c>
      <c r="E148" s="215" t="s">
        <v>170</v>
      </c>
      <c r="F148" s="215" t="s">
        <v>175</v>
      </c>
      <c r="G148" s="202"/>
      <c r="H148" s="202"/>
      <c r="I148" s="205"/>
      <c r="J148" s="216">
        <f>BK148</f>
        <v>0</v>
      </c>
      <c r="K148" s="202"/>
      <c r="L148" s="207"/>
      <c r="M148" s="208"/>
      <c r="N148" s="209"/>
      <c r="O148" s="209"/>
      <c r="P148" s="210">
        <f>SUM(P149:P154)</f>
        <v>0</v>
      </c>
      <c r="Q148" s="209"/>
      <c r="R148" s="210">
        <f>SUM(R149:R154)</f>
        <v>0.0105159712</v>
      </c>
      <c r="S148" s="209"/>
      <c r="T148" s="211">
        <f>SUM(T149:T154)</f>
        <v>3.2542800000000001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12" t="s">
        <v>82</v>
      </c>
      <c r="AT148" s="213" t="s">
        <v>73</v>
      </c>
      <c r="AU148" s="213" t="s">
        <v>82</v>
      </c>
      <c r="AY148" s="212" t="s">
        <v>126</v>
      </c>
      <c r="BK148" s="214">
        <f>SUM(BK149:BK154)</f>
        <v>0</v>
      </c>
    </row>
    <row r="149" s="2" customFormat="1" ht="24.15" customHeight="1">
      <c r="A149" s="36"/>
      <c r="B149" s="37"/>
      <c r="C149" s="217" t="s">
        <v>176</v>
      </c>
      <c r="D149" s="217" t="s">
        <v>128</v>
      </c>
      <c r="E149" s="218" t="s">
        <v>177</v>
      </c>
      <c r="F149" s="219" t="s">
        <v>178</v>
      </c>
      <c r="G149" s="220" t="s">
        <v>179</v>
      </c>
      <c r="H149" s="221">
        <v>24</v>
      </c>
      <c r="I149" s="222"/>
      <c r="J149" s="223">
        <f>ROUND(I149*H149,2)</f>
        <v>0</v>
      </c>
      <c r="K149" s="224"/>
      <c r="L149" s="42"/>
      <c r="M149" s="225" t="s">
        <v>1</v>
      </c>
      <c r="N149" s="226" t="s">
        <v>39</v>
      </c>
      <c r="O149" s="89"/>
      <c r="P149" s="227">
        <f>O149*H149</f>
        <v>0</v>
      </c>
      <c r="Q149" s="227">
        <v>1.42788E-05</v>
      </c>
      <c r="R149" s="227">
        <f>Q149*H149</f>
        <v>0.00034269119999999996</v>
      </c>
      <c r="S149" s="227">
        <v>0</v>
      </c>
      <c r="T149" s="228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29" t="s">
        <v>132</v>
      </c>
      <c r="AT149" s="229" t="s">
        <v>128</v>
      </c>
      <c r="AU149" s="229" t="s">
        <v>84</v>
      </c>
      <c r="AY149" s="15" t="s">
        <v>126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5" t="s">
        <v>82</v>
      </c>
      <c r="BK149" s="230">
        <f>ROUND(I149*H149,2)</f>
        <v>0</v>
      </c>
      <c r="BL149" s="15" t="s">
        <v>132</v>
      </c>
      <c r="BM149" s="229" t="s">
        <v>180</v>
      </c>
    </row>
    <row r="150" s="2" customFormat="1" ht="24.15" customHeight="1">
      <c r="A150" s="36"/>
      <c r="B150" s="37"/>
      <c r="C150" s="217" t="s">
        <v>181</v>
      </c>
      <c r="D150" s="217" t="s">
        <v>128</v>
      </c>
      <c r="E150" s="218" t="s">
        <v>182</v>
      </c>
      <c r="F150" s="219" t="s">
        <v>183</v>
      </c>
      <c r="G150" s="220" t="s">
        <v>179</v>
      </c>
      <c r="H150" s="221">
        <v>8</v>
      </c>
      <c r="I150" s="222"/>
      <c r="J150" s="223">
        <f>ROUND(I150*H150,2)</f>
        <v>0</v>
      </c>
      <c r="K150" s="224"/>
      <c r="L150" s="42"/>
      <c r="M150" s="225" t="s">
        <v>1</v>
      </c>
      <c r="N150" s="226" t="s">
        <v>39</v>
      </c>
      <c r="O150" s="89"/>
      <c r="P150" s="227">
        <f>O150*H150</f>
        <v>0</v>
      </c>
      <c r="Q150" s="227">
        <v>0.00062735999999999998</v>
      </c>
      <c r="R150" s="227">
        <f>Q150*H150</f>
        <v>0.0050188799999999999</v>
      </c>
      <c r="S150" s="227">
        <v>0</v>
      </c>
      <c r="T150" s="228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29" t="s">
        <v>132</v>
      </c>
      <c r="AT150" s="229" t="s">
        <v>128</v>
      </c>
      <c r="AU150" s="229" t="s">
        <v>84</v>
      </c>
      <c r="AY150" s="15" t="s">
        <v>126</v>
      </c>
      <c r="BE150" s="230">
        <f>IF(N150="základní",J150,0)</f>
        <v>0</v>
      </c>
      <c r="BF150" s="230">
        <f>IF(N150="snížená",J150,0)</f>
        <v>0</v>
      </c>
      <c r="BG150" s="230">
        <f>IF(N150="zákl. přenesená",J150,0)</f>
        <v>0</v>
      </c>
      <c r="BH150" s="230">
        <f>IF(N150="sníž. přenesená",J150,0)</f>
        <v>0</v>
      </c>
      <c r="BI150" s="230">
        <f>IF(N150="nulová",J150,0)</f>
        <v>0</v>
      </c>
      <c r="BJ150" s="15" t="s">
        <v>82</v>
      </c>
      <c r="BK150" s="230">
        <f>ROUND(I150*H150,2)</f>
        <v>0</v>
      </c>
      <c r="BL150" s="15" t="s">
        <v>132</v>
      </c>
      <c r="BM150" s="229" t="s">
        <v>184</v>
      </c>
    </row>
    <row r="151" s="2" customFormat="1" ht="16.5" customHeight="1">
      <c r="A151" s="36"/>
      <c r="B151" s="37"/>
      <c r="C151" s="217" t="s">
        <v>185</v>
      </c>
      <c r="D151" s="217" t="s">
        <v>128</v>
      </c>
      <c r="E151" s="218" t="s">
        <v>186</v>
      </c>
      <c r="F151" s="219" t="s">
        <v>187</v>
      </c>
      <c r="G151" s="220" t="s">
        <v>131</v>
      </c>
      <c r="H151" s="221">
        <v>1.6200000000000001</v>
      </c>
      <c r="I151" s="222"/>
      <c r="J151" s="223">
        <f>ROUND(I151*H151,2)</f>
        <v>0</v>
      </c>
      <c r="K151" s="224"/>
      <c r="L151" s="42"/>
      <c r="M151" s="225" t="s">
        <v>1</v>
      </c>
      <c r="N151" s="226" t="s">
        <v>39</v>
      </c>
      <c r="O151" s="89"/>
      <c r="P151" s="227">
        <f>O151*H151</f>
        <v>0</v>
      </c>
      <c r="Q151" s="227">
        <v>0</v>
      </c>
      <c r="R151" s="227">
        <f>Q151*H151</f>
        <v>0</v>
      </c>
      <c r="S151" s="227">
        <v>2</v>
      </c>
      <c r="T151" s="228">
        <f>S151*H151</f>
        <v>3.2400000000000002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29" t="s">
        <v>132</v>
      </c>
      <c r="AT151" s="229" t="s">
        <v>128</v>
      </c>
      <c r="AU151" s="229" t="s">
        <v>84</v>
      </c>
      <c r="AY151" s="15" t="s">
        <v>126</v>
      </c>
      <c r="BE151" s="230">
        <f>IF(N151="základní",J151,0)</f>
        <v>0</v>
      </c>
      <c r="BF151" s="230">
        <f>IF(N151="snížená",J151,0)</f>
        <v>0</v>
      </c>
      <c r="BG151" s="230">
        <f>IF(N151="zákl. přenesená",J151,0)</f>
        <v>0</v>
      </c>
      <c r="BH151" s="230">
        <f>IF(N151="sníž. přenesená",J151,0)</f>
        <v>0</v>
      </c>
      <c r="BI151" s="230">
        <f>IF(N151="nulová",J151,0)</f>
        <v>0</v>
      </c>
      <c r="BJ151" s="15" t="s">
        <v>82</v>
      </c>
      <c r="BK151" s="230">
        <f>ROUND(I151*H151,2)</f>
        <v>0</v>
      </c>
      <c r="BL151" s="15" t="s">
        <v>132</v>
      </c>
      <c r="BM151" s="229" t="s">
        <v>188</v>
      </c>
    </row>
    <row r="152" s="13" customFormat="1">
      <c r="A152" s="13"/>
      <c r="B152" s="231"/>
      <c r="C152" s="232"/>
      <c r="D152" s="233" t="s">
        <v>134</v>
      </c>
      <c r="E152" s="234" t="s">
        <v>1</v>
      </c>
      <c r="F152" s="235" t="s">
        <v>139</v>
      </c>
      <c r="G152" s="232"/>
      <c r="H152" s="236">
        <v>1.6200000000000001</v>
      </c>
      <c r="I152" s="237"/>
      <c r="J152" s="232"/>
      <c r="K152" s="232"/>
      <c r="L152" s="238"/>
      <c r="M152" s="239"/>
      <c r="N152" s="240"/>
      <c r="O152" s="240"/>
      <c r="P152" s="240"/>
      <c r="Q152" s="240"/>
      <c r="R152" s="240"/>
      <c r="S152" s="240"/>
      <c r="T152" s="241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2" t="s">
        <v>134</v>
      </c>
      <c r="AU152" s="242" t="s">
        <v>84</v>
      </c>
      <c r="AV152" s="13" t="s">
        <v>84</v>
      </c>
      <c r="AW152" s="13" t="s">
        <v>31</v>
      </c>
      <c r="AX152" s="13" t="s">
        <v>82</v>
      </c>
      <c r="AY152" s="242" t="s">
        <v>126</v>
      </c>
    </row>
    <row r="153" s="2" customFormat="1" ht="24.15" customHeight="1">
      <c r="A153" s="36"/>
      <c r="B153" s="37"/>
      <c r="C153" s="217" t="s">
        <v>189</v>
      </c>
      <c r="D153" s="217" t="s">
        <v>128</v>
      </c>
      <c r="E153" s="218" t="s">
        <v>190</v>
      </c>
      <c r="F153" s="219" t="s">
        <v>191</v>
      </c>
      <c r="G153" s="220" t="s">
        <v>192</v>
      </c>
      <c r="H153" s="221">
        <v>6.7999999999999998</v>
      </c>
      <c r="I153" s="222"/>
      <c r="J153" s="223">
        <f>ROUND(I153*H153,2)</f>
        <v>0</v>
      </c>
      <c r="K153" s="224"/>
      <c r="L153" s="42"/>
      <c r="M153" s="225" t="s">
        <v>1</v>
      </c>
      <c r="N153" s="226" t="s">
        <v>39</v>
      </c>
      <c r="O153" s="89"/>
      <c r="P153" s="227">
        <f>O153*H153</f>
        <v>0</v>
      </c>
      <c r="Q153" s="227">
        <v>0.00075799999999999999</v>
      </c>
      <c r="R153" s="227">
        <f>Q153*H153</f>
        <v>0.0051544</v>
      </c>
      <c r="S153" s="227">
        <v>0.0020999999999999999</v>
      </c>
      <c r="T153" s="228">
        <f>S153*H153</f>
        <v>0.014279999999999999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29" t="s">
        <v>132</v>
      </c>
      <c r="AT153" s="229" t="s">
        <v>128</v>
      </c>
      <c r="AU153" s="229" t="s">
        <v>84</v>
      </c>
      <c r="AY153" s="15" t="s">
        <v>126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5" t="s">
        <v>82</v>
      </c>
      <c r="BK153" s="230">
        <f>ROUND(I153*H153,2)</f>
        <v>0</v>
      </c>
      <c r="BL153" s="15" t="s">
        <v>132</v>
      </c>
      <c r="BM153" s="229" t="s">
        <v>193</v>
      </c>
    </row>
    <row r="154" s="13" customFormat="1">
      <c r="A154" s="13"/>
      <c r="B154" s="231"/>
      <c r="C154" s="232"/>
      <c r="D154" s="233" t="s">
        <v>134</v>
      </c>
      <c r="E154" s="234" t="s">
        <v>1</v>
      </c>
      <c r="F154" s="235" t="s">
        <v>194</v>
      </c>
      <c r="G154" s="232"/>
      <c r="H154" s="236">
        <v>6.7999999999999998</v>
      </c>
      <c r="I154" s="237"/>
      <c r="J154" s="232"/>
      <c r="K154" s="232"/>
      <c r="L154" s="238"/>
      <c r="M154" s="239"/>
      <c r="N154" s="240"/>
      <c r="O154" s="240"/>
      <c r="P154" s="240"/>
      <c r="Q154" s="240"/>
      <c r="R154" s="240"/>
      <c r="S154" s="240"/>
      <c r="T154" s="24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2" t="s">
        <v>134</v>
      </c>
      <c r="AU154" s="242" t="s">
        <v>84</v>
      </c>
      <c r="AV154" s="13" t="s">
        <v>84</v>
      </c>
      <c r="AW154" s="13" t="s">
        <v>31</v>
      </c>
      <c r="AX154" s="13" t="s">
        <v>82</v>
      </c>
      <c r="AY154" s="242" t="s">
        <v>126</v>
      </c>
    </row>
    <row r="155" s="12" customFormat="1" ht="22.8" customHeight="1">
      <c r="A155" s="12"/>
      <c r="B155" s="201"/>
      <c r="C155" s="202"/>
      <c r="D155" s="203" t="s">
        <v>73</v>
      </c>
      <c r="E155" s="215" t="s">
        <v>195</v>
      </c>
      <c r="F155" s="215" t="s">
        <v>196</v>
      </c>
      <c r="G155" s="202"/>
      <c r="H155" s="202"/>
      <c r="I155" s="205"/>
      <c r="J155" s="216">
        <f>BK155</f>
        <v>0</v>
      </c>
      <c r="K155" s="202"/>
      <c r="L155" s="207"/>
      <c r="M155" s="208"/>
      <c r="N155" s="209"/>
      <c r="O155" s="209"/>
      <c r="P155" s="210">
        <f>SUM(P156:P159)</f>
        <v>0</v>
      </c>
      <c r="Q155" s="209"/>
      <c r="R155" s="210">
        <f>SUM(R156:R159)</f>
        <v>0</v>
      </c>
      <c r="S155" s="209"/>
      <c r="T155" s="211">
        <f>SUM(T156:T159)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12" t="s">
        <v>82</v>
      </c>
      <c r="AT155" s="213" t="s">
        <v>73</v>
      </c>
      <c r="AU155" s="213" t="s">
        <v>82</v>
      </c>
      <c r="AY155" s="212" t="s">
        <v>126</v>
      </c>
      <c r="BK155" s="214">
        <f>SUM(BK156:BK159)</f>
        <v>0</v>
      </c>
    </row>
    <row r="156" s="2" customFormat="1" ht="24.15" customHeight="1">
      <c r="A156" s="36"/>
      <c r="B156" s="37"/>
      <c r="C156" s="217" t="s">
        <v>197</v>
      </c>
      <c r="D156" s="217" t="s">
        <v>128</v>
      </c>
      <c r="E156" s="218" t="s">
        <v>198</v>
      </c>
      <c r="F156" s="219" t="s">
        <v>199</v>
      </c>
      <c r="G156" s="220" t="s">
        <v>152</v>
      </c>
      <c r="H156" s="221">
        <v>3.254</v>
      </c>
      <c r="I156" s="222"/>
      <c r="J156" s="223">
        <f>ROUND(I156*H156,2)</f>
        <v>0</v>
      </c>
      <c r="K156" s="224"/>
      <c r="L156" s="42"/>
      <c r="M156" s="225" t="s">
        <v>1</v>
      </c>
      <c r="N156" s="226" t="s">
        <v>39</v>
      </c>
      <c r="O156" s="89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29" t="s">
        <v>132</v>
      </c>
      <c r="AT156" s="229" t="s">
        <v>128</v>
      </c>
      <c r="AU156" s="229" t="s">
        <v>84</v>
      </c>
      <c r="AY156" s="15" t="s">
        <v>126</v>
      </c>
      <c r="BE156" s="230">
        <f>IF(N156="základní",J156,0)</f>
        <v>0</v>
      </c>
      <c r="BF156" s="230">
        <f>IF(N156="snížená",J156,0)</f>
        <v>0</v>
      </c>
      <c r="BG156" s="230">
        <f>IF(N156="zákl. přenesená",J156,0)</f>
        <v>0</v>
      </c>
      <c r="BH156" s="230">
        <f>IF(N156="sníž. přenesená",J156,0)</f>
        <v>0</v>
      </c>
      <c r="BI156" s="230">
        <f>IF(N156="nulová",J156,0)</f>
        <v>0</v>
      </c>
      <c r="BJ156" s="15" t="s">
        <v>82</v>
      </c>
      <c r="BK156" s="230">
        <f>ROUND(I156*H156,2)</f>
        <v>0</v>
      </c>
      <c r="BL156" s="15" t="s">
        <v>132</v>
      </c>
      <c r="BM156" s="229" t="s">
        <v>200</v>
      </c>
    </row>
    <row r="157" s="2" customFormat="1" ht="24.15" customHeight="1">
      <c r="A157" s="36"/>
      <c r="B157" s="37"/>
      <c r="C157" s="217" t="s">
        <v>8</v>
      </c>
      <c r="D157" s="217" t="s">
        <v>128</v>
      </c>
      <c r="E157" s="218" t="s">
        <v>201</v>
      </c>
      <c r="F157" s="219" t="s">
        <v>202</v>
      </c>
      <c r="G157" s="220" t="s">
        <v>152</v>
      </c>
      <c r="H157" s="221">
        <v>32.539999999999999</v>
      </c>
      <c r="I157" s="222"/>
      <c r="J157" s="223">
        <f>ROUND(I157*H157,2)</f>
        <v>0</v>
      </c>
      <c r="K157" s="224"/>
      <c r="L157" s="42"/>
      <c r="M157" s="225" t="s">
        <v>1</v>
      </c>
      <c r="N157" s="226" t="s">
        <v>39</v>
      </c>
      <c r="O157" s="89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29" t="s">
        <v>132</v>
      </c>
      <c r="AT157" s="229" t="s">
        <v>128</v>
      </c>
      <c r="AU157" s="229" t="s">
        <v>84</v>
      </c>
      <c r="AY157" s="15" t="s">
        <v>126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5" t="s">
        <v>82</v>
      </c>
      <c r="BK157" s="230">
        <f>ROUND(I157*H157,2)</f>
        <v>0</v>
      </c>
      <c r="BL157" s="15" t="s">
        <v>132</v>
      </c>
      <c r="BM157" s="229" t="s">
        <v>203</v>
      </c>
    </row>
    <row r="158" s="13" customFormat="1">
      <c r="A158" s="13"/>
      <c r="B158" s="231"/>
      <c r="C158" s="232"/>
      <c r="D158" s="233" t="s">
        <v>134</v>
      </c>
      <c r="E158" s="232"/>
      <c r="F158" s="235" t="s">
        <v>204</v>
      </c>
      <c r="G158" s="232"/>
      <c r="H158" s="236">
        <v>32.539999999999999</v>
      </c>
      <c r="I158" s="237"/>
      <c r="J158" s="232"/>
      <c r="K158" s="232"/>
      <c r="L158" s="238"/>
      <c r="M158" s="239"/>
      <c r="N158" s="240"/>
      <c r="O158" s="240"/>
      <c r="P158" s="240"/>
      <c r="Q158" s="240"/>
      <c r="R158" s="240"/>
      <c r="S158" s="240"/>
      <c r="T158" s="24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2" t="s">
        <v>134</v>
      </c>
      <c r="AU158" s="242" t="s">
        <v>84</v>
      </c>
      <c r="AV158" s="13" t="s">
        <v>84</v>
      </c>
      <c r="AW158" s="13" t="s">
        <v>4</v>
      </c>
      <c r="AX158" s="13" t="s">
        <v>82</v>
      </c>
      <c r="AY158" s="242" t="s">
        <v>126</v>
      </c>
    </row>
    <row r="159" s="2" customFormat="1" ht="37.8" customHeight="1">
      <c r="A159" s="36"/>
      <c r="B159" s="37"/>
      <c r="C159" s="217" t="s">
        <v>205</v>
      </c>
      <c r="D159" s="217" t="s">
        <v>128</v>
      </c>
      <c r="E159" s="218" t="s">
        <v>206</v>
      </c>
      <c r="F159" s="219" t="s">
        <v>207</v>
      </c>
      <c r="G159" s="220" t="s">
        <v>152</v>
      </c>
      <c r="H159" s="221">
        <v>3.254</v>
      </c>
      <c r="I159" s="222"/>
      <c r="J159" s="223">
        <f>ROUND(I159*H159,2)</f>
        <v>0</v>
      </c>
      <c r="K159" s="224"/>
      <c r="L159" s="42"/>
      <c r="M159" s="225" t="s">
        <v>1</v>
      </c>
      <c r="N159" s="226" t="s">
        <v>39</v>
      </c>
      <c r="O159" s="89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29" t="s">
        <v>132</v>
      </c>
      <c r="AT159" s="229" t="s">
        <v>128</v>
      </c>
      <c r="AU159" s="229" t="s">
        <v>84</v>
      </c>
      <c r="AY159" s="15" t="s">
        <v>126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5" t="s">
        <v>82</v>
      </c>
      <c r="BK159" s="230">
        <f>ROUND(I159*H159,2)</f>
        <v>0</v>
      </c>
      <c r="BL159" s="15" t="s">
        <v>132</v>
      </c>
      <c r="BM159" s="229" t="s">
        <v>208</v>
      </c>
    </row>
    <row r="160" s="12" customFormat="1" ht="25.92" customHeight="1">
      <c r="A160" s="12"/>
      <c r="B160" s="201"/>
      <c r="C160" s="202"/>
      <c r="D160" s="203" t="s">
        <v>73</v>
      </c>
      <c r="E160" s="204" t="s">
        <v>159</v>
      </c>
      <c r="F160" s="204" t="s">
        <v>209</v>
      </c>
      <c r="G160" s="202"/>
      <c r="H160" s="202"/>
      <c r="I160" s="205"/>
      <c r="J160" s="206">
        <f>BK160</f>
        <v>0</v>
      </c>
      <c r="K160" s="202"/>
      <c r="L160" s="207"/>
      <c r="M160" s="208"/>
      <c r="N160" s="209"/>
      <c r="O160" s="209"/>
      <c r="P160" s="210">
        <f>P161+P173</f>
        <v>0</v>
      </c>
      <c r="Q160" s="209"/>
      <c r="R160" s="210">
        <f>R161+R173</f>
        <v>0.46955367999999992</v>
      </c>
      <c r="S160" s="209"/>
      <c r="T160" s="211">
        <f>T161+T173</f>
        <v>3.3649999999999998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12" t="s">
        <v>140</v>
      </c>
      <c r="AT160" s="213" t="s">
        <v>73</v>
      </c>
      <c r="AU160" s="213" t="s">
        <v>74</v>
      </c>
      <c r="AY160" s="212" t="s">
        <v>126</v>
      </c>
      <c r="BK160" s="214">
        <f>BK161+BK173</f>
        <v>0</v>
      </c>
    </row>
    <row r="161" s="12" customFormat="1" ht="22.8" customHeight="1">
      <c r="A161" s="12"/>
      <c r="B161" s="201"/>
      <c r="C161" s="202"/>
      <c r="D161" s="203" t="s">
        <v>73</v>
      </c>
      <c r="E161" s="215" t="s">
        <v>210</v>
      </c>
      <c r="F161" s="215" t="s">
        <v>211</v>
      </c>
      <c r="G161" s="202"/>
      <c r="H161" s="202"/>
      <c r="I161" s="205"/>
      <c r="J161" s="216">
        <f>BK161</f>
        <v>0</v>
      </c>
      <c r="K161" s="202"/>
      <c r="L161" s="207"/>
      <c r="M161" s="208"/>
      <c r="N161" s="209"/>
      <c r="O161" s="209"/>
      <c r="P161" s="210">
        <f>SUM(P162:P172)</f>
        <v>0</v>
      </c>
      <c r="Q161" s="209"/>
      <c r="R161" s="210">
        <f>SUM(R162:R172)</f>
        <v>0.028098000000000001</v>
      </c>
      <c r="S161" s="209"/>
      <c r="T161" s="211">
        <f>SUM(T162:T172)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12" t="s">
        <v>140</v>
      </c>
      <c r="AT161" s="213" t="s">
        <v>73</v>
      </c>
      <c r="AU161" s="213" t="s">
        <v>82</v>
      </c>
      <c r="AY161" s="212" t="s">
        <v>126</v>
      </c>
      <c r="BK161" s="214">
        <f>SUM(BK162:BK172)</f>
        <v>0</v>
      </c>
    </row>
    <row r="162" s="2" customFormat="1" ht="37.8" customHeight="1">
      <c r="A162" s="36"/>
      <c r="B162" s="37"/>
      <c r="C162" s="217" t="s">
        <v>212</v>
      </c>
      <c r="D162" s="217" t="s">
        <v>128</v>
      </c>
      <c r="E162" s="218" t="s">
        <v>222</v>
      </c>
      <c r="F162" s="219" t="s">
        <v>223</v>
      </c>
      <c r="G162" s="220" t="s">
        <v>179</v>
      </c>
      <c r="H162" s="221">
        <v>1</v>
      </c>
      <c r="I162" s="222"/>
      <c r="J162" s="223">
        <f>ROUND(I162*H162,2)</f>
        <v>0</v>
      </c>
      <c r="K162" s="224"/>
      <c r="L162" s="42"/>
      <c r="M162" s="225" t="s">
        <v>1</v>
      </c>
      <c r="N162" s="226" t="s">
        <v>39</v>
      </c>
      <c r="O162" s="89"/>
      <c r="P162" s="227">
        <f>O162*H162</f>
        <v>0</v>
      </c>
      <c r="Q162" s="227">
        <v>0</v>
      </c>
      <c r="R162" s="227">
        <f>Q162*H162</f>
        <v>0</v>
      </c>
      <c r="S162" s="227">
        <v>0</v>
      </c>
      <c r="T162" s="228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29" t="s">
        <v>82</v>
      </c>
      <c r="AT162" s="229" t="s">
        <v>128</v>
      </c>
      <c r="AU162" s="229" t="s">
        <v>84</v>
      </c>
      <c r="AY162" s="15" t="s">
        <v>126</v>
      </c>
      <c r="BE162" s="230">
        <f>IF(N162="základní",J162,0)</f>
        <v>0</v>
      </c>
      <c r="BF162" s="230">
        <f>IF(N162="snížená",J162,0)</f>
        <v>0</v>
      </c>
      <c r="BG162" s="230">
        <f>IF(N162="zákl. přenesená",J162,0)</f>
        <v>0</v>
      </c>
      <c r="BH162" s="230">
        <f>IF(N162="sníž. přenesená",J162,0)</f>
        <v>0</v>
      </c>
      <c r="BI162" s="230">
        <f>IF(N162="nulová",J162,0)</f>
        <v>0</v>
      </c>
      <c r="BJ162" s="15" t="s">
        <v>82</v>
      </c>
      <c r="BK162" s="230">
        <f>ROUND(I162*H162,2)</f>
        <v>0</v>
      </c>
      <c r="BL162" s="15" t="s">
        <v>82</v>
      </c>
      <c r="BM162" s="229" t="s">
        <v>224</v>
      </c>
    </row>
    <row r="163" s="2" customFormat="1" ht="24.15" customHeight="1">
      <c r="A163" s="36"/>
      <c r="B163" s="37"/>
      <c r="C163" s="217" t="s">
        <v>217</v>
      </c>
      <c r="D163" s="217" t="s">
        <v>128</v>
      </c>
      <c r="E163" s="218" t="s">
        <v>226</v>
      </c>
      <c r="F163" s="219" t="s">
        <v>227</v>
      </c>
      <c r="G163" s="220" t="s">
        <v>179</v>
      </c>
      <c r="H163" s="221">
        <v>1</v>
      </c>
      <c r="I163" s="222"/>
      <c r="J163" s="223">
        <f>ROUND(I163*H163,2)</f>
        <v>0</v>
      </c>
      <c r="K163" s="224"/>
      <c r="L163" s="42"/>
      <c r="M163" s="225" t="s">
        <v>1</v>
      </c>
      <c r="N163" s="226" t="s">
        <v>39</v>
      </c>
      <c r="O163" s="89"/>
      <c r="P163" s="227">
        <f>O163*H163</f>
        <v>0</v>
      </c>
      <c r="Q163" s="227">
        <v>0</v>
      </c>
      <c r="R163" s="227">
        <f>Q163*H163</f>
        <v>0</v>
      </c>
      <c r="S163" s="227">
        <v>0</v>
      </c>
      <c r="T163" s="228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29" t="s">
        <v>82</v>
      </c>
      <c r="AT163" s="229" t="s">
        <v>128</v>
      </c>
      <c r="AU163" s="229" t="s">
        <v>84</v>
      </c>
      <c r="AY163" s="15" t="s">
        <v>126</v>
      </c>
      <c r="BE163" s="230">
        <f>IF(N163="základní",J163,0)</f>
        <v>0</v>
      </c>
      <c r="BF163" s="230">
        <f>IF(N163="snížená",J163,0)</f>
        <v>0</v>
      </c>
      <c r="BG163" s="230">
        <f>IF(N163="zákl. přenesená",J163,0)</f>
        <v>0</v>
      </c>
      <c r="BH163" s="230">
        <f>IF(N163="sníž. přenesená",J163,0)</f>
        <v>0</v>
      </c>
      <c r="BI163" s="230">
        <f>IF(N163="nulová",J163,0)</f>
        <v>0</v>
      </c>
      <c r="BJ163" s="15" t="s">
        <v>82</v>
      </c>
      <c r="BK163" s="230">
        <f>ROUND(I163*H163,2)</f>
        <v>0</v>
      </c>
      <c r="BL163" s="15" t="s">
        <v>82</v>
      </c>
      <c r="BM163" s="229" t="s">
        <v>228</v>
      </c>
    </row>
    <row r="164" s="2" customFormat="1" ht="37.8" customHeight="1">
      <c r="A164" s="36"/>
      <c r="B164" s="37"/>
      <c r="C164" s="243" t="s">
        <v>221</v>
      </c>
      <c r="D164" s="243" t="s">
        <v>159</v>
      </c>
      <c r="E164" s="244" t="s">
        <v>229</v>
      </c>
      <c r="F164" s="245" t="s">
        <v>410</v>
      </c>
      <c r="G164" s="246" t="s">
        <v>179</v>
      </c>
      <c r="H164" s="247">
        <v>1</v>
      </c>
      <c r="I164" s="248"/>
      <c r="J164" s="249">
        <f>ROUND(I164*H164,2)</f>
        <v>0</v>
      </c>
      <c r="K164" s="250"/>
      <c r="L164" s="251"/>
      <c r="M164" s="252" t="s">
        <v>1</v>
      </c>
      <c r="N164" s="253" t="s">
        <v>39</v>
      </c>
      <c r="O164" s="89"/>
      <c r="P164" s="227">
        <f>O164*H164</f>
        <v>0</v>
      </c>
      <c r="Q164" s="227">
        <v>0</v>
      </c>
      <c r="R164" s="227">
        <f>Q164*H164</f>
        <v>0</v>
      </c>
      <c r="S164" s="227">
        <v>0</v>
      </c>
      <c r="T164" s="228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29" t="s">
        <v>166</v>
      </c>
      <c r="AT164" s="229" t="s">
        <v>159</v>
      </c>
      <c r="AU164" s="229" t="s">
        <v>84</v>
      </c>
      <c r="AY164" s="15" t="s">
        <v>126</v>
      </c>
      <c r="BE164" s="230">
        <f>IF(N164="základní",J164,0)</f>
        <v>0</v>
      </c>
      <c r="BF164" s="230">
        <f>IF(N164="snížená",J164,0)</f>
        <v>0</v>
      </c>
      <c r="BG164" s="230">
        <f>IF(N164="zákl. přenesená",J164,0)</f>
        <v>0</v>
      </c>
      <c r="BH164" s="230">
        <f>IF(N164="sníž. přenesená",J164,0)</f>
        <v>0</v>
      </c>
      <c r="BI164" s="230">
        <f>IF(N164="nulová",J164,0)</f>
        <v>0</v>
      </c>
      <c r="BJ164" s="15" t="s">
        <v>82</v>
      </c>
      <c r="BK164" s="230">
        <f>ROUND(I164*H164,2)</f>
        <v>0</v>
      </c>
      <c r="BL164" s="15" t="s">
        <v>167</v>
      </c>
      <c r="BM164" s="229" t="s">
        <v>231</v>
      </c>
    </row>
    <row r="165" s="2" customFormat="1" ht="24.15" customHeight="1">
      <c r="A165" s="36"/>
      <c r="B165" s="37"/>
      <c r="C165" s="243" t="s">
        <v>225</v>
      </c>
      <c r="D165" s="243" t="s">
        <v>159</v>
      </c>
      <c r="E165" s="244" t="s">
        <v>233</v>
      </c>
      <c r="F165" s="245" t="s">
        <v>234</v>
      </c>
      <c r="G165" s="246" t="s">
        <v>179</v>
      </c>
      <c r="H165" s="247">
        <v>1</v>
      </c>
      <c r="I165" s="248"/>
      <c r="J165" s="249">
        <f>ROUND(I165*H165,2)</f>
        <v>0</v>
      </c>
      <c r="K165" s="250"/>
      <c r="L165" s="251"/>
      <c r="M165" s="252" t="s">
        <v>1</v>
      </c>
      <c r="N165" s="253" t="s">
        <v>39</v>
      </c>
      <c r="O165" s="89"/>
      <c r="P165" s="227">
        <f>O165*H165</f>
        <v>0</v>
      </c>
      <c r="Q165" s="227">
        <v>0</v>
      </c>
      <c r="R165" s="227">
        <f>Q165*H165</f>
        <v>0</v>
      </c>
      <c r="S165" s="227">
        <v>0</v>
      </c>
      <c r="T165" s="228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29" t="s">
        <v>166</v>
      </c>
      <c r="AT165" s="229" t="s">
        <v>159</v>
      </c>
      <c r="AU165" s="229" t="s">
        <v>84</v>
      </c>
      <c r="AY165" s="15" t="s">
        <v>126</v>
      </c>
      <c r="BE165" s="230">
        <f>IF(N165="základní",J165,0)</f>
        <v>0</v>
      </c>
      <c r="BF165" s="230">
        <f>IF(N165="snížená",J165,0)</f>
        <v>0</v>
      </c>
      <c r="BG165" s="230">
        <f>IF(N165="zákl. přenesená",J165,0)</f>
        <v>0</v>
      </c>
      <c r="BH165" s="230">
        <f>IF(N165="sníž. přenesená",J165,0)</f>
        <v>0</v>
      </c>
      <c r="BI165" s="230">
        <f>IF(N165="nulová",J165,0)</f>
        <v>0</v>
      </c>
      <c r="BJ165" s="15" t="s">
        <v>82</v>
      </c>
      <c r="BK165" s="230">
        <f>ROUND(I165*H165,2)</f>
        <v>0</v>
      </c>
      <c r="BL165" s="15" t="s">
        <v>167</v>
      </c>
      <c r="BM165" s="229" t="s">
        <v>235</v>
      </c>
    </row>
    <row r="166" s="2" customFormat="1" ht="16.5" customHeight="1">
      <c r="A166" s="36"/>
      <c r="B166" s="37"/>
      <c r="C166" s="243" t="s">
        <v>7</v>
      </c>
      <c r="D166" s="243" t="s">
        <v>159</v>
      </c>
      <c r="E166" s="244" t="s">
        <v>237</v>
      </c>
      <c r="F166" s="245" t="s">
        <v>238</v>
      </c>
      <c r="G166" s="246" t="s">
        <v>179</v>
      </c>
      <c r="H166" s="247">
        <v>4</v>
      </c>
      <c r="I166" s="248"/>
      <c r="J166" s="249">
        <f>ROUND(I166*H166,2)</f>
        <v>0</v>
      </c>
      <c r="K166" s="250"/>
      <c r="L166" s="251"/>
      <c r="M166" s="252" t="s">
        <v>1</v>
      </c>
      <c r="N166" s="253" t="s">
        <v>39</v>
      </c>
      <c r="O166" s="89"/>
      <c r="P166" s="227">
        <f>O166*H166</f>
        <v>0</v>
      </c>
      <c r="Q166" s="227">
        <v>0</v>
      </c>
      <c r="R166" s="227">
        <f>Q166*H166</f>
        <v>0</v>
      </c>
      <c r="S166" s="227">
        <v>0</v>
      </c>
      <c r="T166" s="228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29" t="s">
        <v>166</v>
      </c>
      <c r="AT166" s="229" t="s">
        <v>159</v>
      </c>
      <c r="AU166" s="229" t="s">
        <v>84</v>
      </c>
      <c r="AY166" s="15" t="s">
        <v>126</v>
      </c>
      <c r="BE166" s="230">
        <f>IF(N166="základní",J166,0)</f>
        <v>0</v>
      </c>
      <c r="BF166" s="230">
        <f>IF(N166="snížená",J166,0)</f>
        <v>0</v>
      </c>
      <c r="BG166" s="230">
        <f>IF(N166="zákl. přenesená",J166,0)</f>
        <v>0</v>
      </c>
      <c r="BH166" s="230">
        <f>IF(N166="sníž. přenesená",J166,0)</f>
        <v>0</v>
      </c>
      <c r="BI166" s="230">
        <f>IF(N166="nulová",J166,0)</f>
        <v>0</v>
      </c>
      <c r="BJ166" s="15" t="s">
        <v>82</v>
      </c>
      <c r="BK166" s="230">
        <f>ROUND(I166*H166,2)</f>
        <v>0</v>
      </c>
      <c r="BL166" s="15" t="s">
        <v>167</v>
      </c>
      <c r="BM166" s="229" t="s">
        <v>448</v>
      </c>
    </row>
    <row r="167" s="13" customFormat="1">
      <c r="A167" s="13"/>
      <c r="B167" s="231"/>
      <c r="C167" s="232"/>
      <c r="D167" s="233" t="s">
        <v>134</v>
      </c>
      <c r="E167" s="232"/>
      <c r="F167" s="235" t="s">
        <v>240</v>
      </c>
      <c r="G167" s="232"/>
      <c r="H167" s="236">
        <v>4</v>
      </c>
      <c r="I167" s="237"/>
      <c r="J167" s="232"/>
      <c r="K167" s="232"/>
      <c r="L167" s="238"/>
      <c r="M167" s="239"/>
      <c r="N167" s="240"/>
      <c r="O167" s="240"/>
      <c r="P167" s="240"/>
      <c r="Q167" s="240"/>
      <c r="R167" s="240"/>
      <c r="S167" s="240"/>
      <c r="T167" s="241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2" t="s">
        <v>134</v>
      </c>
      <c r="AU167" s="242" t="s">
        <v>84</v>
      </c>
      <c r="AV167" s="13" t="s">
        <v>84</v>
      </c>
      <c r="AW167" s="13" t="s">
        <v>4</v>
      </c>
      <c r="AX167" s="13" t="s">
        <v>82</v>
      </c>
      <c r="AY167" s="242" t="s">
        <v>126</v>
      </c>
    </row>
    <row r="168" s="2" customFormat="1" ht="16.5" customHeight="1">
      <c r="A168" s="36"/>
      <c r="B168" s="37"/>
      <c r="C168" s="243" t="s">
        <v>232</v>
      </c>
      <c r="D168" s="243" t="s">
        <v>159</v>
      </c>
      <c r="E168" s="244" t="s">
        <v>242</v>
      </c>
      <c r="F168" s="245" t="s">
        <v>243</v>
      </c>
      <c r="G168" s="246" t="s">
        <v>192</v>
      </c>
      <c r="H168" s="247">
        <v>8</v>
      </c>
      <c r="I168" s="248"/>
      <c r="J168" s="249">
        <f>ROUND(I168*H168,2)</f>
        <v>0</v>
      </c>
      <c r="K168" s="250"/>
      <c r="L168" s="251"/>
      <c r="M168" s="252" t="s">
        <v>1</v>
      </c>
      <c r="N168" s="253" t="s">
        <v>39</v>
      </c>
      <c r="O168" s="89"/>
      <c r="P168" s="227">
        <f>O168*H168</f>
        <v>0</v>
      </c>
      <c r="Q168" s="227">
        <v>0.0035000000000000001</v>
      </c>
      <c r="R168" s="227">
        <f>Q168*H168</f>
        <v>0.028000000000000001</v>
      </c>
      <c r="S168" s="227">
        <v>0</v>
      </c>
      <c r="T168" s="228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29" t="s">
        <v>166</v>
      </c>
      <c r="AT168" s="229" t="s">
        <v>159</v>
      </c>
      <c r="AU168" s="229" t="s">
        <v>84</v>
      </c>
      <c r="AY168" s="15" t="s">
        <v>126</v>
      </c>
      <c r="BE168" s="230">
        <f>IF(N168="základní",J168,0)</f>
        <v>0</v>
      </c>
      <c r="BF168" s="230">
        <f>IF(N168="snížená",J168,0)</f>
        <v>0</v>
      </c>
      <c r="BG168" s="230">
        <f>IF(N168="zákl. přenesená",J168,0)</f>
        <v>0</v>
      </c>
      <c r="BH168" s="230">
        <f>IF(N168="sníž. přenesená",J168,0)</f>
        <v>0</v>
      </c>
      <c r="BI168" s="230">
        <f>IF(N168="nulová",J168,0)</f>
        <v>0</v>
      </c>
      <c r="BJ168" s="15" t="s">
        <v>82</v>
      </c>
      <c r="BK168" s="230">
        <f>ROUND(I168*H168,2)</f>
        <v>0</v>
      </c>
      <c r="BL168" s="15" t="s">
        <v>167</v>
      </c>
      <c r="BM168" s="229" t="s">
        <v>244</v>
      </c>
    </row>
    <row r="169" s="2" customFormat="1" ht="16.5" customHeight="1">
      <c r="A169" s="36"/>
      <c r="B169" s="37"/>
      <c r="C169" s="243" t="s">
        <v>236</v>
      </c>
      <c r="D169" s="243" t="s">
        <v>159</v>
      </c>
      <c r="E169" s="244" t="s">
        <v>246</v>
      </c>
      <c r="F169" s="245" t="s">
        <v>247</v>
      </c>
      <c r="G169" s="246" t="s">
        <v>248</v>
      </c>
      <c r="H169" s="247">
        <v>0.0080000000000000002</v>
      </c>
      <c r="I169" s="248"/>
      <c r="J169" s="249">
        <f>ROUND(I169*H169,2)</f>
        <v>0</v>
      </c>
      <c r="K169" s="250"/>
      <c r="L169" s="251"/>
      <c r="M169" s="252" t="s">
        <v>1</v>
      </c>
      <c r="N169" s="253" t="s">
        <v>39</v>
      </c>
      <c r="O169" s="89"/>
      <c r="P169" s="227">
        <f>O169*H169</f>
        <v>0</v>
      </c>
      <c r="Q169" s="227">
        <v>0.010999999999999999</v>
      </c>
      <c r="R169" s="227">
        <f>Q169*H169</f>
        <v>8.7999999999999998E-05</v>
      </c>
      <c r="S169" s="227">
        <v>0</v>
      </c>
      <c r="T169" s="228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29" t="s">
        <v>166</v>
      </c>
      <c r="AT169" s="229" t="s">
        <v>159</v>
      </c>
      <c r="AU169" s="229" t="s">
        <v>84</v>
      </c>
      <c r="AY169" s="15" t="s">
        <v>126</v>
      </c>
      <c r="BE169" s="230">
        <f>IF(N169="základní",J169,0)</f>
        <v>0</v>
      </c>
      <c r="BF169" s="230">
        <f>IF(N169="snížená",J169,0)</f>
        <v>0</v>
      </c>
      <c r="BG169" s="230">
        <f>IF(N169="zákl. přenesená",J169,0)</f>
        <v>0</v>
      </c>
      <c r="BH169" s="230">
        <f>IF(N169="sníž. přenesená",J169,0)</f>
        <v>0</v>
      </c>
      <c r="BI169" s="230">
        <f>IF(N169="nulová",J169,0)</f>
        <v>0</v>
      </c>
      <c r="BJ169" s="15" t="s">
        <v>82</v>
      </c>
      <c r="BK169" s="230">
        <f>ROUND(I169*H169,2)</f>
        <v>0</v>
      </c>
      <c r="BL169" s="15" t="s">
        <v>167</v>
      </c>
      <c r="BM169" s="229" t="s">
        <v>449</v>
      </c>
    </row>
    <row r="170" s="2" customFormat="1" ht="16.5" customHeight="1">
      <c r="A170" s="36"/>
      <c r="B170" s="37"/>
      <c r="C170" s="217" t="s">
        <v>241</v>
      </c>
      <c r="D170" s="217" t="s">
        <v>128</v>
      </c>
      <c r="E170" s="218" t="s">
        <v>264</v>
      </c>
      <c r="F170" s="219" t="s">
        <v>265</v>
      </c>
      <c r="G170" s="220" t="s">
        <v>179</v>
      </c>
      <c r="H170" s="221">
        <v>1</v>
      </c>
      <c r="I170" s="222"/>
      <c r="J170" s="223">
        <f>ROUND(I170*H170,2)</f>
        <v>0</v>
      </c>
      <c r="K170" s="224"/>
      <c r="L170" s="42"/>
      <c r="M170" s="225" t="s">
        <v>1</v>
      </c>
      <c r="N170" s="226" t="s">
        <v>39</v>
      </c>
      <c r="O170" s="89"/>
      <c r="P170" s="227">
        <f>O170*H170</f>
        <v>0</v>
      </c>
      <c r="Q170" s="227">
        <v>0</v>
      </c>
      <c r="R170" s="227">
        <f>Q170*H170</f>
        <v>0</v>
      </c>
      <c r="S170" s="227">
        <v>0</v>
      </c>
      <c r="T170" s="228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29" t="s">
        <v>167</v>
      </c>
      <c r="AT170" s="229" t="s">
        <v>128</v>
      </c>
      <c r="AU170" s="229" t="s">
        <v>84</v>
      </c>
      <c r="AY170" s="15" t="s">
        <v>126</v>
      </c>
      <c r="BE170" s="230">
        <f>IF(N170="základní",J170,0)</f>
        <v>0</v>
      </c>
      <c r="BF170" s="230">
        <f>IF(N170="snížená",J170,0)</f>
        <v>0</v>
      </c>
      <c r="BG170" s="230">
        <f>IF(N170="zákl. přenesená",J170,0)</f>
        <v>0</v>
      </c>
      <c r="BH170" s="230">
        <f>IF(N170="sníž. přenesená",J170,0)</f>
        <v>0</v>
      </c>
      <c r="BI170" s="230">
        <f>IF(N170="nulová",J170,0)</f>
        <v>0</v>
      </c>
      <c r="BJ170" s="15" t="s">
        <v>82</v>
      </c>
      <c r="BK170" s="230">
        <f>ROUND(I170*H170,2)</f>
        <v>0</v>
      </c>
      <c r="BL170" s="15" t="s">
        <v>167</v>
      </c>
      <c r="BM170" s="229" t="s">
        <v>266</v>
      </c>
    </row>
    <row r="171" s="2" customFormat="1" ht="21.75" customHeight="1">
      <c r="A171" s="36"/>
      <c r="B171" s="37"/>
      <c r="C171" s="243" t="s">
        <v>245</v>
      </c>
      <c r="D171" s="243" t="s">
        <v>159</v>
      </c>
      <c r="E171" s="244" t="s">
        <v>268</v>
      </c>
      <c r="F171" s="245" t="s">
        <v>269</v>
      </c>
      <c r="G171" s="246" t="s">
        <v>270</v>
      </c>
      <c r="H171" s="247">
        <v>0.01</v>
      </c>
      <c r="I171" s="248"/>
      <c r="J171" s="249">
        <f>ROUND(I171*H171,2)</f>
        <v>0</v>
      </c>
      <c r="K171" s="250"/>
      <c r="L171" s="251"/>
      <c r="M171" s="252" t="s">
        <v>1</v>
      </c>
      <c r="N171" s="253" t="s">
        <v>39</v>
      </c>
      <c r="O171" s="89"/>
      <c r="P171" s="227">
        <f>O171*H171</f>
        <v>0</v>
      </c>
      <c r="Q171" s="227">
        <v>0.001</v>
      </c>
      <c r="R171" s="227">
        <f>Q171*H171</f>
        <v>1.0000000000000001E-05</v>
      </c>
      <c r="S171" s="227">
        <v>0</v>
      </c>
      <c r="T171" s="228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29" t="s">
        <v>166</v>
      </c>
      <c r="AT171" s="229" t="s">
        <v>159</v>
      </c>
      <c r="AU171" s="229" t="s">
        <v>84</v>
      </c>
      <c r="AY171" s="15" t="s">
        <v>126</v>
      </c>
      <c r="BE171" s="230">
        <f>IF(N171="základní",J171,0)</f>
        <v>0</v>
      </c>
      <c r="BF171" s="230">
        <f>IF(N171="snížená",J171,0)</f>
        <v>0</v>
      </c>
      <c r="BG171" s="230">
        <f>IF(N171="zákl. přenesená",J171,0)</f>
        <v>0</v>
      </c>
      <c r="BH171" s="230">
        <f>IF(N171="sníž. přenesená",J171,0)</f>
        <v>0</v>
      </c>
      <c r="BI171" s="230">
        <f>IF(N171="nulová",J171,0)</f>
        <v>0</v>
      </c>
      <c r="BJ171" s="15" t="s">
        <v>82</v>
      </c>
      <c r="BK171" s="230">
        <f>ROUND(I171*H171,2)</f>
        <v>0</v>
      </c>
      <c r="BL171" s="15" t="s">
        <v>167</v>
      </c>
      <c r="BM171" s="229" t="s">
        <v>271</v>
      </c>
    </row>
    <row r="172" s="2" customFormat="1" ht="16.5" customHeight="1">
      <c r="A172" s="36"/>
      <c r="B172" s="37"/>
      <c r="C172" s="243" t="s">
        <v>250</v>
      </c>
      <c r="D172" s="243" t="s">
        <v>159</v>
      </c>
      <c r="E172" s="244" t="s">
        <v>273</v>
      </c>
      <c r="F172" s="245" t="s">
        <v>274</v>
      </c>
      <c r="G172" s="246" t="s">
        <v>275</v>
      </c>
      <c r="H172" s="247">
        <v>2000</v>
      </c>
      <c r="I172" s="248"/>
      <c r="J172" s="249">
        <f>ROUND(I172*H172,2)</f>
        <v>0</v>
      </c>
      <c r="K172" s="250"/>
      <c r="L172" s="251"/>
      <c r="M172" s="252" t="s">
        <v>1</v>
      </c>
      <c r="N172" s="253" t="s">
        <v>39</v>
      </c>
      <c r="O172" s="89"/>
      <c r="P172" s="227">
        <f>O172*H172</f>
        <v>0</v>
      </c>
      <c r="Q172" s="227">
        <v>0</v>
      </c>
      <c r="R172" s="227">
        <f>Q172*H172</f>
        <v>0</v>
      </c>
      <c r="S172" s="227">
        <v>0</v>
      </c>
      <c r="T172" s="228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29" t="s">
        <v>166</v>
      </c>
      <c r="AT172" s="229" t="s">
        <v>159</v>
      </c>
      <c r="AU172" s="229" t="s">
        <v>84</v>
      </c>
      <c r="AY172" s="15" t="s">
        <v>126</v>
      </c>
      <c r="BE172" s="230">
        <f>IF(N172="základní",J172,0)</f>
        <v>0</v>
      </c>
      <c r="BF172" s="230">
        <f>IF(N172="snížená",J172,0)</f>
        <v>0</v>
      </c>
      <c r="BG172" s="230">
        <f>IF(N172="zákl. přenesená",J172,0)</f>
        <v>0</v>
      </c>
      <c r="BH172" s="230">
        <f>IF(N172="sníž. přenesená",J172,0)</f>
        <v>0</v>
      </c>
      <c r="BI172" s="230">
        <f>IF(N172="nulová",J172,0)</f>
        <v>0</v>
      </c>
      <c r="BJ172" s="15" t="s">
        <v>82</v>
      </c>
      <c r="BK172" s="230">
        <f>ROUND(I172*H172,2)</f>
        <v>0</v>
      </c>
      <c r="BL172" s="15" t="s">
        <v>167</v>
      </c>
      <c r="BM172" s="229" t="s">
        <v>276</v>
      </c>
    </row>
    <row r="173" s="12" customFormat="1" ht="22.8" customHeight="1">
      <c r="A173" s="12"/>
      <c r="B173" s="201"/>
      <c r="C173" s="202"/>
      <c r="D173" s="203" t="s">
        <v>73</v>
      </c>
      <c r="E173" s="215" t="s">
        <v>277</v>
      </c>
      <c r="F173" s="215" t="s">
        <v>278</v>
      </c>
      <c r="G173" s="202"/>
      <c r="H173" s="202"/>
      <c r="I173" s="205"/>
      <c r="J173" s="216">
        <f>BK173</f>
        <v>0</v>
      </c>
      <c r="K173" s="202"/>
      <c r="L173" s="207"/>
      <c r="M173" s="208"/>
      <c r="N173" s="209"/>
      <c r="O173" s="209"/>
      <c r="P173" s="210">
        <f>SUM(P174:P193)</f>
        <v>0</v>
      </c>
      <c r="Q173" s="209"/>
      <c r="R173" s="210">
        <f>SUM(R174:R193)</f>
        <v>0.44145567999999991</v>
      </c>
      <c r="S173" s="209"/>
      <c r="T173" s="211">
        <f>SUM(T174:T193)</f>
        <v>3.3649999999999998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12" t="s">
        <v>140</v>
      </c>
      <c r="AT173" s="213" t="s">
        <v>73</v>
      </c>
      <c r="AU173" s="213" t="s">
        <v>82</v>
      </c>
      <c r="AY173" s="212" t="s">
        <v>126</v>
      </c>
      <c r="BK173" s="214">
        <f>SUM(BK174:BK193)</f>
        <v>0</v>
      </c>
    </row>
    <row r="174" s="2" customFormat="1" ht="24.15" customHeight="1">
      <c r="A174" s="36"/>
      <c r="B174" s="37"/>
      <c r="C174" s="217" t="s">
        <v>255</v>
      </c>
      <c r="D174" s="217" t="s">
        <v>128</v>
      </c>
      <c r="E174" s="218" t="s">
        <v>288</v>
      </c>
      <c r="F174" s="219" t="s">
        <v>289</v>
      </c>
      <c r="G174" s="220" t="s">
        <v>192</v>
      </c>
      <c r="H174" s="221">
        <v>20</v>
      </c>
      <c r="I174" s="222"/>
      <c r="J174" s="223">
        <f>ROUND(I174*H174,2)</f>
        <v>0</v>
      </c>
      <c r="K174" s="224"/>
      <c r="L174" s="42"/>
      <c r="M174" s="225" t="s">
        <v>1</v>
      </c>
      <c r="N174" s="226" t="s">
        <v>39</v>
      </c>
      <c r="O174" s="89"/>
      <c r="P174" s="227">
        <f>O174*H174</f>
        <v>0</v>
      </c>
      <c r="Q174" s="227">
        <v>0.000562</v>
      </c>
      <c r="R174" s="227">
        <f>Q174*H174</f>
        <v>0.01124</v>
      </c>
      <c r="S174" s="227">
        <v>0</v>
      </c>
      <c r="T174" s="228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29" t="s">
        <v>167</v>
      </c>
      <c r="AT174" s="229" t="s">
        <v>128</v>
      </c>
      <c r="AU174" s="229" t="s">
        <v>84</v>
      </c>
      <c r="AY174" s="15" t="s">
        <v>126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15" t="s">
        <v>82</v>
      </c>
      <c r="BK174" s="230">
        <f>ROUND(I174*H174,2)</f>
        <v>0</v>
      </c>
      <c r="BL174" s="15" t="s">
        <v>167</v>
      </c>
      <c r="BM174" s="229" t="s">
        <v>290</v>
      </c>
    </row>
    <row r="175" s="2" customFormat="1" ht="24.15" customHeight="1">
      <c r="A175" s="36"/>
      <c r="B175" s="37"/>
      <c r="C175" s="217" t="s">
        <v>259</v>
      </c>
      <c r="D175" s="217" t="s">
        <v>128</v>
      </c>
      <c r="E175" s="218" t="s">
        <v>292</v>
      </c>
      <c r="F175" s="219" t="s">
        <v>293</v>
      </c>
      <c r="G175" s="220" t="s">
        <v>131</v>
      </c>
      <c r="H175" s="221">
        <v>1</v>
      </c>
      <c r="I175" s="222"/>
      <c r="J175" s="223">
        <f>ROUND(I175*H175,2)</f>
        <v>0</v>
      </c>
      <c r="K175" s="224"/>
      <c r="L175" s="42"/>
      <c r="M175" s="225" t="s">
        <v>1</v>
      </c>
      <c r="N175" s="226" t="s">
        <v>39</v>
      </c>
      <c r="O175" s="89"/>
      <c r="P175" s="227">
        <f>O175*H175</f>
        <v>0</v>
      </c>
      <c r="Q175" s="227">
        <v>0</v>
      </c>
      <c r="R175" s="227">
        <f>Q175*H175</f>
        <v>0</v>
      </c>
      <c r="S175" s="227">
        <v>0</v>
      </c>
      <c r="T175" s="228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29" t="s">
        <v>167</v>
      </c>
      <c r="AT175" s="229" t="s">
        <v>128</v>
      </c>
      <c r="AU175" s="229" t="s">
        <v>84</v>
      </c>
      <c r="AY175" s="15" t="s">
        <v>126</v>
      </c>
      <c r="BE175" s="230">
        <f>IF(N175="základní",J175,0)</f>
        <v>0</v>
      </c>
      <c r="BF175" s="230">
        <f>IF(N175="snížená",J175,0)</f>
        <v>0</v>
      </c>
      <c r="BG175" s="230">
        <f>IF(N175="zákl. přenesená",J175,0)</f>
        <v>0</v>
      </c>
      <c r="BH175" s="230">
        <f>IF(N175="sníž. přenesená",J175,0)</f>
        <v>0</v>
      </c>
      <c r="BI175" s="230">
        <f>IF(N175="nulová",J175,0)</f>
        <v>0</v>
      </c>
      <c r="BJ175" s="15" t="s">
        <v>82</v>
      </c>
      <c r="BK175" s="230">
        <f>ROUND(I175*H175,2)</f>
        <v>0</v>
      </c>
      <c r="BL175" s="15" t="s">
        <v>167</v>
      </c>
      <c r="BM175" s="229" t="s">
        <v>294</v>
      </c>
    </row>
    <row r="176" s="2" customFormat="1" ht="16.5" customHeight="1">
      <c r="A176" s="36"/>
      <c r="B176" s="37"/>
      <c r="C176" s="217" t="s">
        <v>263</v>
      </c>
      <c r="D176" s="217" t="s">
        <v>128</v>
      </c>
      <c r="E176" s="218" t="s">
        <v>296</v>
      </c>
      <c r="F176" s="219" t="s">
        <v>297</v>
      </c>
      <c r="G176" s="220" t="s">
        <v>131</v>
      </c>
      <c r="H176" s="221">
        <v>1</v>
      </c>
      <c r="I176" s="222"/>
      <c r="J176" s="223">
        <f>ROUND(I176*H176,2)</f>
        <v>0</v>
      </c>
      <c r="K176" s="224"/>
      <c r="L176" s="42"/>
      <c r="M176" s="225" t="s">
        <v>1</v>
      </c>
      <c r="N176" s="226" t="s">
        <v>39</v>
      </c>
      <c r="O176" s="89"/>
      <c r="P176" s="227">
        <f>O176*H176</f>
        <v>0</v>
      </c>
      <c r="Q176" s="227">
        <v>0.00045731999999999999</v>
      </c>
      <c r="R176" s="227">
        <f>Q176*H176</f>
        <v>0.00045731999999999999</v>
      </c>
      <c r="S176" s="227">
        <v>0</v>
      </c>
      <c r="T176" s="228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29" t="s">
        <v>167</v>
      </c>
      <c r="AT176" s="229" t="s">
        <v>128</v>
      </c>
      <c r="AU176" s="229" t="s">
        <v>84</v>
      </c>
      <c r="AY176" s="15" t="s">
        <v>126</v>
      </c>
      <c r="BE176" s="230">
        <f>IF(N176="základní",J176,0)</f>
        <v>0</v>
      </c>
      <c r="BF176" s="230">
        <f>IF(N176="snížená",J176,0)</f>
        <v>0</v>
      </c>
      <c r="BG176" s="230">
        <f>IF(N176="zákl. přenesená",J176,0)</f>
        <v>0</v>
      </c>
      <c r="BH176" s="230">
        <f>IF(N176="sníž. přenesená",J176,0)</f>
        <v>0</v>
      </c>
      <c r="BI176" s="230">
        <f>IF(N176="nulová",J176,0)</f>
        <v>0</v>
      </c>
      <c r="BJ176" s="15" t="s">
        <v>82</v>
      </c>
      <c r="BK176" s="230">
        <f>ROUND(I176*H176,2)</f>
        <v>0</v>
      </c>
      <c r="BL176" s="15" t="s">
        <v>167</v>
      </c>
      <c r="BM176" s="229" t="s">
        <v>298</v>
      </c>
    </row>
    <row r="177" s="2" customFormat="1" ht="16.5" customHeight="1">
      <c r="A177" s="36"/>
      <c r="B177" s="37"/>
      <c r="C177" s="217" t="s">
        <v>267</v>
      </c>
      <c r="D177" s="217" t="s">
        <v>128</v>
      </c>
      <c r="E177" s="218" t="s">
        <v>300</v>
      </c>
      <c r="F177" s="219" t="s">
        <v>301</v>
      </c>
      <c r="G177" s="220" t="s">
        <v>131</v>
      </c>
      <c r="H177" s="221">
        <v>1</v>
      </c>
      <c r="I177" s="222"/>
      <c r="J177" s="223">
        <f>ROUND(I177*H177,2)</f>
        <v>0</v>
      </c>
      <c r="K177" s="224"/>
      <c r="L177" s="42"/>
      <c r="M177" s="225" t="s">
        <v>1</v>
      </c>
      <c r="N177" s="226" t="s">
        <v>39</v>
      </c>
      <c r="O177" s="89"/>
      <c r="P177" s="227">
        <f>O177*H177</f>
        <v>0</v>
      </c>
      <c r="Q177" s="227">
        <v>0</v>
      </c>
      <c r="R177" s="227">
        <f>Q177*H177</f>
        <v>0</v>
      </c>
      <c r="S177" s="227">
        <v>0</v>
      </c>
      <c r="T177" s="228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29" t="s">
        <v>167</v>
      </c>
      <c r="AT177" s="229" t="s">
        <v>128</v>
      </c>
      <c r="AU177" s="229" t="s">
        <v>84</v>
      </c>
      <c r="AY177" s="15" t="s">
        <v>126</v>
      </c>
      <c r="BE177" s="230">
        <f>IF(N177="základní",J177,0)</f>
        <v>0</v>
      </c>
      <c r="BF177" s="230">
        <f>IF(N177="snížená",J177,0)</f>
        <v>0</v>
      </c>
      <c r="BG177" s="230">
        <f>IF(N177="zákl. přenesená",J177,0)</f>
        <v>0</v>
      </c>
      <c r="BH177" s="230">
        <f>IF(N177="sníž. přenesená",J177,0)</f>
        <v>0</v>
      </c>
      <c r="BI177" s="230">
        <f>IF(N177="nulová",J177,0)</f>
        <v>0</v>
      </c>
      <c r="BJ177" s="15" t="s">
        <v>82</v>
      </c>
      <c r="BK177" s="230">
        <f>ROUND(I177*H177,2)</f>
        <v>0</v>
      </c>
      <c r="BL177" s="15" t="s">
        <v>167</v>
      </c>
      <c r="BM177" s="229" t="s">
        <v>302</v>
      </c>
    </row>
    <row r="178" s="2" customFormat="1" ht="24.15" customHeight="1">
      <c r="A178" s="36"/>
      <c r="B178" s="37"/>
      <c r="C178" s="217" t="s">
        <v>272</v>
      </c>
      <c r="D178" s="217" t="s">
        <v>128</v>
      </c>
      <c r="E178" s="218" t="s">
        <v>304</v>
      </c>
      <c r="F178" s="219" t="s">
        <v>305</v>
      </c>
      <c r="G178" s="220" t="s">
        <v>143</v>
      </c>
      <c r="H178" s="221">
        <v>5</v>
      </c>
      <c r="I178" s="222"/>
      <c r="J178" s="223">
        <f>ROUND(I178*H178,2)</f>
        <v>0</v>
      </c>
      <c r="K178" s="224"/>
      <c r="L178" s="42"/>
      <c r="M178" s="225" t="s">
        <v>1</v>
      </c>
      <c r="N178" s="226" t="s">
        <v>39</v>
      </c>
      <c r="O178" s="89"/>
      <c r="P178" s="227">
        <f>O178*H178</f>
        <v>0</v>
      </c>
      <c r="Q178" s="227">
        <v>0</v>
      </c>
      <c r="R178" s="227">
        <f>Q178*H178</f>
        <v>0</v>
      </c>
      <c r="S178" s="227">
        <v>0</v>
      </c>
      <c r="T178" s="228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229" t="s">
        <v>167</v>
      </c>
      <c r="AT178" s="229" t="s">
        <v>128</v>
      </c>
      <c r="AU178" s="229" t="s">
        <v>84</v>
      </c>
      <c r="AY178" s="15" t="s">
        <v>126</v>
      </c>
      <c r="BE178" s="230">
        <f>IF(N178="základní",J178,0)</f>
        <v>0</v>
      </c>
      <c r="BF178" s="230">
        <f>IF(N178="snížená",J178,0)</f>
        <v>0</v>
      </c>
      <c r="BG178" s="230">
        <f>IF(N178="zákl. přenesená",J178,0)</f>
        <v>0</v>
      </c>
      <c r="BH178" s="230">
        <f>IF(N178="sníž. přenesená",J178,0)</f>
        <v>0</v>
      </c>
      <c r="BI178" s="230">
        <f>IF(N178="nulová",J178,0)</f>
        <v>0</v>
      </c>
      <c r="BJ178" s="15" t="s">
        <v>82</v>
      </c>
      <c r="BK178" s="230">
        <f>ROUND(I178*H178,2)</f>
        <v>0</v>
      </c>
      <c r="BL178" s="15" t="s">
        <v>167</v>
      </c>
      <c r="BM178" s="229" t="s">
        <v>306</v>
      </c>
    </row>
    <row r="179" s="2" customFormat="1" ht="24.15" customHeight="1">
      <c r="A179" s="36"/>
      <c r="B179" s="37"/>
      <c r="C179" s="217" t="s">
        <v>279</v>
      </c>
      <c r="D179" s="217" t="s">
        <v>128</v>
      </c>
      <c r="E179" s="218" t="s">
        <v>416</v>
      </c>
      <c r="F179" s="219" t="s">
        <v>417</v>
      </c>
      <c r="G179" s="220" t="s">
        <v>143</v>
      </c>
      <c r="H179" s="221">
        <v>5</v>
      </c>
      <c r="I179" s="222"/>
      <c r="J179" s="223">
        <f>ROUND(I179*H179,2)</f>
        <v>0</v>
      </c>
      <c r="K179" s="224"/>
      <c r="L179" s="42"/>
      <c r="M179" s="225" t="s">
        <v>1</v>
      </c>
      <c r="N179" s="226" t="s">
        <v>39</v>
      </c>
      <c r="O179" s="89"/>
      <c r="P179" s="227">
        <f>O179*H179</f>
        <v>0</v>
      </c>
      <c r="Q179" s="227">
        <v>0</v>
      </c>
      <c r="R179" s="227">
        <f>Q179*H179</f>
        <v>0</v>
      </c>
      <c r="S179" s="227">
        <v>0</v>
      </c>
      <c r="T179" s="228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29" t="s">
        <v>167</v>
      </c>
      <c r="AT179" s="229" t="s">
        <v>128</v>
      </c>
      <c r="AU179" s="229" t="s">
        <v>84</v>
      </c>
      <c r="AY179" s="15" t="s">
        <v>126</v>
      </c>
      <c r="BE179" s="230">
        <f>IF(N179="základní",J179,0)</f>
        <v>0</v>
      </c>
      <c r="BF179" s="230">
        <f>IF(N179="snížená",J179,0)</f>
        <v>0</v>
      </c>
      <c r="BG179" s="230">
        <f>IF(N179="zákl. přenesená",J179,0)</f>
        <v>0</v>
      </c>
      <c r="BH179" s="230">
        <f>IF(N179="sníž. přenesená",J179,0)</f>
        <v>0</v>
      </c>
      <c r="BI179" s="230">
        <f>IF(N179="nulová",J179,0)</f>
        <v>0</v>
      </c>
      <c r="BJ179" s="15" t="s">
        <v>82</v>
      </c>
      <c r="BK179" s="230">
        <f>ROUND(I179*H179,2)</f>
        <v>0</v>
      </c>
      <c r="BL179" s="15" t="s">
        <v>167</v>
      </c>
      <c r="BM179" s="229" t="s">
        <v>418</v>
      </c>
    </row>
    <row r="180" s="2" customFormat="1" ht="16.5" customHeight="1">
      <c r="A180" s="36"/>
      <c r="B180" s="37"/>
      <c r="C180" s="217" t="s">
        <v>283</v>
      </c>
      <c r="D180" s="217" t="s">
        <v>128</v>
      </c>
      <c r="E180" s="218" t="s">
        <v>419</v>
      </c>
      <c r="F180" s="219" t="s">
        <v>420</v>
      </c>
      <c r="G180" s="220" t="s">
        <v>143</v>
      </c>
      <c r="H180" s="221">
        <v>5</v>
      </c>
      <c r="I180" s="222"/>
      <c r="J180" s="223">
        <f>ROUND(I180*H180,2)</f>
        <v>0</v>
      </c>
      <c r="K180" s="224"/>
      <c r="L180" s="42"/>
      <c r="M180" s="225" t="s">
        <v>1</v>
      </c>
      <c r="N180" s="226" t="s">
        <v>39</v>
      </c>
      <c r="O180" s="89"/>
      <c r="P180" s="227">
        <f>O180*H180</f>
        <v>0</v>
      </c>
      <c r="Q180" s="227">
        <v>2.5000000000000001E-05</v>
      </c>
      <c r="R180" s="227">
        <f>Q180*H180</f>
        <v>0.000125</v>
      </c>
      <c r="S180" s="227">
        <v>0</v>
      </c>
      <c r="T180" s="228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29" t="s">
        <v>167</v>
      </c>
      <c r="AT180" s="229" t="s">
        <v>128</v>
      </c>
      <c r="AU180" s="229" t="s">
        <v>84</v>
      </c>
      <c r="AY180" s="15" t="s">
        <v>126</v>
      </c>
      <c r="BE180" s="230">
        <f>IF(N180="základní",J180,0)</f>
        <v>0</v>
      </c>
      <c r="BF180" s="230">
        <f>IF(N180="snížená",J180,0)</f>
        <v>0</v>
      </c>
      <c r="BG180" s="230">
        <f>IF(N180="zákl. přenesená",J180,0)</f>
        <v>0</v>
      </c>
      <c r="BH180" s="230">
        <f>IF(N180="sníž. přenesená",J180,0)</f>
        <v>0</v>
      </c>
      <c r="BI180" s="230">
        <f>IF(N180="nulová",J180,0)</f>
        <v>0</v>
      </c>
      <c r="BJ180" s="15" t="s">
        <v>82</v>
      </c>
      <c r="BK180" s="230">
        <f>ROUND(I180*H180,2)</f>
        <v>0</v>
      </c>
      <c r="BL180" s="15" t="s">
        <v>167</v>
      </c>
      <c r="BM180" s="229" t="s">
        <v>421</v>
      </c>
    </row>
    <row r="181" s="2" customFormat="1" ht="24.15" customHeight="1">
      <c r="A181" s="36"/>
      <c r="B181" s="37"/>
      <c r="C181" s="217" t="s">
        <v>287</v>
      </c>
      <c r="D181" s="217" t="s">
        <v>128</v>
      </c>
      <c r="E181" s="218" t="s">
        <v>312</v>
      </c>
      <c r="F181" s="219" t="s">
        <v>313</v>
      </c>
      <c r="G181" s="220" t="s">
        <v>143</v>
      </c>
      <c r="H181" s="221">
        <v>5</v>
      </c>
      <c r="I181" s="222"/>
      <c r="J181" s="223">
        <f>ROUND(I181*H181,2)</f>
        <v>0</v>
      </c>
      <c r="K181" s="224"/>
      <c r="L181" s="42"/>
      <c r="M181" s="225" t="s">
        <v>1</v>
      </c>
      <c r="N181" s="226" t="s">
        <v>39</v>
      </c>
      <c r="O181" s="89"/>
      <c r="P181" s="227">
        <f>O181*H181</f>
        <v>0</v>
      </c>
      <c r="Q181" s="227">
        <v>0</v>
      </c>
      <c r="R181" s="227">
        <f>Q181*H181</f>
        <v>0</v>
      </c>
      <c r="S181" s="227">
        <v>0</v>
      </c>
      <c r="T181" s="228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229" t="s">
        <v>167</v>
      </c>
      <c r="AT181" s="229" t="s">
        <v>128</v>
      </c>
      <c r="AU181" s="229" t="s">
        <v>84</v>
      </c>
      <c r="AY181" s="15" t="s">
        <v>126</v>
      </c>
      <c r="BE181" s="230">
        <f>IF(N181="základní",J181,0)</f>
        <v>0</v>
      </c>
      <c r="BF181" s="230">
        <f>IF(N181="snížená",J181,0)</f>
        <v>0</v>
      </c>
      <c r="BG181" s="230">
        <f>IF(N181="zákl. přenesená",J181,0)</f>
        <v>0</v>
      </c>
      <c r="BH181" s="230">
        <f>IF(N181="sníž. přenesená",J181,0)</f>
        <v>0</v>
      </c>
      <c r="BI181" s="230">
        <f>IF(N181="nulová",J181,0)</f>
        <v>0</v>
      </c>
      <c r="BJ181" s="15" t="s">
        <v>82</v>
      </c>
      <c r="BK181" s="230">
        <f>ROUND(I181*H181,2)</f>
        <v>0</v>
      </c>
      <c r="BL181" s="15" t="s">
        <v>167</v>
      </c>
      <c r="BM181" s="229" t="s">
        <v>314</v>
      </c>
    </row>
    <row r="182" s="2" customFormat="1" ht="24.15" customHeight="1">
      <c r="A182" s="36"/>
      <c r="B182" s="37"/>
      <c r="C182" s="217" t="s">
        <v>291</v>
      </c>
      <c r="D182" s="217" t="s">
        <v>128</v>
      </c>
      <c r="E182" s="218" t="s">
        <v>422</v>
      </c>
      <c r="F182" s="219" t="s">
        <v>423</v>
      </c>
      <c r="G182" s="220" t="s">
        <v>192</v>
      </c>
      <c r="H182" s="221">
        <v>3</v>
      </c>
      <c r="I182" s="222"/>
      <c r="J182" s="223">
        <f>ROUND(I182*H182,2)</f>
        <v>0</v>
      </c>
      <c r="K182" s="224"/>
      <c r="L182" s="42"/>
      <c r="M182" s="225" t="s">
        <v>1</v>
      </c>
      <c r="N182" s="226" t="s">
        <v>39</v>
      </c>
      <c r="O182" s="89"/>
      <c r="P182" s="227">
        <f>O182*H182</f>
        <v>0</v>
      </c>
      <c r="Q182" s="227">
        <v>0.14321112</v>
      </c>
      <c r="R182" s="227">
        <f>Q182*H182</f>
        <v>0.42963335999999996</v>
      </c>
      <c r="S182" s="227">
        <v>0</v>
      </c>
      <c r="T182" s="228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29" t="s">
        <v>167</v>
      </c>
      <c r="AT182" s="229" t="s">
        <v>128</v>
      </c>
      <c r="AU182" s="229" t="s">
        <v>84</v>
      </c>
      <c r="AY182" s="15" t="s">
        <v>126</v>
      </c>
      <c r="BE182" s="230">
        <f>IF(N182="základní",J182,0)</f>
        <v>0</v>
      </c>
      <c r="BF182" s="230">
        <f>IF(N182="snížená",J182,0)</f>
        <v>0</v>
      </c>
      <c r="BG182" s="230">
        <f>IF(N182="zákl. přenesená",J182,0)</f>
        <v>0</v>
      </c>
      <c r="BH182" s="230">
        <f>IF(N182="sníž. přenesená",J182,0)</f>
        <v>0</v>
      </c>
      <c r="BI182" s="230">
        <f>IF(N182="nulová",J182,0)</f>
        <v>0</v>
      </c>
      <c r="BJ182" s="15" t="s">
        <v>82</v>
      </c>
      <c r="BK182" s="230">
        <f>ROUND(I182*H182,2)</f>
        <v>0</v>
      </c>
      <c r="BL182" s="15" t="s">
        <v>167</v>
      </c>
      <c r="BM182" s="229" t="s">
        <v>424</v>
      </c>
    </row>
    <row r="183" s="2" customFormat="1" ht="24.15" customHeight="1">
      <c r="A183" s="36"/>
      <c r="B183" s="37"/>
      <c r="C183" s="217" t="s">
        <v>295</v>
      </c>
      <c r="D183" s="217" t="s">
        <v>128</v>
      </c>
      <c r="E183" s="218" t="s">
        <v>425</v>
      </c>
      <c r="F183" s="219" t="s">
        <v>426</v>
      </c>
      <c r="G183" s="220" t="s">
        <v>192</v>
      </c>
      <c r="H183" s="221">
        <v>3</v>
      </c>
      <c r="I183" s="222"/>
      <c r="J183" s="223">
        <f>ROUND(I183*H183,2)</f>
        <v>0</v>
      </c>
      <c r="K183" s="224"/>
      <c r="L183" s="42"/>
      <c r="M183" s="225" t="s">
        <v>1</v>
      </c>
      <c r="N183" s="226" t="s">
        <v>39</v>
      </c>
      <c r="O183" s="89"/>
      <c r="P183" s="227">
        <f>O183*H183</f>
        <v>0</v>
      </c>
      <c r="Q183" s="227">
        <v>0</v>
      </c>
      <c r="R183" s="227">
        <f>Q183*H183</f>
        <v>0</v>
      </c>
      <c r="S183" s="227">
        <v>0</v>
      </c>
      <c r="T183" s="228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229" t="s">
        <v>167</v>
      </c>
      <c r="AT183" s="229" t="s">
        <v>128</v>
      </c>
      <c r="AU183" s="229" t="s">
        <v>84</v>
      </c>
      <c r="AY183" s="15" t="s">
        <v>126</v>
      </c>
      <c r="BE183" s="230">
        <f>IF(N183="základní",J183,0)</f>
        <v>0</v>
      </c>
      <c r="BF183" s="230">
        <f>IF(N183="snížená",J183,0)</f>
        <v>0</v>
      </c>
      <c r="BG183" s="230">
        <f>IF(N183="zákl. přenesená",J183,0)</f>
        <v>0</v>
      </c>
      <c r="BH183" s="230">
        <f>IF(N183="sníž. přenesená",J183,0)</f>
        <v>0</v>
      </c>
      <c r="BI183" s="230">
        <f>IF(N183="nulová",J183,0)</f>
        <v>0</v>
      </c>
      <c r="BJ183" s="15" t="s">
        <v>82</v>
      </c>
      <c r="BK183" s="230">
        <f>ROUND(I183*H183,2)</f>
        <v>0</v>
      </c>
      <c r="BL183" s="15" t="s">
        <v>167</v>
      </c>
      <c r="BM183" s="229" t="s">
        <v>427</v>
      </c>
    </row>
    <row r="184" s="2" customFormat="1" ht="24.15" customHeight="1">
      <c r="A184" s="36"/>
      <c r="B184" s="37"/>
      <c r="C184" s="217" t="s">
        <v>299</v>
      </c>
      <c r="D184" s="217" t="s">
        <v>128</v>
      </c>
      <c r="E184" s="218" t="s">
        <v>428</v>
      </c>
      <c r="F184" s="219" t="s">
        <v>429</v>
      </c>
      <c r="G184" s="220" t="s">
        <v>192</v>
      </c>
      <c r="H184" s="221">
        <v>3</v>
      </c>
      <c r="I184" s="222"/>
      <c r="J184" s="223">
        <f>ROUND(I184*H184,2)</f>
        <v>0</v>
      </c>
      <c r="K184" s="224"/>
      <c r="L184" s="42"/>
      <c r="M184" s="225" t="s">
        <v>1</v>
      </c>
      <c r="N184" s="226" t="s">
        <v>39</v>
      </c>
      <c r="O184" s="89"/>
      <c r="P184" s="227">
        <f>O184*H184</f>
        <v>0</v>
      </c>
      <c r="Q184" s="227">
        <v>0</v>
      </c>
      <c r="R184" s="227">
        <f>Q184*H184</f>
        <v>0</v>
      </c>
      <c r="S184" s="227">
        <v>0</v>
      </c>
      <c r="T184" s="228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29" t="s">
        <v>167</v>
      </c>
      <c r="AT184" s="229" t="s">
        <v>128</v>
      </c>
      <c r="AU184" s="229" t="s">
        <v>84</v>
      </c>
      <c r="AY184" s="15" t="s">
        <v>126</v>
      </c>
      <c r="BE184" s="230">
        <f>IF(N184="základní",J184,0)</f>
        <v>0</v>
      </c>
      <c r="BF184" s="230">
        <f>IF(N184="snížená",J184,0)</f>
        <v>0</v>
      </c>
      <c r="BG184" s="230">
        <f>IF(N184="zákl. přenesená",J184,0)</f>
        <v>0</v>
      </c>
      <c r="BH184" s="230">
        <f>IF(N184="sníž. přenesená",J184,0)</f>
        <v>0</v>
      </c>
      <c r="BI184" s="230">
        <f>IF(N184="nulová",J184,0)</f>
        <v>0</v>
      </c>
      <c r="BJ184" s="15" t="s">
        <v>82</v>
      </c>
      <c r="BK184" s="230">
        <f>ROUND(I184*H184,2)</f>
        <v>0</v>
      </c>
      <c r="BL184" s="15" t="s">
        <v>167</v>
      </c>
      <c r="BM184" s="229" t="s">
        <v>430</v>
      </c>
    </row>
    <row r="185" s="2" customFormat="1" ht="24.15" customHeight="1">
      <c r="A185" s="36"/>
      <c r="B185" s="37"/>
      <c r="C185" s="217" t="s">
        <v>303</v>
      </c>
      <c r="D185" s="217" t="s">
        <v>128</v>
      </c>
      <c r="E185" s="218" t="s">
        <v>316</v>
      </c>
      <c r="F185" s="219" t="s">
        <v>317</v>
      </c>
      <c r="G185" s="220" t="s">
        <v>143</v>
      </c>
      <c r="H185" s="221">
        <v>5</v>
      </c>
      <c r="I185" s="222"/>
      <c r="J185" s="223">
        <f>ROUND(I185*H185,2)</f>
        <v>0</v>
      </c>
      <c r="K185" s="224"/>
      <c r="L185" s="42"/>
      <c r="M185" s="225" t="s">
        <v>1</v>
      </c>
      <c r="N185" s="226" t="s">
        <v>39</v>
      </c>
      <c r="O185" s="89"/>
      <c r="P185" s="227">
        <f>O185*H185</f>
        <v>0</v>
      </c>
      <c r="Q185" s="227">
        <v>0</v>
      </c>
      <c r="R185" s="227">
        <f>Q185*H185</f>
        <v>0</v>
      </c>
      <c r="S185" s="227">
        <v>0.32500000000000001</v>
      </c>
      <c r="T185" s="228">
        <f>S185*H185</f>
        <v>1.625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229" t="s">
        <v>167</v>
      </c>
      <c r="AT185" s="229" t="s">
        <v>128</v>
      </c>
      <c r="AU185" s="229" t="s">
        <v>84</v>
      </c>
      <c r="AY185" s="15" t="s">
        <v>126</v>
      </c>
      <c r="BE185" s="230">
        <f>IF(N185="základní",J185,0)</f>
        <v>0</v>
      </c>
      <c r="BF185" s="230">
        <f>IF(N185="snížená",J185,0)</f>
        <v>0</v>
      </c>
      <c r="BG185" s="230">
        <f>IF(N185="zákl. přenesená",J185,0)</f>
        <v>0</v>
      </c>
      <c r="BH185" s="230">
        <f>IF(N185="sníž. přenesená",J185,0)</f>
        <v>0</v>
      </c>
      <c r="BI185" s="230">
        <f>IF(N185="nulová",J185,0)</f>
        <v>0</v>
      </c>
      <c r="BJ185" s="15" t="s">
        <v>82</v>
      </c>
      <c r="BK185" s="230">
        <f>ROUND(I185*H185,2)</f>
        <v>0</v>
      </c>
      <c r="BL185" s="15" t="s">
        <v>167</v>
      </c>
      <c r="BM185" s="229" t="s">
        <v>318</v>
      </c>
    </row>
    <row r="186" s="2" customFormat="1" ht="33" customHeight="1">
      <c r="A186" s="36"/>
      <c r="B186" s="37"/>
      <c r="C186" s="217" t="s">
        <v>307</v>
      </c>
      <c r="D186" s="217" t="s">
        <v>128</v>
      </c>
      <c r="E186" s="218" t="s">
        <v>431</v>
      </c>
      <c r="F186" s="219" t="s">
        <v>432</v>
      </c>
      <c r="G186" s="220" t="s">
        <v>192</v>
      </c>
      <c r="H186" s="221">
        <v>6</v>
      </c>
      <c r="I186" s="222"/>
      <c r="J186" s="223">
        <f>ROUND(I186*H186,2)</f>
        <v>0</v>
      </c>
      <c r="K186" s="224"/>
      <c r="L186" s="42"/>
      <c r="M186" s="225" t="s">
        <v>1</v>
      </c>
      <c r="N186" s="226" t="s">
        <v>39</v>
      </c>
      <c r="O186" s="89"/>
      <c r="P186" s="227">
        <f>O186*H186</f>
        <v>0</v>
      </c>
      <c r="Q186" s="227">
        <v>0</v>
      </c>
      <c r="R186" s="227">
        <f>Q186*H186</f>
        <v>0</v>
      </c>
      <c r="S186" s="227">
        <v>0.28999999999999998</v>
      </c>
      <c r="T186" s="228">
        <f>S186*H186</f>
        <v>1.7399999999999998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29" t="s">
        <v>167</v>
      </c>
      <c r="AT186" s="229" t="s">
        <v>128</v>
      </c>
      <c r="AU186" s="229" t="s">
        <v>84</v>
      </c>
      <c r="AY186" s="15" t="s">
        <v>126</v>
      </c>
      <c r="BE186" s="230">
        <f>IF(N186="základní",J186,0)</f>
        <v>0</v>
      </c>
      <c r="BF186" s="230">
        <f>IF(N186="snížená",J186,0)</f>
        <v>0</v>
      </c>
      <c r="BG186" s="230">
        <f>IF(N186="zákl. přenesená",J186,0)</f>
        <v>0</v>
      </c>
      <c r="BH186" s="230">
        <f>IF(N186="sníž. přenesená",J186,0)</f>
        <v>0</v>
      </c>
      <c r="BI186" s="230">
        <f>IF(N186="nulová",J186,0)</f>
        <v>0</v>
      </c>
      <c r="BJ186" s="15" t="s">
        <v>82</v>
      </c>
      <c r="BK186" s="230">
        <f>ROUND(I186*H186,2)</f>
        <v>0</v>
      </c>
      <c r="BL186" s="15" t="s">
        <v>167</v>
      </c>
      <c r="BM186" s="229" t="s">
        <v>433</v>
      </c>
    </row>
    <row r="187" s="2" customFormat="1" ht="24.15" customHeight="1">
      <c r="A187" s="36"/>
      <c r="B187" s="37"/>
      <c r="C187" s="217" t="s">
        <v>311</v>
      </c>
      <c r="D187" s="217" t="s">
        <v>128</v>
      </c>
      <c r="E187" s="218" t="s">
        <v>328</v>
      </c>
      <c r="F187" s="219" t="s">
        <v>329</v>
      </c>
      <c r="G187" s="220" t="s">
        <v>152</v>
      </c>
      <c r="H187" s="221">
        <v>3.3650000000000002</v>
      </c>
      <c r="I187" s="222"/>
      <c r="J187" s="223">
        <f>ROUND(I187*H187,2)</f>
        <v>0</v>
      </c>
      <c r="K187" s="224"/>
      <c r="L187" s="42"/>
      <c r="M187" s="225" t="s">
        <v>1</v>
      </c>
      <c r="N187" s="226" t="s">
        <v>39</v>
      </c>
      <c r="O187" s="89"/>
      <c r="P187" s="227">
        <f>O187*H187</f>
        <v>0</v>
      </c>
      <c r="Q187" s="227">
        <v>0</v>
      </c>
      <c r="R187" s="227">
        <f>Q187*H187</f>
        <v>0</v>
      </c>
      <c r="S187" s="227">
        <v>0</v>
      </c>
      <c r="T187" s="228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29" t="s">
        <v>167</v>
      </c>
      <c r="AT187" s="229" t="s">
        <v>128</v>
      </c>
      <c r="AU187" s="229" t="s">
        <v>84</v>
      </c>
      <c r="AY187" s="15" t="s">
        <v>126</v>
      </c>
      <c r="BE187" s="230">
        <f>IF(N187="základní",J187,0)</f>
        <v>0</v>
      </c>
      <c r="BF187" s="230">
        <f>IF(N187="snížená",J187,0)</f>
        <v>0</v>
      </c>
      <c r="BG187" s="230">
        <f>IF(N187="zákl. přenesená",J187,0)</f>
        <v>0</v>
      </c>
      <c r="BH187" s="230">
        <f>IF(N187="sníž. přenesená",J187,0)</f>
        <v>0</v>
      </c>
      <c r="BI187" s="230">
        <f>IF(N187="nulová",J187,0)</f>
        <v>0</v>
      </c>
      <c r="BJ187" s="15" t="s">
        <v>82</v>
      </c>
      <c r="BK187" s="230">
        <f>ROUND(I187*H187,2)</f>
        <v>0</v>
      </c>
      <c r="BL187" s="15" t="s">
        <v>167</v>
      </c>
      <c r="BM187" s="229" t="s">
        <v>330</v>
      </c>
    </row>
    <row r="188" s="2" customFormat="1" ht="24.15" customHeight="1">
      <c r="A188" s="36"/>
      <c r="B188" s="37"/>
      <c r="C188" s="217" t="s">
        <v>315</v>
      </c>
      <c r="D188" s="217" t="s">
        <v>128</v>
      </c>
      <c r="E188" s="218" t="s">
        <v>332</v>
      </c>
      <c r="F188" s="219" t="s">
        <v>333</v>
      </c>
      <c r="G188" s="220" t="s">
        <v>152</v>
      </c>
      <c r="H188" s="221">
        <v>3.3650000000000002</v>
      </c>
      <c r="I188" s="222"/>
      <c r="J188" s="223">
        <f>ROUND(I188*H188,2)</f>
        <v>0</v>
      </c>
      <c r="K188" s="224"/>
      <c r="L188" s="42"/>
      <c r="M188" s="225" t="s">
        <v>1</v>
      </c>
      <c r="N188" s="226" t="s">
        <v>39</v>
      </c>
      <c r="O188" s="89"/>
      <c r="P188" s="227">
        <f>O188*H188</f>
        <v>0</v>
      </c>
      <c r="Q188" s="227">
        <v>0</v>
      </c>
      <c r="R188" s="227">
        <f>Q188*H188</f>
        <v>0</v>
      </c>
      <c r="S188" s="227">
        <v>0</v>
      </c>
      <c r="T188" s="228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229" t="s">
        <v>167</v>
      </c>
      <c r="AT188" s="229" t="s">
        <v>128</v>
      </c>
      <c r="AU188" s="229" t="s">
        <v>84</v>
      </c>
      <c r="AY188" s="15" t="s">
        <v>126</v>
      </c>
      <c r="BE188" s="230">
        <f>IF(N188="základní",J188,0)</f>
        <v>0</v>
      </c>
      <c r="BF188" s="230">
        <f>IF(N188="snížená",J188,0)</f>
        <v>0</v>
      </c>
      <c r="BG188" s="230">
        <f>IF(N188="zákl. přenesená",J188,0)</f>
        <v>0</v>
      </c>
      <c r="BH188" s="230">
        <f>IF(N188="sníž. přenesená",J188,0)</f>
        <v>0</v>
      </c>
      <c r="BI188" s="230">
        <f>IF(N188="nulová",J188,0)</f>
        <v>0</v>
      </c>
      <c r="BJ188" s="15" t="s">
        <v>82</v>
      </c>
      <c r="BK188" s="230">
        <f>ROUND(I188*H188,2)</f>
        <v>0</v>
      </c>
      <c r="BL188" s="15" t="s">
        <v>167</v>
      </c>
      <c r="BM188" s="229" t="s">
        <v>334</v>
      </c>
    </row>
    <row r="189" s="2" customFormat="1" ht="33" customHeight="1">
      <c r="A189" s="36"/>
      <c r="B189" s="37"/>
      <c r="C189" s="217" t="s">
        <v>319</v>
      </c>
      <c r="D189" s="217" t="s">
        <v>128</v>
      </c>
      <c r="E189" s="218" t="s">
        <v>336</v>
      </c>
      <c r="F189" s="219" t="s">
        <v>337</v>
      </c>
      <c r="G189" s="220" t="s">
        <v>152</v>
      </c>
      <c r="H189" s="221">
        <v>3.9649999999999999</v>
      </c>
      <c r="I189" s="222"/>
      <c r="J189" s="223">
        <f>ROUND(I189*H189,2)</f>
        <v>0</v>
      </c>
      <c r="K189" s="224"/>
      <c r="L189" s="42"/>
      <c r="M189" s="225" t="s">
        <v>1</v>
      </c>
      <c r="N189" s="226" t="s">
        <v>39</v>
      </c>
      <c r="O189" s="89"/>
      <c r="P189" s="227">
        <f>O189*H189</f>
        <v>0</v>
      </c>
      <c r="Q189" s="227">
        <v>0</v>
      </c>
      <c r="R189" s="227">
        <f>Q189*H189</f>
        <v>0</v>
      </c>
      <c r="S189" s="227">
        <v>0</v>
      </c>
      <c r="T189" s="228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229" t="s">
        <v>167</v>
      </c>
      <c r="AT189" s="229" t="s">
        <v>128</v>
      </c>
      <c r="AU189" s="229" t="s">
        <v>84</v>
      </c>
      <c r="AY189" s="15" t="s">
        <v>126</v>
      </c>
      <c r="BE189" s="230">
        <f>IF(N189="základní",J189,0)</f>
        <v>0</v>
      </c>
      <c r="BF189" s="230">
        <f>IF(N189="snížená",J189,0)</f>
        <v>0</v>
      </c>
      <c r="BG189" s="230">
        <f>IF(N189="zákl. přenesená",J189,0)</f>
        <v>0</v>
      </c>
      <c r="BH189" s="230">
        <f>IF(N189="sníž. přenesená",J189,0)</f>
        <v>0</v>
      </c>
      <c r="BI189" s="230">
        <f>IF(N189="nulová",J189,0)</f>
        <v>0</v>
      </c>
      <c r="BJ189" s="15" t="s">
        <v>82</v>
      </c>
      <c r="BK189" s="230">
        <f>ROUND(I189*H189,2)</f>
        <v>0</v>
      </c>
      <c r="BL189" s="15" t="s">
        <v>167</v>
      </c>
      <c r="BM189" s="229" t="s">
        <v>338</v>
      </c>
    </row>
    <row r="190" s="2" customFormat="1" ht="24.15" customHeight="1">
      <c r="A190" s="36"/>
      <c r="B190" s="37"/>
      <c r="C190" s="217" t="s">
        <v>323</v>
      </c>
      <c r="D190" s="217" t="s">
        <v>128</v>
      </c>
      <c r="E190" s="218" t="s">
        <v>340</v>
      </c>
      <c r="F190" s="219" t="s">
        <v>341</v>
      </c>
      <c r="G190" s="220" t="s">
        <v>152</v>
      </c>
      <c r="H190" s="221">
        <v>0.441</v>
      </c>
      <c r="I190" s="222"/>
      <c r="J190" s="223">
        <f>ROUND(I190*H190,2)</f>
        <v>0</v>
      </c>
      <c r="K190" s="224"/>
      <c r="L190" s="42"/>
      <c r="M190" s="225" t="s">
        <v>1</v>
      </c>
      <c r="N190" s="226" t="s">
        <v>39</v>
      </c>
      <c r="O190" s="89"/>
      <c r="P190" s="227">
        <f>O190*H190</f>
        <v>0</v>
      </c>
      <c r="Q190" s="227">
        <v>0</v>
      </c>
      <c r="R190" s="227">
        <f>Q190*H190</f>
        <v>0</v>
      </c>
      <c r="S190" s="227">
        <v>0</v>
      </c>
      <c r="T190" s="228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229" t="s">
        <v>167</v>
      </c>
      <c r="AT190" s="229" t="s">
        <v>128</v>
      </c>
      <c r="AU190" s="229" t="s">
        <v>84</v>
      </c>
      <c r="AY190" s="15" t="s">
        <v>126</v>
      </c>
      <c r="BE190" s="230">
        <f>IF(N190="základní",J190,0)</f>
        <v>0</v>
      </c>
      <c r="BF190" s="230">
        <f>IF(N190="snížená",J190,0)</f>
        <v>0</v>
      </c>
      <c r="BG190" s="230">
        <f>IF(N190="zákl. přenesená",J190,0)</f>
        <v>0</v>
      </c>
      <c r="BH190" s="230">
        <f>IF(N190="sníž. přenesená",J190,0)</f>
        <v>0</v>
      </c>
      <c r="BI190" s="230">
        <f>IF(N190="nulová",J190,0)</f>
        <v>0</v>
      </c>
      <c r="BJ190" s="15" t="s">
        <v>82</v>
      </c>
      <c r="BK190" s="230">
        <f>ROUND(I190*H190,2)</f>
        <v>0</v>
      </c>
      <c r="BL190" s="15" t="s">
        <v>167</v>
      </c>
      <c r="BM190" s="229" t="s">
        <v>342</v>
      </c>
    </row>
    <row r="191" s="2" customFormat="1" ht="24.15" customHeight="1">
      <c r="A191" s="36"/>
      <c r="B191" s="37"/>
      <c r="C191" s="217" t="s">
        <v>327</v>
      </c>
      <c r="D191" s="217" t="s">
        <v>128</v>
      </c>
      <c r="E191" s="218" t="s">
        <v>344</v>
      </c>
      <c r="F191" s="219" t="s">
        <v>345</v>
      </c>
      <c r="G191" s="220" t="s">
        <v>152</v>
      </c>
      <c r="H191" s="221">
        <v>4.4100000000000001</v>
      </c>
      <c r="I191" s="222"/>
      <c r="J191" s="223">
        <f>ROUND(I191*H191,2)</f>
        <v>0</v>
      </c>
      <c r="K191" s="224"/>
      <c r="L191" s="42"/>
      <c r="M191" s="225" t="s">
        <v>1</v>
      </c>
      <c r="N191" s="226" t="s">
        <v>39</v>
      </c>
      <c r="O191" s="89"/>
      <c r="P191" s="227">
        <f>O191*H191</f>
        <v>0</v>
      </c>
      <c r="Q191" s="227">
        <v>0</v>
      </c>
      <c r="R191" s="227">
        <f>Q191*H191</f>
        <v>0</v>
      </c>
      <c r="S191" s="227">
        <v>0</v>
      </c>
      <c r="T191" s="228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229" t="s">
        <v>167</v>
      </c>
      <c r="AT191" s="229" t="s">
        <v>128</v>
      </c>
      <c r="AU191" s="229" t="s">
        <v>84</v>
      </c>
      <c r="AY191" s="15" t="s">
        <v>126</v>
      </c>
      <c r="BE191" s="230">
        <f>IF(N191="základní",J191,0)</f>
        <v>0</v>
      </c>
      <c r="BF191" s="230">
        <f>IF(N191="snížená",J191,0)</f>
        <v>0</v>
      </c>
      <c r="BG191" s="230">
        <f>IF(N191="zákl. přenesená",J191,0)</f>
        <v>0</v>
      </c>
      <c r="BH191" s="230">
        <f>IF(N191="sníž. přenesená",J191,0)</f>
        <v>0</v>
      </c>
      <c r="BI191" s="230">
        <f>IF(N191="nulová",J191,0)</f>
        <v>0</v>
      </c>
      <c r="BJ191" s="15" t="s">
        <v>82</v>
      </c>
      <c r="BK191" s="230">
        <f>ROUND(I191*H191,2)</f>
        <v>0</v>
      </c>
      <c r="BL191" s="15" t="s">
        <v>167</v>
      </c>
      <c r="BM191" s="229" t="s">
        <v>346</v>
      </c>
    </row>
    <row r="192" s="13" customFormat="1">
      <c r="A192" s="13"/>
      <c r="B192" s="231"/>
      <c r="C192" s="232"/>
      <c r="D192" s="233" t="s">
        <v>134</v>
      </c>
      <c r="E192" s="232"/>
      <c r="F192" s="235" t="s">
        <v>434</v>
      </c>
      <c r="G192" s="232"/>
      <c r="H192" s="236">
        <v>4.4100000000000001</v>
      </c>
      <c r="I192" s="237"/>
      <c r="J192" s="232"/>
      <c r="K192" s="232"/>
      <c r="L192" s="238"/>
      <c r="M192" s="239"/>
      <c r="N192" s="240"/>
      <c r="O192" s="240"/>
      <c r="P192" s="240"/>
      <c r="Q192" s="240"/>
      <c r="R192" s="240"/>
      <c r="S192" s="240"/>
      <c r="T192" s="241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2" t="s">
        <v>134</v>
      </c>
      <c r="AU192" s="242" t="s">
        <v>84</v>
      </c>
      <c r="AV192" s="13" t="s">
        <v>84</v>
      </c>
      <c r="AW192" s="13" t="s">
        <v>4</v>
      </c>
      <c r="AX192" s="13" t="s">
        <v>82</v>
      </c>
      <c r="AY192" s="242" t="s">
        <v>126</v>
      </c>
    </row>
    <row r="193" s="2" customFormat="1" ht="24.15" customHeight="1">
      <c r="A193" s="36"/>
      <c r="B193" s="37"/>
      <c r="C193" s="217" t="s">
        <v>331</v>
      </c>
      <c r="D193" s="217" t="s">
        <v>128</v>
      </c>
      <c r="E193" s="218" t="s">
        <v>435</v>
      </c>
      <c r="F193" s="219" t="s">
        <v>436</v>
      </c>
      <c r="G193" s="220" t="s">
        <v>351</v>
      </c>
      <c r="H193" s="221">
        <v>1</v>
      </c>
      <c r="I193" s="222"/>
      <c r="J193" s="223">
        <f>ROUND(I193*H193,2)</f>
        <v>0</v>
      </c>
      <c r="K193" s="224"/>
      <c r="L193" s="42"/>
      <c r="M193" s="225" t="s">
        <v>1</v>
      </c>
      <c r="N193" s="226" t="s">
        <v>39</v>
      </c>
      <c r="O193" s="89"/>
      <c r="P193" s="227">
        <f>O193*H193</f>
        <v>0</v>
      </c>
      <c r="Q193" s="227">
        <v>0</v>
      </c>
      <c r="R193" s="227">
        <f>Q193*H193</f>
        <v>0</v>
      </c>
      <c r="S193" s="227">
        <v>0</v>
      </c>
      <c r="T193" s="228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229" t="s">
        <v>167</v>
      </c>
      <c r="AT193" s="229" t="s">
        <v>128</v>
      </c>
      <c r="AU193" s="229" t="s">
        <v>84</v>
      </c>
      <c r="AY193" s="15" t="s">
        <v>126</v>
      </c>
      <c r="BE193" s="230">
        <f>IF(N193="základní",J193,0)</f>
        <v>0</v>
      </c>
      <c r="BF193" s="230">
        <f>IF(N193="snížená",J193,0)</f>
        <v>0</v>
      </c>
      <c r="BG193" s="230">
        <f>IF(N193="zákl. přenesená",J193,0)</f>
        <v>0</v>
      </c>
      <c r="BH193" s="230">
        <f>IF(N193="sníž. přenesená",J193,0)</f>
        <v>0</v>
      </c>
      <c r="BI193" s="230">
        <f>IF(N193="nulová",J193,0)</f>
        <v>0</v>
      </c>
      <c r="BJ193" s="15" t="s">
        <v>82</v>
      </c>
      <c r="BK193" s="230">
        <f>ROUND(I193*H193,2)</f>
        <v>0</v>
      </c>
      <c r="BL193" s="15" t="s">
        <v>167</v>
      </c>
      <c r="BM193" s="229" t="s">
        <v>437</v>
      </c>
    </row>
    <row r="194" s="12" customFormat="1" ht="25.92" customHeight="1">
      <c r="A194" s="12"/>
      <c r="B194" s="201"/>
      <c r="C194" s="202"/>
      <c r="D194" s="203" t="s">
        <v>73</v>
      </c>
      <c r="E194" s="204" t="s">
        <v>353</v>
      </c>
      <c r="F194" s="204" t="s">
        <v>354</v>
      </c>
      <c r="G194" s="202"/>
      <c r="H194" s="202"/>
      <c r="I194" s="205"/>
      <c r="J194" s="206">
        <f>BK194</f>
        <v>0</v>
      </c>
      <c r="K194" s="202"/>
      <c r="L194" s="207"/>
      <c r="M194" s="208"/>
      <c r="N194" s="209"/>
      <c r="O194" s="209"/>
      <c r="P194" s="210">
        <f>SUM(P195:P196)</f>
        <v>0</v>
      </c>
      <c r="Q194" s="209"/>
      <c r="R194" s="210">
        <f>SUM(R195:R196)</f>
        <v>0</v>
      </c>
      <c r="S194" s="209"/>
      <c r="T194" s="211">
        <f>SUM(T195:T196)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12" t="s">
        <v>132</v>
      </c>
      <c r="AT194" s="213" t="s">
        <v>73</v>
      </c>
      <c r="AU194" s="213" t="s">
        <v>74</v>
      </c>
      <c r="AY194" s="212" t="s">
        <v>126</v>
      </c>
      <c r="BK194" s="214">
        <f>SUM(BK195:BK196)</f>
        <v>0</v>
      </c>
    </row>
    <row r="195" s="2" customFormat="1" ht="16.5" customHeight="1">
      <c r="A195" s="36"/>
      <c r="B195" s="37"/>
      <c r="C195" s="217" t="s">
        <v>335</v>
      </c>
      <c r="D195" s="217" t="s">
        <v>128</v>
      </c>
      <c r="E195" s="218" t="s">
        <v>356</v>
      </c>
      <c r="F195" s="219" t="s">
        <v>357</v>
      </c>
      <c r="G195" s="220" t="s">
        <v>215</v>
      </c>
      <c r="H195" s="221">
        <v>8</v>
      </c>
      <c r="I195" s="222"/>
      <c r="J195" s="223">
        <f>ROUND(I195*H195,2)</f>
        <v>0</v>
      </c>
      <c r="K195" s="224"/>
      <c r="L195" s="42"/>
      <c r="M195" s="225" t="s">
        <v>1</v>
      </c>
      <c r="N195" s="226" t="s">
        <v>39</v>
      </c>
      <c r="O195" s="89"/>
      <c r="P195" s="227">
        <f>O195*H195</f>
        <v>0</v>
      </c>
      <c r="Q195" s="227">
        <v>0</v>
      </c>
      <c r="R195" s="227">
        <f>Q195*H195</f>
        <v>0</v>
      </c>
      <c r="S195" s="227">
        <v>0</v>
      </c>
      <c r="T195" s="228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229" t="s">
        <v>358</v>
      </c>
      <c r="AT195" s="229" t="s">
        <v>128</v>
      </c>
      <c r="AU195" s="229" t="s">
        <v>82</v>
      </c>
      <c r="AY195" s="15" t="s">
        <v>126</v>
      </c>
      <c r="BE195" s="230">
        <f>IF(N195="základní",J195,0)</f>
        <v>0</v>
      </c>
      <c r="BF195" s="230">
        <f>IF(N195="snížená",J195,0)</f>
        <v>0</v>
      </c>
      <c r="BG195" s="230">
        <f>IF(N195="zákl. přenesená",J195,0)</f>
        <v>0</v>
      </c>
      <c r="BH195" s="230">
        <f>IF(N195="sníž. přenesená",J195,0)</f>
        <v>0</v>
      </c>
      <c r="BI195" s="230">
        <f>IF(N195="nulová",J195,0)</f>
        <v>0</v>
      </c>
      <c r="BJ195" s="15" t="s">
        <v>82</v>
      </c>
      <c r="BK195" s="230">
        <f>ROUND(I195*H195,2)</f>
        <v>0</v>
      </c>
      <c r="BL195" s="15" t="s">
        <v>358</v>
      </c>
      <c r="BM195" s="229" t="s">
        <v>359</v>
      </c>
    </row>
    <row r="196" s="2" customFormat="1" ht="16.5" customHeight="1">
      <c r="A196" s="36"/>
      <c r="B196" s="37"/>
      <c r="C196" s="217" t="s">
        <v>339</v>
      </c>
      <c r="D196" s="217" t="s">
        <v>128</v>
      </c>
      <c r="E196" s="218" t="s">
        <v>361</v>
      </c>
      <c r="F196" s="219" t="s">
        <v>362</v>
      </c>
      <c r="G196" s="220" t="s">
        <v>215</v>
      </c>
      <c r="H196" s="221">
        <v>16</v>
      </c>
      <c r="I196" s="222"/>
      <c r="J196" s="223">
        <f>ROUND(I196*H196,2)</f>
        <v>0</v>
      </c>
      <c r="K196" s="224"/>
      <c r="L196" s="42"/>
      <c r="M196" s="225" t="s">
        <v>1</v>
      </c>
      <c r="N196" s="226" t="s">
        <v>39</v>
      </c>
      <c r="O196" s="89"/>
      <c r="P196" s="227">
        <f>O196*H196</f>
        <v>0</v>
      </c>
      <c r="Q196" s="227">
        <v>0</v>
      </c>
      <c r="R196" s="227">
        <f>Q196*H196</f>
        <v>0</v>
      </c>
      <c r="S196" s="227">
        <v>0</v>
      </c>
      <c r="T196" s="228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229" t="s">
        <v>358</v>
      </c>
      <c r="AT196" s="229" t="s">
        <v>128</v>
      </c>
      <c r="AU196" s="229" t="s">
        <v>82</v>
      </c>
      <c r="AY196" s="15" t="s">
        <v>126</v>
      </c>
      <c r="BE196" s="230">
        <f>IF(N196="základní",J196,0)</f>
        <v>0</v>
      </c>
      <c r="BF196" s="230">
        <f>IF(N196="snížená",J196,0)</f>
        <v>0</v>
      </c>
      <c r="BG196" s="230">
        <f>IF(N196="zákl. přenesená",J196,0)</f>
        <v>0</v>
      </c>
      <c r="BH196" s="230">
        <f>IF(N196="sníž. přenesená",J196,0)</f>
        <v>0</v>
      </c>
      <c r="BI196" s="230">
        <f>IF(N196="nulová",J196,0)</f>
        <v>0</v>
      </c>
      <c r="BJ196" s="15" t="s">
        <v>82</v>
      </c>
      <c r="BK196" s="230">
        <f>ROUND(I196*H196,2)</f>
        <v>0</v>
      </c>
      <c r="BL196" s="15" t="s">
        <v>358</v>
      </c>
      <c r="BM196" s="229" t="s">
        <v>363</v>
      </c>
    </row>
    <row r="197" s="12" customFormat="1" ht="25.92" customHeight="1">
      <c r="A197" s="12"/>
      <c r="B197" s="201"/>
      <c r="C197" s="202"/>
      <c r="D197" s="203" t="s">
        <v>73</v>
      </c>
      <c r="E197" s="204" t="s">
        <v>364</v>
      </c>
      <c r="F197" s="204" t="s">
        <v>365</v>
      </c>
      <c r="G197" s="202"/>
      <c r="H197" s="202"/>
      <c r="I197" s="205"/>
      <c r="J197" s="206">
        <f>BK197</f>
        <v>0</v>
      </c>
      <c r="K197" s="202"/>
      <c r="L197" s="207"/>
      <c r="M197" s="208"/>
      <c r="N197" s="209"/>
      <c r="O197" s="209"/>
      <c r="P197" s="210">
        <f>P198+P201+P206+P208</f>
        <v>0</v>
      </c>
      <c r="Q197" s="209"/>
      <c r="R197" s="210">
        <f>R198+R201+R206+R208</f>
        <v>0</v>
      </c>
      <c r="S197" s="209"/>
      <c r="T197" s="211">
        <f>T198+T201+T206+T208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12" t="s">
        <v>149</v>
      </c>
      <c r="AT197" s="213" t="s">
        <v>73</v>
      </c>
      <c r="AU197" s="213" t="s">
        <v>74</v>
      </c>
      <c r="AY197" s="212" t="s">
        <v>126</v>
      </c>
      <c r="BK197" s="214">
        <f>BK198+BK201+BK206+BK208</f>
        <v>0</v>
      </c>
    </row>
    <row r="198" s="12" customFormat="1" ht="22.8" customHeight="1">
      <c r="A198" s="12"/>
      <c r="B198" s="201"/>
      <c r="C198" s="202"/>
      <c r="D198" s="203" t="s">
        <v>73</v>
      </c>
      <c r="E198" s="215" t="s">
        <v>366</v>
      </c>
      <c r="F198" s="215" t="s">
        <v>367</v>
      </c>
      <c r="G198" s="202"/>
      <c r="H198" s="202"/>
      <c r="I198" s="205"/>
      <c r="J198" s="216">
        <f>BK198</f>
        <v>0</v>
      </c>
      <c r="K198" s="202"/>
      <c r="L198" s="207"/>
      <c r="M198" s="208"/>
      <c r="N198" s="209"/>
      <c r="O198" s="209"/>
      <c r="P198" s="210">
        <f>SUM(P199:P200)</f>
        <v>0</v>
      </c>
      <c r="Q198" s="209"/>
      <c r="R198" s="210">
        <f>SUM(R199:R200)</f>
        <v>0</v>
      </c>
      <c r="S198" s="209"/>
      <c r="T198" s="211">
        <f>SUM(T199:T200)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12" t="s">
        <v>149</v>
      </c>
      <c r="AT198" s="213" t="s">
        <v>73</v>
      </c>
      <c r="AU198" s="213" t="s">
        <v>82</v>
      </c>
      <c r="AY198" s="212" t="s">
        <v>126</v>
      </c>
      <c r="BK198" s="214">
        <f>SUM(BK199:BK200)</f>
        <v>0</v>
      </c>
    </row>
    <row r="199" s="2" customFormat="1" ht="16.5" customHeight="1">
      <c r="A199" s="36"/>
      <c r="B199" s="37"/>
      <c r="C199" s="217" t="s">
        <v>343</v>
      </c>
      <c r="D199" s="217" t="s">
        <v>128</v>
      </c>
      <c r="E199" s="218" t="s">
        <v>369</v>
      </c>
      <c r="F199" s="219" t="s">
        <v>370</v>
      </c>
      <c r="G199" s="220" t="s">
        <v>351</v>
      </c>
      <c r="H199" s="221">
        <v>1</v>
      </c>
      <c r="I199" s="222"/>
      <c r="J199" s="223">
        <f>ROUND(I199*H199,2)</f>
        <v>0</v>
      </c>
      <c r="K199" s="224"/>
      <c r="L199" s="42"/>
      <c r="M199" s="225" t="s">
        <v>1</v>
      </c>
      <c r="N199" s="226" t="s">
        <v>39</v>
      </c>
      <c r="O199" s="89"/>
      <c r="P199" s="227">
        <f>O199*H199</f>
        <v>0</v>
      </c>
      <c r="Q199" s="227">
        <v>0</v>
      </c>
      <c r="R199" s="227">
        <f>Q199*H199</f>
        <v>0</v>
      </c>
      <c r="S199" s="227">
        <v>0</v>
      </c>
      <c r="T199" s="228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229" t="s">
        <v>371</v>
      </c>
      <c r="AT199" s="229" t="s">
        <v>128</v>
      </c>
      <c r="AU199" s="229" t="s">
        <v>84</v>
      </c>
      <c r="AY199" s="15" t="s">
        <v>126</v>
      </c>
      <c r="BE199" s="230">
        <f>IF(N199="základní",J199,0)</f>
        <v>0</v>
      </c>
      <c r="BF199" s="230">
        <f>IF(N199="snížená",J199,0)</f>
        <v>0</v>
      </c>
      <c r="BG199" s="230">
        <f>IF(N199="zákl. přenesená",J199,0)</f>
        <v>0</v>
      </c>
      <c r="BH199" s="230">
        <f>IF(N199="sníž. přenesená",J199,0)</f>
        <v>0</v>
      </c>
      <c r="BI199" s="230">
        <f>IF(N199="nulová",J199,0)</f>
        <v>0</v>
      </c>
      <c r="BJ199" s="15" t="s">
        <v>82</v>
      </c>
      <c r="BK199" s="230">
        <f>ROUND(I199*H199,2)</f>
        <v>0</v>
      </c>
      <c r="BL199" s="15" t="s">
        <v>371</v>
      </c>
      <c r="BM199" s="229" t="s">
        <v>450</v>
      </c>
    </row>
    <row r="200" s="2" customFormat="1" ht="16.5" customHeight="1">
      <c r="A200" s="36"/>
      <c r="B200" s="37"/>
      <c r="C200" s="217" t="s">
        <v>348</v>
      </c>
      <c r="D200" s="217" t="s">
        <v>128</v>
      </c>
      <c r="E200" s="218" t="s">
        <v>374</v>
      </c>
      <c r="F200" s="219" t="s">
        <v>375</v>
      </c>
      <c r="G200" s="220" t="s">
        <v>351</v>
      </c>
      <c r="H200" s="221">
        <v>1</v>
      </c>
      <c r="I200" s="222"/>
      <c r="J200" s="223">
        <f>ROUND(I200*H200,2)</f>
        <v>0</v>
      </c>
      <c r="K200" s="224"/>
      <c r="L200" s="42"/>
      <c r="M200" s="225" t="s">
        <v>1</v>
      </c>
      <c r="N200" s="226" t="s">
        <v>39</v>
      </c>
      <c r="O200" s="89"/>
      <c r="P200" s="227">
        <f>O200*H200</f>
        <v>0</v>
      </c>
      <c r="Q200" s="227">
        <v>0</v>
      </c>
      <c r="R200" s="227">
        <f>Q200*H200</f>
        <v>0</v>
      </c>
      <c r="S200" s="227">
        <v>0</v>
      </c>
      <c r="T200" s="228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229" t="s">
        <v>371</v>
      </c>
      <c r="AT200" s="229" t="s">
        <v>128</v>
      </c>
      <c r="AU200" s="229" t="s">
        <v>84</v>
      </c>
      <c r="AY200" s="15" t="s">
        <v>126</v>
      </c>
      <c r="BE200" s="230">
        <f>IF(N200="základní",J200,0)</f>
        <v>0</v>
      </c>
      <c r="BF200" s="230">
        <f>IF(N200="snížená",J200,0)</f>
        <v>0</v>
      </c>
      <c r="BG200" s="230">
        <f>IF(N200="zákl. přenesená",J200,0)</f>
        <v>0</v>
      </c>
      <c r="BH200" s="230">
        <f>IF(N200="sníž. přenesená",J200,0)</f>
        <v>0</v>
      </c>
      <c r="BI200" s="230">
        <f>IF(N200="nulová",J200,0)</f>
        <v>0</v>
      </c>
      <c r="BJ200" s="15" t="s">
        <v>82</v>
      </c>
      <c r="BK200" s="230">
        <f>ROUND(I200*H200,2)</f>
        <v>0</v>
      </c>
      <c r="BL200" s="15" t="s">
        <v>371</v>
      </c>
      <c r="BM200" s="229" t="s">
        <v>451</v>
      </c>
    </row>
    <row r="201" s="12" customFormat="1" ht="22.8" customHeight="1">
      <c r="A201" s="12"/>
      <c r="B201" s="201"/>
      <c r="C201" s="202"/>
      <c r="D201" s="203" t="s">
        <v>73</v>
      </c>
      <c r="E201" s="215" t="s">
        <v>377</v>
      </c>
      <c r="F201" s="215" t="s">
        <v>378</v>
      </c>
      <c r="G201" s="202"/>
      <c r="H201" s="202"/>
      <c r="I201" s="205"/>
      <c r="J201" s="216">
        <f>BK201</f>
        <v>0</v>
      </c>
      <c r="K201" s="202"/>
      <c r="L201" s="207"/>
      <c r="M201" s="208"/>
      <c r="N201" s="209"/>
      <c r="O201" s="209"/>
      <c r="P201" s="210">
        <f>SUM(P202:P205)</f>
        <v>0</v>
      </c>
      <c r="Q201" s="209"/>
      <c r="R201" s="210">
        <f>SUM(R202:R205)</f>
        <v>0</v>
      </c>
      <c r="S201" s="209"/>
      <c r="T201" s="211">
        <f>SUM(T202:T205)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12" t="s">
        <v>149</v>
      </c>
      <c r="AT201" s="213" t="s">
        <v>73</v>
      </c>
      <c r="AU201" s="213" t="s">
        <v>82</v>
      </c>
      <c r="AY201" s="212" t="s">
        <v>126</v>
      </c>
      <c r="BK201" s="214">
        <f>SUM(BK202:BK205)</f>
        <v>0</v>
      </c>
    </row>
    <row r="202" s="2" customFormat="1" ht="16.5" customHeight="1">
      <c r="A202" s="36"/>
      <c r="B202" s="37"/>
      <c r="C202" s="217" t="s">
        <v>355</v>
      </c>
      <c r="D202" s="217" t="s">
        <v>128</v>
      </c>
      <c r="E202" s="218" t="s">
        <v>380</v>
      </c>
      <c r="F202" s="219" t="s">
        <v>381</v>
      </c>
      <c r="G202" s="220" t="s">
        <v>351</v>
      </c>
      <c r="H202" s="221">
        <v>1</v>
      </c>
      <c r="I202" s="222"/>
      <c r="J202" s="223">
        <f>ROUND(I202*H202,2)</f>
        <v>0</v>
      </c>
      <c r="K202" s="224"/>
      <c r="L202" s="42"/>
      <c r="M202" s="225" t="s">
        <v>1</v>
      </c>
      <c r="N202" s="226" t="s">
        <v>39</v>
      </c>
      <c r="O202" s="89"/>
      <c r="P202" s="227">
        <f>O202*H202</f>
        <v>0</v>
      </c>
      <c r="Q202" s="227">
        <v>0</v>
      </c>
      <c r="R202" s="227">
        <f>Q202*H202</f>
        <v>0</v>
      </c>
      <c r="S202" s="227">
        <v>0</v>
      </c>
      <c r="T202" s="228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229" t="s">
        <v>371</v>
      </c>
      <c r="AT202" s="229" t="s">
        <v>128</v>
      </c>
      <c r="AU202" s="229" t="s">
        <v>84</v>
      </c>
      <c r="AY202" s="15" t="s">
        <v>126</v>
      </c>
      <c r="BE202" s="230">
        <f>IF(N202="základní",J202,0)</f>
        <v>0</v>
      </c>
      <c r="BF202" s="230">
        <f>IF(N202="snížená",J202,0)</f>
        <v>0</v>
      </c>
      <c r="BG202" s="230">
        <f>IF(N202="zákl. přenesená",J202,0)</f>
        <v>0</v>
      </c>
      <c r="BH202" s="230">
        <f>IF(N202="sníž. přenesená",J202,0)</f>
        <v>0</v>
      </c>
      <c r="BI202" s="230">
        <f>IF(N202="nulová",J202,0)</f>
        <v>0</v>
      </c>
      <c r="BJ202" s="15" t="s">
        <v>82</v>
      </c>
      <c r="BK202" s="230">
        <f>ROUND(I202*H202,2)</f>
        <v>0</v>
      </c>
      <c r="BL202" s="15" t="s">
        <v>371</v>
      </c>
      <c r="BM202" s="229" t="s">
        <v>382</v>
      </c>
    </row>
    <row r="203" s="2" customFormat="1" ht="24.15" customHeight="1">
      <c r="A203" s="36"/>
      <c r="B203" s="37"/>
      <c r="C203" s="217" t="s">
        <v>360</v>
      </c>
      <c r="D203" s="217" t="s">
        <v>128</v>
      </c>
      <c r="E203" s="218" t="s">
        <v>440</v>
      </c>
      <c r="F203" s="219" t="s">
        <v>441</v>
      </c>
      <c r="G203" s="220" t="s">
        <v>351</v>
      </c>
      <c r="H203" s="221">
        <v>1</v>
      </c>
      <c r="I203" s="222"/>
      <c r="J203" s="223">
        <f>ROUND(I203*H203,2)</f>
        <v>0</v>
      </c>
      <c r="K203" s="224"/>
      <c r="L203" s="42"/>
      <c r="M203" s="225" t="s">
        <v>1</v>
      </c>
      <c r="N203" s="226" t="s">
        <v>39</v>
      </c>
      <c r="O203" s="89"/>
      <c r="P203" s="227">
        <f>O203*H203</f>
        <v>0</v>
      </c>
      <c r="Q203" s="227">
        <v>0</v>
      </c>
      <c r="R203" s="227">
        <f>Q203*H203</f>
        <v>0</v>
      </c>
      <c r="S203" s="227">
        <v>0</v>
      </c>
      <c r="T203" s="228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229" t="s">
        <v>371</v>
      </c>
      <c r="AT203" s="229" t="s">
        <v>128</v>
      </c>
      <c r="AU203" s="229" t="s">
        <v>84</v>
      </c>
      <c r="AY203" s="15" t="s">
        <v>126</v>
      </c>
      <c r="BE203" s="230">
        <f>IF(N203="základní",J203,0)</f>
        <v>0</v>
      </c>
      <c r="BF203" s="230">
        <f>IF(N203="snížená",J203,0)</f>
        <v>0</v>
      </c>
      <c r="BG203" s="230">
        <f>IF(N203="zákl. přenesená",J203,0)</f>
        <v>0</v>
      </c>
      <c r="BH203" s="230">
        <f>IF(N203="sníž. přenesená",J203,0)</f>
        <v>0</v>
      </c>
      <c r="BI203" s="230">
        <f>IF(N203="nulová",J203,0)</f>
        <v>0</v>
      </c>
      <c r="BJ203" s="15" t="s">
        <v>82</v>
      </c>
      <c r="BK203" s="230">
        <f>ROUND(I203*H203,2)</f>
        <v>0</v>
      </c>
      <c r="BL203" s="15" t="s">
        <v>371</v>
      </c>
      <c r="BM203" s="229" t="s">
        <v>452</v>
      </c>
    </row>
    <row r="204" s="2" customFormat="1" ht="16.5" customHeight="1">
      <c r="A204" s="36"/>
      <c r="B204" s="37"/>
      <c r="C204" s="217" t="s">
        <v>368</v>
      </c>
      <c r="D204" s="217" t="s">
        <v>128</v>
      </c>
      <c r="E204" s="218" t="s">
        <v>384</v>
      </c>
      <c r="F204" s="219" t="s">
        <v>385</v>
      </c>
      <c r="G204" s="220" t="s">
        <v>351</v>
      </c>
      <c r="H204" s="221">
        <v>1</v>
      </c>
      <c r="I204" s="222"/>
      <c r="J204" s="223">
        <f>ROUND(I204*H204,2)</f>
        <v>0</v>
      </c>
      <c r="K204" s="224"/>
      <c r="L204" s="42"/>
      <c r="M204" s="225" t="s">
        <v>1</v>
      </c>
      <c r="N204" s="226" t="s">
        <v>39</v>
      </c>
      <c r="O204" s="89"/>
      <c r="P204" s="227">
        <f>O204*H204</f>
        <v>0</v>
      </c>
      <c r="Q204" s="227">
        <v>0</v>
      </c>
      <c r="R204" s="227">
        <f>Q204*H204</f>
        <v>0</v>
      </c>
      <c r="S204" s="227">
        <v>0</v>
      </c>
      <c r="T204" s="228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229" t="s">
        <v>371</v>
      </c>
      <c r="AT204" s="229" t="s">
        <v>128</v>
      </c>
      <c r="AU204" s="229" t="s">
        <v>84</v>
      </c>
      <c r="AY204" s="15" t="s">
        <v>126</v>
      </c>
      <c r="BE204" s="230">
        <f>IF(N204="základní",J204,0)</f>
        <v>0</v>
      </c>
      <c r="BF204" s="230">
        <f>IF(N204="snížená",J204,0)</f>
        <v>0</v>
      </c>
      <c r="BG204" s="230">
        <f>IF(N204="zákl. přenesená",J204,0)</f>
        <v>0</v>
      </c>
      <c r="BH204" s="230">
        <f>IF(N204="sníž. přenesená",J204,0)</f>
        <v>0</v>
      </c>
      <c r="BI204" s="230">
        <f>IF(N204="nulová",J204,0)</f>
        <v>0</v>
      </c>
      <c r="BJ204" s="15" t="s">
        <v>82</v>
      </c>
      <c r="BK204" s="230">
        <f>ROUND(I204*H204,2)</f>
        <v>0</v>
      </c>
      <c r="BL204" s="15" t="s">
        <v>371</v>
      </c>
      <c r="BM204" s="229" t="s">
        <v>386</v>
      </c>
    </row>
    <row r="205" s="2" customFormat="1" ht="16.5" customHeight="1">
      <c r="A205" s="36"/>
      <c r="B205" s="37"/>
      <c r="C205" s="217" t="s">
        <v>373</v>
      </c>
      <c r="D205" s="217" t="s">
        <v>128</v>
      </c>
      <c r="E205" s="218" t="s">
        <v>388</v>
      </c>
      <c r="F205" s="219" t="s">
        <v>389</v>
      </c>
      <c r="G205" s="220" t="s">
        <v>351</v>
      </c>
      <c r="H205" s="221">
        <v>1</v>
      </c>
      <c r="I205" s="222"/>
      <c r="J205" s="223">
        <f>ROUND(I205*H205,2)</f>
        <v>0</v>
      </c>
      <c r="K205" s="224"/>
      <c r="L205" s="42"/>
      <c r="M205" s="225" t="s">
        <v>1</v>
      </c>
      <c r="N205" s="226" t="s">
        <v>39</v>
      </c>
      <c r="O205" s="89"/>
      <c r="P205" s="227">
        <f>O205*H205</f>
        <v>0</v>
      </c>
      <c r="Q205" s="227">
        <v>0</v>
      </c>
      <c r="R205" s="227">
        <f>Q205*H205</f>
        <v>0</v>
      </c>
      <c r="S205" s="227">
        <v>0</v>
      </c>
      <c r="T205" s="228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229" t="s">
        <v>371</v>
      </c>
      <c r="AT205" s="229" t="s">
        <v>128</v>
      </c>
      <c r="AU205" s="229" t="s">
        <v>84</v>
      </c>
      <c r="AY205" s="15" t="s">
        <v>126</v>
      </c>
      <c r="BE205" s="230">
        <f>IF(N205="základní",J205,0)</f>
        <v>0</v>
      </c>
      <c r="BF205" s="230">
        <f>IF(N205="snížená",J205,0)</f>
        <v>0</v>
      </c>
      <c r="BG205" s="230">
        <f>IF(N205="zákl. přenesená",J205,0)</f>
        <v>0</v>
      </c>
      <c r="BH205" s="230">
        <f>IF(N205="sníž. přenesená",J205,0)</f>
        <v>0</v>
      </c>
      <c r="BI205" s="230">
        <f>IF(N205="nulová",J205,0)</f>
        <v>0</v>
      </c>
      <c r="BJ205" s="15" t="s">
        <v>82</v>
      </c>
      <c r="BK205" s="230">
        <f>ROUND(I205*H205,2)</f>
        <v>0</v>
      </c>
      <c r="BL205" s="15" t="s">
        <v>371</v>
      </c>
      <c r="BM205" s="229" t="s">
        <v>390</v>
      </c>
    </row>
    <row r="206" s="12" customFormat="1" ht="22.8" customHeight="1">
      <c r="A206" s="12"/>
      <c r="B206" s="201"/>
      <c r="C206" s="202"/>
      <c r="D206" s="203" t="s">
        <v>73</v>
      </c>
      <c r="E206" s="215" t="s">
        <v>391</v>
      </c>
      <c r="F206" s="215" t="s">
        <v>392</v>
      </c>
      <c r="G206" s="202"/>
      <c r="H206" s="202"/>
      <c r="I206" s="205"/>
      <c r="J206" s="216">
        <f>BK206</f>
        <v>0</v>
      </c>
      <c r="K206" s="202"/>
      <c r="L206" s="207"/>
      <c r="M206" s="208"/>
      <c r="N206" s="209"/>
      <c r="O206" s="209"/>
      <c r="P206" s="210">
        <f>P207</f>
        <v>0</v>
      </c>
      <c r="Q206" s="209"/>
      <c r="R206" s="210">
        <f>R207</f>
        <v>0</v>
      </c>
      <c r="S206" s="209"/>
      <c r="T206" s="211">
        <f>T207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12" t="s">
        <v>149</v>
      </c>
      <c r="AT206" s="213" t="s">
        <v>73</v>
      </c>
      <c r="AU206" s="213" t="s">
        <v>82</v>
      </c>
      <c r="AY206" s="212" t="s">
        <v>126</v>
      </c>
      <c r="BK206" s="214">
        <f>BK207</f>
        <v>0</v>
      </c>
    </row>
    <row r="207" s="2" customFormat="1" ht="16.5" customHeight="1">
      <c r="A207" s="36"/>
      <c r="B207" s="37"/>
      <c r="C207" s="217" t="s">
        <v>379</v>
      </c>
      <c r="D207" s="217" t="s">
        <v>128</v>
      </c>
      <c r="E207" s="218" t="s">
        <v>394</v>
      </c>
      <c r="F207" s="219" t="s">
        <v>395</v>
      </c>
      <c r="G207" s="220" t="s">
        <v>351</v>
      </c>
      <c r="H207" s="221">
        <v>1</v>
      </c>
      <c r="I207" s="222"/>
      <c r="J207" s="223">
        <f>ROUND(I207*H207,2)</f>
        <v>0</v>
      </c>
      <c r="K207" s="224"/>
      <c r="L207" s="42"/>
      <c r="M207" s="225" t="s">
        <v>1</v>
      </c>
      <c r="N207" s="226" t="s">
        <v>39</v>
      </c>
      <c r="O207" s="89"/>
      <c r="P207" s="227">
        <f>O207*H207</f>
        <v>0</v>
      </c>
      <c r="Q207" s="227">
        <v>0</v>
      </c>
      <c r="R207" s="227">
        <f>Q207*H207</f>
        <v>0</v>
      </c>
      <c r="S207" s="227">
        <v>0</v>
      </c>
      <c r="T207" s="228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229" t="s">
        <v>371</v>
      </c>
      <c r="AT207" s="229" t="s">
        <v>128</v>
      </c>
      <c r="AU207" s="229" t="s">
        <v>84</v>
      </c>
      <c r="AY207" s="15" t="s">
        <v>126</v>
      </c>
      <c r="BE207" s="230">
        <f>IF(N207="základní",J207,0)</f>
        <v>0</v>
      </c>
      <c r="BF207" s="230">
        <f>IF(N207="snížená",J207,0)</f>
        <v>0</v>
      </c>
      <c r="BG207" s="230">
        <f>IF(N207="zákl. přenesená",J207,0)</f>
        <v>0</v>
      </c>
      <c r="BH207" s="230">
        <f>IF(N207="sníž. přenesená",J207,0)</f>
        <v>0</v>
      </c>
      <c r="BI207" s="230">
        <f>IF(N207="nulová",J207,0)</f>
        <v>0</v>
      </c>
      <c r="BJ207" s="15" t="s">
        <v>82</v>
      </c>
      <c r="BK207" s="230">
        <f>ROUND(I207*H207,2)</f>
        <v>0</v>
      </c>
      <c r="BL207" s="15" t="s">
        <v>371</v>
      </c>
      <c r="BM207" s="229" t="s">
        <v>396</v>
      </c>
    </row>
    <row r="208" s="12" customFormat="1" ht="22.8" customHeight="1">
      <c r="A208" s="12"/>
      <c r="B208" s="201"/>
      <c r="C208" s="202"/>
      <c r="D208" s="203" t="s">
        <v>73</v>
      </c>
      <c r="E208" s="215" t="s">
        <v>397</v>
      </c>
      <c r="F208" s="215" t="s">
        <v>398</v>
      </c>
      <c r="G208" s="202"/>
      <c r="H208" s="202"/>
      <c r="I208" s="205"/>
      <c r="J208" s="216">
        <f>BK208</f>
        <v>0</v>
      </c>
      <c r="K208" s="202"/>
      <c r="L208" s="207"/>
      <c r="M208" s="208"/>
      <c r="N208" s="209"/>
      <c r="O208" s="209"/>
      <c r="P208" s="210">
        <f>P209</f>
        <v>0</v>
      </c>
      <c r="Q208" s="209"/>
      <c r="R208" s="210">
        <f>R209</f>
        <v>0</v>
      </c>
      <c r="S208" s="209"/>
      <c r="T208" s="211">
        <f>T209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12" t="s">
        <v>149</v>
      </c>
      <c r="AT208" s="213" t="s">
        <v>73</v>
      </c>
      <c r="AU208" s="213" t="s">
        <v>82</v>
      </c>
      <c r="AY208" s="212" t="s">
        <v>126</v>
      </c>
      <c r="BK208" s="214">
        <f>BK209</f>
        <v>0</v>
      </c>
    </row>
    <row r="209" s="2" customFormat="1" ht="16.5" customHeight="1">
      <c r="A209" s="36"/>
      <c r="B209" s="37"/>
      <c r="C209" s="217" t="s">
        <v>383</v>
      </c>
      <c r="D209" s="217" t="s">
        <v>128</v>
      </c>
      <c r="E209" s="218" t="s">
        <v>400</v>
      </c>
      <c r="F209" s="219" t="s">
        <v>401</v>
      </c>
      <c r="G209" s="220" t="s">
        <v>351</v>
      </c>
      <c r="H209" s="221">
        <v>1</v>
      </c>
      <c r="I209" s="222"/>
      <c r="J209" s="223">
        <f>ROUND(I209*H209,2)</f>
        <v>0</v>
      </c>
      <c r="K209" s="224"/>
      <c r="L209" s="42"/>
      <c r="M209" s="254" t="s">
        <v>1</v>
      </c>
      <c r="N209" s="255" t="s">
        <v>39</v>
      </c>
      <c r="O209" s="256"/>
      <c r="P209" s="257">
        <f>O209*H209</f>
        <v>0</v>
      </c>
      <c r="Q209" s="257">
        <v>0</v>
      </c>
      <c r="R209" s="257">
        <f>Q209*H209</f>
        <v>0</v>
      </c>
      <c r="S209" s="257">
        <v>0</v>
      </c>
      <c r="T209" s="258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229" t="s">
        <v>371</v>
      </c>
      <c r="AT209" s="229" t="s">
        <v>128</v>
      </c>
      <c r="AU209" s="229" t="s">
        <v>84</v>
      </c>
      <c r="AY209" s="15" t="s">
        <v>126</v>
      </c>
      <c r="BE209" s="230">
        <f>IF(N209="základní",J209,0)</f>
        <v>0</v>
      </c>
      <c r="BF209" s="230">
        <f>IF(N209="snížená",J209,0)</f>
        <v>0</v>
      </c>
      <c r="BG209" s="230">
        <f>IF(N209="zákl. přenesená",J209,0)</f>
        <v>0</v>
      </c>
      <c r="BH209" s="230">
        <f>IF(N209="sníž. přenesená",J209,0)</f>
        <v>0</v>
      </c>
      <c r="BI209" s="230">
        <f>IF(N209="nulová",J209,0)</f>
        <v>0</v>
      </c>
      <c r="BJ209" s="15" t="s">
        <v>82</v>
      </c>
      <c r="BK209" s="230">
        <f>ROUND(I209*H209,2)</f>
        <v>0</v>
      </c>
      <c r="BL209" s="15" t="s">
        <v>371</v>
      </c>
      <c r="BM209" s="229" t="s">
        <v>402</v>
      </c>
    </row>
    <row r="210" s="2" customFormat="1" ht="6.96" customHeight="1">
      <c r="A210" s="36"/>
      <c r="B210" s="64"/>
      <c r="C210" s="65"/>
      <c r="D210" s="65"/>
      <c r="E210" s="65"/>
      <c r="F210" s="65"/>
      <c r="G210" s="65"/>
      <c r="H210" s="65"/>
      <c r="I210" s="65"/>
      <c r="J210" s="65"/>
      <c r="K210" s="65"/>
      <c r="L210" s="42"/>
      <c r="M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</row>
  </sheetData>
  <sheetProtection sheet="1" autoFilter="0" formatColumns="0" formatRows="0" objects="1" scenarios="1" spinCount="100000" saltValue="SCVSu2ZXDIPGeAUxYUwh+QPDjKM08z2T8oM3kNiGSJdOfhR8GdTGAoh7jjtZLW6Mkg4Sc3GMqvw3r2XD8jXpqg==" hashValue="61kXBsUes4NZRhfbAGGwu+BvSZitPT4Fqp9aHMTjSt1L+wawH8p64DNhqzWqhtXGUc7pfo63mt9qN3tkjMc1Gg==" algorithmName="SHA-512" password="CC35"/>
  <autoFilter ref="C129:K209"/>
  <mergeCells count="9">
    <mergeCell ref="E7:H7"/>
    <mergeCell ref="E9:H9"/>
    <mergeCell ref="E18:H18"/>
    <mergeCell ref="E27:H27"/>
    <mergeCell ref="E85:H85"/>
    <mergeCell ref="E87:H87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Motyčková Karin, Ing.</dc:creator>
  <cp:lastModifiedBy>Motyčková Karin, Ing.</cp:lastModifiedBy>
  <dcterms:created xsi:type="dcterms:W3CDTF">2025-04-24T05:05:22Z</dcterms:created>
  <dcterms:modified xsi:type="dcterms:W3CDTF">2025-04-24T05:05:25Z</dcterms:modified>
</cp:coreProperties>
</file>