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Z:\mailbox\_01_PROJEKTY_\25 002_Aktualizace PD_ Vančurova 17, Znojmo\POLOŽKOVÝ ROZPOČET\"/>
    </mc:Choice>
  </mc:AlternateContent>
  <xr:revisionPtr revIDLastSave="0" documentId="13_ncr:1_{44B3C868-36B0-4575-8EA3-90053FB63BAA}" xr6:coauthVersionLast="47" xr6:coauthVersionMax="47" xr10:uidLastSave="{00000000-0000-0000-0000-000000000000}"/>
  <bookViews>
    <workbookView xWindow="-28920" yWindow="-120" windowWidth="29040" windowHeight="15840" activeTab="4" xr2:uid="{00000000-000D-0000-FFFF-FFFF00000000}"/>
  </bookViews>
  <sheets>
    <sheet name="Pokyny pro vyplnění" sheetId="11" r:id="rId1"/>
    <sheet name="Stavba" sheetId="1" r:id="rId2"/>
    <sheet name="VzorPolozky" sheetId="10" state="hidden" r:id="rId3"/>
    <sheet name="B01 B00 Pol" sheetId="12" r:id="rId4"/>
    <sheet name="B01 B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'B01 B00 Pol'!$1:$7</definedName>
    <definedName name="_xlnm.Print_Titles" localSheetId="4">'B01 B01 Pol'!$1:$7</definedName>
    <definedName name="oadresa">Stavba!$D$6</definedName>
    <definedName name="Objednatel" localSheetId="1">Stavba!$D$5</definedName>
    <definedName name="Objekt" localSheetId="1">Stavba!$B$38</definedName>
    <definedName name="_xlnm.Print_Area" localSheetId="3">'B01 B00 Pol'!$A$1:$Y$26</definedName>
    <definedName name="_xlnm.Print_Area" localSheetId="4">'B01 B01 Pol'!$A$1:$Y$528</definedName>
    <definedName name="_xlnm.Print_Area" localSheetId="1">Stavba!$A$1:$J$80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8" i="1" l="1"/>
  <c r="I61" i="1"/>
  <c r="G42" i="1"/>
  <c r="F42" i="1"/>
  <c r="BA511" i="13"/>
  <c r="BA508" i="13"/>
  <c r="BA423" i="13"/>
  <c r="BA421" i="13"/>
  <c r="BA415" i="13"/>
  <c r="BA412" i="13"/>
  <c r="BA407" i="13"/>
  <c r="BA259" i="13"/>
  <c r="BA258" i="13"/>
  <c r="BA250" i="13"/>
  <c r="BA249" i="13"/>
  <c r="BA205" i="13"/>
  <c r="BA153" i="13"/>
  <c r="BA147" i="13"/>
  <c r="BA143" i="13"/>
  <c r="BA140" i="13"/>
  <c r="BA100" i="13"/>
  <c r="BA89" i="13"/>
  <c r="BA80" i="13"/>
  <c r="BA29" i="13"/>
  <c r="BA26" i="13"/>
  <c r="G9" i="13"/>
  <c r="M9" i="13" s="1"/>
  <c r="I9" i="13"/>
  <c r="K9" i="13"/>
  <c r="O9" i="13"/>
  <c r="Q9" i="13"/>
  <c r="V9" i="13"/>
  <c r="G12" i="13"/>
  <c r="I12" i="13"/>
  <c r="K12" i="13"/>
  <c r="M12" i="13"/>
  <c r="O12" i="13"/>
  <c r="Q12" i="13"/>
  <c r="V12" i="13"/>
  <c r="G15" i="13"/>
  <c r="M15" i="13" s="1"/>
  <c r="I15" i="13"/>
  <c r="K15" i="13"/>
  <c r="O15" i="13"/>
  <c r="Q15" i="13"/>
  <c r="V15" i="13"/>
  <c r="G19" i="13"/>
  <c r="M19" i="13" s="1"/>
  <c r="I19" i="13"/>
  <c r="K19" i="13"/>
  <c r="O19" i="13"/>
  <c r="O8" i="13" s="1"/>
  <c r="Q19" i="13"/>
  <c r="V19" i="13"/>
  <c r="G22" i="13"/>
  <c r="M22" i="13" s="1"/>
  <c r="I22" i="13"/>
  <c r="K22" i="13"/>
  <c r="O22" i="13"/>
  <c r="Q22" i="13"/>
  <c r="V22" i="13"/>
  <c r="G25" i="13"/>
  <c r="I25" i="13"/>
  <c r="I24" i="13" s="1"/>
  <c r="K25" i="13"/>
  <c r="K24" i="13" s="1"/>
  <c r="M25" i="13"/>
  <c r="O25" i="13"/>
  <c r="Q25" i="13"/>
  <c r="Q24" i="13" s="1"/>
  <c r="V25" i="13"/>
  <c r="G28" i="13"/>
  <c r="M28" i="13" s="1"/>
  <c r="I28" i="13"/>
  <c r="K28" i="13"/>
  <c r="O28" i="13"/>
  <c r="Q28" i="13"/>
  <c r="V28" i="13"/>
  <c r="G31" i="13"/>
  <c r="M31" i="13" s="1"/>
  <c r="I31" i="13"/>
  <c r="K31" i="13"/>
  <c r="O31" i="13"/>
  <c r="Q31" i="13"/>
  <c r="V31" i="13"/>
  <c r="V24" i="13" s="1"/>
  <c r="V33" i="13"/>
  <c r="G34" i="13"/>
  <c r="I34" i="13"/>
  <c r="I33" i="13" s="1"/>
  <c r="K34" i="13"/>
  <c r="K33" i="13" s="1"/>
  <c r="M34" i="13"/>
  <c r="O34" i="13"/>
  <c r="Q34" i="13"/>
  <c r="V34" i="13"/>
  <c r="G37" i="13"/>
  <c r="M37" i="13" s="1"/>
  <c r="I37" i="13"/>
  <c r="K37" i="13"/>
  <c r="O37" i="13"/>
  <c r="O33" i="13" s="1"/>
  <c r="Q37" i="13"/>
  <c r="V37" i="13"/>
  <c r="I39" i="13"/>
  <c r="G40" i="13"/>
  <c r="G39" i="13" s="1"/>
  <c r="I58" i="1" s="1"/>
  <c r="I40" i="13"/>
  <c r="K40" i="13"/>
  <c r="O40" i="13"/>
  <c r="Q40" i="13"/>
  <c r="Q39" i="13" s="1"/>
  <c r="V40" i="13"/>
  <c r="G44" i="13"/>
  <c r="M44" i="13" s="1"/>
  <c r="I44" i="13"/>
  <c r="K44" i="13"/>
  <c r="O44" i="13"/>
  <c r="Q44" i="13"/>
  <c r="V44" i="13"/>
  <c r="G48" i="13"/>
  <c r="I48" i="13"/>
  <c r="I47" i="13" s="1"/>
  <c r="K48" i="13"/>
  <c r="M48" i="13"/>
  <c r="O48" i="13"/>
  <c r="Q48" i="13"/>
  <c r="Q47" i="13" s="1"/>
  <c r="V48" i="13"/>
  <c r="G51" i="13"/>
  <c r="M51" i="13" s="1"/>
  <c r="I51" i="13"/>
  <c r="K51" i="13"/>
  <c r="K47" i="13" s="1"/>
  <c r="O51" i="13"/>
  <c r="O47" i="13" s="1"/>
  <c r="Q51" i="13"/>
  <c r="V51" i="13"/>
  <c r="G54" i="13"/>
  <c r="G47" i="13" s="1"/>
  <c r="I59" i="1" s="1"/>
  <c r="I54" i="13"/>
  <c r="K54" i="13"/>
  <c r="O54" i="13"/>
  <c r="Q54" i="13"/>
  <c r="V54" i="13"/>
  <c r="G58" i="13"/>
  <c r="I58" i="13"/>
  <c r="K58" i="13"/>
  <c r="M58" i="13"/>
  <c r="O58" i="13"/>
  <c r="Q58" i="13"/>
  <c r="V58" i="13"/>
  <c r="G61" i="13"/>
  <c r="M61" i="13" s="1"/>
  <c r="I61" i="13"/>
  <c r="K61" i="13"/>
  <c r="O61" i="13"/>
  <c r="Q61" i="13"/>
  <c r="V61" i="13"/>
  <c r="G64" i="13"/>
  <c r="M64" i="13" s="1"/>
  <c r="I64" i="13"/>
  <c r="K64" i="13"/>
  <c r="O64" i="13"/>
  <c r="Q64" i="13"/>
  <c r="V64" i="13"/>
  <c r="G71" i="13"/>
  <c r="M71" i="13" s="1"/>
  <c r="I71" i="13"/>
  <c r="K71" i="13"/>
  <c r="O71" i="13"/>
  <c r="Q71" i="13"/>
  <c r="V71" i="13"/>
  <c r="G73" i="13"/>
  <c r="I73" i="13"/>
  <c r="K73" i="13"/>
  <c r="M73" i="13"/>
  <c r="O73" i="13"/>
  <c r="Q73" i="13"/>
  <c r="V73" i="13"/>
  <c r="G79" i="13"/>
  <c r="M79" i="13" s="1"/>
  <c r="I79" i="13"/>
  <c r="K79" i="13"/>
  <c r="O79" i="13"/>
  <c r="Q79" i="13"/>
  <c r="V79" i="13"/>
  <c r="G83" i="13"/>
  <c r="I83" i="13"/>
  <c r="K83" i="13"/>
  <c r="M83" i="13"/>
  <c r="O83" i="13"/>
  <c r="Q83" i="13"/>
  <c r="V83" i="13"/>
  <c r="G85" i="13"/>
  <c r="M85" i="13" s="1"/>
  <c r="I85" i="13"/>
  <c r="K85" i="13"/>
  <c r="O85" i="13"/>
  <c r="Q85" i="13"/>
  <c r="V85" i="13"/>
  <c r="G88" i="13"/>
  <c r="I88" i="13"/>
  <c r="K88" i="13"/>
  <c r="M88" i="13"/>
  <c r="O88" i="13"/>
  <c r="Q88" i="13"/>
  <c r="V88" i="13"/>
  <c r="G99" i="13"/>
  <c r="M99" i="13" s="1"/>
  <c r="I99" i="13"/>
  <c r="K99" i="13"/>
  <c r="O99" i="13"/>
  <c r="Q99" i="13"/>
  <c r="V99" i="13"/>
  <c r="G139" i="13"/>
  <c r="M139" i="13" s="1"/>
  <c r="I139" i="13"/>
  <c r="K139" i="13"/>
  <c r="O139" i="13"/>
  <c r="Q139" i="13"/>
  <c r="V139" i="13"/>
  <c r="G142" i="13"/>
  <c r="M142" i="13" s="1"/>
  <c r="I142" i="13"/>
  <c r="K142" i="13"/>
  <c r="O142" i="13"/>
  <c r="Q142" i="13"/>
  <c r="V142" i="13"/>
  <c r="G146" i="13"/>
  <c r="I146" i="13"/>
  <c r="K146" i="13"/>
  <c r="M146" i="13"/>
  <c r="O146" i="13"/>
  <c r="Q146" i="13"/>
  <c r="V146" i="13"/>
  <c r="G152" i="13"/>
  <c r="M152" i="13" s="1"/>
  <c r="I152" i="13"/>
  <c r="K152" i="13"/>
  <c r="O152" i="13"/>
  <c r="Q152" i="13"/>
  <c r="V152" i="13"/>
  <c r="G156" i="13"/>
  <c r="I156" i="13"/>
  <c r="K156" i="13"/>
  <c r="M156" i="13"/>
  <c r="O156" i="13"/>
  <c r="Q156" i="13"/>
  <c r="V156" i="13"/>
  <c r="G159" i="13"/>
  <c r="M159" i="13" s="1"/>
  <c r="I159" i="13"/>
  <c r="K159" i="13"/>
  <c r="O159" i="13"/>
  <c r="Q159" i="13"/>
  <c r="V159" i="13"/>
  <c r="G171" i="13"/>
  <c r="I171" i="13"/>
  <c r="K171" i="13"/>
  <c r="M171" i="13"/>
  <c r="O171" i="13"/>
  <c r="Q171" i="13"/>
  <c r="V171" i="13"/>
  <c r="G174" i="13"/>
  <c r="M174" i="13" s="1"/>
  <c r="I174" i="13"/>
  <c r="K174" i="13"/>
  <c r="O174" i="13"/>
  <c r="Q174" i="13"/>
  <c r="V174" i="13"/>
  <c r="G180" i="13"/>
  <c r="M180" i="13" s="1"/>
  <c r="I180" i="13"/>
  <c r="K180" i="13"/>
  <c r="O180" i="13"/>
  <c r="Q180" i="13"/>
  <c r="V180" i="13"/>
  <c r="G183" i="13"/>
  <c r="M183" i="13" s="1"/>
  <c r="I183" i="13"/>
  <c r="K183" i="13"/>
  <c r="O183" i="13"/>
  <c r="Q183" i="13"/>
  <c r="V183" i="13"/>
  <c r="G187" i="13"/>
  <c r="I187" i="13"/>
  <c r="K187" i="13"/>
  <c r="M187" i="13"/>
  <c r="O187" i="13"/>
  <c r="Q187" i="13"/>
  <c r="V187" i="13"/>
  <c r="G193" i="13"/>
  <c r="M193" i="13" s="1"/>
  <c r="I193" i="13"/>
  <c r="K193" i="13"/>
  <c r="O193" i="13"/>
  <c r="Q193" i="13"/>
  <c r="V193" i="13"/>
  <c r="G196" i="13"/>
  <c r="I196" i="13"/>
  <c r="K196" i="13"/>
  <c r="M196" i="13"/>
  <c r="O196" i="13"/>
  <c r="Q196" i="13"/>
  <c r="V196" i="13"/>
  <c r="G198" i="13"/>
  <c r="M198" i="13" s="1"/>
  <c r="I198" i="13"/>
  <c r="K198" i="13"/>
  <c r="O198" i="13"/>
  <c r="Q198" i="13"/>
  <c r="V198" i="13"/>
  <c r="G201" i="13"/>
  <c r="G200" i="13" s="1"/>
  <c r="I201" i="13"/>
  <c r="I200" i="13" s="1"/>
  <c r="K201" i="13"/>
  <c r="O201" i="13"/>
  <c r="O200" i="13" s="1"/>
  <c r="Q201" i="13"/>
  <c r="V201" i="13"/>
  <c r="G204" i="13"/>
  <c r="I204" i="13"/>
  <c r="K204" i="13"/>
  <c r="M204" i="13"/>
  <c r="O204" i="13"/>
  <c r="Q204" i="13"/>
  <c r="Q200" i="13" s="1"/>
  <c r="V204" i="13"/>
  <c r="G208" i="13"/>
  <c r="I208" i="13"/>
  <c r="K208" i="13"/>
  <c r="M208" i="13"/>
  <c r="O208" i="13"/>
  <c r="Q208" i="13"/>
  <c r="V208" i="13"/>
  <c r="G215" i="13"/>
  <c r="M215" i="13" s="1"/>
  <c r="I215" i="13"/>
  <c r="K215" i="13"/>
  <c r="O215" i="13"/>
  <c r="Q215" i="13"/>
  <c r="V215" i="13"/>
  <c r="G219" i="13"/>
  <c r="I219" i="13"/>
  <c r="K219" i="13"/>
  <c r="M219" i="13"/>
  <c r="O219" i="13"/>
  <c r="Q219" i="13"/>
  <c r="V219" i="13"/>
  <c r="G221" i="13"/>
  <c r="M221" i="13" s="1"/>
  <c r="I221" i="13"/>
  <c r="K221" i="13"/>
  <c r="O221" i="13"/>
  <c r="Q221" i="13"/>
  <c r="V221" i="13"/>
  <c r="G224" i="13"/>
  <c r="M224" i="13" s="1"/>
  <c r="I224" i="13"/>
  <c r="K224" i="13"/>
  <c r="O224" i="13"/>
  <c r="Q224" i="13"/>
  <c r="V224" i="13"/>
  <c r="G226" i="13"/>
  <c r="M226" i="13" s="1"/>
  <c r="I226" i="13"/>
  <c r="K226" i="13"/>
  <c r="O226" i="13"/>
  <c r="Q226" i="13"/>
  <c r="V226" i="13"/>
  <c r="G229" i="13"/>
  <c r="I229" i="13"/>
  <c r="K229" i="13"/>
  <c r="M229" i="13"/>
  <c r="O229" i="13"/>
  <c r="Q229" i="13"/>
  <c r="V229" i="13"/>
  <c r="G231" i="13"/>
  <c r="M231" i="13" s="1"/>
  <c r="I231" i="13"/>
  <c r="K231" i="13"/>
  <c r="O231" i="13"/>
  <c r="Q231" i="13"/>
  <c r="V231" i="13"/>
  <c r="G233" i="13"/>
  <c r="I233" i="13"/>
  <c r="K233" i="13"/>
  <c r="M233" i="13"/>
  <c r="O233" i="13"/>
  <c r="Q233" i="13"/>
  <c r="V233" i="13"/>
  <c r="G236" i="13"/>
  <c r="M236" i="13" s="1"/>
  <c r="I236" i="13"/>
  <c r="K236" i="13"/>
  <c r="O236" i="13"/>
  <c r="Q236" i="13"/>
  <c r="V236" i="13"/>
  <c r="G240" i="13"/>
  <c r="M240" i="13" s="1"/>
  <c r="I240" i="13"/>
  <c r="K240" i="13"/>
  <c r="K239" i="13" s="1"/>
  <c r="O240" i="13"/>
  <c r="Q240" i="13"/>
  <c r="V240" i="13"/>
  <c r="V239" i="13" s="1"/>
  <c r="G242" i="13"/>
  <c r="I242" i="13"/>
  <c r="K242" i="13"/>
  <c r="M242" i="13"/>
  <c r="O242" i="13"/>
  <c r="Q242" i="13"/>
  <c r="V242" i="13"/>
  <c r="G244" i="13"/>
  <c r="M244" i="13" s="1"/>
  <c r="I244" i="13"/>
  <c r="K244" i="13"/>
  <c r="O244" i="13"/>
  <c r="Q244" i="13"/>
  <c r="V244" i="13"/>
  <c r="G248" i="13"/>
  <c r="M248" i="13" s="1"/>
  <c r="I248" i="13"/>
  <c r="K248" i="13"/>
  <c r="K247" i="13" s="1"/>
  <c r="O248" i="13"/>
  <c r="Q248" i="13"/>
  <c r="V248" i="13"/>
  <c r="G257" i="13"/>
  <c r="M257" i="13" s="1"/>
  <c r="I257" i="13"/>
  <c r="K257" i="13"/>
  <c r="O257" i="13"/>
  <c r="Q257" i="13"/>
  <c r="V257" i="13"/>
  <c r="G261" i="13"/>
  <c r="M261" i="13" s="1"/>
  <c r="I261" i="13"/>
  <c r="K261" i="13"/>
  <c r="O261" i="13"/>
  <c r="Q261" i="13"/>
  <c r="V261" i="13"/>
  <c r="G266" i="13"/>
  <c r="I266" i="13"/>
  <c r="K266" i="13"/>
  <c r="M266" i="13"/>
  <c r="O266" i="13"/>
  <c r="Q266" i="13"/>
  <c r="V266" i="13"/>
  <c r="G271" i="13"/>
  <c r="M271" i="13" s="1"/>
  <c r="I271" i="13"/>
  <c r="K271" i="13"/>
  <c r="O271" i="13"/>
  <c r="Q271" i="13"/>
  <c r="V271" i="13"/>
  <c r="G275" i="13"/>
  <c r="G274" i="13" s="1"/>
  <c r="I65" i="1" s="1"/>
  <c r="I275" i="13"/>
  <c r="I274" i="13" s="1"/>
  <c r="K275" i="13"/>
  <c r="K274" i="13" s="1"/>
  <c r="O275" i="13"/>
  <c r="O274" i="13" s="1"/>
  <c r="Q275" i="13"/>
  <c r="Q274" i="13" s="1"/>
  <c r="V275" i="13"/>
  <c r="V274" i="13" s="1"/>
  <c r="G278" i="13"/>
  <c r="M278" i="13" s="1"/>
  <c r="I278" i="13"/>
  <c r="K278" i="13"/>
  <c r="K277" i="13" s="1"/>
  <c r="O278" i="13"/>
  <c r="Q278" i="13"/>
  <c r="V278" i="13"/>
  <c r="G280" i="13"/>
  <c r="M280" i="13" s="1"/>
  <c r="I280" i="13"/>
  <c r="I277" i="13" s="1"/>
  <c r="K280" i="13"/>
  <c r="O280" i="13"/>
  <c r="Q280" i="13"/>
  <c r="Q277" i="13" s="1"/>
  <c r="V280" i="13"/>
  <c r="G283" i="13"/>
  <c r="I283" i="13"/>
  <c r="K283" i="13"/>
  <c r="M283" i="13"/>
  <c r="O283" i="13"/>
  <c r="Q283" i="13"/>
  <c r="Q282" i="13" s="1"/>
  <c r="V283" i="13"/>
  <c r="G285" i="13"/>
  <c r="M285" i="13" s="1"/>
  <c r="I285" i="13"/>
  <c r="K285" i="13"/>
  <c r="O285" i="13"/>
  <c r="Q285" i="13"/>
  <c r="V285" i="13"/>
  <c r="G287" i="13"/>
  <c r="M287" i="13" s="1"/>
  <c r="I287" i="13"/>
  <c r="K287" i="13"/>
  <c r="O287" i="13"/>
  <c r="Q287" i="13"/>
  <c r="V287" i="13"/>
  <c r="G289" i="13"/>
  <c r="M289" i="13" s="1"/>
  <c r="I289" i="13"/>
  <c r="K289" i="13"/>
  <c r="O289" i="13"/>
  <c r="Q289" i="13"/>
  <c r="V289" i="13"/>
  <c r="V282" i="13" s="1"/>
  <c r="G292" i="13"/>
  <c r="M292" i="13" s="1"/>
  <c r="I292" i="13"/>
  <c r="K292" i="13"/>
  <c r="O292" i="13"/>
  <c r="Q292" i="13"/>
  <c r="V292" i="13"/>
  <c r="G295" i="13"/>
  <c r="I295" i="13"/>
  <c r="K295" i="13"/>
  <c r="M295" i="13"/>
  <c r="O295" i="13"/>
  <c r="Q295" i="13"/>
  <c r="V295" i="13"/>
  <c r="G300" i="13"/>
  <c r="M300" i="13" s="1"/>
  <c r="I300" i="13"/>
  <c r="K300" i="13"/>
  <c r="O300" i="13"/>
  <c r="Q300" i="13"/>
  <c r="V300" i="13"/>
  <c r="G302" i="13"/>
  <c r="M302" i="13" s="1"/>
  <c r="I302" i="13"/>
  <c r="K302" i="13"/>
  <c r="O302" i="13"/>
  <c r="Q302" i="13"/>
  <c r="V302" i="13"/>
  <c r="G304" i="13"/>
  <c r="M304" i="13" s="1"/>
  <c r="I304" i="13"/>
  <c r="K304" i="13"/>
  <c r="O304" i="13"/>
  <c r="Q304" i="13"/>
  <c r="V304" i="13"/>
  <c r="G310" i="13"/>
  <c r="I310" i="13"/>
  <c r="K310" i="13"/>
  <c r="M310" i="13"/>
  <c r="O310" i="13"/>
  <c r="Q310" i="13"/>
  <c r="V310" i="13"/>
  <c r="G312" i="13"/>
  <c r="M312" i="13" s="1"/>
  <c r="I312" i="13"/>
  <c r="K312" i="13"/>
  <c r="O312" i="13"/>
  <c r="Q312" i="13"/>
  <c r="V312" i="13"/>
  <c r="G314" i="13"/>
  <c r="I314" i="13"/>
  <c r="K314" i="13"/>
  <c r="M314" i="13"/>
  <c r="O314" i="13"/>
  <c r="Q314" i="13"/>
  <c r="V314" i="13"/>
  <c r="G316" i="13"/>
  <c r="M316" i="13" s="1"/>
  <c r="I316" i="13"/>
  <c r="K316" i="13"/>
  <c r="O316" i="13"/>
  <c r="Q316" i="13"/>
  <c r="V316" i="13"/>
  <c r="G318" i="13"/>
  <c r="I318" i="13"/>
  <c r="K318" i="13"/>
  <c r="M318" i="13"/>
  <c r="O318" i="13"/>
  <c r="Q318" i="13"/>
  <c r="V318" i="13"/>
  <c r="G321" i="13"/>
  <c r="I321" i="13"/>
  <c r="K321" i="13"/>
  <c r="M321" i="13"/>
  <c r="O321" i="13"/>
  <c r="Q321" i="13"/>
  <c r="V321" i="13"/>
  <c r="G323" i="13"/>
  <c r="M323" i="13" s="1"/>
  <c r="I323" i="13"/>
  <c r="K323" i="13"/>
  <c r="O323" i="13"/>
  <c r="Q323" i="13"/>
  <c r="V323" i="13"/>
  <c r="G325" i="13"/>
  <c r="I325" i="13"/>
  <c r="K325" i="13"/>
  <c r="M325" i="13"/>
  <c r="O325" i="13"/>
  <c r="Q325" i="13"/>
  <c r="V325" i="13"/>
  <c r="G328" i="13"/>
  <c r="M328" i="13" s="1"/>
  <c r="I328" i="13"/>
  <c r="K328" i="13"/>
  <c r="K320" i="13" s="1"/>
  <c r="O328" i="13"/>
  <c r="Q328" i="13"/>
  <c r="V328" i="13"/>
  <c r="G330" i="13"/>
  <c r="M330" i="13" s="1"/>
  <c r="I330" i="13"/>
  <c r="K330" i="13"/>
  <c r="O330" i="13"/>
  <c r="Q330" i="13"/>
  <c r="V330" i="13"/>
  <c r="G333" i="13"/>
  <c r="M333" i="13" s="1"/>
  <c r="I333" i="13"/>
  <c r="K333" i="13"/>
  <c r="O333" i="13"/>
  <c r="Q333" i="13"/>
  <c r="V333" i="13"/>
  <c r="G336" i="13"/>
  <c r="I336" i="13"/>
  <c r="K336" i="13"/>
  <c r="M336" i="13"/>
  <c r="O336" i="13"/>
  <c r="Q336" i="13"/>
  <c r="V336" i="13"/>
  <c r="G338" i="13"/>
  <c r="M338" i="13" s="1"/>
  <c r="I338" i="13"/>
  <c r="K338" i="13"/>
  <c r="O338" i="13"/>
  <c r="Q338" i="13"/>
  <c r="V338"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I350" i="13"/>
  <c r="K350" i="13"/>
  <c r="M350" i="13"/>
  <c r="O350" i="13"/>
  <c r="Q350" i="13"/>
  <c r="V350" i="13"/>
  <c r="G353" i="13"/>
  <c r="M353" i="13" s="1"/>
  <c r="I353" i="13"/>
  <c r="K353" i="13"/>
  <c r="O353" i="13"/>
  <c r="Q353" i="13"/>
  <c r="V353" i="13"/>
  <c r="G359" i="13"/>
  <c r="I359" i="13"/>
  <c r="K359" i="13"/>
  <c r="M359" i="13"/>
  <c r="O359" i="13"/>
  <c r="Q359" i="13"/>
  <c r="V359" i="13"/>
  <c r="G361" i="13"/>
  <c r="M361" i="13" s="1"/>
  <c r="I361" i="13"/>
  <c r="K361" i="13"/>
  <c r="O361" i="13"/>
  <c r="Q361" i="13"/>
  <c r="V361" i="13"/>
  <c r="G363" i="13"/>
  <c r="I363" i="13"/>
  <c r="K363" i="13"/>
  <c r="M363" i="13"/>
  <c r="O363" i="13"/>
  <c r="Q363" i="13"/>
  <c r="V363" i="13"/>
  <c r="G365" i="13"/>
  <c r="M365" i="13" s="1"/>
  <c r="I365" i="13"/>
  <c r="K365" i="13"/>
  <c r="O365" i="13"/>
  <c r="Q365" i="13"/>
  <c r="V365" i="13"/>
  <c r="G367" i="13"/>
  <c r="M367" i="13" s="1"/>
  <c r="I367" i="13"/>
  <c r="K367" i="13"/>
  <c r="O367" i="13"/>
  <c r="Q367" i="13"/>
  <c r="V367" i="13"/>
  <c r="G370" i="13"/>
  <c r="M370" i="13" s="1"/>
  <c r="I370" i="13"/>
  <c r="K370" i="13"/>
  <c r="O370" i="13"/>
  <c r="Q370" i="13"/>
  <c r="V370" i="13"/>
  <c r="G372" i="13"/>
  <c r="I372" i="13"/>
  <c r="K372" i="13"/>
  <c r="M372" i="13"/>
  <c r="O372" i="13"/>
  <c r="Q372" i="13"/>
  <c r="V372" i="13"/>
  <c r="G375" i="13"/>
  <c r="M375" i="13" s="1"/>
  <c r="I375" i="13"/>
  <c r="K375" i="13"/>
  <c r="O375" i="13"/>
  <c r="Q375" i="13"/>
  <c r="V375" i="13"/>
  <c r="G377" i="13"/>
  <c r="I377" i="13"/>
  <c r="K377" i="13"/>
  <c r="M377" i="13"/>
  <c r="O377" i="13"/>
  <c r="Q377" i="13"/>
  <c r="V377" i="13"/>
  <c r="G380" i="13"/>
  <c r="I380" i="13"/>
  <c r="I379" i="13" s="1"/>
  <c r="K380" i="13"/>
  <c r="K379" i="13" s="1"/>
  <c r="M380" i="13"/>
  <c r="O380" i="13"/>
  <c r="Q380" i="13"/>
  <c r="Q379" i="13" s="1"/>
  <c r="V380" i="13"/>
  <c r="V379" i="13" s="1"/>
  <c r="G382" i="13"/>
  <c r="M382" i="13" s="1"/>
  <c r="I382" i="13"/>
  <c r="K382" i="13"/>
  <c r="O382" i="13"/>
  <c r="Q382" i="13"/>
  <c r="V382" i="13"/>
  <c r="G384" i="13"/>
  <c r="M384" i="13" s="1"/>
  <c r="I384" i="13"/>
  <c r="K384" i="13"/>
  <c r="O384" i="13"/>
  <c r="Q384" i="13"/>
  <c r="V384" i="13"/>
  <c r="G387" i="13"/>
  <c r="I387" i="13"/>
  <c r="K387" i="13"/>
  <c r="M387" i="13"/>
  <c r="O387" i="13"/>
  <c r="Q387" i="13"/>
  <c r="V387" i="13"/>
  <c r="G391" i="13"/>
  <c r="M391" i="13" s="1"/>
  <c r="I391" i="13"/>
  <c r="K391" i="13"/>
  <c r="O391" i="13"/>
  <c r="Q391" i="13"/>
  <c r="V391" i="13"/>
  <c r="G394" i="13"/>
  <c r="M394" i="13" s="1"/>
  <c r="I394" i="13"/>
  <c r="K394" i="13"/>
  <c r="O394" i="13"/>
  <c r="Q394" i="13"/>
  <c r="V394" i="13"/>
  <c r="G396" i="13"/>
  <c r="M396" i="13" s="1"/>
  <c r="I396" i="13"/>
  <c r="K396" i="13"/>
  <c r="O396" i="13"/>
  <c r="Q396" i="13"/>
  <c r="V396" i="13"/>
  <c r="G398" i="13"/>
  <c r="I398" i="13"/>
  <c r="K398" i="13"/>
  <c r="M398" i="13"/>
  <c r="O398" i="13"/>
  <c r="Q398" i="13"/>
  <c r="V398" i="13"/>
  <c r="G404" i="13"/>
  <c r="M404" i="13" s="1"/>
  <c r="I404" i="13"/>
  <c r="K404" i="13"/>
  <c r="O404" i="13"/>
  <c r="Q404" i="13"/>
  <c r="V404" i="13"/>
  <c r="G406" i="13"/>
  <c r="I406" i="13"/>
  <c r="K406" i="13"/>
  <c r="M406" i="13"/>
  <c r="O406" i="13"/>
  <c r="Q406" i="13"/>
  <c r="V406" i="13"/>
  <c r="G409" i="13"/>
  <c r="M409" i="13" s="1"/>
  <c r="I409" i="13"/>
  <c r="K409" i="13"/>
  <c r="O409" i="13"/>
  <c r="Q409" i="13"/>
  <c r="V409" i="13"/>
  <c r="G418" i="13"/>
  <c r="M418" i="13" s="1"/>
  <c r="I418" i="13"/>
  <c r="K418" i="13"/>
  <c r="O418" i="13"/>
  <c r="Q418" i="13"/>
  <c r="V418" i="13"/>
  <c r="G426" i="13"/>
  <c r="M426" i="13" s="1"/>
  <c r="I426" i="13"/>
  <c r="K426" i="13"/>
  <c r="O426" i="13"/>
  <c r="Q426" i="13"/>
  <c r="V426" i="13"/>
  <c r="G428" i="13"/>
  <c r="M428" i="13" s="1"/>
  <c r="I428" i="13"/>
  <c r="K428" i="13"/>
  <c r="O428" i="13"/>
  <c r="Q428" i="13"/>
  <c r="V428" i="13"/>
  <c r="G430" i="13"/>
  <c r="M430" i="13" s="1"/>
  <c r="I430" i="13"/>
  <c r="K430" i="13"/>
  <c r="O430" i="13"/>
  <c r="Q430" i="13"/>
  <c r="V430" i="13"/>
  <c r="G432" i="13"/>
  <c r="I432" i="13"/>
  <c r="K432" i="13"/>
  <c r="M432" i="13"/>
  <c r="O432" i="13"/>
  <c r="Q432" i="13"/>
  <c r="V432" i="13"/>
  <c r="G434" i="13"/>
  <c r="M434" i="13" s="1"/>
  <c r="I434" i="13"/>
  <c r="K434" i="13"/>
  <c r="O434" i="13"/>
  <c r="Q434" i="13"/>
  <c r="V434" i="13"/>
  <c r="G436" i="13"/>
  <c r="I436" i="13"/>
  <c r="K436" i="13"/>
  <c r="M436" i="13"/>
  <c r="O436" i="13"/>
  <c r="Q436" i="13"/>
  <c r="V436" i="13"/>
  <c r="G438" i="13"/>
  <c r="M438" i="13" s="1"/>
  <c r="I438" i="13"/>
  <c r="K438" i="13"/>
  <c r="O438" i="13"/>
  <c r="Q438" i="13"/>
  <c r="V438" i="13"/>
  <c r="G440" i="13"/>
  <c r="M440" i="13" s="1"/>
  <c r="I440" i="13"/>
  <c r="K440" i="13"/>
  <c r="O440" i="13"/>
  <c r="Q440" i="13"/>
  <c r="V440" i="13"/>
  <c r="G443" i="13"/>
  <c r="I443" i="13"/>
  <c r="K443" i="13"/>
  <c r="M443" i="13"/>
  <c r="O443" i="13"/>
  <c r="Q443" i="13"/>
  <c r="V443" i="13"/>
  <c r="G446" i="13"/>
  <c r="M446" i="13" s="1"/>
  <c r="I446" i="13"/>
  <c r="K446" i="13"/>
  <c r="O446" i="13"/>
  <c r="Q446" i="13"/>
  <c r="V446" i="13"/>
  <c r="G449" i="13"/>
  <c r="M449" i="13" s="1"/>
  <c r="I449" i="13"/>
  <c r="K449" i="13"/>
  <c r="O449" i="13"/>
  <c r="Q449" i="13"/>
  <c r="V449" i="13"/>
  <c r="G451" i="13"/>
  <c r="M451" i="13" s="1"/>
  <c r="I451" i="13"/>
  <c r="K451" i="13"/>
  <c r="O451" i="13"/>
  <c r="Q451" i="13"/>
  <c r="V451" i="13"/>
  <c r="G453" i="13"/>
  <c r="M453" i="13" s="1"/>
  <c r="I453" i="13"/>
  <c r="K453" i="13"/>
  <c r="O453" i="13"/>
  <c r="Q453" i="13"/>
  <c r="V453" i="13"/>
  <c r="G455" i="13"/>
  <c r="M455" i="13" s="1"/>
  <c r="I455" i="13"/>
  <c r="K455" i="13"/>
  <c r="O455" i="13"/>
  <c r="Q455" i="13"/>
  <c r="V455" i="13"/>
  <c r="G457" i="13"/>
  <c r="I457" i="13"/>
  <c r="K457" i="13"/>
  <c r="M457" i="13"/>
  <c r="O457" i="13"/>
  <c r="Q457" i="13"/>
  <c r="V457" i="13"/>
  <c r="G459" i="13"/>
  <c r="M459" i="13" s="1"/>
  <c r="I459" i="13"/>
  <c r="K459" i="13"/>
  <c r="O459" i="13"/>
  <c r="Q459" i="13"/>
  <c r="V459" i="13"/>
  <c r="G461" i="13"/>
  <c r="I461" i="13"/>
  <c r="K461" i="13"/>
  <c r="M461" i="13"/>
  <c r="O461" i="13"/>
  <c r="Q461" i="13"/>
  <c r="V461" i="13"/>
  <c r="G463" i="13"/>
  <c r="M463" i="13" s="1"/>
  <c r="I463" i="13"/>
  <c r="K463" i="13"/>
  <c r="O463" i="13"/>
  <c r="Q463" i="13"/>
  <c r="V463" i="13"/>
  <c r="G465" i="13"/>
  <c r="M465" i="13" s="1"/>
  <c r="I465" i="13"/>
  <c r="K465" i="13"/>
  <c r="O465" i="13"/>
  <c r="Q465" i="13"/>
  <c r="V465" i="13"/>
  <c r="G467" i="13"/>
  <c r="M467" i="13" s="1"/>
  <c r="I467" i="13"/>
  <c r="K467" i="13"/>
  <c r="O467" i="13"/>
  <c r="Q467" i="13"/>
  <c r="V467" i="13"/>
  <c r="G469" i="13"/>
  <c r="M469" i="13" s="1"/>
  <c r="I469" i="13"/>
  <c r="K469" i="13"/>
  <c r="O469" i="13"/>
  <c r="Q469" i="13"/>
  <c r="V469" i="13"/>
  <c r="G471" i="13"/>
  <c r="M471" i="13" s="1"/>
  <c r="I471" i="13"/>
  <c r="K471" i="13"/>
  <c r="O471" i="13"/>
  <c r="Q471" i="13"/>
  <c r="V471" i="13"/>
  <c r="G474" i="13"/>
  <c r="M474" i="13" s="1"/>
  <c r="I474" i="13"/>
  <c r="K474" i="13"/>
  <c r="O474" i="13"/>
  <c r="O473" i="13" s="1"/>
  <c r="Q474" i="13"/>
  <c r="V474" i="13"/>
  <c r="G478" i="13"/>
  <c r="M478" i="13" s="1"/>
  <c r="I478" i="13"/>
  <c r="I473" i="13" s="1"/>
  <c r="K478" i="13"/>
  <c r="O478" i="13"/>
  <c r="Q478" i="13"/>
  <c r="Q473" i="13" s="1"/>
  <c r="V478" i="13"/>
  <c r="G481" i="13"/>
  <c r="M481" i="13" s="1"/>
  <c r="I481" i="13"/>
  <c r="K481" i="13"/>
  <c r="O481" i="13"/>
  <c r="Q481" i="13"/>
  <c r="V481" i="13"/>
  <c r="G487" i="13"/>
  <c r="M487" i="13" s="1"/>
  <c r="I487" i="13"/>
  <c r="K487" i="13"/>
  <c r="O487" i="13"/>
  <c r="Q487" i="13"/>
  <c r="V487" i="13"/>
  <c r="G489" i="13"/>
  <c r="I489" i="13"/>
  <c r="K489" i="13"/>
  <c r="M489" i="13"/>
  <c r="O489" i="13"/>
  <c r="Q489" i="13"/>
  <c r="V489" i="13"/>
  <c r="G491" i="13"/>
  <c r="M491" i="13" s="1"/>
  <c r="I491" i="13"/>
  <c r="K491" i="13"/>
  <c r="O491" i="13"/>
  <c r="Q491" i="13"/>
  <c r="V491" i="13"/>
  <c r="G494" i="13"/>
  <c r="M494" i="13" s="1"/>
  <c r="I494" i="13"/>
  <c r="K494" i="13"/>
  <c r="O494" i="13"/>
  <c r="Q494" i="13"/>
  <c r="V494" i="13"/>
  <c r="G496" i="13"/>
  <c r="M496" i="13" s="1"/>
  <c r="I496" i="13"/>
  <c r="K496" i="13"/>
  <c r="O496" i="13"/>
  <c r="Q496" i="13"/>
  <c r="V496" i="13"/>
  <c r="G499" i="13"/>
  <c r="G498" i="13" s="1"/>
  <c r="I76" i="1" s="1"/>
  <c r="I18" i="1" s="1"/>
  <c r="I499" i="13"/>
  <c r="K499" i="13"/>
  <c r="O499" i="13"/>
  <c r="Q499" i="13"/>
  <c r="V499" i="13"/>
  <c r="G501" i="13"/>
  <c r="I501" i="13"/>
  <c r="K501" i="13"/>
  <c r="M501" i="13"/>
  <c r="O501" i="13"/>
  <c r="Q501" i="13"/>
  <c r="V501" i="13"/>
  <c r="G503" i="13"/>
  <c r="M503" i="13" s="1"/>
  <c r="I503" i="13"/>
  <c r="K503" i="13"/>
  <c r="O503" i="13"/>
  <c r="Q503" i="13"/>
  <c r="V503" i="13"/>
  <c r="G505" i="13"/>
  <c r="M505" i="13" s="1"/>
  <c r="I505" i="13"/>
  <c r="K505" i="13"/>
  <c r="O505" i="13"/>
  <c r="Q505" i="13"/>
  <c r="Q498" i="13" s="1"/>
  <c r="V505" i="13"/>
  <c r="G507" i="13"/>
  <c r="M507" i="13" s="1"/>
  <c r="I507" i="13"/>
  <c r="K507" i="13"/>
  <c r="O507" i="13"/>
  <c r="Q507" i="13"/>
  <c r="V507" i="13"/>
  <c r="G510" i="13"/>
  <c r="M510" i="13" s="1"/>
  <c r="I510" i="13"/>
  <c r="K510" i="13"/>
  <c r="O510" i="13"/>
  <c r="Q510" i="13"/>
  <c r="V510" i="13"/>
  <c r="G513" i="13"/>
  <c r="M513" i="13" s="1"/>
  <c r="I513" i="13"/>
  <c r="K513" i="13"/>
  <c r="O513" i="13"/>
  <c r="Q513" i="13"/>
  <c r="V513" i="13"/>
  <c r="G515" i="13"/>
  <c r="I515" i="13"/>
  <c r="K515" i="13"/>
  <c r="M515" i="13"/>
  <c r="O515" i="13"/>
  <c r="Q515" i="13"/>
  <c r="V515" i="13"/>
  <c r="G517" i="13"/>
  <c r="I77" i="1" s="1"/>
  <c r="K517" i="13"/>
  <c r="G518" i="13"/>
  <c r="M518" i="13" s="1"/>
  <c r="M517" i="13" s="1"/>
  <c r="I518" i="13"/>
  <c r="I517" i="13" s="1"/>
  <c r="K518" i="13"/>
  <c r="O518" i="13"/>
  <c r="O517" i="13" s="1"/>
  <c r="Q518" i="13"/>
  <c r="Q517" i="13" s="1"/>
  <c r="V518" i="13"/>
  <c r="V517" i="13" s="1"/>
  <c r="V521" i="13"/>
  <c r="G522" i="13"/>
  <c r="I522" i="13"/>
  <c r="I521" i="13" s="1"/>
  <c r="K522" i="13"/>
  <c r="K521" i="13" s="1"/>
  <c r="M522" i="13"/>
  <c r="O522" i="13"/>
  <c r="Q522" i="13"/>
  <c r="Q521" i="13" s="1"/>
  <c r="V522" i="13"/>
  <c r="G521" i="13"/>
  <c r="I79" i="1" s="1"/>
  <c r="I20" i="1" s="1"/>
  <c r="O521" i="13"/>
  <c r="AE527" i="13"/>
  <c r="F39" i="1" s="1"/>
  <c r="F44" i="1" s="1"/>
  <c r="G23" i="1" s="1"/>
  <c r="G25" i="12"/>
  <c r="BA17" i="12"/>
  <c r="BA13" i="12"/>
  <c r="G9" i="12"/>
  <c r="M9" i="12" s="1"/>
  <c r="I9" i="12"/>
  <c r="I8" i="12" s="1"/>
  <c r="K9" i="12"/>
  <c r="K8" i="12" s="1"/>
  <c r="O9" i="12"/>
  <c r="Q9" i="12"/>
  <c r="Q8" i="12" s="1"/>
  <c r="V9" i="12"/>
  <c r="V8" i="12" s="1"/>
  <c r="G10" i="12"/>
  <c r="I10" i="12"/>
  <c r="K10" i="12"/>
  <c r="M10" i="12"/>
  <c r="O10" i="12"/>
  <c r="Q10" i="12"/>
  <c r="V10" i="12"/>
  <c r="G12" i="12"/>
  <c r="I12" i="12"/>
  <c r="K12" i="12"/>
  <c r="M12" i="12"/>
  <c r="O12" i="12"/>
  <c r="Q12" i="12"/>
  <c r="V12" i="12"/>
  <c r="G14" i="12"/>
  <c r="AE25" i="12" s="1"/>
  <c r="I14" i="12"/>
  <c r="K14" i="12"/>
  <c r="O14" i="12"/>
  <c r="O8" i="12" s="1"/>
  <c r="Q14" i="12"/>
  <c r="V14" i="12"/>
  <c r="G16" i="12"/>
  <c r="M16" i="12" s="1"/>
  <c r="I16" i="12"/>
  <c r="K16" i="12"/>
  <c r="K15" i="12" s="1"/>
  <c r="O16" i="12"/>
  <c r="Q16" i="12"/>
  <c r="V16" i="12"/>
  <c r="V15" i="12" s="1"/>
  <c r="G19" i="12"/>
  <c r="I19" i="12"/>
  <c r="K19" i="12"/>
  <c r="M19" i="12"/>
  <c r="O19" i="12"/>
  <c r="Q19" i="12"/>
  <c r="V19" i="12"/>
  <c r="G20" i="12"/>
  <c r="M20" i="12" s="1"/>
  <c r="I20" i="12"/>
  <c r="K20" i="12"/>
  <c r="O20" i="12"/>
  <c r="O15" i="12" s="1"/>
  <c r="Q20" i="12"/>
  <c r="V20" i="12"/>
  <c r="G23" i="12"/>
  <c r="M23" i="12" s="1"/>
  <c r="I23" i="12"/>
  <c r="I15" i="12" s="1"/>
  <c r="K23" i="12"/>
  <c r="O23" i="12"/>
  <c r="Q23" i="12"/>
  <c r="Q15" i="12" s="1"/>
  <c r="V23" i="12"/>
  <c r="AF25" i="12"/>
  <c r="I19" i="1"/>
  <c r="H44" i="1"/>
  <c r="J28" i="1"/>
  <c r="J26" i="1"/>
  <c r="G38" i="1"/>
  <c r="F38" i="1"/>
  <c r="J23" i="1"/>
  <c r="J24" i="1"/>
  <c r="J25" i="1"/>
  <c r="J27" i="1"/>
  <c r="E24" i="1"/>
  <c r="G24" i="1"/>
  <c r="E26" i="1"/>
  <c r="G26" i="1"/>
  <c r="Q386" i="13" l="1"/>
  <c r="O320" i="13"/>
  <c r="Q291" i="13"/>
  <c r="F41" i="1"/>
  <c r="F43" i="1"/>
  <c r="AF527" i="13"/>
  <c r="O498" i="13"/>
  <c r="Q486" i="13"/>
  <c r="I486" i="13"/>
  <c r="O486" i="13"/>
  <c r="K473" i="13"/>
  <c r="K442" i="13"/>
  <c r="Q442" i="13"/>
  <c r="I442" i="13"/>
  <c r="V340" i="13"/>
  <c r="V320" i="13"/>
  <c r="Q320" i="13"/>
  <c r="I320" i="13"/>
  <c r="K291" i="13"/>
  <c r="V277" i="13"/>
  <c r="V247" i="13"/>
  <c r="K207" i="13"/>
  <c r="Q207" i="13"/>
  <c r="I207" i="13"/>
  <c r="K200" i="13"/>
  <c r="V57" i="13"/>
  <c r="M54" i="13"/>
  <c r="V47" i="13"/>
  <c r="O39" i="13"/>
  <c r="K8" i="13"/>
  <c r="V386" i="13"/>
  <c r="K340" i="13"/>
  <c r="I291" i="13"/>
  <c r="I282" i="13"/>
  <c r="K498" i="13"/>
  <c r="K486" i="13"/>
  <c r="V473" i="13"/>
  <c r="V442" i="13"/>
  <c r="V291" i="13"/>
  <c r="M277" i="13"/>
  <c r="Q239" i="13"/>
  <c r="I239" i="13"/>
  <c r="O239" i="13"/>
  <c r="V207" i="13"/>
  <c r="V200" i="13"/>
  <c r="O57" i="13"/>
  <c r="K39" i="13"/>
  <c r="Q33" i="13"/>
  <c r="V8" i="13"/>
  <c r="I8" i="13"/>
  <c r="I498" i="13"/>
  <c r="I386" i="13"/>
  <c r="O291" i="13"/>
  <c r="K57" i="13"/>
  <c r="Q57" i="13"/>
  <c r="I57" i="13"/>
  <c r="V498" i="13"/>
  <c r="V486" i="13"/>
  <c r="M473" i="13"/>
  <c r="O442" i="13"/>
  <c r="K386" i="13"/>
  <c r="O386" i="13"/>
  <c r="O379" i="13"/>
  <c r="Q340" i="13"/>
  <c r="I340" i="13"/>
  <c r="O340" i="13"/>
  <c r="K282" i="13"/>
  <c r="O282" i="13"/>
  <c r="O277" i="13"/>
  <c r="Q247" i="13"/>
  <c r="I247" i="13"/>
  <c r="O247" i="13"/>
  <c r="O207" i="13"/>
  <c r="V39" i="13"/>
  <c r="O24" i="13"/>
  <c r="Q8" i="13"/>
  <c r="I42" i="1"/>
  <c r="M239" i="13"/>
  <c r="M486" i="13"/>
  <c r="M386" i="13"/>
  <c r="M379" i="13"/>
  <c r="M340" i="13"/>
  <c r="M282" i="13"/>
  <c r="M247" i="13"/>
  <c r="M57" i="13"/>
  <c r="M47" i="13"/>
  <c r="M24" i="13"/>
  <c r="M442" i="13"/>
  <c r="M320" i="13"/>
  <c r="M291" i="13"/>
  <c r="M207" i="13"/>
  <c r="M8" i="13"/>
  <c r="M33" i="13"/>
  <c r="G386" i="13"/>
  <c r="I72" i="1" s="1"/>
  <c r="G379" i="13"/>
  <c r="I71" i="1" s="1"/>
  <c r="G320" i="13"/>
  <c r="I69" i="1" s="1"/>
  <c r="G282" i="13"/>
  <c r="I67" i="1" s="1"/>
  <c r="G33" i="13"/>
  <c r="I57" i="1" s="1"/>
  <c r="G24" i="13"/>
  <c r="I56" i="1" s="1"/>
  <c r="M521" i="13"/>
  <c r="M499" i="13"/>
  <c r="M498" i="13" s="1"/>
  <c r="G486" i="13"/>
  <c r="I75" i="1" s="1"/>
  <c r="G473" i="13"/>
  <c r="I74" i="1" s="1"/>
  <c r="G340" i="13"/>
  <c r="I70" i="1" s="1"/>
  <c r="G291" i="13"/>
  <c r="I68" i="1" s="1"/>
  <c r="G277" i="13"/>
  <c r="I66" i="1" s="1"/>
  <c r="I17" i="1" s="1"/>
  <c r="M275" i="13"/>
  <c r="M274" i="13" s="1"/>
  <c r="G247" i="13"/>
  <c r="I64" i="1" s="1"/>
  <c r="G239" i="13"/>
  <c r="I63" i="1" s="1"/>
  <c r="M201" i="13"/>
  <c r="M200" i="13" s="1"/>
  <c r="M40" i="13"/>
  <c r="M39" i="13" s="1"/>
  <c r="G442" i="13"/>
  <c r="I73" i="1" s="1"/>
  <c r="G207" i="13"/>
  <c r="I62" i="1" s="1"/>
  <c r="G57" i="13"/>
  <c r="I60" i="1" s="1"/>
  <c r="G8" i="13"/>
  <c r="M15" i="12"/>
  <c r="G8" i="12"/>
  <c r="G15" i="12"/>
  <c r="M14" i="12"/>
  <c r="M8" i="12" s="1"/>
  <c r="I55" i="1" l="1"/>
  <c r="G527" i="13"/>
  <c r="G39" i="1"/>
  <c r="G43" i="1"/>
  <c r="I43" i="1" s="1"/>
  <c r="G41" i="1"/>
  <c r="I41" i="1" s="1"/>
  <c r="I16" i="1" l="1"/>
  <c r="I21" i="1" s="1"/>
  <c r="I80" i="1"/>
  <c r="I39" i="1"/>
  <c r="I44" i="1" s="1"/>
  <c r="G44" i="1"/>
  <c r="G25" i="1" s="1"/>
  <c r="A27" i="1" s="1"/>
  <c r="J42" i="1" l="1"/>
  <c r="J41" i="1"/>
  <c r="J39" i="1"/>
  <c r="J44" i="1" s="1"/>
  <c r="J43" i="1"/>
  <c r="A28" i="1"/>
  <c r="G28" i="1"/>
  <c r="G27" i="1" s="1"/>
  <c r="G29" i="1" s="1"/>
  <c r="J79" i="1"/>
  <c r="J73" i="1"/>
  <c r="J61" i="1"/>
  <c r="J65" i="1"/>
  <c r="J66" i="1"/>
  <c r="J71" i="1"/>
  <c r="J56" i="1"/>
  <c r="J58" i="1"/>
  <c r="J55" i="1"/>
  <c r="J62" i="1"/>
  <c r="J70" i="1"/>
  <c r="J74" i="1"/>
  <c r="J64" i="1"/>
  <c r="J78" i="1"/>
  <c r="J76" i="1"/>
  <c r="J59" i="1"/>
  <c r="J75" i="1"/>
  <c r="J60" i="1"/>
  <c r="J77" i="1"/>
  <c r="J67" i="1"/>
  <c r="J68" i="1"/>
  <c r="J63" i="1"/>
  <c r="J57" i="1"/>
  <c r="J72" i="1"/>
  <c r="J69" i="1"/>
  <c r="J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Simerský</author>
  </authors>
  <commentList>
    <comment ref="S6" authorId="0" shapeId="0" xr:uid="{E0FA9C96-1C57-43CC-B73F-F97FCF18F322}">
      <text>
        <r>
          <rPr>
            <sz val="9"/>
            <color indexed="81"/>
            <rFont val="Tahoma"/>
            <family val="2"/>
            <charset val="238"/>
          </rPr>
          <t>Jedná se o informaci, zda se jedná o položku, která je do rozpočtu zadána z cenové soustavy RTS, nebo vlastní.</t>
        </r>
      </text>
    </comment>
    <comment ref="T6" authorId="0" shapeId="0" xr:uid="{6416BA53-5823-41B7-868C-F4CA25366B7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Simerský</author>
  </authors>
  <commentList>
    <comment ref="S6" authorId="0" shapeId="0" xr:uid="{FCE0CA37-BCD4-4248-A75E-84F4EDDBFB58}">
      <text>
        <r>
          <rPr>
            <sz val="9"/>
            <color indexed="81"/>
            <rFont val="Tahoma"/>
            <family val="2"/>
            <charset val="238"/>
          </rPr>
          <t>Jedná se o informaci, zda se jedná o položku, která je do rozpočtu zadána z cenové soustavy RTS, nebo vlastní.</t>
        </r>
      </text>
    </comment>
    <comment ref="T6" authorId="0" shapeId="0" xr:uid="{58113866-EE7B-48A3-AAC6-92C0DEBEC03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<sst xmlns="http://schemas.openxmlformats.org/spreadsheetml/2006/main" count="2439" uniqueCount="807">
  <si>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</si>
  <si>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</si>
  <si>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</si>
  <si>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</si>
  <si>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</si>
  <si>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</si>
  <si>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</si>
  <si>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</si>
  <si>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</si>
  <si>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</si>
  <si>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</si>
  <si>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</si>
  <si>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</si>
  <si>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</si>
  <si>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</si>
  <si>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</si>
  <si>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</si>
  <si>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</si>
  <si>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</si>
  <si>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</si>
  <si>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</si>
  <si>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</si>
  <si>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</si>
  <si>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</si>
  <si>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</si>
  <si>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</si>
  <si>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</si>
  <si>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</si>
  <si>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</si>
  <si>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</si>
  <si>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</si>
  <si>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</si>
  <si>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</si>
  <si>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</si>
  <si>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</si>
  <si>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</si>
  <si>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</si>
  <si>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</si>
  <si>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</si>
  <si>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</si>
  <si>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</si>
  <si>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</si>
  <si>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</si>
  <si>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Krasnovský  Jiří, Ing.</t>
  </si>
  <si>
    <t>21040</t>
  </si>
  <si>
    <t xml:space="preserve"> Zateplení DPS Vančurova 17, Znojmo</t>
  </si>
  <si>
    <t>Stavba</t>
  </si>
  <si>
    <t>Stavební objekt</t>
  </si>
  <si>
    <t>B01</t>
  </si>
  <si>
    <t>Budova B</t>
  </si>
  <si>
    <t>B00</t>
  </si>
  <si>
    <t>Vedlejší a ostatní náklady</t>
  </si>
  <si>
    <t>2025_Zateplení fasády Budova B</t>
  </si>
  <si>
    <t>Celkem za stavbu</t>
  </si>
  <si>
    <t>CZK</t>
  </si>
  <si>
    <t>#POPS</t>
  </si>
  <si>
    <t>Popis stavby: 21040 -  Zateplení DPS Vančurova 17, Znojmo</t>
  </si>
  <si>
    <t>#POPO</t>
  </si>
  <si>
    <t>Popis objektu: B01 - Budova B</t>
  </si>
  <si>
    <t>#POPR</t>
  </si>
  <si>
    <t>Popis rozpoetu: B00 - Vedlejší a ostatní náklady</t>
  </si>
  <si>
    <t>Popis rozpoetu: B01 - 2025_Zateplení fasády Budova B</t>
  </si>
  <si>
    <t>Rekapitulace dílů</t>
  </si>
  <si>
    <t>Typ dílu</t>
  </si>
  <si>
    <t>3</t>
  </si>
  <si>
    <t>Svislé a kompletní konstrukce</t>
  </si>
  <si>
    <t>4</t>
  </si>
  <si>
    <t>Vodorovné konstrukce</t>
  </si>
  <si>
    <t>56</t>
  </si>
  <si>
    <t>Podkladní vrstvy komunikací a zpevněných ploch</t>
  </si>
  <si>
    <t>6</t>
  </si>
  <si>
    <t>Úpravy povrchu, podlahy</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</si>
  <si>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</si>
  <si>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</si>
  <si>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</si>
  <si>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</si>
  <si>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</si>
  <si>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</si>
  <si>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</si>
  <si>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</si>
  <si>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</si>
  <si>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</si>
  <si>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</si>
  <si>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</si>
  <si>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</si>
  <si>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</si>
  <si>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</si>
  <si>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</si>
  <si>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</si>
  <si>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</si>
  <si>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</si>
  <si>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</si>
  <si>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762</t>
  </si>
  <si>
    <t>Konstrukce tesařské</t>
  </si>
  <si>
    <t>764</t>
  </si>
  <si>
    <t>Konstrukce klempířské</t>
  </si>
  <si>
    <t>766</t>
  </si>
  <si>
    <t>Konstrukce truhlářské</t>
  </si>
  <si>
    <t>767</t>
  </si>
  <si>
    <t>Konstrukce zámečnické</t>
  </si>
  <si>
    <t>771</t>
  </si>
  <si>
    <t>Podlahy z dlaždic a obklady</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</si>
  <si>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</si>
  <si>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</si>
  <si>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</si>
  <si>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</si>
  <si>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</si>
  <si>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</si>
  <si>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</si>
  <si>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</si>
  <si>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</si>
  <si>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</si>
  <si>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</si>
  <si>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</si>
  <si>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</si>
  <si>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</si>
  <si>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</si>
  <si>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</si>
  <si>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</si>
  <si>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</si>
  <si>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</si>
  <si>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</si>
  <si>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</si>
  <si>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</si>
  <si>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</si>
  <si>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</si>
  <si>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</si>
  <si>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</si>
  <si>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</si>
  <si>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</si>
  <si>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</si>
  <si>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</si>
  <si>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</si>
  <si>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</si>
  <si>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</si>
  <si>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</si>
  <si>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</si>
  <si>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</si>
  <si>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</si>
  <si>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</si>
  <si>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</si>
  <si>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</si>
  <si>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</si>
  <si>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</si>
  <si>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</si>
  <si>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25/ I</t>
  </si>
  <si>
    <t>Indiv</t>
  </si>
  <si>
    <t>VRN</t>
  </si>
  <si>
    <t>Běžná</t>
  </si>
  <si>
    <t>POL99_8</t>
  </si>
  <si>
    <t>005121 R</t>
  </si>
  <si>
    <t>Zařízení staveniště</t>
  </si>
  <si>
    <t>Veškeré náklady spojené s vybudováním, provozem a odstraněním zařízení staveniště.</t>
  </si>
  <si>
    <t>POP</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</si>
  <si>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</si>
  <si>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</si>
  <si>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</si>
  <si>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</si>
  <si>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</si>
  <si>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004111020R</t>
  </si>
  <si>
    <t xml:space="preserve">Vypracování projektové dokumentace </t>
  </si>
  <si>
    <t>Dodvatelská dokumentace balkónů včetně statického posouzení.</t>
  </si>
  <si>
    <t>005211080R</t>
  </si>
  <si>
    <t xml:space="preserve">Bezpečnostní a hygienická opatření na staveništi </t>
  </si>
  <si>
    <t>00523  R</t>
  </si>
  <si>
    <t>Zkoušky a revize</t>
  </si>
  <si>
    <t>odtrhová zkouška, revize hromosvodu,..</t>
  </si>
  <si>
    <t>1</t>
  </si>
  <si>
    <t>VV</t>
  </si>
  <si>
    <t>005241010R</t>
  </si>
  <si>
    <t xml:space="preserve">Dokumentace skutečného provedení </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</si>
  <si>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</si>
  <si>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</si>
  <si>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</si>
  <si>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319201315R00</t>
  </si>
  <si>
    <t>Vyrovnání povrchu zdiva pod omítku maltou ze SMS tloušťka 10 mm</t>
  </si>
  <si>
    <t>m2</t>
  </si>
  <si>
    <t>801-1</t>
  </si>
  <si>
    <t>Práce</t>
  </si>
  <si>
    <t>Nová</t>
  </si>
  <si>
    <t>POL1_</t>
  </si>
  <si>
    <t>maltou ze suché směsi, bez pomocného lešení,</t>
  </si>
  <si>
    <t>SPI</t>
  </si>
  <si>
    <t>Odkaz na mn. položky pořadí 34 : 49,22740</t>
  </si>
  <si>
    <t>320101111R00</t>
  </si>
  <si>
    <t>Osazení betonových prefabrikátů hmotnost do 1000 kg</t>
  </si>
  <si>
    <t>m3</t>
  </si>
  <si>
    <t>832-1</t>
  </si>
  <si>
    <t>Včetně kotevních prvků a odstranění transportní výztuže.</t>
  </si>
  <si>
    <t>Z19 - Nové vodorovné ŽB panely balkonů, budova B : (13*7*(1,00*0,10*3,6))</t>
  </si>
  <si>
    <t>pohled SZ   1ks 3.6*1.0*0.125=0.44 : 6*0,45</t>
  </si>
  <si>
    <t>pohled JV : 7*0,45</t>
  </si>
  <si>
    <t xml:space="preserve">1ks 3.6*1.0*0.125=0.45 : </t>
  </si>
  <si>
    <t>553530008R</t>
  </si>
  <si>
    <t xml:space="preserve">ks    </t>
  </si>
  <si>
    <t>SPCM</t>
  </si>
  <si>
    <t>Specifikace</t>
  </si>
  <si>
    <t>POL3_</t>
  </si>
  <si>
    <t>pohled SZ : 6</t>
  </si>
  <si>
    <t>pohled JV : 7</t>
  </si>
  <si>
    <t>59341435R01</t>
  </si>
  <si>
    <t>Prefabrikovaný železobetonový panel 360x95x10cm, vodorovný panel balkonů</t>
  </si>
  <si>
    <t>kus</t>
  </si>
  <si>
    <t>Vlastní</t>
  </si>
  <si>
    <t>13*7</t>
  </si>
  <si>
    <t>411354175R00</t>
  </si>
  <si>
    <t>Podpěrná konstrukce bednění stropů přes 12 do 20 kPa, zřízení</t>
  </si>
  <si>
    <t>Nedokončená</t>
  </si>
  <si>
    <t>výšky do 4 m se zesílením dna bednění podle hodnoty zatížení betonovou směsí a výztuží. Bez pomocného lešení.</t>
  </si>
  <si>
    <t>Odkaz na mn. položky pořadí 82 : 99,45000</t>
  </si>
  <si>
    <t>411354176R00</t>
  </si>
  <si>
    <t>Podpěrná konstrukce bednění stropů přes 12 do 20 kPa, odstranění</t>
  </si>
  <si>
    <t>457621914R00</t>
  </si>
  <si>
    <t>Plášťové těsnění z vodostavebního asfaltobetonu  ,  ,  , příplatek za zakřivené plochy</t>
  </si>
  <si>
    <t>Odkaz na mn. položky pořadí 13 : 43,20640</t>
  </si>
  <si>
    <t>632921911R00</t>
  </si>
  <si>
    <t>Dlažba vnitřní nebo vnější při objektu z dlaždic betonových betonových kladených do písku  se zalitím spár na celou výšku cementovou maltou pro spárování   o tloušťce dlaždic 40 mm</t>
  </si>
  <si>
    <t>vodorovná nebo ve spádu do 15° od vodorovné roviny</t>
  </si>
  <si>
    <t>okapový chodník kolem budovy : (14,4*1)+(8,85*0,5)+(13,6*0,5)+(30,1*0,5)+(5,6*0,5)+(4,9*0,5)</t>
  </si>
  <si>
    <t>24551544R</t>
  </si>
  <si>
    <t>písek posypový křemičitý; frakce 0,3 až 0,8 mm; 25,00 kg</t>
  </si>
  <si>
    <t>kg</t>
  </si>
  <si>
    <t>45,925*0,1*1600</t>
  </si>
  <si>
    <t>601011147RT1</t>
  </si>
  <si>
    <t xml:space="preserve">Omítka stropů a podhledů z hotových směsí stěrka, sádrová,  , tloušťka vrstvy 2 mm,  </t>
  </si>
  <si>
    <t>RTS 21/ II</t>
  </si>
  <si>
    <t>po jednotlivých vrstvách</t>
  </si>
  <si>
    <t>Odkaz na mn. položky pořadí 68 : 409,71020</t>
  </si>
  <si>
    <t xml:space="preserve">stěrka na KZS stropu 1.PP : </t>
  </si>
  <si>
    <t>601023193R00</t>
  </si>
  <si>
    <t xml:space="preserve">Omítka stropů a podhledů z hotových směsí adhézní nátěr, umělopryskyřičná disperze, interiérová,  ,  </t>
  </si>
  <si>
    <t>hloubková penetrace výtahové šachty a schodiště : 321,50</t>
  </si>
  <si>
    <t>611474410R00</t>
  </si>
  <si>
    <t>Omítka vnitřní stropů ze suché směsi tenkovrstvá, vápenná,  , na monolitický podklad</t>
  </si>
  <si>
    <t>kompletní souvrství</t>
  </si>
  <si>
    <t>omítka zateplení stropu pod vytahovou šachtou 2x120mm : 2*(3,46*5,4+0,41*2*(1,26+2,3))</t>
  </si>
  <si>
    <t>611481211RT2</t>
  </si>
  <si>
    <t>Vyztužení vnitřních omítek stropů sklotextilní síťovinou s dodávkou síťoviny a stěrkového tmelu</t>
  </si>
  <si>
    <t>s pomocným lešením o výšce podlahy do 1900 mm a pro zatížení do 1,5 kPa,</t>
  </si>
  <si>
    <t>612474410RT4</t>
  </si>
  <si>
    <t>Omítka vnitřní stěn ze suché směsi tenkovrstvá (stěrka, štuk),  , vápenná, na monolitický beton, ruční zpracování</t>
  </si>
  <si>
    <t>25</t>
  </si>
  <si>
    <t>601015187RT6</t>
  </si>
  <si>
    <t xml:space="preserve">Omítka stropů a podhledů z hotových směsí vrchní tenkovrstvá, silikonová, zatíraná, zrnitost 1,5 mm,  </t>
  </si>
  <si>
    <t>balkony : 91*3,6*0,95</t>
  </si>
  <si>
    <t>601015191R00</t>
  </si>
  <si>
    <t>Omítka stropů a podhledů z hotových směsí doplňkové práce podkladní nátěr stropů pod tenkovrstvé omítky</t>
  </si>
  <si>
    <t>Odkaz na mn. položky pořadí 16 : 311,22000</t>
  </si>
  <si>
    <t>602021187RT1</t>
  </si>
  <si>
    <t xml:space="preserve">Omítka stěn z hotových směsí vrchní tenkovrstvá, silikonová, škrábaná, zrnitost 1,5 mm,  </t>
  </si>
  <si>
    <t>Odkaz na mn. položky pořadí 25 : 2471,64370</t>
  </si>
  <si>
    <t>Odkaz na mn. položky pořadí 28 : 204,15120</t>
  </si>
  <si>
    <t>Odkaz na mn. položky pořadí 23 : 42,31500</t>
  </si>
  <si>
    <t>Odkaz na mn. položky pořadí 26 : 57,28500</t>
  </si>
  <si>
    <t>Odkaz na mn. položky pořadí 27 : 112,62160</t>
  </si>
  <si>
    <t>602021191R00</t>
  </si>
  <si>
    <t>Jádrová omítka podkladní nátěr pod tenkovrstvé omítky</t>
  </si>
  <si>
    <t>Odkaz na mn. položky pořadí 18 : 2888,01650</t>
  </si>
  <si>
    <t>620991111R00</t>
  </si>
  <si>
    <t>Zakrývání spár panelů z lešeňové klece páskou z lešeňové klece</t>
  </si>
  <si>
    <t>m</t>
  </si>
  <si>
    <t>před jejich znečištěním při úpravách povrchu nástřikem plastických (lepivých) maltovin</t>
  </si>
  <si>
    <t>JZ : 0</t>
  </si>
  <si>
    <t>SV : 0</t>
  </si>
  <si>
    <t>JV : (7*23,43+22,1)/2</t>
  </si>
  <si>
    <t>SZ : (11*23,43+7,6+18,5)/2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</si>
  <si>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</si>
  <si>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</si>
  <si>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</si>
  <si>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1.NP : 13*2,1*1,6+1,2*0,6+2,1*2,4+2,1*2,5+1,0*2,1+1,5*0,5</t>
  </si>
  <si>
    <t>2.NP-8.NP : 7*(16*(1,2*1,6+0,9*2,4)+1,5*1,5+1,2*1,45)</t>
  </si>
  <si>
    <t>622300281RT2</t>
  </si>
  <si>
    <t>Montáž kabelové chráničky do zateplení z minerálních desek, chránička DN 40 mm</t>
  </si>
  <si>
    <t>rozvod chrániky internetu pohled SZ : 50</t>
  </si>
  <si>
    <t>622311854T00</t>
  </si>
  <si>
    <t>Kontaktní zatepl. syst., miner.desky s podel. vláknem tl. 50 mm, lambda 0,039 W/mK, zakončený stěrkou s výztužnou tkaninou, kotvení 12ks/m2</t>
  </si>
  <si>
    <t>Kalkul</t>
  </si>
  <si>
    <t>Položka neobsahuje kontaktní nátěr a povrchovou úpravu omítkou.</t>
  </si>
  <si>
    <t>Spodní líc nových balkonů v místě L profilů : 91*(0,5*0,93)</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</si>
  <si>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</si>
  <si>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</si>
  <si>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</si>
  <si>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0,036W/(mK)</t>
  </si>
  <si>
    <t xml:space="preserve">budovy B (na pohledech ozn. M2): JZ : </t>
  </si>
  <si>
    <t xml:space="preserve">budovy B (na pohledech ozn. R1) : </t>
  </si>
  <si>
    <t xml:space="preserve">odpočet smluvní VV  -107,63 : </t>
  </si>
  <si>
    <t>balkony : (3,6*91)*0,3</t>
  </si>
  <si>
    <t>lodžie : (5,2*21)*0,3</t>
  </si>
  <si>
    <t>SV štít hl.vchod : 8,41*0,3</t>
  </si>
  <si>
    <t>SZ : 4,1*0,3</t>
  </si>
  <si>
    <t>výtah+schod. : 19,2*0,3</t>
  </si>
  <si>
    <t>622311833RV1</t>
  </si>
  <si>
    <t xml:space="preserve">Zateplení fasády  , minerálními deskami s podélným vláknem,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</si>
  <si>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</si>
  <si>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budovy B (na pohledech ozn. M1): JZ : </t>
  </si>
  <si>
    <t>navýšení dle sml. rozpočtu : +215,5</t>
  </si>
  <si>
    <t xml:space="preserve">nově výměra-výpočet příloha :  : </t>
  </si>
  <si>
    <t>SZ : (8,2+18,75+2,86)*23,7</t>
  </si>
  <si>
    <t>stěny lodžie : (1,17*2,6)*14</t>
  </si>
  <si>
    <t>vchod-BOČNÍ VSTUP : (1,18*1,5)*2+(2,5*2,86)</t>
  </si>
  <si>
    <t>odpočet balk.okno+dveře : -(7+49)*((1,5*1,2)+(0,77*2,3))</t>
  </si>
  <si>
    <t>odpočet okno : -7*(1,98*1,53)</t>
  </si>
  <si>
    <t>odpočet sokl lodžie+bal.---- (sml.pol.14) : -((49*3,6*0,3)+(4,3*0,3*7))</t>
  </si>
  <si>
    <t>odpočet -výtah+schod.-doplněné : -19,2*0,3</t>
  </si>
  <si>
    <t>odpočet-lodžie-doplněné : -(5,2*21)*0,3</t>
  </si>
  <si>
    <t>odpočet stříška--------------- (doplněné) : -0,15*3,6*7</t>
  </si>
  <si>
    <t>JV : (22,4+3,47+3,94)*23,7</t>
  </si>
  <si>
    <t>stěny lodžie : 1,17*2,6*28</t>
  </si>
  <si>
    <t>odpočet dveře,okna : -(42+14)*(1,5*1,2)</t>
  </si>
  <si>
    <t>-(42+14)*(0,7*2,3)</t>
  </si>
  <si>
    <t>-6*1,98*1,53</t>
  </si>
  <si>
    <t>-1*1,1*0,6</t>
  </si>
  <si>
    <t>odpočet XPS 120------- (sml.pol.14) : -6,48*7 : -6,48*7</t>
  </si>
  <si>
    <t>odpočet stříška--------- (doplněné) : -0,15*3,6*6 : -0,15*3,6*6</t>
  </si>
  <si>
    <t>štít JZ : (3,65+5,62)*23,7</t>
  </si>
  <si>
    <t>štít SV : (13+5,56)*23,7</t>
  </si>
  <si>
    <t>odpočet okna :  -7*1,1*1,45</t>
  </si>
  <si>
    <t>výtahová šachta : (5,14+3,9)*28,5</t>
  </si>
  <si>
    <t>odpočet izol.140---------(sml.pol.16) : -2,85*23,83</t>
  </si>
  <si>
    <t>dveře,okna : -0,86*2,05</t>
  </si>
  <si>
    <t>-0,8*0,9</t>
  </si>
  <si>
    <t>schodiště : (5,3+5,4+10,42)*28,8</t>
  </si>
  <si>
    <t>odpočet okna : -1,4*0,55*1</t>
  </si>
  <si>
    <t>-1,4*1,45*7</t>
  </si>
  <si>
    <t>odskok : -1,2*5,3*2</t>
  </si>
  <si>
    <t>-2,4*5,4*1</t>
  </si>
  <si>
    <t>-2*(5,4+5,3)</t>
  </si>
  <si>
    <t>-(5,55+2,43+0,4)*9,02</t>
  </si>
  <si>
    <t>odpočet plochy bet.desek - doplněné : -0,15*2,96*7 : -0,15*2,96*7</t>
  </si>
  <si>
    <t>-0,15*2,84*14 : -0,15*2,84*14</t>
  </si>
  <si>
    <t>ODPOČET nově-pož.dveře : -8</t>
  </si>
  <si>
    <t>622311834RV1</t>
  </si>
  <si>
    <t xml:space="preserve">Zateplení fasády  , minerálními deskami s podélným vláknem, tloušťky 140 mm, zakončené stěrkou s výztužnou tkaninou,  </t>
  </si>
  <si>
    <t>výtahová šachta : 2,85*20,1</t>
  </si>
  <si>
    <t>622311854RV1</t>
  </si>
  <si>
    <t>Zateplení ostění  , minerálními deskami s podélným vláknem,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</si>
  <si>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</si>
  <si>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bud. B Spodní líc stávajících lodžií : 7*(1,08*2,98+2*(1,03*2,84))</t>
  </si>
  <si>
    <t>bud. B Spodní líc stříšky nad balkóny : 1,05*(7,2+18+21,6)</t>
  </si>
  <si>
    <t>Ostění oken zateplení budovy B: 1np : 0,22*2*(0,5+0,55+0,6+1,6*13+2,5+2,42+2,05)</t>
  </si>
  <si>
    <t>2-8np : 0,22*7*(2*1,5+2*1,45+16*(1,6+2,4+0,8))</t>
  </si>
  <si>
    <t>Nadpraží zateplení budovy B: 1np : 0,22*(1,5+1,165+1,2+2,1*13+2,1*2+1,0)</t>
  </si>
  <si>
    <t>2-8np : 0,22*7*(1,5+1,165+2,1*16)</t>
  </si>
  <si>
    <t>622311864RT1</t>
  </si>
  <si>
    <t>Zateplení parapetu minerálními deskami s podélným vláknem, tloušťky 40 mm</t>
  </si>
  <si>
    <t>nanesení lepicího tmelu na izolační desky, nalepení desek, natažení stěrky, vtlačení výztužné tkaniny a přehlazení stěrky. Včetně parapetních lišt.</t>
  </si>
  <si>
    <t>Parapet zateplení budovy B: 1np : 0,22*(1,5+1,165+1,2+2,1*13)</t>
  </si>
  <si>
    <t>2-8np : 0,22*7*(1,5+1,165+1,2*16)</t>
  </si>
  <si>
    <t>622311013R00</t>
  </si>
  <si>
    <t>Profil zakládací hliníkový, pro izolaci tl. 120 mm</t>
  </si>
  <si>
    <t>založení KZS těsně nad atikou střechy u navazujících objektů</t>
  </si>
  <si>
    <t>18</t>
  </si>
  <si>
    <t>622311041R00</t>
  </si>
  <si>
    <t>Profil zakládací plastový, pro jakoukoliv tloušťku izolantu</t>
  </si>
  <si>
    <t>budovy B - JZ nad terénem : 5,2</t>
  </si>
  <si>
    <t>budovy B - SV nad terénem : 18,7</t>
  </si>
  <si>
    <t>budovy B - SZ nad terénem : 27,44</t>
  </si>
  <si>
    <t>budovy B - SZ na lodžiích : 7*(1,68+0,62+2*1,15)</t>
  </si>
  <si>
    <t>7*6*(1,95+0,75)</t>
  </si>
  <si>
    <t>7*(1,58+0,36+2*1,15)</t>
  </si>
  <si>
    <t>budovy B - SZ nad stříškou lodžií : 21,6</t>
  </si>
  <si>
    <t>budovy B - JV nad terénem : (7,78+1,15+0,54+0,54+1,15+18,64)</t>
  </si>
  <si>
    <t>budovy B - JV na lodžiích : 7*7*(1,95+0,75)</t>
  </si>
  <si>
    <t>7*(1,62+0,42+2*1,15)</t>
  </si>
  <si>
    <t>budovy B - JV nad stříškou lodžií : (7,2+18)</t>
  </si>
  <si>
    <t>622311113R00</t>
  </si>
  <si>
    <t>Profily dilatační rohové V</t>
  </si>
  <si>
    <t>budova B od bud C : 6,15+8,8</t>
  </si>
  <si>
    <t>budova B od bud kotelny : 1,90+4,7</t>
  </si>
  <si>
    <t>622421492R00</t>
  </si>
  <si>
    <t>Doplňky zateplovacích systémů okenní lišta</t>
  </si>
  <si>
    <t>RTS 24/ I</t>
  </si>
  <si>
    <t>Kompletační prvky nad rámec obsahu položek zateplovacích systémů.</t>
  </si>
  <si>
    <t>Ostění oken zateplení budovy B: 1np : 2*(0,5+0,55+0,6+1,6*13+2,5+2,42+2,05)</t>
  </si>
  <si>
    <t>2-8np : 7*(2*1,5+2*1,45+16*(1,6+2,4+0,8))</t>
  </si>
  <si>
    <t>Nadpraží zateplení budovy B: 1np : (1,5+1,165+1,2+2,1*13+2,1*2+1,0)</t>
  </si>
  <si>
    <t>2-8np : 7*(1,5+1,165+2,1*16)</t>
  </si>
  <si>
    <t>622432112R00</t>
  </si>
  <si>
    <t>Omítky vnější stěn z umělého kamene v přírodní barvě drtí dekorativní střednězrnné, akrylátové</t>
  </si>
  <si>
    <t>sokl : 0,64*(21,98+5,625+5,4+29,18+12,825)+0,3*(5,15)-12*0,45*0,25</t>
  </si>
  <si>
    <t>budova B (na pohledech ozn. R1) : 0,3*(1,15+0,56)*2</t>
  </si>
  <si>
    <t>622454321R00</t>
  </si>
  <si>
    <t>Oprava vnějších omítek cementových v množství opravované plochy přes 10  do 30 % , štukových hlazených ocelovým hladítkem</t>
  </si>
  <si>
    <t>801-4</t>
  </si>
  <si>
    <t>Vyspravení omítky budnik nad střechou : 2,6*(4,55+4,15)*2</t>
  </si>
  <si>
    <t>Vyspravení omítky schodišťový prostor nad střechou POHLED SV : 9,5*5,0</t>
  </si>
  <si>
    <t>ODPOČET DVEŘE : -1*2</t>
  </si>
  <si>
    <t>622904112R00</t>
  </si>
  <si>
    <t>Očištění fasád tlakovou vodou, složitost fasády 1 - 2</t>
  </si>
  <si>
    <t xml:space="preserve">Budova B : </t>
  </si>
  <si>
    <t>JZ : 404,5</t>
  </si>
  <si>
    <t>SV : 502,5</t>
  </si>
  <si>
    <t>JV : 954,0</t>
  </si>
  <si>
    <t>SZ : 926,8</t>
  </si>
  <si>
    <t>625907111R00</t>
  </si>
  <si>
    <t>Očištění ocelových konstrukcí očištění ocelových konstrukcí od usazenin, rzi a nátěru</t>
  </si>
  <si>
    <t>Z/04 : 224*0,7</t>
  </si>
  <si>
    <t>Z/05 : 75</t>
  </si>
  <si>
    <t>627452145RT2</t>
  </si>
  <si>
    <t>Spárování maltou cementovou zapuštěné rovné  mezi prefabrikovanými dílci, spárovací maltou</t>
  </si>
  <si>
    <t>spárování - vylívání mezer balkonové desky a nosných konzol : 1,00*(6*7)+(7*7)</t>
  </si>
  <si>
    <t>6201V01</t>
  </si>
  <si>
    <t>Přesně řezání stávajícího KZS pro vytvoření styku nového zateplení</t>
  </si>
  <si>
    <t>stávající zateplení tl. 60mm : 12,9+12,95+3,9+10,6</t>
  </si>
  <si>
    <t>632411904R00</t>
  </si>
  <si>
    <t xml:space="preserve">Potěr ze suchých směsí nátěr savých podkladů penetrační,  </t>
  </si>
  <si>
    <t>s rozprostřením a uhlazením</t>
  </si>
  <si>
    <t>Odkaz na mn. položky pořadí 41 : 65,31840*2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</si>
  <si>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</si>
  <si>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</si>
  <si>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</si>
  <si>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Lodžie budovy B - ve spádu : 7*((1,08*2,96)+2*(1,08*2,84))</t>
  </si>
  <si>
    <t>941941042R00</t>
  </si>
  <si>
    <t>Montáž lešení lehkého pracovního řadového s podlahami šířky od 1,00 do 1,20 m, výšky přes 10 do 30 m</t>
  </si>
  <si>
    <t>800-3</t>
  </si>
  <si>
    <t>včetně kotvení</t>
  </si>
  <si>
    <t>Včetně kotvení lešení.</t>
  </si>
  <si>
    <t>budovy B: JZ : 465</t>
  </si>
  <si>
    <t>SV : 583</t>
  </si>
  <si>
    <t>SZ : 1015</t>
  </si>
  <si>
    <t>JV : 1045</t>
  </si>
  <si>
    <t>941941292R00</t>
  </si>
  <si>
    <t>Montáž lešení lehkého pracovního řadového s podlahami příplatek za každý další i započatý měsíc použití lešení  šířky od 1,00 do 1,20 m a výšky přes 10 do 30 m</t>
  </si>
  <si>
    <t xml:space="preserve">6 měsíců : </t>
  </si>
  <si>
    <t>Odkaz na mn. položky pořadí 42 : 3108,00000*6</t>
  </si>
  <si>
    <t>941941842R00</t>
  </si>
  <si>
    <t>Demontáž lešení lehkého řadového s podlahami šířky přes 1 do 1,2 m, výšky přes 10 do 30 m</t>
  </si>
  <si>
    <t>Odkaz na mn. položky pořadí 42 : 3108,00000</t>
  </si>
  <si>
    <t>941955001R00</t>
  </si>
  <si>
    <t>Lešení lehké pracovní pomocné pomocné, o výšce lešeňové podlahy do 1,2 m</t>
  </si>
  <si>
    <t xml:space="preserve">1. měsíc užívaní v úvaze : </t>
  </si>
  <si>
    <t>Odkaz na mn. položky pořadí 140 : 212,61000</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</si>
  <si>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</si>
  <si>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</si>
  <si>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</si>
  <si>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</si>
  <si>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</si>
  <si>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</si>
  <si>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</si>
  <si>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</si>
  <si>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</si>
  <si>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  šířky přes 2 m</t>
  </si>
  <si>
    <t>Odkaz na mn. položky pořadí 49 : 3,00000*6</t>
  </si>
  <si>
    <t>944945813R00</t>
  </si>
  <si>
    <t>Demontáž záchytné stříšky šířky přes 2 m</t>
  </si>
  <si>
    <t>zřizované současně s lehkým nebo těžkým lešením,</t>
  </si>
  <si>
    <t>Odkaz na mn. položky pořadí 49 : 3,00000</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</si>
  <si>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</si>
  <si>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</si>
  <si>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Odkaz na mn. položky pořadí 53 : 6,00000</t>
  </si>
  <si>
    <t>35441830R</t>
  </si>
  <si>
    <t>Prvek ochranný hromosvodu - L úhelník FeZn; rozměr 30 x 30 x 3 mm; dl = 2 000 mm</t>
  </si>
  <si>
    <t>ochranný úhelník hromosvodu : 6</t>
  </si>
  <si>
    <t>35441840R</t>
  </si>
  <si>
    <t>Příslušenství ochranného prvku hromosvodu - držák úhelníku FeZn; dl = 250 mm</t>
  </si>
  <si>
    <t>Odkaz na mn. položky pořadí 53 : 6,00000*3</t>
  </si>
  <si>
    <t xml:space="preserve">3xNA JEDEN ÚHELNÍK : </t>
  </si>
  <si>
    <t>960111221R02</t>
  </si>
  <si>
    <t>Bourání konstrukcí vodních staveb dílce prefabrikované betonové a železobetonové</t>
  </si>
  <si>
    <t>s naložením vybouraných hmot a suti na dopravní prostředek nebo s odklizením na hromady do vzdálenosti 20 m</t>
  </si>
  <si>
    <t>Včetně bourání geotextilií, výplně otvorů tvárnic, drenáží, trubek a dilatačních prvků apod. zabudovaných v bouraných konstrukcích.</t>
  </si>
  <si>
    <t>svislé ŽB panely zábradlí balkonů POHLED SZ : (6*7)*(1,05*0,1*3,6)</t>
  </si>
  <si>
    <t>svislé ŽB panely zábradlí balkonů POHLED JV : (7*7)*(1,05*0,1*3,6)</t>
  </si>
  <si>
    <t>svislé ŽB panely zábradlí balkonů POHLED SZ - BOČNICE : (7*7)*(2,45*0,09*0,8)</t>
  </si>
  <si>
    <t>svislé ŽB panely zábradlí balkonů POHLED JV - BOČNICE : (9*7)*(2,45*0,09*0,8)</t>
  </si>
  <si>
    <t>vodorovné ŽB panely balkonů POHLED SZ - DESKY : (6*7)*(1,0*0,14*3,6)</t>
  </si>
  <si>
    <t>vodorovné ŽB panely balkonů POHLED JV - DESKY : (7*7)*(1,0*0,14*3,6)</t>
  </si>
  <si>
    <t>Odkaz na mn. položky pořadí 3 : 5,85000</t>
  </si>
  <si>
    <t>978041103R00</t>
  </si>
  <si>
    <t>Odstranění kontaktního zateplovacího systému z fasádního polystyrenu EPS F, tloušťky 30 mm, s omítkou</t>
  </si>
  <si>
    <t>801-3</t>
  </si>
  <si>
    <t>pohled JZ : (0,5*2+1,5+1,5*3*7)*0,3</t>
  </si>
  <si>
    <t>SV : (0,55*2+1,165+(1,165+2*1,45)*7)*0,3</t>
  </si>
  <si>
    <t>SZ : (1,2*0,6)*0,2</t>
  </si>
  <si>
    <t>JV : (1*2,05)*0,2</t>
  </si>
  <si>
    <t>978041106R00</t>
  </si>
  <si>
    <t>Odstranění kontaktního zateplovacího systému z fasádního polystyrenu EPS F, tloušťky 60 mm, s omítkou</t>
  </si>
  <si>
    <t>pohled JZ : 415</t>
  </si>
  <si>
    <t>SV : 435</t>
  </si>
  <si>
    <t>SZ : 230</t>
  </si>
  <si>
    <t>JV : 243</t>
  </si>
  <si>
    <t>978059611R00</t>
  </si>
  <si>
    <t>Odsekání a odebrání obkladů stěn z obkladaček vnějších z jakýchkoliv materiálů, plochy do 1 m2</t>
  </si>
  <si>
    <t>včetně otlučení podkladní omítky až na zdivo,</t>
  </si>
  <si>
    <t>odsekání cihelného pásku - sokl : (4,5*0,2)+(13,1*0,3)</t>
  </si>
  <si>
    <t>999281111R00</t>
  </si>
  <si>
    <t xml:space="preserve">Přesun hmot pro opravy a údržbu objektů pro opravy a údržbu dosavadních objektů včetně vnějších plášťů  výšky do 25 m,  </t>
  </si>
  <si>
    <t>t</t>
  </si>
  <si>
    <t>Přesun hmot</t>
  </si>
  <si>
    <t>POL7_</t>
  </si>
  <si>
    <t>oborů 801, 803, 811 a 812</t>
  </si>
  <si>
    <t>711212122R01</t>
  </si>
  <si>
    <t>Stěrka hydroiz. proti vlhkosti silikát. pro systémovou skladbu balkonu</t>
  </si>
  <si>
    <t>Lodžie budovy B : 14*(1,03*2,98)+7*(1,03*2,84)</t>
  </si>
  <si>
    <t>998711203R00</t>
  </si>
  <si>
    <t>Přesun hmot pro izolace proti vodě svisle do 60 m</t>
  </si>
  <si>
    <t>800-711</t>
  </si>
  <si>
    <t>50 m vodorovně měřeno od těžiště půdorysné plochy skládky do těžiště půdorysné plochy objektu</t>
  </si>
  <si>
    <t>712221111R00</t>
  </si>
  <si>
    <t>Provedení krytiny ze živičných šindelů střech jednoduchých, o sklonu do 45°</t>
  </si>
  <si>
    <t>Odkaz na mn. položky pořadí 79 : 72,66000</t>
  </si>
  <si>
    <t>712400831R00</t>
  </si>
  <si>
    <t xml:space="preserve">Odstranění povlakové krytiny a mechu na střechách šikmých přes 10 do 30° povlakové krytiny jednovrstvé,  </t>
  </si>
  <si>
    <t>62811151R</t>
  </si>
  <si>
    <t>Pás hydroizolační asfaltový funkce: separační; nosná vložka: impregnovaná hadrová lepenka; asfalt: oxidovaný</t>
  </si>
  <si>
    <t>Odkaz na mn. položky pořadí 63 : 72,66000*1,1</t>
  </si>
  <si>
    <t>62866221R</t>
  </si>
  <si>
    <t>šindel živičný bobrovka; š = 1 000,0 mm; v = 333 mm; tl.  3,30 mm; břidličný posyp; termobody; barva červená; nosná vložka skelná rohož; oxidovaný asfalt</t>
  </si>
  <si>
    <t>Odkaz na mn. položky pořadí 63 : 72,66000</t>
  </si>
  <si>
    <t>713111127RT2</t>
  </si>
  <si>
    <t xml:space="preserve">Montáž tepelné izolace stropů tepelná izolace stropů rovných spodem na tmel a hmoždinky, betonový strop, bez dodávky materiálu,  </t>
  </si>
  <si>
    <t>800-713</t>
  </si>
  <si>
    <t xml:space="preserve">MV tl.240mm : </t>
  </si>
  <si>
    <t>zateplení stropu pod vytahovou šachtou 2x120mm : 2*(3,46*5,4+0,41*2*(1,26+2,3))</t>
  </si>
  <si>
    <t xml:space="preserve">EPS 80 : </t>
  </si>
  <si>
    <t xml:space="preserve">zatepleni 1PP budova B: v místě kde byl lignopor - Z1 : </t>
  </si>
  <si>
    <t>Odkaz na mn. položky pořadí 100 : 368,99880</t>
  </si>
  <si>
    <t>v místě kde nebyl lignopor - Z2 : (4,73*4,85-2,12*1,84+2,12*(2,09+2,07)+2,65*4,85)</t>
  </si>
  <si>
    <t>713133113R00</t>
  </si>
  <si>
    <t>Montáž tepelné izolace stěn lepením a přikotvení hmoždinkami doplňkové práce montáž zakládací lišty pro izolaci, beton</t>
  </si>
  <si>
    <t>oprava oplechování u KOTELNY K/12 : 5+4,2</t>
  </si>
  <si>
    <t>71300000R01</t>
  </si>
  <si>
    <t>Těsnící provazec, utěsnění omítky u terénu a balkonu</t>
  </si>
  <si>
    <t>lodžie budovy B : 7*(1,15+2,98+1,15+(1,15+2,84+1,15)*2)</t>
  </si>
  <si>
    <t>283502542R</t>
  </si>
  <si>
    <t>Příslušenství izolace pro budovy z minerální vlny tvar: zátka; průměr = 65,0 mm; tl = 15 mm</t>
  </si>
  <si>
    <t>Zátka pro hmoždinky 10ks/m2 : 10*(1733,82)*0,45</t>
  </si>
  <si>
    <t>Zátka pro hmoždinky 8ks/m2 : 8*(548,04+21,73)*0,45</t>
  </si>
  <si>
    <t>Zátka pro hmoždinky 6ks/m2 : 6*(43,2)*0,45</t>
  </si>
  <si>
    <t>2ks pro okrajové pásma : 2*(1733,82+548,04+21,73)*0,3*0,45</t>
  </si>
  <si>
    <t>navýšení dle smluvního rozpočtu : 871</t>
  </si>
  <si>
    <t>283760078R</t>
  </si>
  <si>
    <t>Výrobek izolační pro budovy z pěnového polystyrenu (EPS) tvar: deska; typ: F; tl = 80 mm; OH = 16 kg/m3; lambda = 0,039 W/(m.K); pevnost v tlaku = 70 kPa; povrchová úprava: perforování</t>
  </si>
  <si>
    <t>553927490R</t>
  </si>
  <si>
    <t>lišta soklová; s okapničkou; pro desky tl. 120 mm; materiál Al</t>
  </si>
  <si>
    <t>RTS 24/ II</t>
  </si>
  <si>
    <t>v místě tl. tepelené izolace 120mm - U kotelny : 5</t>
  </si>
  <si>
    <t>553927491R</t>
  </si>
  <si>
    <t>lišta soklová; s okapničkou; pro desky tl. 140 mm; materiál Al</t>
  </si>
  <si>
    <t>v místě tl. tepelené izolace 140mm - U kotelny : 4,2</t>
  </si>
  <si>
    <t>631515374R</t>
  </si>
  <si>
    <t>Výrobek izolační pro budovy z minerální vlny (MW) tvar: deska; vlákna: podélná; tl = 240 mm; OH = 150 kg/m3; lambda = 0,038 W/(m.K); pevnost v tlaku = 40 kPa; TR 15,0 kPa</t>
  </si>
  <si>
    <t>Odkaz na mn. položky pořadí 67 : 43,20640</t>
  </si>
  <si>
    <t>998713203R00</t>
  </si>
  <si>
    <t>Přesun hmot pro izolace tepelné v objektech výšky do 24 m</t>
  </si>
  <si>
    <t>50 m vodorovně</t>
  </si>
  <si>
    <t>762341210RT2</t>
  </si>
  <si>
    <t>Montáž bednění střech rovných o sklonu do 60° z prken hrubých na sraz tloušťky do 32 mm včetně vyřezání otvorů , včetně dodávky prken tloušťky 24 mm</t>
  </si>
  <si>
    <t>800-762</t>
  </si>
  <si>
    <t>762395010R00</t>
  </si>
  <si>
    <t>Spojovací a ochranné prostředky zajištění spojů tesařským lepidlem</t>
  </si>
  <si>
    <t>8</t>
  </si>
  <si>
    <t>762812811R00</t>
  </si>
  <si>
    <t>Demontáž záklopů stropů vrchních, zapuštěných z hoblovaných prken s olištováním tloušťky do 32 mm</t>
  </si>
  <si>
    <t xml:space="preserve">ZÁKLOP PŘÍSTREŠKU RAMPY : </t>
  </si>
  <si>
    <t>5,4*2+13,55*2+2,94*2+4,5*2+5,6*3,55</t>
  </si>
  <si>
    <t>762841931R00</t>
  </si>
  <si>
    <t>Zabednění otvorů v podbíjení včetně dodávky prken tloušťky 24 mm, plochy do 0,25 m2</t>
  </si>
  <si>
    <t>bednění pod klempířský prvek K/07 : (5+5+5,5)*0,4</t>
  </si>
  <si>
    <t>763611121RT6</t>
  </si>
  <si>
    <t>Montáž bednění střech, z desek tl. 15 mm, na sraz, sponkováním, včetně dodávky desky dřevoštěpkové</t>
  </si>
  <si>
    <t>800-763</t>
  </si>
  <si>
    <t>vč. dodávky a montáže spojovacího materiálu</t>
  </si>
  <si>
    <t>784011222R00</t>
  </si>
  <si>
    <t>Ostatní práce zakrytí podlah,  , bez dodávky materiálu</t>
  </si>
  <si>
    <t>800-784</t>
  </si>
  <si>
    <t>ZAKRÝVÁNÍ STŘECHY KOTELNY : 5,5*7,4+8,75*3,6</t>
  </si>
  <si>
    <t>ZAKRÝVÁNÍ STŘECHY BUDOVY "C" : 2,5*10,9</t>
  </si>
  <si>
    <t>20002T00</t>
  </si>
  <si>
    <t>Pokládka geotextílie</t>
  </si>
  <si>
    <t>60623355R</t>
  </si>
  <si>
    <t>překližka vodovzdorná; BR; jakost BB/CP; tl = 21,0 mm; š = 2 500 mm; h = 1 250,0 mm; počet vrstev 15</t>
  </si>
  <si>
    <t>Odkaz na mn. položky pořadí 80 : 6,20000</t>
  </si>
  <si>
    <t>764918101R00</t>
  </si>
  <si>
    <t xml:space="preserve">Krytina hladká z tabulí, z pozinkovaného lakovaného plechu, sklon střechy do 30°, výroba (zhotovení) a montáž </t>
  </si>
  <si>
    <t>800-764</t>
  </si>
  <si>
    <t>s úpravou krytiny u okapů, prostupů a výčnělků</t>
  </si>
  <si>
    <t>K/06 - RŠ 1,25m : (7,2+18+21,6)*1,25</t>
  </si>
  <si>
    <t>764817133R00</t>
  </si>
  <si>
    <t xml:space="preserve">Oplechování  zdí (atik), z lakovaného pozinkovaného plechu, rš 330 mm, dodávka a montáž </t>
  </si>
  <si>
    <t>včetně zhotovení rohů, spojů a dilatací</t>
  </si>
  <si>
    <t>oplechování atiky budníku K/05 : 4,4+4,7+4,7</t>
  </si>
  <si>
    <t>764817140R00</t>
  </si>
  <si>
    <t xml:space="preserve">Oplechování  zdí (atik), z lakovaného pozinkovaného plechu, rš 400 mm, dodávka a montáž </t>
  </si>
  <si>
    <t>oprava atikového plechu přilehlé kotelny K/11 : 3,7+11,3</t>
  </si>
  <si>
    <t>764817153RT2</t>
  </si>
  <si>
    <t>Oplechování  zdí (atik), z lakovaného pozinkovaného plechu, rš 530 mm, dodávka + montáž lepením</t>
  </si>
  <si>
    <t>K/07 : 2*5+5,5</t>
  </si>
  <si>
    <t>764908307RT3</t>
  </si>
  <si>
    <t>Oplechování parapetů z pozinkovaného plechu s povrchem z polyesteru tl. 0,6 mm, rš 330 mm, dodávka a montáž, včetně rohů, lepené lepidlem</t>
  </si>
  <si>
    <t>včetně rohů</t>
  </si>
  <si>
    <t>K/01 : 2,1*13</t>
  </si>
  <si>
    <t>K/02 : 1,165*8</t>
  </si>
  <si>
    <t>K/03 : 1,5*9</t>
  </si>
  <si>
    <t>K/04 : 1,2*114</t>
  </si>
  <si>
    <t>764321830R00</t>
  </si>
  <si>
    <t>Demontáž oplechování říms pod nadřímsovým žlabem, rš 660 mm, sklonu do 30°</t>
  </si>
  <si>
    <t>K/07 : 5,5+2*5</t>
  </si>
  <si>
    <t>764321860R00</t>
  </si>
  <si>
    <t>Demontáž oplechování říms pod nadřímsovým žlabem, rš 1000 mm, sklonu do 30°</t>
  </si>
  <si>
    <t>K/06 : (7,2+18+21,6)</t>
  </si>
  <si>
    <t>764410850R00</t>
  </si>
  <si>
    <t>Demontáž oplechování parapetů rš od 100 do 330 mm</t>
  </si>
  <si>
    <t>Odkaz na mn. položky pořadí 89 : 186,92000</t>
  </si>
  <si>
    <t>764430840R00</t>
  </si>
  <si>
    <t>Demontáž oplechování zdí a nadezdívek rš od 330 do 500 mm</t>
  </si>
  <si>
    <t>Odkaz na mn. položky pořadí 86 : 13,80000</t>
  </si>
  <si>
    <t>13851063R</t>
  </si>
  <si>
    <t>Výrobek plochý ocelový s povlakem - plech; hladký; tl = 0,60 mm; povrchová úprava: PES tl. 25 mikronů; s ochrannou fólií</t>
  </si>
  <si>
    <t>Odkaz na mn. položky pořadí 85 : 58,50000*1,15</t>
  </si>
  <si>
    <t>Odkaz na mn. položky pořadí 88 : 15,50000*0,6325</t>
  </si>
  <si>
    <t>30910092R</t>
  </si>
  <si>
    <t>šroub ocelový; přesný se šestihran.hlavou a dříkem; pr. M16; l = 75 mm; pevnost 8.8</t>
  </si>
  <si>
    <t>553441003R</t>
  </si>
  <si>
    <t>žlab podokapní půlkruhový; hliník + prášková barva; l = 3 000,0 mm; š = 62 mm; h = 50,0 mm; barva stříbrná</t>
  </si>
  <si>
    <t>ukončovací profil balk/lodžie: K/08 : 91*3,6</t>
  </si>
  <si>
    <t>K/14 : 14*2,98+7*2,84</t>
  </si>
  <si>
    <t>553449083R</t>
  </si>
  <si>
    <t>oplechování ke zdi kónické; ocel, žárové zinkování; tl. 0,5 mm; povrch. úprava polyest. nátěr mat; rš = 330 mm; l = 2 000 mm</t>
  </si>
  <si>
    <t>998764203R00</t>
  </si>
  <si>
    <t>Přesun hmot pro konstrukce klempířské v objektech výšky do 24 m</t>
  </si>
  <si>
    <t>766421811R00</t>
  </si>
  <si>
    <t>Demontáž obložení podhledů panely velikosti do 1,5 m2</t>
  </si>
  <si>
    <t>800-766</t>
  </si>
  <si>
    <t>1PP budova B demontáž lignoporu (podkladový rošt v samostatné pložce) : (3,06*1,15+12*3,46*8+3,46*7,28+1,2*3,46+1,15*3,46)</t>
  </si>
  <si>
    <t>766421822R00</t>
  </si>
  <si>
    <t>Demontáž obložení podhledů podkladových roštů</t>
  </si>
  <si>
    <t>Odkaz na mn. položky pořadí 99 : 368,99880</t>
  </si>
  <si>
    <t>998766203R00</t>
  </si>
  <si>
    <t>Přesun hmot pro konstrukce truhlářské v objektech výšky do 24 m</t>
  </si>
  <si>
    <t>767591240R00</t>
  </si>
  <si>
    <t>Montáž podlahových konstrukcí vytvoření schodů šířky do 30 cm</t>
  </si>
  <si>
    <t>800-767</t>
  </si>
  <si>
    <t>lodžie : 8</t>
  </si>
  <si>
    <t>balkóny : 104</t>
  </si>
  <si>
    <t xml:space="preserve">vyrovnávací schodek balkóny + bytové lodžie : </t>
  </si>
  <si>
    <t>767995101R00</t>
  </si>
  <si>
    <t>Výroba a montáž atypických kovovových doplňků staveb hmotnosti do 5 kg</t>
  </si>
  <si>
    <t>Odkaz na mn. položky pořadí 112 : 0,14350*1000</t>
  </si>
  <si>
    <t>Odkaz na mn. položky pořadí 116 : 0,13240*1000</t>
  </si>
  <si>
    <t>767995103R00</t>
  </si>
  <si>
    <t>Výroba a montáž atypických kovovových doplňků staveb hmotnosti přes 10 do 20 kg</t>
  </si>
  <si>
    <t>zábradlí u budovy C - Z/08 : 30</t>
  </si>
  <si>
    <t>767996802R00</t>
  </si>
  <si>
    <t>Demontáž ostatních doplňků staveb atypických konstrukcí  o hmotnosti přes 50 do 100 kg</t>
  </si>
  <si>
    <t>zábradlí zapuštěné lodžie : 21*100</t>
  </si>
  <si>
    <t>76700000R04</t>
  </si>
  <si>
    <t>Dočasná úprava zastřešní u bezbariérového vstupu budovy B</t>
  </si>
  <si>
    <t xml:space="preserve">m2    </t>
  </si>
  <si>
    <t/>
  </si>
  <si>
    <t>ZASTŘEŠENÍ JE TVOŘENO OCELOVÝMI SLOUPKY, DŘEVĚNÝM KROVEM, PLNOPLOŠNÉ BEDNĚNÍ, ASFALTOVÝ ŠINDEL,</t>
  </si>
  <si>
    <t>+ NUTNÁ ÚPRAVA KONSTRUKCE Z DŮVODŮ ZATEPLENÍ - ROZEBRÁNÍ KCE A OPĚTOVNÉ SMONTOVÁNÍ</t>
  </si>
  <si>
    <t>Z/04 PLOCHA STŘECHY PŘEKÁŽEJÍCÍ LEŠENÍ : (0,3*15,5+3,6*1,2+4,3*1,2)</t>
  </si>
  <si>
    <t>76700000R07</t>
  </si>
  <si>
    <t>Dodávka + montáž zvonkového tabla s elektronickým vrátným, 50 tlačítek</t>
  </si>
  <si>
    <t>Z/07 : 1</t>
  </si>
  <si>
    <t>76700000R10</t>
  </si>
  <si>
    <t>Dodávka + montáž oc.poz zábradlí, výška zábradlí 1100 mm, délka 2900 mm, rám a svislá výplň konstrukce z jekl profilů, pozink. provedení, kotvené z boku chemickými kotvami</t>
  </si>
  <si>
    <t>Hlavní sloupky obdélníkový profil 50x30mm, výplň část sloupky 20x30 mm a část trapézový plech tl. 1,5mm</t>
  </si>
  <si>
    <t>Z/1 : 21</t>
  </si>
  <si>
    <t>76700000R20</t>
  </si>
  <si>
    <t>Dodávka + montáž ocelového zábradlí, výška zábradlí 1100 mm, délka 3400 mm, rám konstrukce z jekl profilů, výplň z cetris desek s pozink. povrchovou úpravou</t>
  </si>
  <si>
    <t>rám konstrukce z jekl profilů 50x50x3mm</t>
  </si>
  <si>
    <t>výztuhy, kotvící body z ploché oceli 50x10mm</t>
  </si>
  <si>
    <t>zábradlí z jekl profilů 50x30x3mm</t>
  </si>
  <si>
    <t>jednotlivé ocelové prvky spojovány svařováním</t>
  </si>
  <si>
    <t>výplň z cementotřískových desek - oboustranně, uchycení pomocí šroubového spoje m10 - cementrotřískové desky s povrchovou úpravou požadované barvy</t>
  </si>
  <si>
    <t>provedení konstrukce a kotvení podle dodavatelské dokumentace!!!</t>
  </si>
  <si>
    <t>Z/02 : 91</t>
  </si>
  <si>
    <t>76700000R30</t>
  </si>
  <si>
    <t>Dodávka + montáž bočních zástěn balkónů, výška 2500 mm, šířky 800 mm, rám konstrukce z jekl profilů, výplň z cetris desek s pozink. povrchovou úpravou</t>
  </si>
  <si>
    <t>Z/18 : 112</t>
  </si>
  <si>
    <t>76700001R11</t>
  </si>
  <si>
    <t>Demontáž, dodávka a montáž nových štítků s číslem popisným</t>
  </si>
  <si>
    <t>soubor</t>
  </si>
  <si>
    <t>Z/14 : 1</t>
  </si>
  <si>
    <t>13322750R</t>
  </si>
  <si>
    <t>Tyč ocelová válcovaná za tepla průřez: plochý; značka: S235JR (1.0038); šířka ramene = 80 mm; t = 5,0 mm</t>
  </si>
  <si>
    <t>Z18 - vyrovnávací schodek balkóny + bytové lodžie : 0,1435</t>
  </si>
  <si>
    <t>13322809R</t>
  </si>
  <si>
    <t>Tyč ocelová válcovaná za tepla průřez: plochý; značka: S235JR (1.0038); šířka ramene = 100 mm; t = 8,0 mm</t>
  </si>
  <si>
    <t>zábradlí u budovy C - Z/08 : 0,007</t>
  </si>
  <si>
    <t>14587716R</t>
  </si>
  <si>
    <t>Profil ocelový uzavřený průřez: obdélníkový; značka: S235JRH (1.0039); H = 30 mm; B = 20 mm; T = 2,0 mm</t>
  </si>
  <si>
    <t>14587744R</t>
  </si>
  <si>
    <t>Profil ocelový uzavřený průřez: obdélníkový; značka: S235JRH (1.0039); H = 50 mm; B = 30 mm; T = 2,0 mm</t>
  </si>
  <si>
    <t>zábradlí u budovy C - Z/08 : 0,016</t>
  </si>
  <si>
    <t>14587768R</t>
  </si>
  <si>
    <t>Profil ocelový uzavřený průřez: obdélníkový; značka: S235JRH (1.0039); H = 80 mm; B = 20 mm; T = 2,0 mm</t>
  </si>
  <si>
    <t>Z18 - vyrovnávací schodek balkóny + bytové lodžie : 0,1324</t>
  </si>
  <si>
    <t>60726010.AR</t>
  </si>
  <si>
    <t>Deska z plochých třísek (OSB) typ: 3; tl = 12,0 mm; povrch: nebroušený; hrana: P + D</t>
  </si>
  <si>
    <t>vyrovnávací schod balkóny a bytové lodžie : 98*0,23</t>
  </si>
  <si>
    <t>998767203R00</t>
  </si>
  <si>
    <t>Přesun hmot pro kovové stavební doplňk. konstrukce v objektech výšky do 24 m</t>
  </si>
  <si>
    <t>771212113R00</t>
  </si>
  <si>
    <t>Kladení dlažby keramické do tmele velikosti do 400 x 400 m</t>
  </si>
  <si>
    <t>800-771</t>
  </si>
  <si>
    <t>do tmele, rovnoběžně se stěnou, bez skládání složitých vzorů a tvarů.</t>
  </si>
  <si>
    <t>771275511R00</t>
  </si>
  <si>
    <t>Montáž obkladů schodišť z dlaždic keramických a ze schodovek na stupnice,  , kladených do tmele, C2TS1</t>
  </si>
  <si>
    <t>bytové lodžie : 7*0,8</t>
  </si>
  <si>
    <t>balkóny : 91*0,8</t>
  </si>
  <si>
    <t>771275521R00</t>
  </si>
  <si>
    <t>Montáž obkladů schodišť z dlaždic keramických z dlaždic na podstupnice,  , kladených do tmele, C2TS1</t>
  </si>
  <si>
    <t>Odkaz na mn. položky pořadí 120 : 78,40000</t>
  </si>
  <si>
    <t>771475014R00</t>
  </si>
  <si>
    <t>Montáž soklíků z dlaždic keramických výšky 100 mm, soklíků vodorovných, kladených do flexibilního tmele</t>
  </si>
  <si>
    <t>Lodžie budovy B sokl : 7*(1,15+2,98+1,15)+14*(1,15+2,84+1,15)</t>
  </si>
  <si>
    <t>771479001R00</t>
  </si>
  <si>
    <t>Montáž soklíků z dlaždic keramických Řezání dlaždic pro soklíky</t>
  </si>
  <si>
    <t>Odkaz na mn. položky pořadí 122 : 108,92000</t>
  </si>
  <si>
    <t>771578011R00</t>
  </si>
  <si>
    <t>Zvláštní úpravy spár spára podlaha-stěna silikonem</t>
  </si>
  <si>
    <t>31171802.AR</t>
  </si>
  <si>
    <t>ampule pro chem. kotvu závrtná; pr.ampule 12 mm; p. otvoru pro ampuli 14 mm; průměr otvoru ve fix.materiálu 13-14 mm; průměr otvoru v betonu 14 mm; min.hloubka otvoru 110 mm; max.síla fixovaného materiálu 34 mm; min.síla zákl.materiálu 140 mm; použitelnost vhodné pro beton, použitelné pro kámen, plnou cihlu, plné betonové bloky</t>
  </si>
  <si>
    <t>vyrovnávací schodek balkóny + bytové lodžie : 98</t>
  </si>
  <si>
    <t>553438250R</t>
  </si>
  <si>
    <t>kotevní tyč s maltovou patronou, matice, podložky; nerez</t>
  </si>
  <si>
    <t>585820510R1</t>
  </si>
  <si>
    <t>Hmota spárovací flexibilní šedá á 5 kg, pro dlažbu na balkonech, pro spáry šířky 2 - 20 mm</t>
  </si>
  <si>
    <t>Lodžie budovy B : 7*((1,03*2,98)+(1,03*2,84)*2)/2</t>
  </si>
  <si>
    <t>58591614.AR1</t>
  </si>
  <si>
    <t>Lepidlo flexiblilní systémové pro balkony, 25 kg</t>
  </si>
  <si>
    <t>T</t>
  </si>
  <si>
    <t>Lodžie budovy B dlažba : (14*(1,03*2,98)+7*(1,03*2,84))*0,005</t>
  </si>
  <si>
    <t>59760131V</t>
  </si>
  <si>
    <t>Lišta koutoutová soklová dvoudílná - sokl balkonů</t>
  </si>
  <si>
    <t>Lodžie budovy B sokl :  14*(1,15+2,98+1,15)+7*(1,15+2,84+1,15)</t>
  </si>
  <si>
    <t>59764203R</t>
  </si>
  <si>
    <t>Dlažba keramická bez glazury (UGL); tl. = 9,0 mm; a = 298 mm; b = 298 mm; nasákavost = 0,5 %; protiskluznost: R9; povrch: hladký, matný; barva: šedá</t>
  </si>
  <si>
    <t>Lodžie budovy B sokl : 7*(1,15+2,98+1,15)+14*(1,15+2,84+1,15)*0,3</t>
  </si>
  <si>
    <t>59764210R</t>
  </si>
  <si>
    <t>Dlažba keramická bez glazury (UGL); tl. = 9,0 mm; a = 298 mm; b = 298 mm; nasákavost = 0,5 %; protiskluznost: R10; povrch: hladký, matný, protiskluzová úprava; barva: šedá</t>
  </si>
  <si>
    <t>998771203R00</t>
  </si>
  <si>
    <t>Přesun hmot pro podlahy z dlaždic v objektech výšky do 24 m</t>
  </si>
  <si>
    <t>783224900R00</t>
  </si>
  <si>
    <t xml:space="preserve">Údržba nátěrů doplňkových konstrukcí, syntetické jednonásobné s 1x emailováním,  </t>
  </si>
  <si>
    <t>800-783</t>
  </si>
  <si>
    <t>na vzduchu schnoucích</t>
  </si>
  <si>
    <t>nátěry stávajících zámečnických konstrukcí</t>
  </si>
  <si>
    <t>Odkaz na mn. položky pořadí 37 : 231,80000</t>
  </si>
  <si>
    <t>783522900R00</t>
  </si>
  <si>
    <t>Údržba nátěrů klempířských konstrukcí, syntetické dvojnásobné se základním nátěrem</t>
  </si>
  <si>
    <t>K/15 - VĚTRACÍ MŘÍŽKY : 13*(0,46*0,26)</t>
  </si>
  <si>
    <t>,</t>
  </si>
  <si>
    <t>783782209R01</t>
  </si>
  <si>
    <t>Nátěr tesařských konstrukcí ochranný 2x</t>
  </si>
  <si>
    <t>včetně montáže, dodávky a demontáže lešení.</t>
  </si>
  <si>
    <t>nátěr dřevěné části zastřešení rampy u vstupu do budovy B : (4,5*5,6+18*2+7*2)</t>
  </si>
  <si>
    <t>(0,5*(4,5+2*18+2*7+4*5,5))</t>
  </si>
  <si>
    <t>((0,12+0,16)*2*(5,6*4+20*2))</t>
  </si>
  <si>
    <t>784161701R00</t>
  </si>
  <si>
    <t>Příprava povrchu Penetrace (napouštění) podkladu akrylát, jednonásobná</t>
  </si>
  <si>
    <t>Odkaz na mn. položky pořadí 138 : 564,34000</t>
  </si>
  <si>
    <t>784191101R00</t>
  </si>
  <si>
    <t>Příprava povrchu Penetrace (napouštění) podkladu disperzní, jednonásobná</t>
  </si>
  <si>
    <t>Odkaz na mn. položky pořadí 139 : 43,20640</t>
  </si>
  <si>
    <t>784165921R00</t>
  </si>
  <si>
    <t>Malby z malířských směsí pro sádrokarton, hrubozrnné,  , barevné, jednonásobné</t>
  </si>
  <si>
    <t>ČELA VÝPLNĚ BALKÓNU - CETRIS : 91*(1,1*3,4)</t>
  </si>
  <si>
    <t>BOKY VÝPLNĚ BALKÓ : 112*(2,5*0,8)</t>
  </si>
  <si>
    <t>784195112R00</t>
  </si>
  <si>
    <t>Malby z malířských směsí hlinkových,  , bělost 77 %, dvojnásobné</t>
  </si>
  <si>
    <t>784011222RT2</t>
  </si>
  <si>
    <t>Ostatní práce zakrytí podlah,  , včetně papírové lepenky</t>
  </si>
  <si>
    <t>PODLAHY 1.PP - BEZ VÝTAHOVÉ ŠACHTY : 224,57-11,96</t>
  </si>
  <si>
    <t>M21000   T00</t>
  </si>
  <si>
    <t>Revize hromosvodu</t>
  </si>
  <si>
    <t>revizní zkouška jímací soustavy Hromosvodu : 1</t>
  </si>
  <si>
    <t>21000000R00</t>
  </si>
  <si>
    <t>Ochrana před bleskem, svody hromosvodu - demontáž a zpětná montáž, Budova B</t>
  </si>
  <si>
    <t>budova B : 1</t>
  </si>
  <si>
    <t>21000000R02</t>
  </si>
  <si>
    <t>Demontáž a po zateplení fasády zpětná montáž venkovního nástěného svítidla, se samostatným vypínačem, včetně úpravy přívodního kabelu</t>
  </si>
  <si>
    <t>u zadního vstupu budovy B : 1</t>
  </si>
  <si>
    <t>21000000R04</t>
  </si>
  <si>
    <t>Demontáž a po zateplení stropu zpětná montáž vnitřního stropního svítidla</t>
  </si>
  <si>
    <t>budovy A,B : 4</t>
  </si>
  <si>
    <t>21000000R05</t>
  </si>
  <si>
    <t>Demontáž a zpětná montáž vnitřního stropního svítidla</t>
  </si>
  <si>
    <t>Demontáž před vybouráním lignoporu a po zateplení stropu EPS TL. 80 mm a zpětná montáž vnitřního stropního svítidla, včetně dočasného svěšení a opětovného zavěšení přívodního kabelu</t>
  </si>
  <si>
    <t>budovy B : (13*2+1+1+1)</t>
  </si>
  <si>
    <t>21000000R06</t>
  </si>
  <si>
    <t>Demontáž a zpětná montáž kabelových rozvodů</t>
  </si>
  <si>
    <t>budovy B : 1</t>
  </si>
  <si>
    <t>21000000R07</t>
  </si>
  <si>
    <t>Demontáž a po zateplení zpětná montáž venkovní klimatizační jednotky</t>
  </si>
  <si>
    <t>Z/15 : 1</t>
  </si>
  <si>
    <t>35444180R</t>
  </si>
  <si>
    <t>Drát hromosvodový AlMgSi; d = 8 mm</t>
  </si>
  <si>
    <t>OCHRANNÝ VODIČ HROMOSVODU : 180</t>
  </si>
  <si>
    <t>R-9970135</t>
  </si>
  <si>
    <t>Náklady spojené s odvozem a likvidací stavební suti</t>
  </si>
  <si>
    <t>Přesun suti</t>
  </si>
  <si>
    <t>POL8_</t>
  </si>
  <si>
    <t>naložení a odvoz stavební suti, likvidace v souladu se zákonem č. 185/2001 Sb., o odpadech</t>
  </si>
  <si>
    <t>dle technologie určené zhotovitelem, včetně poplatků za uložení odpadu</t>
  </si>
  <si>
    <t>R1111</t>
  </si>
  <si>
    <t>Náklady spojené s úpravou stávající zastávky MHD, (zpracování podkladů pro přesun, včetně vyřízení přemístění u příslušného správního úřadu, úprava a</t>
  </si>
  <si>
    <t xml:space="preserve">kč    </t>
  </si>
  <si>
    <t>ŽÁDOST MÍSTNÍ KOMUNIKACE PŘESUN NEBO ÚPRAVA : 1000</t>
  </si>
  <si>
    <t>VYPRACOVANÍ SITUACE DOPRAVNÍHO ZNAČENÍ : 2000</t>
  </si>
  <si>
    <t>VYŘÍZENÍ NA DOTČENÝCH ORGÁNECH : 5000</t>
  </si>
  <si>
    <t>DOČASNÁ ÚPRAVA ZASTŘEŠENÍ RAMPY U BEZBARIÉROVÉHO VSTUPU DO BUDOVY A,B PRO MONTÁŽ LEŠENÍ,</t>
  </si>
  <si>
    <t>kotvení ke stávajícímu profilu pro vynesení balkónů a ke konstrukci zábradlí pomocí svařovaného plechu přes kotvy z ploché oceli 50x10mm</t>
  </si>
  <si>
    <t>Prefabrikovaný železobetonový panel 360x100x10cm, vodorovný střešní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</si>
</sst>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20"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4" borderId="0" xfId="0" applyNumberFormat="1" applyFont="1" applyFill="1" applyAlignment="1" applyProtection="1">
      <alignment vertical="top" shrinkToFit="1"/>
      <protection locked="0"/>
    </xf>
    <xf numFmtId="49" fontId="17" fillId="0" borderId="0" xfId="0" applyNumberFormat="1" applyFont="1" applyAlignment="1">
      <alignment horizontal="left" vertical="top" wrapText="1"/>
    </xf>
    <xf numFmtId="49" fontId="18" fillId="0" borderId="0" xfId="0"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1" t="s">
        <v>39</v>
      </c>
      <c r="B2" s="201"/>
      <c r="C2" s="201"/>
      <c r="D2" s="201"/>
      <c r="E2" s="201"/>
      <c r="F2" s="201"/>
      <c r="G2" s="201"/>
    </row>
  </sheetData>
  <sheetProtection algorithmName="SHA-512" hashValue="Ff01YSihSdmDnYpW3lO/BCwpltpIn10mtyHiiz6YM8p9v57XWBDBU4mBq3Nq5XwVsnS7yHOLdoFq5ck6y7FLvA==" saltValue="+DlQVMX4Vlu0C95y79GQ9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3"/>
  <sheetViews>
    <sheetView showGridLines="0" topLeftCell="B15"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2" t="s">
        <v>41</v>
      </c>
      <c r="C1" s="203"/>
      <c r="D1" s="203"/>
      <c r="E1" s="203"/>
      <c r="F1" s="203"/>
      <c r="G1" s="203"/>
      <c r="H1" s="203"/>
      <c r="I1" s="203"/>
      <c r="J1" s="204"/>
    </row>
    <row r="2" spans="1:15" ht="36" customHeight="1" x14ac:dyDescent="0.2">
      <c r="A2" s="2"/>
      <c r="B2" s="76" t="s">
        <v>22</v>
      </c>
      <c r="C2" s="77"/>
      <c r="D2" s="78" t="s">
        <v>44</v>
      </c>
      <c r="E2" s="211" t="s">
        <v>45</v>
      </c>
      <c r="F2" s="212"/>
      <c r="G2" s="212"/>
      <c r="H2" s="212"/>
      <c r="I2" s="212"/>
      <c r="J2" s="213"/>
      <c r="O2" s="1"/>
    </row>
    <row r="3" spans="1:15" ht="27" hidden="1" customHeight="1" x14ac:dyDescent="0.2">
      <c r="A3" s="2"/>
      <c r="B3" s="79"/>
      <c r="C3" s="77"/>
      <c r="D3" s="80"/>
      <c r="E3" s="214"/>
      <c r="F3" s="215"/>
      <c r="G3" s="215"/>
      <c r="H3" s="215"/>
      <c r="I3" s="215"/>
      <c r="J3" s="216"/>
    </row>
    <row r="4" spans="1:15" ht="23.25" customHeight="1" x14ac:dyDescent="0.2">
      <c r="A4" s="2"/>
      <c r="B4" s="81"/>
      <c r="C4" s="82"/>
      <c r="D4" s="83"/>
      <c r="E4" s="224"/>
      <c r="F4" s="224"/>
      <c r="G4" s="224"/>
      <c r="H4" s="224"/>
      <c r="I4" s="224"/>
      <c r="J4" s="225"/>
    </row>
    <row r="5" spans="1:15" ht="24" customHeight="1" x14ac:dyDescent="0.2">
      <c r="A5" s="2"/>
      <c r="B5" s="31" t="s">
        <v>42</v>
      </c>
      <c r="D5" s="228"/>
      <c r="E5" s="229"/>
      <c r="F5" s="229"/>
      <c r="G5" s="229"/>
      <c r="H5" s="18" t="s">
        <v>40</v>
      </c>
      <c r="I5" s="22"/>
      <c r="J5" s="8"/>
    </row>
    <row r="6" spans="1:15" ht="15.75" customHeight="1" x14ac:dyDescent="0.2">
      <c r="A6" s="2"/>
      <c r="B6" s="28"/>
      <c r="C6" s="55"/>
      <c r="D6" s="230"/>
      <c r="E6" s="231"/>
      <c r="F6" s="231"/>
      <c r="G6" s="231"/>
      <c r="H6" s="18" t="s">
        <v>34</v>
      </c>
      <c r="I6" s="22"/>
      <c r="J6" s="8"/>
    </row>
    <row r="7" spans="1:15" ht="15.75" customHeight="1" x14ac:dyDescent="0.2">
      <c r="A7" s="2"/>
      <c r="B7" s="29"/>
      <c r="C7" s="56"/>
      <c r="D7" s="53"/>
      <c r="E7" s="232"/>
      <c r="F7" s="233"/>
      <c r="G7" s="23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8"/>
      <c r="E11" s="218"/>
      <c r="F11" s="218"/>
      <c r="G11" s="218"/>
      <c r="H11" s="18" t="s">
        <v>40</v>
      </c>
      <c r="I11" s="84"/>
      <c r="J11" s="8"/>
    </row>
    <row r="12" spans="1:15" ht="15.75" customHeight="1" x14ac:dyDescent="0.2">
      <c r="A12" s="2"/>
      <c r="B12" s="28"/>
      <c r="C12" s="55"/>
      <c r="D12" s="223"/>
      <c r="E12" s="223"/>
      <c r="F12" s="223"/>
      <c r="G12" s="223"/>
      <c r="H12" s="18" t="s">
        <v>34</v>
      </c>
      <c r="I12" s="84"/>
      <c r="J12" s="8"/>
    </row>
    <row r="13" spans="1:15" ht="15.75" customHeight="1" x14ac:dyDescent="0.2">
      <c r="A13" s="2"/>
      <c r="B13" s="29"/>
      <c r="C13" s="56"/>
      <c r="D13" s="85"/>
      <c r="E13" s="226"/>
      <c r="F13" s="227"/>
      <c r="G13" s="22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7"/>
      <c r="F15" s="217"/>
      <c r="G15" s="219"/>
      <c r="H15" s="219"/>
      <c r="I15" s="219" t="s">
        <v>29</v>
      </c>
      <c r="J15" s="220"/>
    </row>
    <row r="16" spans="1:15" ht="23.25" customHeight="1" x14ac:dyDescent="0.2">
      <c r="A16" s="142" t="s">
        <v>24</v>
      </c>
      <c r="B16" s="38" t="s">
        <v>24</v>
      </c>
      <c r="C16" s="62"/>
      <c r="D16" s="63"/>
      <c r="E16" s="208"/>
      <c r="F16" s="209"/>
      <c r="G16" s="208"/>
      <c r="H16" s="209"/>
      <c r="I16" s="208">
        <f>SUMIF(F55:F79,A16,I55:I79)+SUMIF(F55:F79,"PSU",I55:I79)</f>
        <v>0</v>
      </c>
      <c r="J16" s="210"/>
    </row>
    <row r="17" spans="1:10" ht="23.25" customHeight="1" x14ac:dyDescent="0.2">
      <c r="A17" s="142" t="s">
        <v>25</v>
      </c>
      <c r="B17" s="38" t="s">
        <v>25</v>
      </c>
      <c r="C17" s="62"/>
      <c r="D17" s="63"/>
      <c r="E17" s="208"/>
      <c r="F17" s="209"/>
      <c r="G17" s="208"/>
      <c r="H17" s="209"/>
      <c r="I17" s="208">
        <f>SUMIF(F55:F79,A17,I55:I79)</f>
        <v>0</v>
      </c>
      <c r="J17" s="210"/>
    </row>
    <row r="18" spans="1:10" ht="23.25" customHeight="1" x14ac:dyDescent="0.2">
      <c r="A18" s="142" t="s">
        <v>26</v>
      </c>
      <c r="B18" s="38" t="s">
        <v>26</v>
      </c>
      <c r="C18" s="62"/>
      <c r="D18" s="63"/>
      <c r="E18" s="208"/>
      <c r="F18" s="209"/>
      <c r="G18" s="208"/>
      <c r="H18" s="209"/>
      <c r="I18" s="208">
        <f>SUMIF(F55:F79,A18,I55:I79)</f>
        <v>0</v>
      </c>
      <c r="J18" s="210"/>
    </row>
    <row r="19" spans="1:10" ht="23.25" customHeight="1" x14ac:dyDescent="0.2">
      <c r="A19" s="142" t="s">
        <v>111</v>
      </c>
      <c r="B19" s="38" t="s">
        <v>27</v>
      </c>
      <c r="C19" s="62"/>
      <c r="D19" s="63"/>
      <c r="E19" s="208"/>
      <c r="F19" s="209"/>
      <c r="G19" s="208"/>
      <c r="H19" s="209"/>
      <c r="I19" s="208">
        <f>SUMIF(F55:F79,A19,I55:I79)</f>
        <v>0</v>
      </c>
      <c r="J19" s="210"/>
    </row>
    <row r="20" spans="1:10" ht="23.25" customHeight="1" x14ac:dyDescent="0.2">
      <c r="A20" s="142" t="s">
        <v>112</v>
      </c>
      <c r="B20" s="38" t="s">
        <v>28</v>
      </c>
      <c r="C20" s="62"/>
      <c r="D20" s="63"/>
      <c r="E20" s="208"/>
      <c r="F20" s="209"/>
      <c r="G20" s="208"/>
      <c r="H20" s="209"/>
      <c r="I20" s="208">
        <f>SUMIF(F55:F79,A20,I55:I79)</f>
        <v>0</v>
      </c>
      <c r="J20" s="210"/>
    </row>
    <row r="21" spans="1:10" ht="23.25" customHeight="1" x14ac:dyDescent="0.2">
      <c r="A21" s="2"/>
      <c r="B21" s="48" t="s">
        <v>29</v>
      </c>
      <c r="C21" s="64"/>
      <c r="D21" s="65"/>
      <c r="E21" s="221"/>
      <c r="F21" s="222"/>
      <c r="G21" s="221"/>
      <c r="H21" s="222"/>
      <c r="I21" s="221">
        <f>SUM(I16:J20)</f>
        <v>0</v>
      </c>
      <c r="J21" s="239"/>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37">
        <f>ZakladDPHSniVypocet</f>
        <v>0</v>
      </c>
      <c r="H23" s="238"/>
      <c r="I23" s="238"/>
      <c r="J23" s="40" t="str">
        <f t="shared" ref="J23:J28" si="0">Mena</f>
        <v>CZK</v>
      </c>
    </row>
    <row r="24" spans="1:10" ht="23.25" hidden="1" customHeight="1" x14ac:dyDescent="0.2">
      <c r="A24" s="2"/>
      <c r="B24" s="38" t="s">
        <v>13</v>
      </c>
      <c r="C24" s="62"/>
      <c r="D24" s="63"/>
      <c r="E24" s="67">
        <f>SazbaDPH1</f>
        <v>15</v>
      </c>
      <c r="F24" s="39" t="s">
        <v>0</v>
      </c>
      <c r="G24" s="235">
        <f>I23*E23/100</f>
        <v>0</v>
      </c>
      <c r="H24" s="236"/>
      <c r="I24" s="236"/>
      <c r="J24" s="40" t="str">
        <f t="shared" si="0"/>
        <v>CZK</v>
      </c>
    </row>
    <row r="25" spans="1:10" ht="23.25" customHeight="1" x14ac:dyDescent="0.2">
      <c r="A25" s="2"/>
      <c r="B25" s="38" t="s">
        <v>14</v>
      </c>
      <c r="C25" s="62"/>
      <c r="D25" s="63"/>
      <c r="E25" s="67">
        <v>21</v>
      </c>
      <c r="F25" s="39" t="s">
        <v>0</v>
      </c>
      <c r="G25" s="237">
        <f>ZakladDPHZaklVypocet</f>
        <v>0</v>
      </c>
      <c r="H25" s="238"/>
      <c r="I25" s="238"/>
      <c r="J25" s="40" t="str">
        <f t="shared" si="0"/>
        <v>CZK</v>
      </c>
    </row>
    <row r="26" spans="1:10" ht="23.25" hidden="1" customHeight="1" x14ac:dyDescent="0.2">
      <c r="A26" s="2"/>
      <c r="B26" s="32" t="s">
        <v>15</v>
      </c>
      <c r="C26" s="68"/>
      <c r="D26" s="54"/>
      <c r="E26" s="69">
        <f>SazbaDPH2</f>
        <v>21</v>
      </c>
      <c r="F26" s="30" t="s">
        <v>0</v>
      </c>
      <c r="G26" s="205">
        <f>I25*E25/100</f>
        <v>0</v>
      </c>
      <c r="H26" s="206"/>
      <c r="I26" s="206"/>
      <c r="J26" s="37" t="str">
        <f t="shared" si="0"/>
        <v>CZK</v>
      </c>
    </row>
    <row r="27" spans="1:10" ht="23.25" customHeight="1" thickBot="1" x14ac:dyDescent="0.25">
      <c r="A27" s="2">
        <f>ZakladDPHSni+ZakladDPHZakl</f>
        <v>0</v>
      </c>
      <c r="B27" s="31" t="s">
        <v>4</v>
      </c>
      <c r="C27" s="70"/>
      <c r="D27" s="71"/>
      <c r="E27" s="70"/>
      <c r="F27" s="16"/>
      <c r="G27" s="207">
        <f>CenaCelkemBezDPH-(ZakladDPHSni+ZakladDPHZakl)</f>
        <v>0</v>
      </c>
      <c r="H27" s="207"/>
      <c r="I27" s="207"/>
      <c r="J27" s="41" t="str">
        <f t="shared" si="0"/>
        <v>CZK</v>
      </c>
    </row>
    <row r="28" spans="1:10" ht="27.75" customHeight="1" thickBot="1" x14ac:dyDescent="0.25">
      <c r="A28" s="2">
        <f>(A27-INT(A27))*100</f>
        <v>0</v>
      </c>
      <c r="B28" s="115" t="s">
        <v>23</v>
      </c>
      <c r="C28" s="116"/>
      <c r="D28" s="116"/>
      <c r="E28" s="117"/>
      <c r="F28" s="118"/>
      <c r="G28" s="241">
        <f>A27</f>
        <v>0</v>
      </c>
      <c r="H28" s="241"/>
      <c r="I28" s="241"/>
      <c r="J28" s="119" t="str">
        <f t="shared" si="0"/>
        <v>CZK</v>
      </c>
    </row>
    <row r="29" spans="1:10" ht="27.75" hidden="1" customHeight="1" thickBot="1" x14ac:dyDescent="0.25">
      <c r="A29" s="2"/>
      <c r="B29" s="115" t="s">
        <v>35</v>
      </c>
      <c r="C29" s="120"/>
      <c r="D29" s="120"/>
      <c r="E29" s="120"/>
      <c r="F29" s="121"/>
      <c r="G29" s="240">
        <f>ZakladDPHSni+DPHSni+ZakladDPHZakl+DPHZakl+Zaokrouhleni</f>
        <v>0</v>
      </c>
      <c r="H29" s="240"/>
      <c r="I29" s="240"/>
      <c r="J29" s="122" t="s">
        <v>54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2" t="s">
        <v>43</v>
      </c>
      <c r="E34" s="243"/>
      <c r="G34" s="244"/>
      <c r="H34" s="245"/>
      <c r="I34" s="245"/>
      <c r="J34" s="25"/>
    </row>
    <row r="35" spans="1:10" ht="12.75" customHeight="1" x14ac:dyDescent="0.2">
      <c r="A35" s="2"/>
      <c r="B35" s="2"/>
      <c r="D35" s="234" t="s">
        <v>2</v>
      </c>
      <c r="E35" s="234"/>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
      <c r="A39" s="87">
        <v>1</v>
      </c>
      <c r="B39" s="98" t="s">
        <v>46</v>
      </c>
      <c r="C39" s="246"/>
      <c r="D39" s="246"/>
      <c r="E39" s="246"/>
      <c r="F39" s="99">
        <f>'B01 B00 Pol'!AE25+'B01 B01 Pol'!AE527</f>
        <v>0</v>
      </c>
      <c r="G39" s="100">
        <f>'B01 B00 Pol'!AF25+'B01 B01 Pol'!AF527</f>
        <v>0</v>
      </c>
      <c r="H39" s="101"/>
      <c r="I39" s="102">
        <f>F39+G39+H39</f>
        <v>0</v>
      </c>
      <c r="J39" s="103" t="str">
        <f>IF(CenaCelkemVypocet=0,"",I39/CenaCelkemVypocet*100)</f>
        <v/>
      </c>
    </row>
    <row r="40" spans="1:10" ht="25.5" customHeight="1" x14ac:dyDescent="0.2">
      <c r="A40" s="87">
        <v>2</v>
      </c>
      <c r="B40" s="104"/>
      <c r="C40" s="247" t="s">
        <v>47</v>
      </c>
      <c r="D40" s="247"/>
      <c r="E40" s="247"/>
      <c r="F40" s="105"/>
      <c r="G40" s="106"/>
      <c r="H40" s="106"/>
      <c r="I40" s="107"/>
      <c r="J40" s="108"/>
    </row>
    <row r="41" spans="1:10" ht="25.5" customHeight="1" x14ac:dyDescent="0.2">
      <c r="A41" s="87">
        <v>2</v>
      </c>
      <c r="B41" s="104" t="s">
        <v>48</v>
      </c>
      <c r="C41" s="247" t="s">
        <v>49</v>
      </c>
      <c r="D41" s="247"/>
      <c r="E41" s="247"/>
      <c r="F41" s="105">
        <f>'B01 B00 Pol'!AE25+'B01 B01 Pol'!AE527</f>
        <v>0</v>
      </c>
      <c r="G41" s="106">
        <f>'B01 B00 Pol'!AF25+'B01 B01 Pol'!AF527</f>
        <v>0</v>
      </c>
      <c r="H41" s="106"/>
      <c r="I41" s="107">
        <f>F41+G41+H41</f>
        <v>0</v>
      </c>
      <c r="J41" s="108" t="str">
        <f>IF(CenaCelkemVypocet=0,"",I41/CenaCelkemVypocet*100)</f>
        <v/>
      </c>
    </row>
    <row r="42" spans="1:10" ht="25.5" customHeight="1" x14ac:dyDescent="0.2">
      <c r="A42" s="87">
        <v>3</v>
      </c>
      <c r="B42" s="109" t="s">
        <v>50</v>
      </c>
      <c r="C42" s="246" t="s">
        <v>51</v>
      </c>
      <c r="D42" s="246"/>
      <c r="E42" s="246"/>
      <c r="F42" s="110">
        <f>'B01 B00 Pol'!AE25</f>
        <v>0</v>
      </c>
      <c r="G42" s="101">
        <f>'B01 B00 Pol'!AF25</f>
        <v>0</v>
      </c>
      <c r="H42" s="101"/>
      <c r="I42" s="102">
        <f>F42+G42+H42</f>
        <v>0</v>
      </c>
      <c r="J42" s="103" t="str">
        <f>IF(CenaCelkemVypocet=0,"",I42/CenaCelkemVypocet*100)</f>
        <v/>
      </c>
    </row>
    <row r="43" spans="1:10" ht="25.5" customHeight="1" x14ac:dyDescent="0.2">
      <c r="A43" s="87">
        <v>3</v>
      </c>
      <c r="B43" s="109" t="s">
        <v>48</v>
      </c>
      <c r="C43" s="246" t="s">
        <v>52</v>
      </c>
      <c r="D43" s="246"/>
      <c r="E43" s="246"/>
      <c r="F43" s="110">
        <f>'B01 B01 Pol'!AE527</f>
        <v>0</v>
      </c>
      <c r="G43" s="101">
        <f>'B01 B01 Pol'!AF527</f>
        <v>0</v>
      </c>
      <c r="H43" s="101"/>
      <c r="I43" s="102">
        <f>F43+G43+H43</f>
        <v>0</v>
      </c>
      <c r="J43" s="103" t="str">
        <f>IF(CenaCelkemVypocet=0,"",I43/CenaCelkemVypocet*100)</f>
        <v/>
      </c>
    </row>
    <row r="44" spans="1:10" ht="25.5" customHeight="1" x14ac:dyDescent="0.2">
      <c r="A44" s="87"/>
      <c r="B44" s="248" t="s">
        <v>53</v>
      </c>
      <c r="C44" s="249"/>
      <c r="D44" s="249"/>
      <c r="E44" s="249"/>
      <c r="F44" s="111">
        <f>SUMIF(A39:A43,"=1",F39:F43)</f>
        <v>0</v>
      </c>
      <c r="G44" s="112">
        <f>SUMIF(A39:A43,"=1",G39:G43)</f>
        <v>0</v>
      </c>
      <c r="H44" s="112">
        <f>SUMIF(A39:A43,"=1",H39:H43)</f>
        <v>0</v>
      </c>
      <c r="I44" s="113">
        <f>SUMIF(A39:A43,"=1",I39:I43)</f>
        <v>0</v>
      </c>
      <c r="J44" s="114">
        <f>SUMIF(A39:A43,"=1",J39:J43)</f>
        <v>0</v>
      </c>
    </row>
    <row r="46" spans="1:10" x14ac:dyDescent="0.2">
      <c r="A46" t="s">
        <v>55</v>
      </c>
      <c r="B46" t="s">
        <v>56</v>
      </c>
    </row>
    <row r="47" spans="1:10" x14ac:dyDescent="0.2">
      <c r="A47" t="s">
        <v>57</v>
      </c>
      <c r="B47" t="s">
        <v>58</v>
      </c>
    </row>
    <row r="48" spans="1:10" x14ac:dyDescent="0.2">
      <c r="A48" t="s">
        <v>59</v>
      </c>
      <c r="B48" t="s">
        <v>60</v>
      </c>
    </row>
    <row r="49" spans="1:10" x14ac:dyDescent="0.2">
      <c r="A49" t="s">
        <v>59</v>
      </c>
      <c r="B49" t="s">
        <v>61</v>
      </c>
    </row>
    <row r="52" spans="1:10" ht="15.75" x14ac:dyDescent="0.25">
      <c r="B52" s="123" t="s">
        <v>62</v>
      </c>
    </row>
    <row r="54" spans="1:10" ht="25.5" customHeight="1" x14ac:dyDescent="0.2">
      <c r="A54" s="125"/>
      <c r="B54" s="128" t="s">
        <v>17</v>
      </c>
      <c r="C54" s="128" t="s">
        <v>5</v>
      </c>
      <c r="D54" s="129"/>
      <c r="E54" s="129"/>
      <c r="F54" s="130" t="s">
        <v>63</v>
      </c>
      <c r="G54" s="130"/>
      <c r="H54" s="130"/>
      <c r="I54" s="130" t="s">
        <v>29</v>
      </c>
      <c r="J54" s="130" t="s">
        <v>0</v>
      </c>
    </row>
    <row r="55" spans="1:10" ht="36.75" customHeight="1" x14ac:dyDescent="0.2">
      <c r="A55" s="126"/>
      <c r="B55" s="131" t="s">
        <v>64</v>
      </c>
      <c r="C55" s="250" t="s">
        <v>65</v>
      </c>
      <c r="D55" s="251"/>
      <c r="E55" s="251"/>
      <c r="F55" s="138" t="s">
        <v>24</v>
      </c>
      <c r="G55" s="139"/>
      <c r="H55" s="139"/>
      <c r="I55" s="139">
        <f>'B01 B01 Pol'!G8</f>
        <v>0</v>
      </c>
      <c r="J55" s="135" t="str">
        <f>IF(I80=0,"",I55/I80*100)</f>
        <v/>
      </c>
    </row>
    <row r="56" spans="1:10" ht="36.75" customHeight="1" x14ac:dyDescent="0.2">
      <c r="A56" s="126"/>
      <c r="B56" s="131" t="s">
        <v>66</v>
      </c>
      <c r="C56" s="250" t="s">
        <v>67</v>
      </c>
      <c r="D56" s="251"/>
      <c r="E56" s="251"/>
      <c r="F56" s="138" t="s">
        <v>24</v>
      </c>
      <c r="G56" s="139"/>
      <c r="H56" s="139"/>
      <c r="I56" s="139">
        <f>'B01 B01 Pol'!G24</f>
        <v>0</v>
      </c>
      <c r="J56" s="135" t="str">
        <f>IF(I80=0,"",I56/I80*100)</f>
        <v/>
      </c>
    </row>
    <row r="57" spans="1:10" ht="36.75" customHeight="1" x14ac:dyDescent="0.2">
      <c r="A57" s="126"/>
      <c r="B57" s="131" t="s">
        <v>68</v>
      </c>
      <c r="C57" s="250" t="s">
        <v>69</v>
      </c>
      <c r="D57" s="251"/>
      <c r="E57" s="251"/>
      <c r="F57" s="138" t="s">
        <v>24</v>
      </c>
      <c r="G57" s="139"/>
      <c r="H57" s="139"/>
      <c r="I57" s="139">
        <f>'B01 B01 Pol'!G33</f>
        <v>0</v>
      </c>
      <c r="J57" s="135" t="str">
        <f>IF(I80=0,"",I57/I80*100)</f>
        <v/>
      </c>
    </row>
    <row r="58" spans="1:10" ht="36.75" customHeight="1" x14ac:dyDescent="0.2">
      <c r="A58" s="126"/>
      <c r="B58" s="131" t="s">
        <v>70</v>
      </c>
      <c r="C58" s="250" t="s">
        <v>71</v>
      </c>
      <c r="D58" s="251"/>
      <c r="E58" s="251"/>
      <c r="F58" s="138" t="s">
        <v>24</v>
      </c>
      <c r="G58" s="139"/>
      <c r="H58" s="139"/>
      <c r="I58" s="139">
        <f>'B01 B01 Pol'!G39</f>
        <v>0</v>
      </c>
      <c r="J58" s="135" t="str">
        <f>IF(I80=0,"",I58/I80*100)</f>
        <v/>
      </c>
    </row>
    <row r="59" spans="1:10" ht="36.75" customHeight="1" x14ac:dyDescent="0.2">
      <c r="A59" s="126"/>
      <c r="B59" s="131" t="s">
        <v>72</v>
      </c>
      <c r="C59" s="250" t="s">
        <v>73</v>
      </c>
      <c r="D59" s="251"/>
      <c r="E59" s="251"/>
      <c r="F59" s="138" t="s">
        <v>24</v>
      </c>
      <c r="G59" s="139"/>
      <c r="H59" s="139"/>
      <c r="I59" s="139">
        <f>'B01 B01 Pol'!G47</f>
        <v>0</v>
      </c>
      <c r="J59" s="135" t="str">
        <f>IF(I80=0,"",I59/I80*100)</f>
        <v/>
      </c>
    </row>
    <row r="60" spans="1:10" ht="36.75" customHeight="1" x14ac:dyDescent="0.2">
      <c r="A60" s="126"/>
      <c r="B60" s="131" t="s">
        <v>74</v>
      </c>
      <c r="C60" s="250" t="s">
        <v>75</v>
      </c>
      <c r="D60" s="251"/>
      <c r="E60" s="251"/>
      <c r="F60" s="138" t="s">
        <v>24</v>
      </c>
      <c r="G60" s="139"/>
      <c r="H60" s="139"/>
      <c r="I60" s="139">
        <f>'B01 B01 Pol'!G57</f>
        <v>0</v>
      </c>
      <c r="J60" s="135" t="str">
        <f>IF(I80=0,"",I60/I80*100)</f>
        <v/>
      </c>
    </row>
    <row r="61" spans="1:10" ht="36.75" customHeight="1" x14ac:dyDescent="0.2">
      <c r="A61" s="126"/>
      <c r="B61" s="131" t="s">
        <v>76</v>
      </c>
      <c r="C61" s="250" t="s">
        <v>77</v>
      </c>
      <c r="D61" s="251"/>
      <c r="E61" s="251"/>
      <c r="F61" s="138" t="s">
        <v>24</v>
      </c>
      <c r="G61" s="139"/>
      <c r="H61" s="139"/>
      <c r="I61" s="139">
        <f>'B01 B01 Pol'!G200</f>
        <v>0</v>
      </c>
      <c r="J61" s="135" t="str">
        <f>IF(I80=0,"",I61/I80*100)</f>
        <v/>
      </c>
    </row>
    <row r="62" spans="1:10" ht="36.75" customHeight="1" x14ac:dyDescent="0.2">
      <c r="A62" s="126"/>
      <c r="B62" s="131" t="s">
        <v>78</v>
      </c>
      <c r="C62" s="250" t="s">
        <v>79</v>
      </c>
      <c r="D62" s="251"/>
      <c r="E62" s="251"/>
      <c r="F62" s="138" t="s">
        <v>24</v>
      </c>
      <c r="G62" s="139"/>
      <c r="H62" s="139"/>
      <c r="I62" s="139">
        <f>'B01 B01 Pol'!G207</f>
        <v>0</v>
      </c>
      <c r="J62" s="135" t="str">
        <f>IF(I80=0,"",I62/I80*100)</f>
        <v/>
      </c>
    </row>
    <row r="63" spans="1:10" ht="36.75" customHeight="1" x14ac:dyDescent="0.2">
      <c r="A63" s="126"/>
      <c r="B63" s="131" t="s">
        <v>80</v>
      </c>
      <c r="C63" s="250" t="s">
        <v>81</v>
      </c>
      <c r="D63" s="251"/>
      <c r="E63" s="251"/>
      <c r="F63" s="138" t="s">
        <v>24</v>
      </c>
      <c r="G63" s="139"/>
      <c r="H63" s="139"/>
      <c r="I63" s="139">
        <f>'B01 B01 Pol'!G239</f>
        <v>0</v>
      </c>
      <c r="J63" s="135" t="str">
        <f>IF(I80=0,"",I63/I80*100)</f>
        <v/>
      </c>
    </row>
    <row r="64" spans="1:10" ht="36.75" customHeight="1" x14ac:dyDescent="0.2">
      <c r="A64" s="126"/>
      <c r="B64" s="131" t="s">
        <v>82</v>
      </c>
      <c r="C64" s="250" t="s">
        <v>83</v>
      </c>
      <c r="D64" s="251"/>
      <c r="E64" s="251"/>
      <c r="F64" s="138" t="s">
        <v>24</v>
      </c>
      <c r="G64" s="139"/>
      <c r="H64" s="139"/>
      <c r="I64" s="139">
        <f>'B01 B01 Pol'!G247</f>
        <v>0</v>
      </c>
      <c r="J64" s="135" t="str">
        <f>IF(I80=0,"",I64/I80*100)</f>
        <v/>
      </c>
    </row>
    <row r="65" spans="1:10" ht="36.75" customHeight="1" x14ac:dyDescent="0.2">
      <c r="A65" s="126"/>
      <c r="B65" s="131" t="s">
        <v>84</v>
      </c>
      <c r="C65" s="250" t="s">
        <v>85</v>
      </c>
      <c r="D65" s="251"/>
      <c r="E65" s="251"/>
      <c r="F65" s="138" t="s">
        <v>24</v>
      </c>
      <c r="G65" s="139"/>
      <c r="H65" s="139"/>
      <c r="I65" s="139">
        <f>'B01 B01 Pol'!G274</f>
        <v>0</v>
      </c>
      <c r="J65" s="135" t="str">
        <f>IF(I80=0,"",I65/I80*100)</f>
        <v/>
      </c>
    </row>
    <row r="66" spans="1:10" ht="36.75" customHeight="1" x14ac:dyDescent="0.2">
      <c r="A66" s="126"/>
      <c r="B66" s="131" t="s">
        <v>86</v>
      </c>
      <c r="C66" s="250" t="s">
        <v>87</v>
      </c>
      <c r="D66" s="251"/>
      <c r="E66" s="251"/>
      <c r="F66" s="138" t="s">
        <v>25</v>
      </c>
      <c r="G66" s="139"/>
      <c r="H66" s="139"/>
      <c r="I66" s="139">
        <f>'B01 B01 Pol'!G277</f>
        <v>0</v>
      </c>
      <c r="J66" s="135" t="str">
        <f>IF(I80=0,"",I66/I80*100)</f>
        <v/>
      </c>
    </row>
    <row r="67" spans="1:10" ht="36.75" customHeight="1" x14ac:dyDescent="0.2">
      <c r="A67" s="126"/>
      <c r="B67" s="131" t="s">
        <v>88</v>
      </c>
      <c r="C67" s="250" t="s">
        <v>89</v>
      </c>
      <c r="D67" s="251"/>
      <c r="E67" s="251"/>
      <c r="F67" s="138" t="s">
        <v>25</v>
      </c>
      <c r="G67" s="139"/>
      <c r="H67" s="139"/>
      <c r="I67" s="139">
        <f>'B01 B01 Pol'!G282</f>
        <v>0</v>
      </c>
      <c r="J67" s="135" t="str">
        <f>IF(I80=0,"",I67/I80*100)</f>
        <v/>
      </c>
    </row>
    <row r="68" spans="1:10" ht="36.75" customHeight="1" x14ac:dyDescent="0.2">
      <c r="A68" s="126"/>
      <c r="B68" s="131" t="s">
        <v>90</v>
      </c>
      <c r="C68" s="250" t="s">
        <v>91</v>
      </c>
      <c r="D68" s="251"/>
      <c r="E68" s="251"/>
      <c r="F68" s="138" t="s">
        <v>25</v>
      </c>
      <c r="G68" s="139"/>
      <c r="H68" s="139"/>
      <c r="I68" s="139">
        <f>'B01 B01 Pol'!G291</f>
        <v>0</v>
      </c>
      <c r="J68" s="135" t="str">
        <f>IF(I80=0,"",I68/I80*100)</f>
        <v/>
      </c>
    </row>
    <row r="69" spans="1:10" ht="36.75" customHeight="1" x14ac:dyDescent="0.2">
      <c r="A69" s="126"/>
      <c r="B69" s="131" t="s">
        <v>92</v>
      </c>
      <c r="C69" s="250" t="s">
        <v>93</v>
      </c>
      <c r="D69" s="251"/>
      <c r="E69" s="251"/>
      <c r="F69" s="138" t="s">
        <v>25</v>
      </c>
      <c r="G69" s="139"/>
      <c r="H69" s="139"/>
      <c r="I69" s="139">
        <f>'B01 B01 Pol'!G320</f>
        <v>0</v>
      </c>
      <c r="J69" s="135" t="str">
        <f>IF(I80=0,"",I69/I80*100)</f>
        <v/>
      </c>
    </row>
    <row r="70" spans="1:10" ht="36.75" customHeight="1" x14ac:dyDescent="0.2">
      <c r="A70" s="126"/>
      <c r="B70" s="131" t="s">
        <v>94</v>
      </c>
      <c r="C70" s="250" t="s">
        <v>95</v>
      </c>
      <c r="D70" s="251"/>
      <c r="E70" s="251"/>
      <c r="F70" s="138" t="s">
        <v>25</v>
      </c>
      <c r="G70" s="139"/>
      <c r="H70" s="139"/>
      <c r="I70" s="139">
        <f>'B01 B01 Pol'!G340</f>
        <v>0</v>
      </c>
      <c r="J70" s="135" t="str">
        <f>IF(I80=0,"",I70/I80*100)</f>
        <v/>
      </c>
    </row>
    <row r="71" spans="1:10" ht="36.75" customHeight="1" x14ac:dyDescent="0.2">
      <c r="A71" s="126"/>
      <c r="B71" s="131" t="s">
        <v>96</v>
      </c>
      <c r="C71" s="250" t="s">
        <v>97</v>
      </c>
      <c r="D71" s="251"/>
      <c r="E71" s="251"/>
      <c r="F71" s="138" t="s">
        <v>25</v>
      </c>
      <c r="G71" s="139"/>
      <c r="H71" s="139"/>
      <c r="I71" s="139">
        <f>'B01 B01 Pol'!G379</f>
        <v>0</v>
      </c>
      <c r="J71" s="135" t="str">
        <f>IF(I80=0,"",I71/I80*100)</f>
        <v/>
      </c>
    </row>
    <row r="72" spans="1:10" ht="36.75" customHeight="1" x14ac:dyDescent="0.2">
      <c r="A72" s="126"/>
      <c r="B72" s="131" t="s">
        <v>98</v>
      </c>
      <c r="C72" s="250" t="s">
        <v>99</v>
      </c>
      <c r="D72" s="251"/>
      <c r="E72" s="251"/>
      <c r="F72" s="138" t="s">
        <v>25</v>
      </c>
      <c r="G72" s="139"/>
      <c r="H72" s="139"/>
      <c r="I72" s="139">
        <f>'B01 B01 Pol'!G386</f>
        <v>0</v>
      </c>
      <c r="J72" s="135" t="str">
        <f>IF(I80=0,"",I72/I80*100)</f>
        <v/>
      </c>
    </row>
    <row r="73" spans="1:10" ht="36.75" customHeight="1" x14ac:dyDescent="0.2">
      <c r="A73" s="126"/>
      <c r="B73" s="131" t="s">
        <v>100</v>
      </c>
      <c r="C73" s="250" t="s">
        <v>101</v>
      </c>
      <c r="D73" s="251"/>
      <c r="E73" s="251"/>
      <c r="F73" s="138" t="s">
        <v>25</v>
      </c>
      <c r="G73" s="139"/>
      <c r="H73" s="139"/>
      <c r="I73" s="139">
        <f>'B01 B01 Pol'!G442</f>
        <v>0</v>
      </c>
      <c r="J73" s="135" t="str">
        <f>IF(I80=0,"",I73/I80*100)</f>
        <v/>
      </c>
    </row>
    <row r="74" spans="1:10" ht="36.75" customHeight="1" x14ac:dyDescent="0.2">
      <c r="A74" s="126"/>
      <c r="B74" s="131" t="s">
        <v>102</v>
      </c>
      <c r="C74" s="250" t="s">
        <v>103</v>
      </c>
      <c r="D74" s="251"/>
      <c r="E74" s="251"/>
      <c r="F74" s="138" t="s">
        <v>25</v>
      </c>
      <c r="G74" s="139"/>
      <c r="H74" s="139"/>
      <c r="I74" s="139">
        <f>'B01 B01 Pol'!G473</f>
        <v>0</v>
      </c>
      <c r="J74" s="135" t="str">
        <f>IF(I80=0,"",I74/I80*100)</f>
        <v/>
      </c>
    </row>
    <row r="75" spans="1:10" ht="36.75" customHeight="1" x14ac:dyDescent="0.2">
      <c r="A75" s="126"/>
      <c r="B75" s="131" t="s">
        <v>104</v>
      </c>
      <c r="C75" s="250" t="s">
        <v>105</v>
      </c>
      <c r="D75" s="251"/>
      <c r="E75" s="251"/>
      <c r="F75" s="138" t="s">
        <v>25</v>
      </c>
      <c r="G75" s="139"/>
      <c r="H75" s="139"/>
      <c r="I75" s="139">
        <f>'B01 B01 Pol'!G486</f>
        <v>0</v>
      </c>
      <c r="J75" s="135" t="str">
        <f>IF(I80=0,"",I75/I80*100)</f>
        <v/>
      </c>
    </row>
    <row r="76" spans="1:10" ht="36.75" customHeight="1" x14ac:dyDescent="0.2">
      <c r="A76" s="126"/>
      <c r="B76" s="131" t="s">
        <v>106</v>
      </c>
      <c r="C76" s="250" t="s">
        <v>107</v>
      </c>
      <c r="D76" s="251"/>
      <c r="E76" s="251"/>
      <c r="F76" s="138" t="s">
        <v>26</v>
      </c>
      <c r="G76" s="139"/>
      <c r="H76" s="139"/>
      <c r="I76" s="139">
        <f>'B01 B01 Pol'!G498</f>
        <v>0</v>
      </c>
      <c r="J76" s="135" t="str">
        <f>IF(I80=0,"",I76/I80*100)</f>
        <v/>
      </c>
    </row>
    <row r="77" spans="1:10" ht="36.75" customHeight="1" x14ac:dyDescent="0.2">
      <c r="A77" s="126"/>
      <c r="B77" s="131" t="s">
        <v>108</v>
      </c>
      <c r="C77" s="250" t="s">
        <v>109</v>
      </c>
      <c r="D77" s="251"/>
      <c r="E77" s="251"/>
      <c r="F77" s="138" t="s">
        <v>110</v>
      </c>
      <c r="G77" s="139"/>
      <c r="H77" s="139"/>
      <c r="I77" s="139">
        <f>'B01 B01 Pol'!G517</f>
        <v>0</v>
      </c>
      <c r="J77" s="135" t="str">
        <f>IF(I80=0,"",I77/I80*100)</f>
        <v/>
      </c>
    </row>
    <row r="78" spans="1:10" ht="36.75" customHeight="1" x14ac:dyDescent="0.2">
      <c r="A78" s="126"/>
      <c r="B78" s="131" t="s">
        <v>111</v>
      </c>
      <c r="C78" s="250" t="s">
        <v>27</v>
      </c>
      <c r="D78" s="251"/>
      <c r="E78" s="251"/>
      <c r="F78" s="138" t="s">
        <v>111</v>
      </c>
      <c r="G78" s="139"/>
      <c r="H78" s="139"/>
      <c r="I78" s="139">
        <f>'B01 B00 Pol'!G8</f>
        <v>0</v>
      </c>
      <c r="J78" s="135" t="str">
        <f>IF(I80=0,"",I78/I80*100)</f>
        <v/>
      </c>
    </row>
    <row r="79" spans="1:10" ht="36.75" customHeight="1" x14ac:dyDescent="0.2">
      <c r="A79" s="126"/>
      <c r="B79" s="131" t="s">
        <v>112</v>
      </c>
      <c r="C79" s="250" t="s">
        <v>28</v>
      </c>
      <c r="D79" s="251"/>
      <c r="E79" s="251"/>
      <c r="F79" s="138" t="s">
        <v>112</v>
      </c>
      <c r="G79" s="139"/>
      <c r="H79" s="139"/>
      <c r="I79" s="139">
        <f>'B01 B00 Pol'!G15+'B01 B01 Pol'!G521</f>
        <v>0</v>
      </c>
      <c r="J79" s="135" t="str">
        <f>IF(I80=0,"",I79/I80*100)</f>
        <v/>
      </c>
    </row>
    <row r="80" spans="1:10" ht="25.5" customHeight="1" x14ac:dyDescent="0.2">
      <c r="A80" s="127"/>
      <c r="B80" s="132" t="s">
        <v>1</v>
      </c>
      <c r="C80" s="133"/>
      <c r="D80" s="134"/>
      <c r="E80" s="134"/>
      <c r="F80" s="140"/>
      <c r="G80" s="141"/>
      <c r="H80" s="141"/>
      <c r="I80" s="141">
        <f>SUM(I55:I79)</f>
        <v>0</v>
      </c>
      <c r="J80" s="136">
        <f>SUM(J55:J79)</f>
        <v>0</v>
      </c>
    </row>
    <row r="81" spans="6:10" x14ac:dyDescent="0.2">
      <c r="F81" s="86"/>
      <c r="G81" s="86"/>
      <c r="H81" s="86"/>
      <c r="I81" s="86"/>
      <c r="J81" s="137"/>
    </row>
    <row r="82" spans="6:10" x14ac:dyDescent="0.2">
      <c r="F82" s="86"/>
      <c r="G82" s="86"/>
      <c r="H82" s="86"/>
      <c r="I82" s="86"/>
      <c r="J82" s="137"/>
    </row>
    <row r="83" spans="6:10" x14ac:dyDescent="0.2">
      <c r="F83" s="86"/>
      <c r="G83" s="86"/>
      <c r="H83" s="86"/>
      <c r="I83" s="86"/>
      <c r="J83" s="137"/>
    </row>
  </sheetData>
  <sheetProtection algorithmName="SHA-512" hashValue="nimCW+w+s5f1xrV+YXiLDmNDPytWW2Ban6/3nJBUJwa+rd9Gpg8oovkzpgD9ifn5QIBsYnzwZqwk8brIJh6AsQ==" saltValue="CPqMUZC3ycyOdxgyKOz6h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C79:E79"/>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B44:E44"/>
    <mergeCell ref="C55:E55"/>
    <mergeCell ref="C56:E56"/>
    <mergeCell ref="C57:E57"/>
    <mergeCell ref="C58:E5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2" t="s">
        <v>6</v>
      </c>
      <c r="B1" s="252"/>
      <c r="C1" s="253"/>
      <c r="D1" s="252"/>
      <c r="E1" s="252"/>
      <c r="F1" s="252"/>
      <c r="G1" s="252"/>
    </row>
    <row r="2" spans="1:7" ht="24.95" customHeight="1" x14ac:dyDescent="0.2">
      <c r="A2" s="50" t="s">
        <v>7</v>
      </c>
      <c r="B2" s="49"/>
      <c r="C2" s="254"/>
      <c r="D2" s="254"/>
      <c r="E2" s="254"/>
      <c r="F2" s="254"/>
      <c r="G2" s="255"/>
    </row>
    <row r="3" spans="1:7" ht="24.95" customHeight="1" x14ac:dyDescent="0.2">
      <c r="A3" s="50" t="s">
        <v>8</v>
      </c>
      <c r="B3" s="49"/>
      <c r="C3" s="254"/>
      <c r="D3" s="254"/>
      <c r="E3" s="254"/>
      <c r="F3" s="254"/>
      <c r="G3" s="255"/>
    </row>
    <row r="4" spans="1:7" ht="24.95" customHeight="1" x14ac:dyDescent="0.2">
      <c r="A4" s="50" t="s">
        <v>9</v>
      </c>
      <c r="B4" s="49"/>
      <c r="C4" s="254"/>
      <c r="D4" s="254"/>
      <c r="E4" s="254"/>
      <c r="F4" s="254"/>
      <c r="G4" s="255"/>
    </row>
    <row r="5" spans="1:7" x14ac:dyDescent="0.2">
      <c r="B5" s="4"/>
      <c r="C5" s="5"/>
      <c r="D5" s="6"/>
    </row>
  </sheetData>
  <sheetProtection algorithmName="SHA-512" hashValue="uKwNjwhnj5A8wH1ZKfDxnkoqnrKOGNRG5zLoAcxofbHS42McShA0dHKY0YIgCjx8ycQQIymV+TkkRCj18SeN+w==" saltValue="cjGoqyNc6UgtW4YWEIvDj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395B-5D1B-49D0-A339-69B94853A4F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0" t="s">
        <v>113</v>
      </c>
      <c r="B1" s="260"/>
      <c r="C1" s="260"/>
      <c r="D1" s="260"/>
      <c r="E1" s="260"/>
      <c r="F1" s="260"/>
      <c r="G1" s="260"/>
      <c r="AG1" t="s">
        <v>114</v>
      </c>
    </row>
    <row r="2" spans="1:60" ht="24.95" customHeight="1" x14ac:dyDescent="0.2">
      <c r="A2" s="50" t="s">
        <v>7</v>
      </c>
      <c r="B2" s="49" t="s">
        <v>44</v>
      </c>
      <c r="C2" s="261" t="s">
        <v>45</v>
      </c>
      <c r="D2" s="262"/>
      <c r="E2" s="262"/>
      <c r="F2" s="262"/>
      <c r="G2" s="263"/>
      <c r="AG2" t="s">
        <v>115</v>
      </c>
    </row>
    <row r="3" spans="1:60" ht="24.95" customHeight="1" x14ac:dyDescent="0.2">
      <c r="A3" s="50" t="s">
        <v>8</v>
      </c>
      <c r="B3" s="49" t="s">
        <v>48</v>
      </c>
      <c r="C3" s="261" t="s">
        <v>49</v>
      </c>
      <c r="D3" s="262"/>
      <c r="E3" s="262"/>
      <c r="F3" s="262"/>
      <c r="G3" s="263"/>
      <c r="AC3" s="124" t="s">
        <v>115</v>
      </c>
      <c r="AG3" t="s">
        <v>116</v>
      </c>
    </row>
    <row r="4" spans="1:60" ht="24.95" customHeight="1" x14ac:dyDescent="0.2">
      <c r="A4" s="143" t="s">
        <v>9</v>
      </c>
      <c r="B4" s="144" t="s">
        <v>50</v>
      </c>
      <c r="C4" s="264" t="s">
        <v>51</v>
      </c>
      <c r="D4" s="265"/>
      <c r="E4" s="265"/>
      <c r="F4" s="265"/>
      <c r="G4" s="266"/>
      <c r="AG4" t="s">
        <v>117</v>
      </c>
    </row>
    <row r="5" spans="1:60" x14ac:dyDescent="0.2">
      <c r="D5" s="10"/>
    </row>
    <row r="6" spans="1:60" ht="38.25" x14ac:dyDescent="0.2">
      <c r="A6" s="146" t="s">
        <v>118</v>
      </c>
      <c r="B6" s="148" t="s">
        <v>119</v>
      </c>
      <c r="C6" s="148" t="s">
        <v>120</v>
      </c>
      <c r="D6" s="147" t="s">
        <v>121</v>
      </c>
      <c r="E6" s="146" t="s">
        <v>122</v>
      </c>
      <c r="F6" s="145" t="s">
        <v>123</v>
      </c>
      <c r="G6" s="146" t="s">
        <v>29</v>
      </c>
      <c r="H6" s="149" t="s">
        <v>30</v>
      </c>
      <c r="I6" s="149" t="s">
        <v>124</v>
      </c>
      <c r="J6" s="149" t="s">
        <v>31</v>
      </c>
      <c r="K6" s="149" t="s">
        <v>125</v>
      </c>
      <c r="L6" s="149" t="s">
        <v>126</v>
      </c>
      <c r="M6" s="149" t="s">
        <v>127</v>
      </c>
      <c r="N6" s="149" t="s">
        <v>128</v>
      </c>
      <c r="O6" s="149" t="s">
        <v>129</v>
      </c>
      <c r="P6" s="149" t="s">
        <v>130</v>
      </c>
      <c r="Q6" s="149" t="s">
        <v>131</v>
      </c>
      <c r="R6" s="149" t="s">
        <v>132</v>
      </c>
      <c r="S6" s="149" t="s">
        <v>133</v>
      </c>
      <c r="T6" s="149" t="s">
        <v>134</v>
      </c>
      <c r="U6" s="149" t="s">
        <v>135</v>
      </c>
      <c r="V6" s="149" t="s">
        <v>136</v>
      </c>
      <c r="W6" s="149" t="s">
        <v>137</v>
      </c>
      <c r="X6" s="149" t="s">
        <v>138</v>
      </c>
      <c r="Y6" s="149" t="s">
        <v>139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9" t="s">
        <v>140</v>
      </c>
      <c r="B8" s="170" t="s">
        <v>111</v>
      </c>
      <c r="C8" s="191" t="s">
        <v>27</v>
      </c>
      <c r="D8" s="171"/>
      <c r="E8" s="172"/>
      <c r="F8" s="173"/>
      <c r="G8" s="173">
        <f>SUMIF(AG9:AG14,"&lt;&gt;NOR",G9:G14)</f>
        <v>0</v>
      </c>
      <c r="H8" s="173"/>
      <c r="I8" s="173">
        <f>SUM(I9:I14)</f>
        <v>0</v>
      </c>
      <c r="J8" s="173"/>
      <c r="K8" s="173">
        <f>SUM(K9:K14)</f>
        <v>0</v>
      </c>
      <c r="L8" s="173"/>
      <c r="M8" s="173">
        <f>SUM(M9:M14)</f>
        <v>0</v>
      </c>
      <c r="N8" s="172"/>
      <c r="O8" s="172">
        <f>SUM(O9:O14)</f>
        <v>0</v>
      </c>
      <c r="P8" s="172"/>
      <c r="Q8" s="172">
        <f>SUM(Q9:Q14)</f>
        <v>0</v>
      </c>
      <c r="R8" s="173"/>
      <c r="S8" s="173"/>
      <c r="T8" s="174"/>
      <c r="U8" s="168"/>
      <c r="V8" s="168">
        <f>SUM(V9:V14)</f>
        <v>0</v>
      </c>
      <c r="W8" s="168"/>
      <c r="X8" s="168"/>
      <c r="Y8" s="168"/>
      <c r="AG8" t="s">
        <v>141</v>
      </c>
    </row>
    <row r="9" spans="1:60" outlineLevel="1" x14ac:dyDescent="0.2">
      <c r="A9" s="183">
        <v>1</v>
      </c>
      <c r="B9" s="184" t="s">
        <v>142</v>
      </c>
      <c r="C9" s="192" t="s">
        <v>143</v>
      </c>
      <c r="D9" s="185" t="s">
        <v>144</v>
      </c>
      <c r="E9" s="186">
        <v>1</v>
      </c>
      <c r="F9" s="187"/>
      <c r="G9" s="188">
        <f>ROUND(E9*F9,2)</f>
        <v>0</v>
      </c>
      <c r="H9" s="187"/>
      <c r="I9" s="188">
        <f>ROUND(E9*H9,2)</f>
        <v>0</v>
      </c>
      <c r="J9" s="187"/>
      <c r="K9" s="188">
        <f>ROUND(E9*J9,2)</f>
        <v>0</v>
      </c>
      <c r="L9" s="188">
        <v>15</v>
      </c>
      <c r="M9" s="188">
        <f>G9*(1+L9/100)</f>
        <v>0</v>
      </c>
      <c r="N9" s="186">
        <v>0</v>
      </c>
      <c r="O9" s="186">
        <f>ROUND(E9*N9,2)</f>
        <v>0</v>
      </c>
      <c r="P9" s="186">
        <v>0</v>
      </c>
      <c r="Q9" s="186">
        <f>ROUND(E9*P9,2)</f>
        <v>0</v>
      </c>
      <c r="R9" s="188"/>
      <c r="S9" s="188" t="s">
        <v>145</v>
      </c>
      <c r="T9" s="189" t="s">
        <v>146</v>
      </c>
      <c r="U9" s="161">
        <v>0</v>
      </c>
      <c r="V9" s="161">
        <f>ROUND(E9*U9,2)</f>
        <v>0</v>
      </c>
      <c r="W9" s="161"/>
      <c r="X9" s="161" t="s">
        <v>147</v>
      </c>
      <c r="Y9" s="161" t="s">
        <v>148</v>
      </c>
      <c r="Z9" s="150"/>
      <c r="AA9" s="150"/>
      <c r="AB9" s="150"/>
      <c r="AC9" s="150"/>
      <c r="AD9" s="150"/>
      <c r="AE9" s="150"/>
      <c r="AF9" s="150"/>
      <c r="AG9" s="150" t="s">
        <v>149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76">
        <v>2</v>
      </c>
      <c r="B10" s="177" t="s">
        <v>150</v>
      </c>
      <c r="C10" s="193" t="s">
        <v>151</v>
      </c>
      <c r="D10" s="178" t="s">
        <v>144</v>
      </c>
      <c r="E10" s="179">
        <v>1</v>
      </c>
      <c r="F10" s="180"/>
      <c r="G10" s="181">
        <f>ROUND(E10*F10,2)</f>
        <v>0</v>
      </c>
      <c r="H10" s="180"/>
      <c r="I10" s="181">
        <f>ROUND(E10*H10,2)</f>
        <v>0</v>
      </c>
      <c r="J10" s="180"/>
      <c r="K10" s="181">
        <f>ROUND(E10*J10,2)</f>
        <v>0</v>
      </c>
      <c r="L10" s="181">
        <v>15</v>
      </c>
      <c r="M10" s="181">
        <f>G10*(1+L10/100)</f>
        <v>0</v>
      </c>
      <c r="N10" s="179">
        <v>0</v>
      </c>
      <c r="O10" s="179">
        <f>ROUND(E10*N10,2)</f>
        <v>0</v>
      </c>
      <c r="P10" s="179">
        <v>0</v>
      </c>
      <c r="Q10" s="179">
        <f>ROUND(E10*P10,2)</f>
        <v>0</v>
      </c>
      <c r="R10" s="181"/>
      <c r="S10" s="181" t="s">
        <v>145</v>
      </c>
      <c r="T10" s="182" t="s">
        <v>146</v>
      </c>
      <c r="U10" s="161">
        <v>0</v>
      </c>
      <c r="V10" s="161">
        <f>ROUND(E10*U10,2)</f>
        <v>0</v>
      </c>
      <c r="W10" s="161"/>
      <c r="X10" s="161" t="s">
        <v>147</v>
      </c>
      <c r="Y10" s="161" t="s">
        <v>148</v>
      </c>
      <c r="Z10" s="150"/>
      <c r="AA10" s="150"/>
      <c r="AB10" s="150"/>
      <c r="AC10" s="150"/>
      <c r="AD10" s="150"/>
      <c r="AE10" s="150"/>
      <c r="AF10" s="150"/>
      <c r="AG10" s="150" t="s">
        <v>149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256" t="s">
        <v>152</v>
      </c>
      <c r="D11" s="257"/>
      <c r="E11" s="257"/>
      <c r="F11" s="257"/>
      <c r="G11" s="257"/>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153</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6">
        <v>3</v>
      </c>
      <c r="B12" s="177" t="s">
        <v>154</v>
      </c>
      <c r="C12" s="193" t="s">
        <v>155</v>
      </c>
      <c r="D12" s="178" t="s">
        <v>144</v>
      </c>
      <c r="E12" s="179">
        <v>1</v>
      </c>
      <c r="F12" s="180"/>
      <c r="G12" s="181">
        <f>ROUND(E12*F12,2)</f>
        <v>0</v>
      </c>
      <c r="H12" s="180"/>
      <c r="I12" s="181">
        <f>ROUND(E12*H12,2)</f>
        <v>0</v>
      </c>
      <c r="J12" s="180"/>
      <c r="K12" s="181">
        <f>ROUND(E12*J12,2)</f>
        <v>0</v>
      </c>
      <c r="L12" s="181">
        <v>15</v>
      </c>
      <c r="M12" s="181">
        <f>G12*(1+L12/100)</f>
        <v>0</v>
      </c>
      <c r="N12" s="179">
        <v>0</v>
      </c>
      <c r="O12" s="179">
        <f>ROUND(E12*N12,2)</f>
        <v>0</v>
      </c>
      <c r="P12" s="179">
        <v>0</v>
      </c>
      <c r="Q12" s="179">
        <f>ROUND(E12*P12,2)</f>
        <v>0</v>
      </c>
      <c r="R12" s="181"/>
      <c r="S12" s="181" t="s">
        <v>145</v>
      </c>
      <c r="T12" s="182" t="s">
        <v>146</v>
      </c>
      <c r="U12" s="161">
        <v>0</v>
      </c>
      <c r="V12" s="161">
        <f>ROUND(E12*U12,2)</f>
        <v>0</v>
      </c>
      <c r="W12" s="161"/>
      <c r="X12" s="161" t="s">
        <v>147</v>
      </c>
      <c r="Y12" s="161" t="s">
        <v>148</v>
      </c>
      <c r="Z12" s="150"/>
      <c r="AA12" s="150"/>
      <c r="AB12" s="150"/>
      <c r="AC12" s="150"/>
      <c r="AD12" s="150"/>
      <c r="AE12" s="150"/>
      <c r="AF12" s="150"/>
      <c r="AG12" s="150" t="s">
        <v>149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2" x14ac:dyDescent="0.2">
      <c r="A13" s="157"/>
      <c r="B13" s="158"/>
      <c r="C13" s="256" t="s">
        <v>156</v>
      </c>
      <c r="D13" s="257"/>
      <c r="E13" s="257"/>
      <c r="F13" s="257"/>
      <c r="G13" s="257"/>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153</v>
      </c>
      <c r="AH13" s="150"/>
      <c r="AI13" s="150"/>
      <c r="AJ13" s="150"/>
      <c r="AK13" s="150"/>
      <c r="AL13" s="150"/>
      <c r="AM13" s="150"/>
      <c r="AN13" s="150"/>
      <c r="AO13" s="150"/>
      <c r="AP13" s="150"/>
      <c r="AQ13" s="150"/>
      <c r="AR13" s="150"/>
      <c r="AS13" s="150"/>
      <c r="AT13" s="150"/>
      <c r="AU13" s="150"/>
      <c r="AV13" s="150"/>
      <c r="AW13" s="150"/>
      <c r="AX13" s="150"/>
      <c r="AY13" s="150"/>
      <c r="AZ13" s="150"/>
      <c r="BA13" s="190" t="str">
        <f>C13</f>
        <v>Náklady na ztížené provádění stavebních prací v důsledku nepřerušeného provozu na staveništi nebo v případech nepřerušeného provozu v objektech v nichž se stavební práce provádí.</v>
      </c>
      <c r="BB13" s="150"/>
      <c r="BC13" s="150"/>
      <c r="BD13" s="150"/>
      <c r="BE13" s="150"/>
      <c r="BF13" s="150"/>
      <c r="BG13" s="150"/>
      <c r="BH13" s="150"/>
    </row>
    <row r="14" spans="1:60" outlineLevel="1" x14ac:dyDescent="0.2">
      <c r="A14" s="183">
        <v>4</v>
      </c>
      <c r="B14" s="184" t="s">
        <v>157</v>
      </c>
      <c r="C14" s="192" t="s">
        <v>158</v>
      </c>
      <c r="D14" s="185" t="s">
        <v>144</v>
      </c>
      <c r="E14" s="186">
        <v>1</v>
      </c>
      <c r="F14" s="187"/>
      <c r="G14" s="188">
        <f>ROUND(E14*F14,2)</f>
        <v>0</v>
      </c>
      <c r="H14" s="187"/>
      <c r="I14" s="188">
        <f>ROUND(E14*H14,2)</f>
        <v>0</v>
      </c>
      <c r="J14" s="187"/>
      <c r="K14" s="188">
        <f>ROUND(E14*J14,2)</f>
        <v>0</v>
      </c>
      <c r="L14" s="188">
        <v>15</v>
      </c>
      <c r="M14" s="188">
        <f>G14*(1+L14/100)</f>
        <v>0</v>
      </c>
      <c r="N14" s="186">
        <v>0</v>
      </c>
      <c r="O14" s="186">
        <f>ROUND(E14*N14,2)</f>
        <v>0</v>
      </c>
      <c r="P14" s="186">
        <v>0</v>
      </c>
      <c r="Q14" s="186">
        <f>ROUND(E14*P14,2)</f>
        <v>0</v>
      </c>
      <c r="R14" s="188"/>
      <c r="S14" s="188" t="s">
        <v>145</v>
      </c>
      <c r="T14" s="189" t="s">
        <v>146</v>
      </c>
      <c r="U14" s="161">
        <v>0</v>
      </c>
      <c r="V14" s="161">
        <f>ROUND(E14*U14,2)</f>
        <v>0</v>
      </c>
      <c r="W14" s="161"/>
      <c r="X14" s="161" t="s">
        <v>147</v>
      </c>
      <c r="Y14" s="161" t="s">
        <v>148</v>
      </c>
      <c r="Z14" s="150"/>
      <c r="AA14" s="150"/>
      <c r="AB14" s="150"/>
      <c r="AC14" s="150"/>
      <c r="AD14" s="150"/>
      <c r="AE14" s="150"/>
      <c r="AF14" s="150"/>
      <c r="AG14" s="150" t="s">
        <v>149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x14ac:dyDescent="0.2">
      <c r="A15" s="169" t="s">
        <v>140</v>
      </c>
      <c r="B15" s="170" t="s">
        <v>112</v>
      </c>
      <c r="C15" s="191" t="s">
        <v>28</v>
      </c>
      <c r="D15" s="171"/>
      <c r="E15" s="172"/>
      <c r="F15" s="173"/>
      <c r="G15" s="173">
        <f>SUMIF(AG16:AG23,"&lt;&gt;NOR",G16:G23)</f>
        <v>0</v>
      </c>
      <c r="H15" s="173"/>
      <c r="I15" s="173">
        <f>SUM(I16:I23)</f>
        <v>0</v>
      </c>
      <c r="J15" s="173"/>
      <c r="K15" s="173">
        <f>SUM(K16:K23)</f>
        <v>0</v>
      </c>
      <c r="L15" s="173"/>
      <c r="M15" s="173">
        <f>SUM(M16:M23)</f>
        <v>0</v>
      </c>
      <c r="N15" s="172"/>
      <c r="O15" s="172">
        <f>SUM(O16:O23)</f>
        <v>0</v>
      </c>
      <c r="P15" s="172"/>
      <c r="Q15" s="172">
        <f>SUM(Q16:Q23)</f>
        <v>0</v>
      </c>
      <c r="R15" s="173"/>
      <c r="S15" s="173"/>
      <c r="T15" s="174"/>
      <c r="U15" s="168"/>
      <c r="V15" s="168">
        <f>SUM(V16:V23)</f>
        <v>0</v>
      </c>
      <c r="W15" s="168"/>
      <c r="X15" s="168"/>
      <c r="Y15" s="168"/>
      <c r="AG15" t="s">
        <v>141</v>
      </c>
    </row>
    <row r="16" spans="1:60" outlineLevel="1" x14ac:dyDescent="0.2">
      <c r="A16" s="176">
        <v>5</v>
      </c>
      <c r="B16" s="177" t="s">
        <v>159</v>
      </c>
      <c r="C16" s="193" t="s">
        <v>160</v>
      </c>
      <c r="D16" s="178" t="s">
        <v>144</v>
      </c>
      <c r="E16" s="179">
        <v>1</v>
      </c>
      <c r="F16" s="180"/>
      <c r="G16" s="181">
        <f>ROUND(E16*F16,2)</f>
        <v>0</v>
      </c>
      <c r="H16" s="180"/>
      <c r="I16" s="181">
        <f>ROUND(E16*H16,2)</f>
        <v>0</v>
      </c>
      <c r="J16" s="180"/>
      <c r="K16" s="181">
        <f>ROUND(E16*J16,2)</f>
        <v>0</v>
      </c>
      <c r="L16" s="181">
        <v>15</v>
      </c>
      <c r="M16" s="181">
        <f>G16*(1+L16/100)</f>
        <v>0</v>
      </c>
      <c r="N16" s="179">
        <v>0</v>
      </c>
      <c r="O16" s="179">
        <f>ROUND(E16*N16,2)</f>
        <v>0</v>
      </c>
      <c r="P16" s="179">
        <v>0</v>
      </c>
      <c r="Q16" s="179">
        <f>ROUND(E16*P16,2)</f>
        <v>0</v>
      </c>
      <c r="R16" s="181"/>
      <c r="S16" s="181" t="s">
        <v>145</v>
      </c>
      <c r="T16" s="182" t="s">
        <v>146</v>
      </c>
      <c r="U16" s="161">
        <v>0</v>
      </c>
      <c r="V16" s="161">
        <f>ROUND(E16*U16,2)</f>
        <v>0</v>
      </c>
      <c r="W16" s="161"/>
      <c r="X16" s="161" t="s">
        <v>147</v>
      </c>
      <c r="Y16" s="161" t="s">
        <v>148</v>
      </c>
      <c r="Z16" s="150"/>
      <c r="AA16" s="150"/>
      <c r="AB16" s="150"/>
      <c r="AC16" s="150"/>
      <c r="AD16" s="150"/>
      <c r="AE16" s="150"/>
      <c r="AF16" s="150"/>
      <c r="AG16" s="150" t="s">
        <v>149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2" x14ac:dyDescent="0.2">
      <c r="A17" s="157"/>
      <c r="B17" s="158"/>
      <c r="C17" s="256" t="s">
        <v>172</v>
      </c>
      <c r="D17" s="257"/>
      <c r="E17" s="257"/>
      <c r="F17" s="257"/>
      <c r="G17" s="257"/>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153</v>
      </c>
      <c r="AH17" s="150"/>
      <c r="AI17" s="150"/>
      <c r="AJ17" s="150"/>
      <c r="AK17" s="150"/>
      <c r="AL17" s="150"/>
      <c r="AM17" s="150"/>
      <c r="AN17" s="150"/>
      <c r="AO17" s="150"/>
      <c r="AP17" s="150"/>
      <c r="AQ17" s="150"/>
      <c r="AR17" s="150"/>
      <c r="AS17" s="150"/>
      <c r="AT17" s="150"/>
      <c r="AU17" s="150"/>
      <c r="AV17" s="150"/>
      <c r="AW17" s="150"/>
      <c r="AX17" s="150"/>
      <c r="AY17" s="150"/>
      <c r="AZ17" s="150"/>
      <c r="BA17" s="190" t="str">
        <f>C17</f>
        <v>Náklady spojené s vypracováním projektové dokumentace, většinou v obsahu a rozsahu projektové dokumentace pro provádění stavby, ale mohou zde být obsaženy i náklady na jiné stupně projektové dokumentace, pokud jsou součástí požadavků objednatele.</v>
      </c>
      <c r="BB17" s="150"/>
      <c r="BC17" s="150"/>
      <c r="BD17" s="150"/>
      <c r="BE17" s="150"/>
      <c r="BF17" s="150"/>
      <c r="BG17" s="150"/>
      <c r="BH17" s="150"/>
    </row>
    <row r="18" spans="1:60" outlineLevel="3" x14ac:dyDescent="0.2">
      <c r="A18" s="157"/>
      <c r="B18" s="158"/>
      <c r="C18" s="258" t="s">
        <v>161</v>
      </c>
      <c r="D18" s="259"/>
      <c r="E18" s="259"/>
      <c r="F18" s="259"/>
      <c r="G18" s="259"/>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153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83">
        <v>6</v>
      </c>
      <c r="B19" s="184" t="s">
        <v>162</v>
      </c>
      <c r="C19" s="192" t="s">
        <v>163</v>
      </c>
      <c r="D19" s="185" t="s">
        <v>144</v>
      </c>
      <c r="E19" s="186">
        <v>1</v>
      </c>
      <c r="F19" s="187"/>
      <c r="G19" s="188">
        <f>ROUND(E19*F19,2)</f>
        <v>0</v>
      </c>
      <c r="H19" s="187"/>
      <c r="I19" s="188">
        <f>ROUND(E19*H19,2)</f>
        <v>0</v>
      </c>
      <c r="J19" s="187"/>
      <c r="K19" s="188">
        <f>ROUND(E19*J19,2)</f>
        <v>0</v>
      </c>
      <c r="L19" s="188">
        <v>15</v>
      </c>
      <c r="M19" s="188">
        <f>G19*(1+L19/100)</f>
        <v>0</v>
      </c>
      <c r="N19" s="186">
        <v>0</v>
      </c>
      <c r="O19" s="186">
        <f>ROUND(E19*N19,2)</f>
        <v>0</v>
      </c>
      <c r="P19" s="186">
        <v>0</v>
      </c>
      <c r="Q19" s="186">
        <f>ROUND(E19*P19,2)</f>
        <v>0</v>
      </c>
      <c r="R19" s="188"/>
      <c r="S19" s="188" t="s">
        <v>145</v>
      </c>
      <c r="T19" s="189" t="s">
        <v>146</v>
      </c>
      <c r="U19" s="161">
        <v>0</v>
      </c>
      <c r="V19" s="161">
        <f>ROUND(E19*U19,2)</f>
        <v>0</v>
      </c>
      <c r="W19" s="161"/>
      <c r="X19" s="161" t="s">
        <v>147</v>
      </c>
      <c r="Y19" s="161" t="s">
        <v>148</v>
      </c>
      <c r="Z19" s="150"/>
      <c r="AA19" s="150"/>
      <c r="AB19" s="150"/>
      <c r="AC19" s="150"/>
      <c r="AD19" s="150"/>
      <c r="AE19" s="150"/>
      <c r="AF19" s="150"/>
      <c r="AG19" s="150" t="s">
        <v>149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76">
        <v>7</v>
      </c>
      <c r="B20" s="177" t="s">
        <v>164</v>
      </c>
      <c r="C20" s="193" t="s">
        <v>165</v>
      </c>
      <c r="D20" s="178" t="s">
        <v>144</v>
      </c>
      <c r="E20" s="179">
        <v>1</v>
      </c>
      <c r="F20" s="180"/>
      <c r="G20" s="181">
        <f>ROUND(E20*F20,2)</f>
        <v>0</v>
      </c>
      <c r="H20" s="180"/>
      <c r="I20" s="181">
        <f>ROUND(E20*H20,2)</f>
        <v>0</v>
      </c>
      <c r="J20" s="180"/>
      <c r="K20" s="181">
        <f>ROUND(E20*J20,2)</f>
        <v>0</v>
      </c>
      <c r="L20" s="181">
        <v>15</v>
      </c>
      <c r="M20" s="181">
        <f>G20*(1+L20/100)</f>
        <v>0</v>
      </c>
      <c r="N20" s="179">
        <v>0</v>
      </c>
      <c r="O20" s="179">
        <f>ROUND(E20*N20,2)</f>
        <v>0</v>
      </c>
      <c r="P20" s="179">
        <v>0</v>
      </c>
      <c r="Q20" s="179">
        <f>ROUND(E20*P20,2)</f>
        <v>0</v>
      </c>
      <c r="R20" s="181"/>
      <c r="S20" s="181" t="s">
        <v>145</v>
      </c>
      <c r="T20" s="182" t="s">
        <v>146</v>
      </c>
      <c r="U20" s="161">
        <v>0</v>
      </c>
      <c r="V20" s="161">
        <f>ROUND(E20*U20,2)</f>
        <v>0</v>
      </c>
      <c r="W20" s="161"/>
      <c r="X20" s="161" t="s">
        <v>147</v>
      </c>
      <c r="Y20" s="161" t="s">
        <v>148</v>
      </c>
      <c r="Z20" s="150"/>
      <c r="AA20" s="150"/>
      <c r="AB20" s="150"/>
      <c r="AC20" s="150"/>
      <c r="AD20" s="150"/>
      <c r="AE20" s="150"/>
      <c r="AF20" s="150"/>
      <c r="AG20" s="150" t="s">
        <v>149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2" x14ac:dyDescent="0.2">
      <c r="A21" s="157"/>
      <c r="B21" s="158"/>
      <c r="C21" s="256" t="s">
        <v>166</v>
      </c>
      <c r="D21" s="257"/>
      <c r="E21" s="257"/>
      <c r="F21" s="257"/>
      <c r="G21" s="257"/>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153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194" t="s">
        <v>167</v>
      </c>
      <c r="D22" s="166"/>
      <c r="E22" s="167">
        <v>1</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168</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6">
        <v>8</v>
      </c>
      <c r="B23" s="177" t="s">
        <v>169</v>
      </c>
      <c r="C23" s="193" t="s">
        <v>170</v>
      </c>
      <c r="D23" s="178" t="s">
        <v>144</v>
      </c>
      <c r="E23" s="179">
        <v>1</v>
      </c>
      <c r="F23" s="180"/>
      <c r="G23" s="181">
        <f>ROUND(E23*F23,2)</f>
        <v>0</v>
      </c>
      <c r="H23" s="180"/>
      <c r="I23" s="181">
        <f>ROUND(E23*H23,2)</f>
        <v>0</v>
      </c>
      <c r="J23" s="180"/>
      <c r="K23" s="181">
        <f>ROUND(E23*J23,2)</f>
        <v>0</v>
      </c>
      <c r="L23" s="181">
        <v>15</v>
      </c>
      <c r="M23" s="181">
        <f>G23*(1+L23/100)</f>
        <v>0</v>
      </c>
      <c r="N23" s="179">
        <v>0</v>
      </c>
      <c r="O23" s="179">
        <f>ROUND(E23*N23,2)</f>
        <v>0</v>
      </c>
      <c r="P23" s="179">
        <v>0</v>
      </c>
      <c r="Q23" s="179">
        <f>ROUND(E23*P23,2)</f>
        <v>0</v>
      </c>
      <c r="R23" s="181"/>
      <c r="S23" s="181" t="s">
        <v>145</v>
      </c>
      <c r="T23" s="182" t="s">
        <v>146</v>
      </c>
      <c r="U23" s="161">
        <v>0</v>
      </c>
      <c r="V23" s="161">
        <f>ROUND(E23*U23,2)</f>
        <v>0</v>
      </c>
      <c r="W23" s="161"/>
      <c r="X23" s="161" t="s">
        <v>147</v>
      </c>
      <c r="Y23" s="161" t="s">
        <v>148</v>
      </c>
      <c r="Z23" s="150"/>
      <c r="AA23" s="150"/>
      <c r="AB23" s="150"/>
      <c r="AC23" s="150"/>
      <c r="AD23" s="150"/>
      <c r="AE23" s="150"/>
      <c r="AF23" s="150"/>
      <c r="AG23" s="150" t="s">
        <v>149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x14ac:dyDescent="0.2">
      <c r="A24" s="3"/>
      <c r="B24" s="4"/>
      <c r="C24" s="195"/>
      <c r="D24" s="6"/>
      <c r="E24" s="3"/>
      <c r="F24" s="3"/>
      <c r="G24" s="3"/>
      <c r="H24" s="3"/>
      <c r="I24" s="3"/>
      <c r="J24" s="3"/>
      <c r="K24" s="3"/>
      <c r="L24" s="3"/>
      <c r="M24" s="3"/>
      <c r="N24" s="3"/>
      <c r="O24" s="3"/>
      <c r="P24" s="3"/>
      <c r="Q24" s="3"/>
      <c r="R24" s="3"/>
      <c r="S24" s="3"/>
      <c r="T24" s="3"/>
      <c r="U24" s="3"/>
      <c r="V24" s="3"/>
      <c r="W24" s="3"/>
      <c r="X24" s="3"/>
      <c r="Y24" s="3"/>
      <c r="AE24">
        <v>15</v>
      </c>
      <c r="AF24">
        <v>21</v>
      </c>
      <c r="AG24" t="s">
        <v>126</v>
      </c>
    </row>
    <row r="25" spans="1:60" x14ac:dyDescent="0.2">
      <c r="A25" s="153"/>
      <c r="B25" s="154" t="s">
        <v>29</v>
      </c>
      <c r="C25" s="196"/>
      <c r="D25" s="155"/>
      <c r="E25" s="156"/>
      <c r="F25" s="156"/>
      <c r="G25" s="175">
        <f>G8+G15</f>
        <v>0</v>
      </c>
      <c r="H25" s="3"/>
      <c r="I25" s="3"/>
      <c r="J25" s="3"/>
      <c r="K25" s="3"/>
      <c r="L25" s="3"/>
      <c r="M25" s="3"/>
      <c r="N25" s="3"/>
      <c r="O25" s="3"/>
      <c r="P25" s="3"/>
      <c r="Q25" s="3"/>
      <c r="R25" s="3"/>
      <c r="S25" s="3"/>
      <c r="T25" s="3"/>
      <c r="U25" s="3"/>
      <c r="V25" s="3"/>
      <c r="W25" s="3"/>
      <c r="X25" s="3"/>
      <c r="Y25" s="3"/>
      <c r="AE25">
        <f>SUMIF(L7:L23,AE24,G7:G23)</f>
        <v>0</v>
      </c>
      <c r="AF25">
        <f>SUMIF(L7:L23,AF24,G7:G23)</f>
        <v>0</v>
      </c>
      <c r="AG25" t="s">
        <v>171</v>
      </c>
    </row>
    <row r="26" spans="1:60" x14ac:dyDescent="0.2">
      <c r="C26" s="197"/>
      <c r="D26" s="10"/>
      <c r="AG26" t="s">
        <v>173</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gRihYlJ2VI9O5n9LhqFfb4Zn3trRX+xKhesKrqxCToDHo1gArfrvXJNYl9WvvZt1rNTdFNQY84ucZHvoBpDA==" saltValue="Z3ugoZN/Wgb2BEKLUO/k2A==" spinCount="100000" sheet="1" formatRows="0"/>
  <mergeCells count="9">
    <mergeCell ref="C17:G17"/>
    <mergeCell ref="C18:G18"/>
    <mergeCell ref="C21:G21"/>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4B6D-7D26-43BA-94A4-A9ACA3BD0B5A}">
  <sheetPr>
    <outlinePr summaryBelow="0"/>
  </sheetPr>
  <dimension ref="A1:BH4998"/>
  <sheetViews>
    <sheetView tabSelected="1" workbookViewId="0">
      <pane ySplit="7" topLeftCell="A331" activePane="bottomLeft" state="frozen"/>
      <selection pane="bottomLeft" activeCell="C348" sqref="C348:G348"/>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0" t="s">
        <v>113</v>
      </c>
      <c r="B1" s="260"/>
      <c r="C1" s="260"/>
      <c r="D1" s="260"/>
      <c r="E1" s="260"/>
      <c r="F1" s="260"/>
      <c r="G1" s="260"/>
      <c r="AG1" t="s">
        <v>114</v>
      </c>
    </row>
    <row r="2" spans="1:60" ht="24.95" customHeight="1" x14ac:dyDescent="0.2">
      <c r="A2" s="50" t="s">
        <v>7</v>
      </c>
      <c r="B2" s="49" t="s">
        <v>44</v>
      </c>
      <c r="C2" s="261" t="s">
        <v>45</v>
      </c>
      <c r="D2" s="262"/>
      <c r="E2" s="262"/>
      <c r="F2" s="262"/>
      <c r="G2" s="263"/>
      <c r="AG2" t="s">
        <v>115</v>
      </c>
    </row>
    <row r="3" spans="1:60" ht="24.95" customHeight="1" x14ac:dyDescent="0.2">
      <c r="A3" s="50" t="s">
        <v>8</v>
      </c>
      <c r="B3" s="49" t="s">
        <v>48</v>
      </c>
      <c r="C3" s="261" t="s">
        <v>49</v>
      </c>
      <c r="D3" s="262"/>
      <c r="E3" s="262"/>
      <c r="F3" s="262"/>
      <c r="G3" s="263"/>
      <c r="AC3" s="124" t="s">
        <v>115</v>
      </c>
      <c r="AG3" t="s">
        <v>116</v>
      </c>
    </row>
    <row r="4" spans="1:60" ht="24.95" customHeight="1" x14ac:dyDescent="0.2">
      <c r="A4" s="143" t="s">
        <v>9</v>
      </c>
      <c r="B4" s="144" t="s">
        <v>48</v>
      </c>
      <c r="C4" s="264" t="s">
        <v>52</v>
      </c>
      <c r="D4" s="265"/>
      <c r="E4" s="265"/>
      <c r="F4" s="265"/>
      <c r="G4" s="266"/>
      <c r="AG4" t="s">
        <v>117</v>
      </c>
    </row>
    <row r="5" spans="1:60" x14ac:dyDescent="0.2">
      <c r="D5" s="10"/>
    </row>
    <row r="6" spans="1:60" ht="38.25" x14ac:dyDescent="0.2">
      <c r="A6" s="146" t="s">
        <v>118</v>
      </c>
      <c r="B6" s="148" t="s">
        <v>119</v>
      </c>
      <c r="C6" s="148" t="s">
        <v>120</v>
      </c>
      <c r="D6" s="147" t="s">
        <v>121</v>
      </c>
      <c r="E6" s="146" t="s">
        <v>122</v>
      </c>
      <c r="F6" s="145" t="s">
        <v>123</v>
      </c>
      <c r="G6" s="146" t="s">
        <v>29</v>
      </c>
      <c r="H6" s="149" t="s">
        <v>30</v>
      </c>
      <c r="I6" s="149" t="s">
        <v>124</v>
      </c>
      <c r="J6" s="149" t="s">
        <v>31</v>
      </c>
      <c r="K6" s="149" t="s">
        <v>125</v>
      </c>
      <c r="L6" s="149" t="s">
        <v>126</v>
      </c>
      <c r="M6" s="149" t="s">
        <v>127</v>
      </c>
      <c r="N6" s="149" t="s">
        <v>128</v>
      </c>
      <c r="O6" s="149" t="s">
        <v>129</v>
      </c>
      <c r="P6" s="149" t="s">
        <v>130</v>
      </c>
      <c r="Q6" s="149" t="s">
        <v>131</v>
      </c>
      <c r="R6" s="149" t="s">
        <v>132</v>
      </c>
      <c r="S6" s="149" t="s">
        <v>133</v>
      </c>
      <c r="T6" s="149" t="s">
        <v>134</v>
      </c>
      <c r="U6" s="149" t="s">
        <v>135</v>
      </c>
      <c r="V6" s="149" t="s">
        <v>136</v>
      </c>
      <c r="W6" s="149" t="s">
        <v>137</v>
      </c>
      <c r="X6" s="149" t="s">
        <v>138</v>
      </c>
      <c r="Y6" s="149" t="s">
        <v>139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9" t="s">
        <v>140</v>
      </c>
      <c r="B8" s="170" t="s">
        <v>64</v>
      </c>
      <c r="C8" s="191" t="s">
        <v>65</v>
      </c>
      <c r="D8" s="171"/>
      <c r="E8" s="172"/>
      <c r="F8" s="173"/>
      <c r="G8" s="173">
        <f>SUMIF(AG9:AG23,"&lt;&gt;NOR",G9:G23)</f>
        <v>0</v>
      </c>
      <c r="H8" s="173"/>
      <c r="I8" s="173">
        <f>SUM(I9:I23)</f>
        <v>0</v>
      </c>
      <c r="J8" s="173"/>
      <c r="K8" s="173">
        <f>SUM(K9:K23)</f>
        <v>0</v>
      </c>
      <c r="L8" s="173"/>
      <c r="M8" s="173">
        <f>SUM(M9:M23)</f>
        <v>0</v>
      </c>
      <c r="N8" s="172"/>
      <c r="O8" s="172">
        <f>SUM(O9:O23)</f>
        <v>152.41</v>
      </c>
      <c r="P8" s="172"/>
      <c r="Q8" s="172">
        <f>SUM(Q9:Q23)</f>
        <v>0</v>
      </c>
      <c r="R8" s="173"/>
      <c r="S8" s="173"/>
      <c r="T8" s="174"/>
      <c r="U8" s="168"/>
      <c r="V8" s="168">
        <f>SUM(V9:V23)</f>
        <v>202.19000000000003</v>
      </c>
      <c r="W8" s="168"/>
      <c r="X8" s="168"/>
      <c r="Y8" s="168"/>
      <c r="AG8" t="s">
        <v>141</v>
      </c>
    </row>
    <row r="9" spans="1:60" outlineLevel="1" x14ac:dyDescent="0.2">
      <c r="A9" s="176">
        <v>1</v>
      </c>
      <c r="B9" s="177" t="s">
        <v>174</v>
      </c>
      <c r="C9" s="193" t="s">
        <v>175</v>
      </c>
      <c r="D9" s="178" t="s">
        <v>176</v>
      </c>
      <c r="E9" s="179">
        <v>49.227400000000003</v>
      </c>
      <c r="F9" s="180"/>
      <c r="G9" s="181">
        <f>ROUND(E9*F9,2)</f>
        <v>0</v>
      </c>
      <c r="H9" s="180"/>
      <c r="I9" s="181">
        <f>ROUND(E9*H9,2)</f>
        <v>0</v>
      </c>
      <c r="J9" s="180"/>
      <c r="K9" s="181">
        <f>ROUND(E9*J9,2)</f>
        <v>0</v>
      </c>
      <c r="L9" s="181">
        <v>21</v>
      </c>
      <c r="M9" s="181">
        <f>G9*(1+L9/100)</f>
        <v>0</v>
      </c>
      <c r="N9" s="179">
        <v>8.2500000000000004E-3</v>
      </c>
      <c r="O9" s="179">
        <f>ROUND(E9*N9,2)</f>
        <v>0.41</v>
      </c>
      <c r="P9" s="179">
        <v>0</v>
      </c>
      <c r="Q9" s="179">
        <f>ROUND(E9*P9,2)</f>
        <v>0</v>
      </c>
      <c r="R9" s="181" t="s">
        <v>177</v>
      </c>
      <c r="S9" s="181" t="s">
        <v>145</v>
      </c>
      <c r="T9" s="182" t="s">
        <v>145</v>
      </c>
      <c r="U9" s="161">
        <v>0.3</v>
      </c>
      <c r="V9" s="161">
        <f>ROUND(E9*U9,2)</f>
        <v>14.77</v>
      </c>
      <c r="W9" s="161"/>
      <c r="X9" s="161" t="s">
        <v>178</v>
      </c>
      <c r="Y9" s="161" t="s">
        <v>179</v>
      </c>
      <c r="Z9" s="150"/>
      <c r="AA9" s="150"/>
      <c r="AB9" s="150"/>
      <c r="AC9" s="150"/>
      <c r="AD9" s="150"/>
      <c r="AE9" s="150"/>
      <c r="AF9" s="150"/>
      <c r="AG9" s="150" t="s">
        <v>180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7" t="s">
        <v>181</v>
      </c>
      <c r="D10" s="268"/>
      <c r="E10" s="268"/>
      <c r="F10" s="268"/>
      <c r="G10" s="268"/>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182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4" t="s">
        <v>183</v>
      </c>
      <c r="D11" s="166"/>
      <c r="E11" s="167">
        <v>49.227400000000003</v>
      </c>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168</v>
      </c>
      <c r="AH11" s="150">
        <v>5</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6">
        <v>2</v>
      </c>
      <c r="B12" s="177" t="s">
        <v>184</v>
      </c>
      <c r="C12" s="193" t="s">
        <v>185</v>
      </c>
      <c r="D12" s="178" t="s">
        <v>186</v>
      </c>
      <c r="E12" s="179">
        <v>32.76</v>
      </c>
      <c r="F12" s="180"/>
      <c r="G12" s="181">
        <f>ROUND(E12*F12,2)</f>
        <v>0</v>
      </c>
      <c r="H12" s="180"/>
      <c r="I12" s="181">
        <f>ROUND(E12*H12,2)</f>
        <v>0</v>
      </c>
      <c r="J12" s="180"/>
      <c r="K12" s="181">
        <f>ROUND(E12*J12,2)</f>
        <v>0</v>
      </c>
      <c r="L12" s="181">
        <v>21</v>
      </c>
      <c r="M12" s="181">
        <f>G12*(1+L12/100)</f>
        <v>0</v>
      </c>
      <c r="N12" s="179">
        <v>0.25967000000000001</v>
      </c>
      <c r="O12" s="179">
        <f>ROUND(E12*N12,2)</f>
        <v>8.51</v>
      </c>
      <c r="P12" s="179">
        <v>0</v>
      </c>
      <c r="Q12" s="179">
        <f>ROUND(E12*P12,2)</f>
        <v>0</v>
      </c>
      <c r="R12" s="181" t="s">
        <v>187</v>
      </c>
      <c r="S12" s="181" t="s">
        <v>145</v>
      </c>
      <c r="T12" s="182" t="s">
        <v>145</v>
      </c>
      <c r="U12" s="161">
        <v>4.8540000000000001</v>
      </c>
      <c r="V12" s="161">
        <f>ROUND(E12*U12,2)</f>
        <v>159.02000000000001</v>
      </c>
      <c r="W12" s="161"/>
      <c r="X12" s="161" t="s">
        <v>178</v>
      </c>
      <c r="Y12" s="161" t="s">
        <v>179</v>
      </c>
      <c r="Z12" s="150"/>
      <c r="AA12" s="150"/>
      <c r="AB12" s="150"/>
      <c r="AC12" s="150"/>
      <c r="AD12" s="150"/>
      <c r="AE12" s="150"/>
      <c r="AF12" s="150"/>
      <c r="AG12" s="150" t="s">
        <v>180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
      <c r="A13" s="157"/>
      <c r="B13" s="158"/>
      <c r="C13" s="256" t="s">
        <v>188</v>
      </c>
      <c r="D13" s="257"/>
      <c r="E13" s="257"/>
      <c r="F13" s="257"/>
      <c r="G13" s="257"/>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153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194" t="s">
        <v>189</v>
      </c>
      <c r="D14" s="166"/>
      <c r="E14" s="167">
        <v>32.76</v>
      </c>
      <c r="F14" s="161"/>
      <c r="G14" s="1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168</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6">
        <v>3</v>
      </c>
      <c r="B15" s="177" t="s">
        <v>184</v>
      </c>
      <c r="C15" s="193" t="s">
        <v>185</v>
      </c>
      <c r="D15" s="178" t="s">
        <v>186</v>
      </c>
      <c r="E15" s="179">
        <v>5.85</v>
      </c>
      <c r="F15" s="180"/>
      <c r="G15" s="181">
        <f>ROUND(E15*F15,2)</f>
        <v>0</v>
      </c>
      <c r="H15" s="180"/>
      <c r="I15" s="181">
        <f>ROUND(E15*H15,2)</f>
        <v>0</v>
      </c>
      <c r="J15" s="180"/>
      <c r="K15" s="181">
        <f>ROUND(E15*J15,2)</f>
        <v>0</v>
      </c>
      <c r="L15" s="181">
        <v>21</v>
      </c>
      <c r="M15" s="181">
        <f>G15*(1+L15/100)</f>
        <v>0</v>
      </c>
      <c r="N15" s="179">
        <v>0.25967000000000001</v>
      </c>
      <c r="O15" s="179">
        <f>ROUND(E15*N15,2)</f>
        <v>1.52</v>
      </c>
      <c r="P15" s="179">
        <v>0</v>
      </c>
      <c r="Q15" s="179">
        <f>ROUND(E15*P15,2)</f>
        <v>0</v>
      </c>
      <c r="R15" s="181" t="s">
        <v>187</v>
      </c>
      <c r="S15" s="181" t="s">
        <v>145</v>
      </c>
      <c r="T15" s="182" t="s">
        <v>145</v>
      </c>
      <c r="U15" s="161">
        <v>4.8540000000000001</v>
      </c>
      <c r="V15" s="161">
        <f>ROUND(E15*U15,2)</f>
        <v>28.4</v>
      </c>
      <c r="W15" s="161"/>
      <c r="X15" s="161" t="s">
        <v>178</v>
      </c>
      <c r="Y15" s="161" t="s">
        <v>179</v>
      </c>
      <c r="Z15" s="150"/>
      <c r="AA15" s="150"/>
      <c r="AB15" s="150"/>
      <c r="AC15" s="150"/>
      <c r="AD15" s="150"/>
      <c r="AE15" s="150"/>
      <c r="AF15" s="150"/>
      <c r="AG15" s="150" t="s">
        <v>180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194" t="s">
        <v>190</v>
      </c>
      <c r="D16" s="166"/>
      <c r="E16" s="167">
        <v>2.7</v>
      </c>
      <c r="F16" s="161"/>
      <c r="G16" s="1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168</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3" x14ac:dyDescent="0.2">
      <c r="A17" s="157"/>
      <c r="B17" s="158"/>
      <c r="C17" s="194" t="s">
        <v>191</v>
      </c>
      <c r="D17" s="166"/>
      <c r="E17" s="167">
        <v>3.15</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168</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194" t="s">
        <v>192</v>
      </c>
      <c r="D18" s="166"/>
      <c r="E18" s="167"/>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168</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6">
        <v>4</v>
      </c>
      <c r="B19" s="177" t="s">
        <v>193</v>
      </c>
      <c r="C19" s="193" t="s">
        <v>806</v>
      </c>
      <c r="D19" s="178" t="s">
        <v>194</v>
      </c>
      <c r="E19" s="179">
        <v>13</v>
      </c>
      <c r="F19" s="180"/>
      <c r="G19" s="181">
        <f>ROUND(E19*F19,2)</f>
        <v>0</v>
      </c>
      <c r="H19" s="180"/>
      <c r="I19" s="181">
        <f>ROUND(E19*H19,2)</f>
        <v>0</v>
      </c>
      <c r="J19" s="180"/>
      <c r="K19" s="181">
        <f>ROUND(E19*J19,2)</f>
        <v>0</v>
      </c>
      <c r="L19" s="181">
        <v>21</v>
      </c>
      <c r="M19" s="181">
        <f>G19*(1+L19/100)</f>
        <v>0</v>
      </c>
      <c r="N19" s="179">
        <v>1.1000000000000001</v>
      </c>
      <c r="O19" s="179">
        <f>ROUND(E19*N19,2)</f>
        <v>14.3</v>
      </c>
      <c r="P19" s="179">
        <v>0</v>
      </c>
      <c r="Q19" s="179">
        <f>ROUND(E19*P19,2)</f>
        <v>0</v>
      </c>
      <c r="R19" s="181" t="s">
        <v>195</v>
      </c>
      <c r="S19" s="181" t="s">
        <v>145</v>
      </c>
      <c r="T19" s="182" t="s">
        <v>146</v>
      </c>
      <c r="U19" s="161">
        <v>0</v>
      </c>
      <c r="V19" s="161">
        <f>ROUND(E19*U19,2)</f>
        <v>0</v>
      </c>
      <c r="W19" s="161"/>
      <c r="X19" s="161" t="s">
        <v>196</v>
      </c>
      <c r="Y19" s="161" t="s">
        <v>122</v>
      </c>
      <c r="Z19" s="150"/>
      <c r="AA19" s="150"/>
      <c r="AB19" s="150"/>
      <c r="AC19" s="150"/>
      <c r="AD19" s="150"/>
      <c r="AE19" s="150"/>
      <c r="AF19" s="150"/>
      <c r="AG19" s="150" t="s">
        <v>197</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94" t="s">
        <v>198</v>
      </c>
      <c r="D20" s="166"/>
      <c r="E20" s="167">
        <v>6</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168</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94" t="s">
        <v>199</v>
      </c>
      <c r="D21" s="166"/>
      <c r="E21" s="167">
        <v>7</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168</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6">
        <v>5</v>
      </c>
      <c r="B22" s="177" t="s">
        <v>200</v>
      </c>
      <c r="C22" s="193" t="s">
        <v>201</v>
      </c>
      <c r="D22" s="178" t="s">
        <v>202</v>
      </c>
      <c r="E22" s="179">
        <v>91</v>
      </c>
      <c r="F22" s="180"/>
      <c r="G22" s="181">
        <f>ROUND(E22*F22,2)</f>
        <v>0</v>
      </c>
      <c r="H22" s="180"/>
      <c r="I22" s="181">
        <f>ROUND(E22*H22,2)</f>
        <v>0</v>
      </c>
      <c r="J22" s="180"/>
      <c r="K22" s="181">
        <f>ROUND(E22*J22,2)</f>
        <v>0</v>
      </c>
      <c r="L22" s="181">
        <v>21</v>
      </c>
      <c r="M22" s="181">
        <f>G22*(1+L22/100)</f>
        <v>0</v>
      </c>
      <c r="N22" s="179">
        <v>1.403</v>
      </c>
      <c r="O22" s="179">
        <f>ROUND(E22*N22,2)</f>
        <v>127.67</v>
      </c>
      <c r="P22" s="179">
        <v>0</v>
      </c>
      <c r="Q22" s="179">
        <f>ROUND(E22*P22,2)</f>
        <v>0</v>
      </c>
      <c r="R22" s="181"/>
      <c r="S22" s="181" t="s">
        <v>203</v>
      </c>
      <c r="T22" s="182" t="s">
        <v>146</v>
      </c>
      <c r="U22" s="161">
        <v>0</v>
      </c>
      <c r="V22" s="161">
        <f>ROUND(E22*U22,2)</f>
        <v>0</v>
      </c>
      <c r="W22" s="161"/>
      <c r="X22" s="161" t="s">
        <v>196</v>
      </c>
      <c r="Y22" s="161" t="s">
        <v>122</v>
      </c>
      <c r="Z22" s="150"/>
      <c r="AA22" s="150"/>
      <c r="AB22" s="150"/>
      <c r="AC22" s="150"/>
      <c r="AD22" s="150"/>
      <c r="AE22" s="150"/>
      <c r="AF22" s="150"/>
      <c r="AG22" s="150" t="s">
        <v>197</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194" t="s">
        <v>204</v>
      </c>
      <c r="D23" s="166"/>
      <c r="E23" s="167">
        <v>91</v>
      </c>
      <c r="F23" s="161"/>
      <c r="G23" s="161"/>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168</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x14ac:dyDescent="0.2">
      <c r="A24" s="169" t="s">
        <v>140</v>
      </c>
      <c r="B24" s="170" t="s">
        <v>66</v>
      </c>
      <c r="C24" s="191" t="s">
        <v>67</v>
      </c>
      <c r="D24" s="171"/>
      <c r="E24" s="172"/>
      <c r="F24" s="173"/>
      <c r="G24" s="173">
        <f>SUMIF(AG25:AG32,"&lt;&gt;NOR",G25:G32)</f>
        <v>0</v>
      </c>
      <c r="H24" s="173"/>
      <c r="I24" s="173">
        <f>SUM(I25:I32)</f>
        <v>0</v>
      </c>
      <c r="J24" s="173"/>
      <c r="K24" s="173">
        <f>SUM(K25:K32)</f>
        <v>0</v>
      </c>
      <c r="L24" s="173"/>
      <c r="M24" s="173">
        <f>SUM(M25:M32)</f>
        <v>0</v>
      </c>
      <c r="N24" s="172"/>
      <c r="O24" s="172">
        <f>SUM(O25:O32)</f>
        <v>0.55000000000000004</v>
      </c>
      <c r="P24" s="172"/>
      <c r="Q24" s="172">
        <f>SUM(Q25:Q32)</f>
        <v>0</v>
      </c>
      <c r="R24" s="173"/>
      <c r="S24" s="173"/>
      <c r="T24" s="174"/>
      <c r="U24" s="168"/>
      <c r="V24" s="168">
        <f>SUM(V25:V32)</f>
        <v>81.149999999999991</v>
      </c>
      <c r="W24" s="168"/>
      <c r="X24" s="168"/>
      <c r="Y24" s="168"/>
      <c r="AG24" t="s">
        <v>141</v>
      </c>
    </row>
    <row r="25" spans="1:60" outlineLevel="1" x14ac:dyDescent="0.2">
      <c r="A25" s="176">
        <v>6</v>
      </c>
      <c r="B25" s="177" t="s">
        <v>205</v>
      </c>
      <c r="C25" s="193" t="s">
        <v>206</v>
      </c>
      <c r="D25" s="178" t="s">
        <v>176</v>
      </c>
      <c r="E25" s="179">
        <v>99.45</v>
      </c>
      <c r="F25" s="180"/>
      <c r="G25" s="181">
        <f>ROUND(E25*F25,2)</f>
        <v>0</v>
      </c>
      <c r="H25" s="180"/>
      <c r="I25" s="181">
        <f>ROUND(E25*H25,2)</f>
        <v>0</v>
      </c>
      <c r="J25" s="180"/>
      <c r="K25" s="181">
        <f>ROUND(E25*J25,2)</f>
        <v>0</v>
      </c>
      <c r="L25" s="181">
        <v>21</v>
      </c>
      <c r="M25" s="181">
        <f>G25*(1+L25/100)</f>
        <v>0</v>
      </c>
      <c r="N25" s="179">
        <v>5.5199999999999997E-3</v>
      </c>
      <c r="O25" s="179">
        <f>ROUND(E25*N25,2)</f>
        <v>0.55000000000000004</v>
      </c>
      <c r="P25" s="179">
        <v>0</v>
      </c>
      <c r="Q25" s="179">
        <f>ROUND(E25*P25,2)</f>
        <v>0</v>
      </c>
      <c r="R25" s="181" t="s">
        <v>177</v>
      </c>
      <c r="S25" s="181" t="s">
        <v>145</v>
      </c>
      <c r="T25" s="182" t="s">
        <v>145</v>
      </c>
      <c r="U25" s="161">
        <v>0.57299999999999995</v>
      </c>
      <c r="V25" s="161">
        <f>ROUND(E25*U25,2)</f>
        <v>56.98</v>
      </c>
      <c r="W25" s="161"/>
      <c r="X25" s="161" t="s">
        <v>178</v>
      </c>
      <c r="Y25" s="161" t="s">
        <v>207</v>
      </c>
      <c r="Z25" s="150"/>
      <c r="AA25" s="150"/>
      <c r="AB25" s="150"/>
      <c r="AC25" s="150"/>
      <c r="AD25" s="150"/>
      <c r="AE25" s="150"/>
      <c r="AF25" s="150"/>
      <c r="AG25" s="150" t="s">
        <v>180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67" t="s">
        <v>208</v>
      </c>
      <c r="D26" s="268"/>
      <c r="E26" s="268"/>
      <c r="F26" s="268"/>
      <c r="G26" s="268"/>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182</v>
      </c>
      <c r="AH26" s="150"/>
      <c r="AI26" s="150"/>
      <c r="AJ26" s="150"/>
      <c r="AK26" s="150"/>
      <c r="AL26" s="150"/>
      <c r="AM26" s="150"/>
      <c r="AN26" s="150"/>
      <c r="AO26" s="150"/>
      <c r="AP26" s="150"/>
      <c r="AQ26" s="150"/>
      <c r="AR26" s="150"/>
      <c r="AS26" s="150"/>
      <c r="AT26" s="150"/>
      <c r="AU26" s="150"/>
      <c r="AV26" s="150"/>
      <c r="AW26" s="150"/>
      <c r="AX26" s="150"/>
      <c r="AY26" s="150"/>
      <c r="AZ26" s="150"/>
      <c r="BA26" s="190" t="str">
        <f>C26</f>
        <v>výšky do 4 m se zesílením dna bednění podle hodnoty zatížení betonovou směsí a výztuží. Bez pomocného lešení.</v>
      </c>
      <c r="BB26" s="150"/>
      <c r="BC26" s="150"/>
      <c r="BD26" s="150"/>
      <c r="BE26" s="150"/>
      <c r="BF26" s="150"/>
      <c r="BG26" s="150"/>
      <c r="BH26" s="150"/>
    </row>
    <row r="27" spans="1:60" outlineLevel="2" x14ac:dyDescent="0.2">
      <c r="A27" s="157"/>
      <c r="B27" s="158"/>
      <c r="C27" s="194" t="s">
        <v>209</v>
      </c>
      <c r="D27" s="166"/>
      <c r="E27" s="167">
        <v>99.45</v>
      </c>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168</v>
      </c>
      <c r="AH27" s="150">
        <v>5</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6">
        <v>7</v>
      </c>
      <c r="B28" s="177" t="s">
        <v>210</v>
      </c>
      <c r="C28" s="193" t="s">
        <v>211</v>
      </c>
      <c r="D28" s="178" t="s">
        <v>176</v>
      </c>
      <c r="E28" s="179">
        <v>99.45</v>
      </c>
      <c r="F28" s="180"/>
      <c r="G28" s="181">
        <f>ROUND(E28*F28,2)</f>
        <v>0</v>
      </c>
      <c r="H28" s="180"/>
      <c r="I28" s="181">
        <f>ROUND(E28*H28,2)</f>
        <v>0</v>
      </c>
      <c r="J28" s="180"/>
      <c r="K28" s="181">
        <f>ROUND(E28*J28,2)</f>
        <v>0</v>
      </c>
      <c r="L28" s="181">
        <v>21</v>
      </c>
      <c r="M28" s="181">
        <f>G28*(1+L28/100)</f>
        <v>0</v>
      </c>
      <c r="N28" s="179">
        <v>0</v>
      </c>
      <c r="O28" s="179">
        <f>ROUND(E28*N28,2)</f>
        <v>0</v>
      </c>
      <c r="P28" s="179">
        <v>0</v>
      </c>
      <c r="Q28" s="179">
        <f>ROUND(E28*P28,2)</f>
        <v>0</v>
      </c>
      <c r="R28" s="181" t="s">
        <v>177</v>
      </c>
      <c r="S28" s="181" t="s">
        <v>145</v>
      </c>
      <c r="T28" s="182" t="s">
        <v>145</v>
      </c>
      <c r="U28" s="161">
        <v>0.19</v>
      </c>
      <c r="V28" s="161">
        <f>ROUND(E28*U28,2)</f>
        <v>18.899999999999999</v>
      </c>
      <c r="W28" s="161"/>
      <c r="X28" s="161" t="s">
        <v>178</v>
      </c>
      <c r="Y28" s="161" t="s">
        <v>207</v>
      </c>
      <c r="Z28" s="150"/>
      <c r="AA28" s="150"/>
      <c r="AB28" s="150"/>
      <c r="AC28" s="150"/>
      <c r="AD28" s="150"/>
      <c r="AE28" s="150"/>
      <c r="AF28" s="150"/>
      <c r="AG28" s="150" t="s">
        <v>180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
      <c r="A29" s="157"/>
      <c r="B29" s="158"/>
      <c r="C29" s="267" t="s">
        <v>208</v>
      </c>
      <c r="D29" s="268"/>
      <c r="E29" s="268"/>
      <c r="F29" s="268"/>
      <c r="G29" s="268"/>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182</v>
      </c>
      <c r="AH29" s="150"/>
      <c r="AI29" s="150"/>
      <c r="AJ29" s="150"/>
      <c r="AK29" s="150"/>
      <c r="AL29" s="150"/>
      <c r="AM29" s="150"/>
      <c r="AN29" s="150"/>
      <c r="AO29" s="150"/>
      <c r="AP29" s="150"/>
      <c r="AQ29" s="150"/>
      <c r="AR29" s="150"/>
      <c r="AS29" s="150"/>
      <c r="AT29" s="150"/>
      <c r="AU29" s="150"/>
      <c r="AV29" s="150"/>
      <c r="AW29" s="150"/>
      <c r="AX29" s="150"/>
      <c r="AY29" s="150"/>
      <c r="AZ29" s="150"/>
      <c r="BA29" s="190" t="str">
        <f>C29</f>
        <v>výšky do 4 m se zesílením dna bednění podle hodnoty zatížení betonovou směsí a výztuží. Bez pomocného lešení.</v>
      </c>
      <c r="BB29" s="150"/>
      <c r="BC29" s="150"/>
      <c r="BD29" s="150"/>
      <c r="BE29" s="150"/>
      <c r="BF29" s="150"/>
      <c r="BG29" s="150"/>
      <c r="BH29" s="150"/>
    </row>
    <row r="30" spans="1:60" outlineLevel="2" x14ac:dyDescent="0.2">
      <c r="A30" s="157"/>
      <c r="B30" s="158"/>
      <c r="C30" s="194" t="s">
        <v>209</v>
      </c>
      <c r="D30" s="166"/>
      <c r="E30" s="167">
        <v>99.45</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168</v>
      </c>
      <c r="AH30" s="150">
        <v>5</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6">
        <v>8</v>
      </c>
      <c r="B31" s="177" t="s">
        <v>212</v>
      </c>
      <c r="C31" s="193" t="s">
        <v>213</v>
      </c>
      <c r="D31" s="178" t="s">
        <v>176</v>
      </c>
      <c r="E31" s="179">
        <v>43.206400000000002</v>
      </c>
      <c r="F31" s="180"/>
      <c r="G31" s="181">
        <f>ROUND(E31*F31,2)</f>
        <v>0</v>
      </c>
      <c r="H31" s="180"/>
      <c r="I31" s="181">
        <f>ROUND(E31*H31,2)</f>
        <v>0</v>
      </c>
      <c r="J31" s="180"/>
      <c r="K31" s="181">
        <f>ROUND(E31*J31,2)</f>
        <v>0</v>
      </c>
      <c r="L31" s="181">
        <v>21</v>
      </c>
      <c r="M31" s="181">
        <f>G31*(1+L31/100)</f>
        <v>0</v>
      </c>
      <c r="N31" s="179">
        <v>0</v>
      </c>
      <c r="O31" s="179">
        <f>ROUND(E31*N31,2)</f>
        <v>0</v>
      </c>
      <c r="P31" s="179">
        <v>0</v>
      </c>
      <c r="Q31" s="179">
        <f>ROUND(E31*P31,2)</f>
        <v>0</v>
      </c>
      <c r="R31" s="181" t="s">
        <v>187</v>
      </c>
      <c r="S31" s="181" t="s">
        <v>145</v>
      </c>
      <c r="T31" s="182" t="s">
        <v>145</v>
      </c>
      <c r="U31" s="161">
        <v>0.122</v>
      </c>
      <c r="V31" s="161">
        <f>ROUND(E31*U31,2)</f>
        <v>5.27</v>
      </c>
      <c r="W31" s="161"/>
      <c r="X31" s="161" t="s">
        <v>178</v>
      </c>
      <c r="Y31" s="161" t="s">
        <v>179</v>
      </c>
      <c r="Z31" s="150"/>
      <c r="AA31" s="150"/>
      <c r="AB31" s="150"/>
      <c r="AC31" s="150"/>
      <c r="AD31" s="150"/>
      <c r="AE31" s="150"/>
      <c r="AF31" s="150"/>
      <c r="AG31" s="150" t="s">
        <v>180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194" t="s">
        <v>214</v>
      </c>
      <c r="D32" s="166"/>
      <c r="E32" s="167">
        <v>43.206400000000002</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168</v>
      </c>
      <c r="AH32" s="150">
        <v>5</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x14ac:dyDescent="0.2">
      <c r="A33" s="169" t="s">
        <v>140</v>
      </c>
      <c r="B33" s="170" t="s">
        <v>68</v>
      </c>
      <c r="C33" s="191" t="s">
        <v>69</v>
      </c>
      <c r="D33" s="171"/>
      <c r="E33" s="172"/>
      <c r="F33" s="173"/>
      <c r="G33" s="173">
        <f>SUMIF(AG34:AG38,"&lt;&gt;NOR",G34:G38)</f>
        <v>0</v>
      </c>
      <c r="H33" s="173"/>
      <c r="I33" s="173">
        <f>SUM(I34:I38)</f>
        <v>0</v>
      </c>
      <c r="J33" s="173"/>
      <c r="K33" s="173">
        <f>SUM(K34:K38)</f>
        <v>0</v>
      </c>
      <c r="L33" s="173"/>
      <c r="M33" s="173">
        <f>SUM(M34:M38)</f>
        <v>0</v>
      </c>
      <c r="N33" s="172"/>
      <c r="O33" s="172">
        <f>SUM(O34:O38)</f>
        <v>18.02</v>
      </c>
      <c r="P33" s="172"/>
      <c r="Q33" s="172">
        <f>SUM(Q34:Q38)</f>
        <v>0</v>
      </c>
      <c r="R33" s="173"/>
      <c r="S33" s="173"/>
      <c r="T33" s="174"/>
      <c r="U33" s="168"/>
      <c r="V33" s="168">
        <f>SUM(V34:V38)</f>
        <v>27.78</v>
      </c>
      <c r="W33" s="168"/>
      <c r="X33" s="168"/>
      <c r="Y33" s="168"/>
      <c r="AG33" t="s">
        <v>141</v>
      </c>
    </row>
    <row r="34" spans="1:60" ht="33.75" outlineLevel="1" x14ac:dyDescent="0.2">
      <c r="A34" s="176">
        <v>9</v>
      </c>
      <c r="B34" s="177" t="s">
        <v>215</v>
      </c>
      <c r="C34" s="193" t="s">
        <v>216</v>
      </c>
      <c r="D34" s="178" t="s">
        <v>176</v>
      </c>
      <c r="E34" s="179">
        <v>45.924999999999997</v>
      </c>
      <c r="F34" s="180"/>
      <c r="G34" s="181">
        <f>ROUND(E34*F34,2)</f>
        <v>0</v>
      </c>
      <c r="H34" s="180"/>
      <c r="I34" s="181">
        <f>ROUND(E34*H34,2)</f>
        <v>0</v>
      </c>
      <c r="J34" s="180"/>
      <c r="K34" s="181">
        <f>ROUND(E34*J34,2)</f>
        <v>0</v>
      </c>
      <c r="L34" s="181">
        <v>21</v>
      </c>
      <c r="M34" s="181">
        <f>G34*(1+L34/100)</f>
        <v>0</v>
      </c>
      <c r="N34" s="179">
        <v>0.23236999999999999</v>
      </c>
      <c r="O34" s="179">
        <f>ROUND(E34*N34,2)</f>
        <v>10.67</v>
      </c>
      <c r="P34" s="179">
        <v>0</v>
      </c>
      <c r="Q34" s="179">
        <f>ROUND(E34*P34,2)</f>
        <v>0</v>
      </c>
      <c r="R34" s="181" t="s">
        <v>177</v>
      </c>
      <c r="S34" s="181" t="s">
        <v>145</v>
      </c>
      <c r="T34" s="182" t="s">
        <v>145</v>
      </c>
      <c r="U34" s="161">
        <v>0.60499999999999998</v>
      </c>
      <c r="V34" s="161">
        <f>ROUND(E34*U34,2)</f>
        <v>27.78</v>
      </c>
      <c r="W34" s="161"/>
      <c r="X34" s="161" t="s">
        <v>178</v>
      </c>
      <c r="Y34" s="161" t="s">
        <v>179</v>
      </c>
      <c r="Z34" s="150"/>
      <c r="AA34" s="150"/>
      <c r="AB34" s="150"/>
      <c r="AC34" s="150"/>
      <c r="AD34" s="150"/>
      <c r="AE34" s="150"/>
      <c r="AF34" s="150"/>
      <c r="AG34" s="150" t="s">
        <v>180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2" x14ac:dyDescent="0.2">
      <c r="A35" s="157"/>
      <c r="B35" s="158"/>
      <c r="C35" s="267" t="s">
        <v>217</v>
      </c>
      <c r="D35" s="268"/>
      <c r="E35" s="268"/>
      <c r="F35" s="268"/>
      <c r="G35" s="268"/>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182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2" x14ac:dyDescent="0.2">
      <c r="A36" s="157"/>
      <c r="B36" s="158"/>
      <c r="C36" s="194" t="s">
        <v>218</v>
      </c>
      <c r="D36" s="166"/>
      <c r="E36" s="167">
        <v>45.924999999999997</v>
      </c>
      <c r="F36" s="161"/>
      <c r="G36" s="16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168</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6">
        <v>10</v>
      </c>
      <c r="B37" s="177" t="s">
        <v>219</v>
      </c>
      <c r="C37" s="193" t="s">
        <v>220</v>
      </c>
      <c r="D37" s="178" t="s">
        <v>221</v>
      </c>
      <c r="E37" s="179">
        <v>7348</v>
      </c>
      <c r="F37" s="180"/>
      <c r="G37" s="181">
        <f>ROUND(E37*F37,2)</f>
        <v>0</v>
      </c>
      <c r="H37" s="180"/>
      <c r="I37" s="181">
        <f>ROUND(E37*H37,2)</f>
        <v>0</v>
      </c>
      <c r="J37" s="180"/>
      <c r="K37" s="181">
        <f>ROUND(E37*J37,2)</f>
        <v>0</v>
      </c>
      <c r="L37" s="181">
        <v>21</v>
      </c>
      <c r="M37" s="181">
        <f>G37*(1+L37/100)</f>
        <v>0</v>
      </c>
      <c r="N37" s="179">
        <v>1E-3</v>
      </c>
      <c r="O37" s="179">
        <f>ROUND(E37*N37,2)</f>
        <v>7.35</v>
      </c>
      <c r="P37" s="179">
        <v>0</v>
      </c>
      <c r="Q37" s="179">
        <f>ROUND(E37*P37,2)</f>
        <v>0</v>
      </c>
      <c r="R37" s="181" t="s">
        <v>195</v>
      </c>
      <c r="S37" s="181" t="s">
        <v>145</v>
      </c>
      <c r="T37" s="182" t="s">
        <v>145</v>
      </c>
      <c r="U37" s="161">
        <v>0</v>
      </c>
      <c r="V37" s="161">
        <f>ROUND(E37*U37,2)</f>
        <v>0</v>
      </c>
      <c r="W37" s="161"/>
      <c r="X37" s="161" t="s">
        <v>196</v>
      </c>
      <c r="Y37" s="161" t="s">
        <v>179</v>
      </c>
      <c r="Z37" s="150"/>
      <c r="AA37" s="150"/>
      <c r="AB37" s="150"/>
      <c r="AC37" s="150"/>
      <c r="AD37" s="150"/>
      <c r="AE37" s="150"/>
      <c r="AF37" s="150"/>
      <c r="AG37" s="150" t="s">
        <v>197</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194" t="s">
        <v>222</v>
      </c>
      <c r="D38" s="166"/>
      <c r="E38" s="167">
        <v>7348</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168</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
      <c r="A39" s="169" t="s">
        <v>140</v>
      </c>
      <c r="B39" s="170" t="s">
        <v>70</v>
      </c>
      <c r="C39" s="191" t="s">
        <v>71</v>
      </c>
      <c r="D39" s="171"/>
      <c r="E39" s="172"/>
      <c r="F39" s="173"/>
      <c r="G39" s="173">
        <f>SUMIF(AG40:AG46,"&lt;&gt;NOR",G40:G46)</f>
        <v>0</v>
      </c>
      <c r="H39" s="173"/>
      <c r="I39" s="173">
        <f>SUM(I40:I46)</f>
        <v>0</v>
      </c>
      <c r="J39" s="173"/>
      <c r="K39" s="173">
        <f>SUM(K40:K46)</f>
        <v>0</v>
      </c>
      <c r="L39" s="173"/>
      <c r="M39" s="173">
        <f>SUM(M40:M46)</f>
        <v>0</v>
      </c>
      <c r="N39" s="172"/>
      <c r="O39" s="172">
        <f>SUM(O40:O46)</f>
        <v>1.98</v>
      </c>
      <c r="P39" s="172"/>
      <c r="Q39" s="172">
        <f>SUM(Q40:Q46)</f>
        <v>0</v>
      </c>
      <c r="R39" s="173"/>
      <c r="S39" s="173"/>
      <c r="T39" s="174"/>
      <c r="U39" s="168"/>
      <c r="V39" s="168">
        <f>SUM(V40:V46)</f>
        <v>155.62</v>
      </c>
      <c r="W39" s="168"/>
      <c r="X39" s="168"/>
      <c r="Y39" s="168"/>
      <c r="AG39" t="s">
        <v>141</v>
      </c>
    </row>
    <row r="40" spans="1:60" outlineLevel="1" x14ac:dyDescent="0.2">
      <c r="A40" s="176">
        <v>11</v>
      </c>
      <c r="B40" s="177" t="s">
        <v>223</v>
      </c>
      <c r="C40" s="193" t="s">
        <v>224</v>
      </c>
      <c r="D40" s="178" t="s">
        <v>176</v>
      </c>
      <c r="E40" s="179">
        <v>409.71019999999999</v>
      </c>
      <c r="F40" s="180"/>
      <c r="G40" s="181">
        <f>ROUND(E40*F40,2)</f>
        <v>0</v>
      </c>
      <c r="H40" s="180"/>
      <c r="I40" s="181">
        <f>ROUND(E40*H40,2)</f>
        <v>0</v>
      </c>
      <c r="J40" s="180"/>
      <c r="K40" s="181">
        <f>ROUND(E40*J40,2)</f>
        <v>0</v>
      </c>
      <c r="L40" s="181">
        <v>21</v>
      </c>
      <c r="M40" s="181">
        <f>G40*(1+L40/100)</f>
        <v>0</v>
      </c>
      <c r="N40" s="179">
        <v>4.1799999999999997E-3</v>
      </c>
      <c r="O40" s="179">
        <f>ROUND(E40*N40,2)</f>
        <v>1.71</v>
      </c>
      <c r="P40" s="179">
        <v>0</v>
      </c>
      <c r="Q40" s="179">
        <f>ROUND(E40*P40,2)</f>
        <v>0</v>
      </c>
      <c r="R40" s="181" t="s">
        <v>177</v>
      </c>
      <c r="S40" s="181" t="s">
        <v>145</v>
      </c>
      <c r="T40" s="182" t="s">
        <v>225</v>
      </c>
      <c r="U40" s="161">
        <v>0.31</v>
      </c>
      <c r="V40" s="161">
        <f>ROUND(E40*U40,2)</f>
        <v>127.01</v>
      </c>
      <c r="W40" s="161"/>
      <c r="X40" s="161" t="s">
        <v>178</v>
      </c>
      <c r="Y40" s="161" t="s">
        <v>179</v>
      </c>
      <c r="Z40" s="150"/>
      <c r="AA40" s="150"/>
      <c r="AB40" s="150"/>
      <c r="AC40" s="150"/>
      <c r="AD40" s="150"/>
      <c r="AE40" s="150"/>
      <c r="AF40" s="150"/>
      <c r="AG40" s="150" t="s">
        <v>180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267" t="s">
        <v>226</v>
      </c>
      <c r="D41" s="268"/>
      <c r="E41" s="268"/>
      <c r="F41" s="268"/>
      <c r="G41" s="268"/>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182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2" x14ac:dyDescent="0.2">
      <c r="A42" s="157"/>
      <c r="B42" s="158"/>
      <c r="C42" s="194" t="s">
        <v>227</v>
      </c>
      <c r="D42" s="166"/>
      <c r="E42" s="167">
        <v>409.71019999999999</v>
      </c>
      <c r="F42" s="161"/>
      <c r="G42" s="161"/>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168</v>
      </c>
      <c r="AH42" s="150">
        <v>5</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3" x14ac:dyDescent="0.2">
      <c r="A43" s="157"/>
      <c r="B43" s="158"/>
      <c r="C43" s="194" t="s">
        <v>228</v>
      </c>
      <c r="D43" s="166"/>
      <c r="E43" s="167"/>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168</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6">
        <v>12</v>
      </c>
      <c r="B44" s="177" t="s">
        <v>229</v>
      </c>
      <c r="C44" s="193" t="s">
        <v>230</v>
      </c>
      <c r="D44" s="178" t="s">
        <v>176</v>
      </c>
      <c r="E44" s="179">
        <v>321.5</v>
      </c>
      <c r="F44" s="180"/>
      <c r="G44" s="181">
        <f>ROUND(E44*F44,2)</f>
        <v>0</v>
      </c>
      <c r="H44" s="180"/>
      <c r="I44" s="181">
        <f>ROUND(E44*H44,2)</f>
        <v>0</v>
      </c>
      <c r="J44" s="180"/>
      <c r="K44" s="181">
        <f>ROUND(E44*J44,2)</f>
        <v>0</v>
      </c>
      <c r="L44" s="181">
        <v>21</v>
      </c>
      <c r="M44" s="181">
        <f>G44*(1+L44/100)</f>
        <v>0</v>
      </c>
      <c r="N44" s="179">
        <v>8.4000000000000003E-4</v>
      </c>
      <c r="O44" s="179">
        <f>ROUND(E44*N44,2)</f>
        <v>0.27</v>
      </c>
      <c r="P44" s="179">
        <v>0</v>
      </c>
      <c r="Q44" s="179">
        <f>ROUND(E44*P44,2)</f>
        <v>0</v>
      </c>
      <c r="R44" s="181" t="s">
        <v>177</v>
      </c>
      <c r="S44" s="181" t="s">
        <v>145</v>
      </c>
      <c r="T44" s="182" t="s">
        <v>145</v>
      </c>
      <c r="U44" s="161">
        <v>8.8999999999999996E-2</v>
      </c>
      <c r="V44" s="161">
        <f>ROUND(E44*U44,2)</f>
        <v>28.61</v>
      </c>
      <c r="W44" s="161"/>
      <c r="X44" s="161" t="s">
        <v>178</v>
      </c>
      <c r="Y44" s="161" t="s">
        <v>179</v>
      </c>
      <c r="Z44" s="150"/>
      <c r="AA44" s="150"/>
      <c r="AB44" s="150"/>
      <c r="AC44" s="150"/>
      <c r="AD44" s="150"/>
      <c r="AE44" s="150"/>
      <c r="AF44" s="150"/>
      <c r="AG44" s="150" t="s">
        <v>180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67" t="s">
        <v>226</v>
      </c>
      <c r="D45" s="268"/>
      <c r="E45" s="268"/>
      <c r="F45" s="268"/>
      <c r="G45" s="268"/>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182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2" x14ac:dyDescent="0.2">
      <c r="A46" s="157"/>
      <c r="B46" s="158"/>
      <c r="C46" s="194" t="s">
        <v>231</v>
      </c>
      <c r="D46" s="166"/>
      <c r="E46" s="167">
        <v>321.5</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168</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x14ac:dyDescent="0.2">
      <c r="A47" s="169" t="s">
        <v>140</v>
      </c>
      <c r="B47" s="170" t="s">
        <v>72</v>
      </c>
      <c r="C47" s="191" t="s">
        <v>73</v>
      </c>
      <c r="D47" s="171"/>
      <c r="E47" s="172"/>
      <c r="F47" s="173"/>
      <c r="G47" s="173">
        <f>SUMIF(AG48:AG56,"&lt;&gt;NOR",G48:G56)</f>
        <v>0</v>
      </c>
      <c r="H47" s="173"/>
      <c r="I47" s="173">
        <f>SUM(I48:I56)</f>
        <v>0</v>
      </c>
      <c r="J47" s="173"/>
      <c r="K47" s="173">
        <f>SUM(K48:K56)</f>
        <v>0</v>
      </c>
      <c r="L47" s="173"/>
      <c r="M47" s="173">
        <f>SUM(M48:M56)</f>
        <v>0</v>
      </c>
      <c r="N47" s="172"/>
      <c r="O47" s="172">
        <f>SUM(O48:O56)</f>
        <v>2.2400000000000002</v>
      </c>
      <c r="P47" s="172"/>
      <c r="Q47" s="172">
        <f>SUM(Q48:Q56)</f>
        <v>0</v>
      </c>
      <c r="R47" s="173"/>
      <c r="S47" s="173"/>
      <c r="T47" s="174"/>
      <c r="U47" s="168"/>
      <c r="V47" s="168">
        <f>SUM(V48:V56)</f>
        <v>223.89000000000001</v>
      </c>
      <c r="W47" s="168"/>
      <c r="X47" s="168"/>
      <c r="Y47" s="168"/>
      <c r="AG47" t="s">
        <v>141</v>
      </c>
    </row>
    <row r="48" spans="1:60" outlineLevel="1" x14ac:dyDescent="0.2">
      <c r="A48" s="176">
        <v>13</v>
      </c>
      <c r="B48" s="177" t="s">
        <v>232</v>
      </c>
      <c r="C48" s="193" t="s">
        <v>233</v>
      </c>
      <c r="D48" s="178" t="s">
        <v>176</v>
      </c>
      <c r="E48" s="179">
        <v>43.206400000000002</v>
      </c>
      <c r="F48" s="180"/>
      <c r="G48" s="181">
        <f>ROUND(E48*F48,2)</f>
        <v>0</v>
      </c>
      <c r="H48" s="180"/>
      <c r="I48" s="181">
        <f>ROUND(E48*H48,2)</f>
        <v>0</v>
      </c>
      <c r="J48" s="180"/>
      <c r="K48" s="181">
        <f>ROUND(E48*J48,2)</f>
        <v>0</v>
      </c>
      <c r="L48" s="181">
        <v>21</v>
      </c>
      <c r="M48" s="181">
        <f>G48*(1+L48/100)</f>
        <v>0</v>
      </c>
      <c r="N48" s="179">
        <v>8.3300000000000006E-3</v>
      </c>
      <c r="O48" s="179">
        <f>ROUND(E48*N48,2)</f>
        <v>0.36</v>
      </c>
      <c r="P48" s="179">
        <v>0</v>
      </c>
      <c r="Q48" s="179">
        <f>ROUND(E48*P48,2)</f>
        <v>0</v>
      </c>
      <c r="R48" s="181" t="s">
        <v>177</v>
      </c>
      <c r="S48" s="181" t="s">
        <v>145</v>
      </c>
      <c r="T48" s="182" t="s">
        <v>145</v>
      </c>
      <c r="U48" s="161">
        <v>0.40400000000000003</v>
      </c>
      <c r="V48" s="161">
        <f>ROUND(E48*U48,2)</f>
        <v>17.46</v>
      </c>
      <c r="W48" s="161"/>
      <c r="X48" s="161" t="s">
        <v>178</v>
      </c>
      <c r="Y48" s="161" t="s">
        <v>179</v>
      </c>
      <c r="Z48" s="150"/>
      <c r="AA48" s="150"/>
      <c r="AB48" s="150"/>
      <c r="AC48" s="150"/>
      <c r="AD48" s="150"/>
      <c r="AE48" s="150"/>
      <c r="AF48" s="150"/>
      <c r="AG48" s="150" t="s">
        <v>180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267" t="s">
        <v>234</v>
      </c>
      <c r="D49" s="268"/>
      <c r="E49" s="268"/>
      <c r="F49" s="268"/>
      <c r="G49" s="268"/>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182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2.5" outlineLevel="2" x14ac:dyDescent="0.2">
      <c r="A50" s="157"/>
      <c r="B50" s="158"/>
      <c r="C50" s="194" t="s">
        <v>235</v>
      </c>
      <c r="D50" s="166"/>
      <c r="E50" s="167">
        <v>43.206400000000002</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168</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6">
        <v>14</v>
      </c>
      <c r="B51" s="177" t="s">
        <v>236</v>
      </c>
      <c r="C51" s="193" t="s">
        <v>237</v>
      </c>
      <c r="D51" s="178" t="s">
        <v>176</v>
      </c>
      <c r="E51" s="179">
        <v>409.71019999999999</v>
      </c>
      <c r="F51" s="180"/>
      <c r="G51" s="181">
        <f>ROUND(E51*F51,2)</f>
        <v>0</v>
      </c>
      <c r="H51" s="180"/>
      <c r="I51" s="181">
        <f>ROUND(E51*H51,2)</f>
        <v>0</v>
      </c>
      <c r="J51" s="180"/>
      <c r="K51" s="181">
        <f>ROUND(E51*J51,2)</f>
        <v>0</v>
      </c>
      <c r="L51" s="181">
        <v>21</v>
      </c>
      <c r="M51" s="181">
        <f>G51*(1+L51/100)</f>
        <v>0</v>
      </c>
      <c r="N51" s="179">
        <v>4.1099999999999999E-3</v>
      </c>
      <c r="O51" s="179">
        <f>ROUND(E51*N51,2)</f>
        <v>1.68</v>
      </c>
      <c r="P51" s="179">
        <v>0</v>
      </c>
      <c r="Q51" s="179">
        <f>ROUND(E51*P51,2)</f>
        <v>0</v>
      </c>
      <c r="R51" s="181" t="s">
        <v>177</v>
      </c>
      <c r="S51" s="181" t="s">
        <v>145</v>
      </c>
      <c r="T51" s="182" t="s">
        <v>145</v>
      </c>
      <c r="U51" s="161">
        <v>0.48399999999999999</v>
      </c>
      <c r="V51" s="161">
        <f>ROUND(E51*U51,2)</f>
        <v>198.3</v>
      </c>
      <c r="W51" s="161"/>
      <c r="X51" s="161" t="s">
        <v>178</v>
      </c>
      <c r="Y51" s="161" t="s">
        <v>179</v>
      </c>
      <c r="Z51" s="150"/>
      <c r="AA51" s="150"/>
      <c r="AB51" s="150"/>
      <c r="AC51" s="150"/>
      <c r="AD51" s="150"/>
      <c r="AE51" s="150"/>
      <c r="AF51" s="150"/>
      <c r="AG51" s="150" t="s">
        <v>180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267" t="s">
        <v>238</v>
      </c>
      <c r="D52" s="268"/>
      <c r="E52" s="268"/>
      <c r="F52" s="268"/>
      <c r="G52" s="268"/>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182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194" t="s">
        <v>227</v>
      </c>
      <c r="D53" s="166"/>
      <c r="E53" s="167">
        <v>409.71019999999999</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168</v>
      </c>
      <c r="AH53" s="150">
        <v>5</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6">
        <v>15</v>
      </c>
      <c r="B54" s="177" t="s">
        <v>239</v>
      </c>
      <c r="C54" s="193" t="s">
        <v>240</v>
      </c>
      <c r="D54" s="178" t="s">
        <v>176</v>
      </c>
      <c r="E54" s="179">
        <v>25</v>
      </c>
      <c r="F54" s="180"/>
      <c r="G54" s="181">
        <f>ROUND(E54*F54,2)</f>
        <v>0</v>
      </c>
      <c r="H54" s="180"/>
      <c r="I54" s="181">
        <f>ROUND(E54*H54,2)</f>
        <v>0</v>
      </c>
      <c r="J54" s="180"/>
      <c r="K54" s="181">
        <f>ROUND(E54*J54,2)</f>
        <v>0</v>
      </c>
      <c r="L54" s="181">
        <v>21</v>
      </c>
      <c r="M54" s="181">
        <f>G54*(1+L54/100)</f>
        <v>0</v>
      </c>
      <c r="N54" s="179">
        <v>7.8799999999999999E-3</v>
      </c>
      <c r="O54" s="179">
        <f>ROUND(E54*N54,2)</f>
        <v>0.2</v>
      </c>
      <c r="P54" s="179">
        <v>0</v>
      </c>
      <c r="Q54" s="179">
        <f>ROUND(E54*P54,2)</f>
        <v>0</v>
      </c>
      <c r="R54" s="181" t="s">
        <v>177</v>
      </c>
      <c r="S54" s="181" t="s">
        <v>145</v>
      </c>
      <c r="T54" s="182" t="s">
        <v>145</v>
      </c>
      <c r="U54" s="161">
        <v>0.32500000000000001</v>
      </c>
      <c r="V54" s="161">
        <f>ROUND(E54*U54,2)</f>
        <v>8.1300000000000008</v>
      </c>
      <c r="W54" s="161"/>
      <c r="X54" s="161" t="s">
        <v>178</v>
      </c>
      <c r="Y54" s="161" t="s">
        <v>179</v>
      </c>
      <c r="Z54" s="150"/>
      <c r="AA54" s="150"/>
      <c r="AB54" s="150"/>
      <c r="AC54" s="150"/>
      <c r="AD54" s="150"/>
      <c r="AE54" s="150"/>
      <c r="AF54" s="150"/>
      <c r="AG54" s="150" t="s">
        <v>180</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67" t="s">
        <v>234</v>
      </c>
      <c r="D55" s="268"/>
      <c r="E55" s="268"/>
      <c r="F55" s="268"/>
      <c r="G55" s="268"/>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182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194" t="s">
        <v>241</v>
      </c>
      <c r="D56" s="166"/>
      <c r="E56" s="167">
        <v>25</v>
      </c>
      <c r="F56" s="161"/>
      <c r="G56" s="161"/>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168</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x14ac:dyDescent="0.2">
      <c r="A57" s="169" t="s">
        <v>140</v>
      </c>
      <c r="B57" s="170" t="s">
        <v>74</v>
      </c>
      <c r="C57" s="191" t="s">
        <v>75</v>
      </c>
      <c r="D57" s="171"/>
      <c r="E57" s="172"/>
      <c r="F57" s="173"/>
      <c r="G57" s="173">
        <f>SUMIF(AG58:AG199,"&lt;&gt;NOR",G58:G199)</f>
        <v>0</v>
      </c>
      <c r="H57" s="173"/>
      <c r="I57" s="173">
        <f>SUM(I58:I199)</f>
        <v>0</v>
      </c>
      <c r="J57" s="173"/>
      <c r="K57" s="173">
        <f>SUM(K58:K199)</f>
        <v>0</v>
      </c>
      <c r="L57" s="173"/>
      <c r="M57" s="173">
        <f>SUM(M58:M199)</f>
        <v>0</v>
      </c>
      <c r="N57" s="172"/>
      <c r="O57" s="172">
        <f>SUM(O58:O199)</f>
        <v>107.11</v>
      </c>
      <c r="P57" s="172"/>
      <c r="Q57" s="172">
        <f>SUM(Q58:Q199)</f>
        <v>0</v>
      </c>
      <c r="R57" s="173"/>
      <c r="S57" s="173"/>
      <c r="T57" s="174"/>
      <c r="U57" s="168"/>
      <c r="V57" s="168">
        <f>SUM(V58:V199)</f>
        <v>5385.3499999999995</v>
      </c>
      <c r="W57" s="168"/>
      <c r="X57" s="168"/>
      <c r="Y57" s="168"/>
      <c r="AG57" t="s">
        <v>141</v>
      </c>
    </row>
    <row r="58" spans="1:60" ht="22.5" outlineLevel="1" x14ac:dyDescent="0.2">
      <c r="A58" s="176">
        <v>16</v>
      </c>
      <c r="B58" s="177" t="s">
        <v>242</v>
      </c>
      <c r="C58" s="193" t="s">
        <v>243</v>
      </c>
      <c r="D58" s="178" t="s">
        <v>176</v>
      </c>
      <c r="E58" s="179">
        <v>311.22000000000003</v>
      </c>
      <c r="F58" s="180"/>
      <c r="G58" s="181">
        <f>ROUND(E58*F58,2)</f>
        <v>0</v>
      </c>
      <c r="H58" s="180"/>
      <c r="I58" s="181">
        <f>ROUND(E58*H58,2)</f>
        <v>0</v>
      </c>
      <c r="J58" s="180"/>
      <c r="K58" s="181">
        <f>ROUND(E58*J58,2)</f>
        <v>0</v>
      </c>
      <c r="L58" s="181">
        <v>21</v>
      </c>
      <c r="M58" s="181">
        <f>G58*(1+L58/100)</f>
        <v>0</v>
      </c>
      <c r="N58" s="179">
        <v>3.0699999999999998E-3</v>
      </c>
      <c r="O58" s="179">
        <f>ROUND(E58*N58,2)</f>
        <v>0.96</v>
      </c>
      <c r="P58" s="179">
        <v>0</v>
      </c>
      <c r="Q58" s="179">
        <f>ROUND(E58*P58,2)</f>
        <v>0</v>
      </c>
      <c r="R58" s="181" t="s">
        <v>177</v>
      </c>
      <c r="S58" s="181" t="s">
        <v>145</v>
      </c>
      <c r="T58" s="182" t="s">
        <v>145</v>
      </c>
      <c r="U58" s="161">
        <v>0.30599999999999999</v>
      </c>
      <c r="V58" s="161">
        <f>ROUND(E58*U58,2)</f>
        <v>95.23</v>
      </c>
      <c r="W58" s="161"/>
      <c r="X58" s="161" t="s">
        <v>178</v>
      </c>
      <c r="Y58" s="161" t="s">
        <v>179</v>
      </c>
      <c r="Z58" s="150"/>
      <c r="AA58" s="150"/>
      <c r="AB58" s="150"/>
      <c r="AC58" s="150"/>
      <c r="AD58" s="150"/>
      <c r="AE58" s="150"/>
      <c r="AF58" s="150"/>
      <c r="AG58" s="150" t="s">
        <v>180</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267" t="s">
        <v>226</v>
      </c>
      <c r="D59" s="268"/>
      <c r="E59" s="268"/>
      <c r="F59" s="268"/>
      <c r="G59" s="268"/>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182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194" t="s">
        <v>244</v>
      </c>
      <c r="D60" s="166"/>
      <c r="E60" s="167">
        <v>311.22000000000003</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168</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6">
        <v>17</v>
      </c>
      <c r="B61" s="177" t="s">
        <v>245</v>
      </c>
      <c r="C61" s="193" t="s">
        <v>246</v>
      </c>
      <c r="D61" s="178" t="s">
        <v>176</v>
      </c>
      <c r="E61" s="179">
        <v>311.22000000000003</v>
      </c>
      <c r="F61" s="180"/>
      <c r="G61" s="181">
        <f>ROUND(E61*F61,2)</f>
        <v>0</v>
      </c>
      <c r="H61" s="180"/>
      <c r="I61" s="181">
        <f>ROUND(E61*H61,2)</f>
        <v>0</v>
      </c>
      <c r="J61" s="180"/>
      <c r="K61" s="181">
        <f>ROUND(E61*J61,2)</f>
        <v>0</v>
      </c>
      <c r="L61" s="181">
        <v>21</v>
      </c>
      <c r="M61" s="181">
        <f>G61*(1+L61/100)</f>
        <v>0</v>
      </c>
      <c r="N61" s="179">
        <v>1.9000000000000001E-4</v>
      </c>
      <c r="O61" s="179">
        <f>ROUND(E61*N61,2)</f>
        <v>0.06</v>
      </c>
      <c r="P61" s="179">
        <v>0</v>
      </c>
      <c r="Q61" s="179">
        <f>ROUND(E61*P61,2)</f>
        <v>0</v>
      </c>
      <c r="R61" s="181" t="s">
        <v>177</v>
      </c>
      <c r="S61" s="181" t="s">
        <v>145</v>
      </c>
      <c r="T61" s="182" t="s">
        <v>145</v>
      </c>
      <c r="U61" s="161">
        <v>6.83E-2</v>
      </c>
      <c r="V61" s="161">
        <f>ROUND(E61*U61,2)</f>
        <v>21.26</v>
      </c>
      <c r="W61" s="161"/>
      <c r="X61" s="161" t="s">
        <v>178</v>
      </c>
      <c r="Y61" s="161" t="s">
        <v>179</v>
      </c>
      <c r="Z61" s="150"/>
      <c r="AA61" s="150"/>
      <c r="AB61" s="150"/>
      <c r="AC61" s="150"/>
      <c r="AD61" s="150"/>
      <c r="AE61" s="150"/>
      <c r="AF61" s="150"/>
      <c r="AG61" s="150" t="s">
        <v>180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2" x14ac:dyDescent="0.2">
      <c r="A62" s="157"/>
      <c r="B62" s="158"/>
      <c r="C62" s="267" t="s">
        <v>226</v>
      </c>
      <c r="D62" s="268"/>
      <c r="E62" s="268"/>
      <c r="F62" s="268"/>
      <c r="G62" s="268"/>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182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
      <c r="A63" s="157"/>
      <c r="B63" s="158"/>
      <c r="C63" s="194" t="s">
        <v>247</v>
      </c>
      <c r="D63" s="166"/>
      <c r="E63" s="167">
        <v>311.22000000000003</v>
      </c>
      <c r="F63" s="161"/>
      <c r="G63" s="161"/>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168</v>
      </c>
      <c r="AH63" s="150">
        <v>5</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6">
        <v>18</v>
      </c>
      <c r="B64" s="177" t="s">
        <v>248</v>
      </c>
      <c r="C64" s="193" t="s">
        <v>249</v>
      </c>
      <c r="D64" s="178" t="s">
        <v>176</v>
      </c>
      <c r="E64" s="179">
        <v>2888.0165000000002</v>
      </c>
      <c r="F64" s="180"/>
      <c r="G64" s="181">
        <f>ROUND(E64*F64,2)</f>
        <v>0</v>
      </c>
      <c r="H64" s="180"/>
      <c r="I64" s="181">
        <f>ROUND(E64*H64,2)</f>
        <v>0</v>
      </c>
      <c r="J64" s="180"/>
      <c r="K64" s="181">
        <f>ROUND(E64*J64,2)</f>
        <v>0</v>
      </c>
      <c r="L64" s="181">
        <v>21</v>
      </c>
      <c r="M64" s="181">
        <f>G64*(1+L64/100)</f>
        <v>0</v>
      </c>
      <c r="N64" s="179">
        <v>2.63E-3</v>
      </c>
      <c r="O64" s="179">
        <f>ROUND(E64*N64,2)</f>
        <v>7.6</v>
      </c>
      <c r="P64" s="179">
        <v>0</v>
      </c>
      <c r="Q64" s="179">
        <f>ROUND(E64*P64,2)</f>
        <v>0</v>
      </c>
      <c r="R64" s="181" t="s">
        <v>177</v>
      </c>
      <c r="S64" s="181" t="s">
        <v>145</v>
      </c>
      <c r="T64" s="182" t="s">
        <v>145</v>
      </c>
      <c r="U64" s="161">
        <v>0.22400999999999999</v>
      </c>
      <c r="V64" s="161">
        <f>ROUND(E64*U64,2)</f>
        <v>646.94000000000005</v>
      </c>
      <c r="W64" s="161"/>
      <c r="X64" s="161" t="s">
        <v>178</v>
      </c>
      <c r="Y64" s="161" t="s">
        <v>179</v>
      </c>
      <c r="Z64" s="150"/>
      <c r="AA64" s="150"/>
      <c r="AB64" s="150"/>
      <c r="AC64" s="150"/>
      <c r="AD64" s="150"/>
      <c r="AE64" s="150"/>
      <c r="AF64" s="150"/>
      <c r="AG64" s="150" t="s">
        <v>180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67" t="s">
        <v>226</v>
      </c>
      <c r="D65" s="268"/>
      <c r="E65" s="268"/>
      <c r="F65" s="268"/>
      <c r="G65" s="268"/>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182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194" t="s">
        <v>250</v>
      </c>
      <c r="D66" s="166"/>
      <c r="E66" s="167">
        <v>2471.6437000000001</v>
      </c>
      <c r="F66" s="161"/>
      <c r="G66" s="161"/>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168</v>
      </c>
      <c r="AH66" s="150">
        <v>5</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194" t="s">
        <v>251</v>
      </c>
      <c r="D67" s="166"/>
      <c r="E67" s="167">
        <v>204.15119999999999</v>
      </c>
      <c r="F67" s="161"/>
      <c r="G67" s="1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168</v>
      </c>
      <c r="AH67" s="150">
        <v>5</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
      <c r="A68" s="157"/>
      <c r="B68" s="158"/>
      <c r="C68" s="194" t="s">
        <v>252</v>
      </c>
      <c r="D68" s="166"/>
      <c r="E68" s="167">
        <v>42.314999999999998</v>
      </c>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168</v>
      </c>
      <c r="AH68" s="150">
        <v>5</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
      <c r="A69" s="157"/>
      <c r="B69" s="158"/>
      <c r="C69" s="194" t="s">
        <v>253</v>
      </c>
      <c r="D69" s="166"/>
      <c r="E69" s="167">
        <v>57.284999999999997</v>
      </c>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168</v>
      </c>
      <c r="AH69" s="150">
        <v>5</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94" t="s">
        <v>254</v>
      </c>
      <c r="D70" s="166"/>
      <c r="E70" s="167">
        <v>112.6216</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168</v>
      </c>
      <c r="AH70" s="150">
        <v>5</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6">
        <v>19</v>
      </c>
      <c r="B71" s="177" t="s">
        <v>255</v>
      </c>
      <c r="C71" s="193" t="s">
        <v>256</v>
      </c>
      <c r="D71" s="178" t="s">
        <v>176</v>
      </c>
      <c r="E71" s="179">
        <v>2888.0165000000002</v>
      </c>
      <c r="F71" s="180"/>
      <c r="G71" s="181">
        <f>ROUND(E71*F71,2)</f>
        <v>0</v>
      </c>
      <c r="H71" s="180"/>
      <c r="I71" s="181">
        <f>ROUND(E71*H71,2)</f>
        <v>0</v>
      </c>
      <c r="J71" s="180"/>
      <c r="K71" s="181">
        <f>ROUND(E71*J71,2)</f>
        <v>0</v>
      </c>
      <c r="L71" s="181">
        <v>21</v>
      </c>
      <c r="M71" s="181">
        <f>G71*(1+L71/100)</f>
        <v>0</v>
      </c>
      <c r="N71" s="179">
        <v>2.5999999999999998E-4</v>
      </c>
      <c r="O71" s="179">
        <f>ROUND(E71*N71,2)</f>
        <v>0.75</v>
      </c>
      <c r="P71" s="179">
        <v>0</v>
      </c>
      <c r="Q71" s="179">
        <f>ROUND(E71*P71,2)</f>
        <v>0</v>
      </c>
      <c r="R71" s="181" t="s">
        <v>177</v>
      </c>
      <c r="S71" s="181" t="s">
        <v>145</v>
      </c>
      <c r="T71" s="182" t="s">
        <v>145</v>
      </c>
      <c r="U71" s="161">
        <v>7.0000000000000007E-2</v>
      </c>
      <c r="V71" s="161">
        <f>ROUND(E71*U71,2)</f>
        <v>202.16</v>
      </c>
      <c r="W71" s="161"/>
      <c r="X71" s="161" t="s">
        <v>178</v>
      </c>
      <c r="Y71" s="161" t="s">
        <v>179</v>
      </c>
      <c r="Z71" s="150"/>
      <c r="AA71" s="150"/>
      <c r="AB71" s="150"/>
      <c r="AC71" s="150"/>
      <c r="AD71" s="150"/>
      <c r="AE71" s="150"/>
      <c r="AF71" s="150"/>
      <c r="AG71" s="150" t="s">
        <v>180</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2" x14ac:dyDescent="0.2">
      <c r="A72" s="157"/>
      <c r="B72" s="158"/>
      <c r="C72" s="194" t="s">
        <v>257</v>
      </c>
      <c r="D72" s="166"/>
      <c r="E72" s="167">
        <v>2888.0165000000002</v>
      </c>
      <c r="F72" s="161"/>
      <c r="G72" s="161"/>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168</v>
      </c>
      <c r="AH72" s="150">
        <v>5</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6">
        <v>20</v>
      </c>
      <c r="B73" s="177" t="s">
        <v>258</v>
      </c>
      <c r="C73" s="193" t="s">
        <v>259</v>
      </c>
      <c r="D73" s="178" t="s">
        <v>260</v>
      </c>
      <c r="E73" s="179">
        <v>234.97</v>
      </c>
      <c r="F73" s="180"/>
      <c r="G73" s="181">
        <f>ROUND(E73*F73,2)</f>
        <v>0</v>
      </c>
      <c r="H73" s="180"/>
      <c r="I73" s="181">
        <f>ROUND(E73*H73,2)</f>
        <v>0</v>
      </c>
      <c r="J73" s="180"/>
      <c r="K73" s="181">
        <f>ROUND(E73*J73,2)</f>
        <v>0</v>
      </c>
      <c r="L73" s="181">
        <v>21</v>
      </c>
      <c r="M73" s="181">
        <f>G73*(1+L73/100)</f>
        <v>0</v>
      </c>
      <c r="N73" s="179">
        <v>1.0000000000000001E-5</v>
      </c>
      <c r="O73" s="179">
        <f>ROUND(E73*N73,2)</f>
        <v>0</v>
      </c>
      <c r="P73" s="179">
        <v>0</v>
      </c>
      <c r="Q73" s="179">
        <f>ROUND(E73*P73,2)</f>
        <v>0</v>
      </c>
      <c r="R73" s="181" t="s">
        <v>177</v>
      </c>
      <c r="S73" s="181" t="s">
        <v>145</v>
      </c>
      <c r="T73" s="182" t="s">
        <v>145</v>
      </c>
      <c r="U73" s="161">
        <v>4.8000000000000001E-2</v>
      </c>
      <c r="V73" s="161">
        <f>ROUND(E73*U73,2)</f>
        <v>11.28</v>
      </c>
      <c r="W73" s="161"/>
      <c r="X73" s="161" t="s">
        <v>178</v>
      </c>
      <c r="Y73" s="161" t="s">
        <v>179</v>
      </c>
      <c r="Z73" s="150"/>
      <c r="AA73" s="150"/>
      <c r="AB73" s="150"/>
      <c r="AC73" s="150"/>
      <c r="AD73" s="150"/>
      <c r="AE73" s="150"/>
      <c r="AF73" s="150"/>
      <c r="AG73" s="150" t="s">
        <v>180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267" t="s">
        <v>261</v>
      </c>
      <c r="D74" s="268"/>
      <c r="E74" s="268"/>
      <c r="F74" s="268"/>
      <c r="G74" s="268"/>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182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
      <c r="A75" s="157"/>
      <c r="B75" s="158"/>
      <c r="C75" s="194" t="s">
        <v>262</v>
      </c>
      <c r="D75" s="166"/>
      <c r="E75" s="167"/>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168</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3" x14ac:dyDescent="0.2">
      <c r="A76" s="157"/>
      <c r="B76" s="158"/>
      <c r="C76" s="194" t="s">
        <v>263</v>
      </c>
      <c r="D76" s="166"/>
      <c r="E76" s="167"/>
      <c r="F76" s="161"/>
      <c r="G76" s="161"/>
      <c r="H76" s="161"/>
      <c r="I76" s="161"/>
      <c r="J76" s="161"/>
      <c r="K76" s="161"/>
      <c r="L76" s="161"/>
      <c r="M76" s="161"/>
      <c r="N76" s="160"/>
      <c r="O76" s="160"/>
      <c r="P76" s="160"/>
      <c r="Q76" s="160"/>
      <c r="R76" s="161"/>
      <c r="S76" s="161"/>
      <c r="T76" s="161"/>
      <c r="U76" s="161"/>
      <c r="V76" s="161"/>
      <c r="W76" s="161"/>
      <c r="X76" s="161"/>
      <c r="Y76" s="161"/>
      <c r="Z76" s="150"/>
      <c r="AA76" s="150"/>
      <c r="AB76" s="150"/>
      <c r="AC76" s="150"/>
      <c r="AD76" s="150"/>
      <c r="AE76" s="150"/>
      <c r="AF76" s="150"/>
      <c r="AG76" s="150" t="s">
        <v>168</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3" x14ac:dyDescent="0.2">
      <c r="A77" s="157"/>
      <c r="B77" s="158"/>
      <c r="C77" s="194" t="s">
        <v>264</v>
      </c>
      <c r="D77" s="166"/>
      <c r="E77" s="167">
        <v>93.055000000000007</v>
      </c>
      <c r="F77" s="161"/>
      <c r="G77" s="161"/>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168</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3" x14ac:dyDescent="0.2">
      <c r="A78" s="157"/>
      <c r="B78" s="158"/>
      <c r="C78" s="194" t="s">
        <v>265</v>
      </c>
      <c r="D78" s="166"/>
      <c r="E78" s="167">
        <v>141.91499999999999</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168</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6">
        <v>21</v>
      </c>
      <c r="B79" s="177" t="s">
        <v>266</v>
      </c>
      <c r="C79" s="193" t="s">
        <v>267</v>
      </c>
      <c r="D79" s="178" t="s">
        <v>176</v>
      </c>
      <c r="E79" s="179">
        <v>542.42999999999995</v>
      </c>
      <c r="F79" s="180"/>
      <c r="G79" s="181">
        <f>ROUND(E79*F79,2)</f>
        <v>0</v>
      </c>
      <c r="H79" s="180"/>
      <c r="I79" s="181">
        <f>ROUND(E79*H79,2)</f>
        <v>0</v>
      </c>
      <c r="J79" s="180"/>
      <c r="K79" s="181">
        <f>ROUND(E79*J79,2)</f>
        <v>0</v>
      </c>
      <c r="L79" s="181">
        <v>21</v>
      </c>
      <c r="M79" s="181">
        <f>G79*(1+L79/100)</f>
        <v>0</v>
      </c>
      <c r="N79" s="179">
        <v>4.0000000000000003E-5</v>
      </c>
      <c r="O79" s="179">
        <f>ROUND(E79*N79,2)</f>
        <v>0.02</v>
      </c>
      <c r="P79" s="179">
        <v>0</v>
      </c>
      <c r="Q79" s="179">
        <f>ROUND(E79*P79,2)</f>
        <v>0</v>
      </c>
      <c r="R79" s="181" t="s">
        <v>177</v>
      </c>
      <c r="S79" s="181" t="s">
        <v>145</v>
      </c>
      <c r="T79" s="182" t="s">
        <v>145</v>
      </c>
      <c r="U79" s="161">
        <v>7.8E-2</v>
      </c>
      <c r="V79" s="161">
        <f>ROUND(E79*U79,2)</f>
        <v>42.31</v>
      </c>
      <c r="W79" s="161"/>
      <c r="X79" s="161" t="s">
        <v>178</v>
      </c>
      <c r="Y79" s="161" t="s">
        <v>179</v>
      </c>
      <c r="Z79" s="150"/>
      <c r="AA79" s="150"/>
      <c r="AB79" s="150"/>
      <c r="AC79" s="150"/>
      <c r="AD79" s="150"/>
      <c r="AE79" s="150"/>
      <c r="AF79" s="150"/>
      <c r="AG79" s="150" t="s">
        <v>180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2" x14ac:dyDescent="0.2">
      <c r="A80" s="157"/>
      <c r="B80" s="158"/>
      <c r="C80" s="267" t="s">
        <v>268</v>
      </c>
      <c r="D80" s="268"/>
      <c r="E80" s="268"/>
      <c r="F80" s="268"/>
      <c r="G80" s="268"/>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182</v>
      </c>
      <c r="AH80" s="150"/>
      <c r="AI80" s="150"/>
      <c r="AJ80" s="150"/>
      <c r="AK80" s="150"/>
      <c r="AL80" s="150"/>
      <c r="AM80" s="150"/>
      <c r="AN80" s="150"/>
      <c r="AO80" s="150"/>
      <c r="AP80" s="150"/>
      <c r="AQ80" s="150"/>
      <c r="AR80" s="150"/>
      <c r="AS80" s="150"/>
      <c r="AT80" s="150"/>
      <c r="AU80" s="150"/>
      <c r="AV80" s="150"/>
      <c r="AW80" s="150"/>
      <c r="AX80" s="150"/>
      <c r="AY80" s="150"/>
      <c r="AZ80" s="150"/>
      <c r="BA80" s="190" t="str">
        <f>C80</f>
        <v>s rámy a zárubněmi, zábradlí, předmětů oplechování apod., které se zřizují ještě před úpravami povrchu, před jejich znečištěním při úpravách povrchu nástřikem plastických (lepivých) maltovin</v>
      </c>
      <c r="BB80" s="150"/>
      <c r="BC80" s="150"/>
      <c r="BD80" s="150"/>
      <c r="BE80" s="150"/>
      <c r="BF80" s="150"/>
      <c r="BG80" s="150"/>
      <c r="BH80" s="150"/>
    </row>
    <row r="81" spans="1:60" outlineLevel="2" x14ac:dyDescent="0.2">
      <c r="A81" s="157"/>
      <c r="B81" s="158"/>
      <c r="C81" s="194" t="s">
        <v>269</v>
      </c>
      <c r="D81" s="166"/>
      <c r="E81" s="167">
        <v>57.54</v>
      </c>
      <c r="F81" s="161"/>
      <c r="G81" s="161"/>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168</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94" t="s">
        <v>270</v>
      </c>
      <c r="D82" s="166"/>
      <c r="E82" s="167">
        <v>484.89</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168</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6">
        <v>22</v>
      </c>
      <c r="B83" s="177" t="s">
        <v>271</v>
      </c>
      <c r="C83" s="193" t="s">
        <v>272</v>
      </c>
      <c r="D83" s="178" t="s">
        <v>260</v>
      </c>
      <c r="E83" s="179">
        <v>50</v>
      </c>
      <c r="F83" s="180"/>
      <c r="G83" s="181">
        <f>ROUND(E83*F83,2)</f>
        <v>0</v>
      </c>
      <c r="H83" s="180"/>
      <c r="I83" s="181">
        <f>ROUND(E83*H83,2)</f>
        <v>0</v>
      </c>
      <c r="J83" s="180"/>
      <c r="K83" s="181">
        <f>ROUND(E83*J83,2)</f>
        <v>0</v>
      </c>
      <c r="L83" s="181">
        <v>21</v>
      </c>
      <c r="M83" s="181">
        <f>G83*(1+L83/100)</f>
        <v>0</v>
      </c>
      <c r="N83" s="179">
        <v>2.0000000000000001E-4</v>
      </c>
      <c r="O83" s="179">
        <f>ROUND(E83*N83,2)</f>
        <v>0.01</v>
      </c>
      <c r="P83" s="179">
        <v>0</v>
      </c>
      <c r="Q83" s="179">
        <f>ROUND(E83*P83,2)</f>
        <v>0</v>
      </c>
      <c r="R83" s="181" t="s">
        <v>177</v>
      </c>
      <c r="S83" s="181" t="s">
        <v>145</v>
      </c>
      <c r="T83" s="182" t="s">
        <v>145</v>
      </c>
      <c r="U83" s="161">
        <v>0.18</v>
      </c>
      <c r="V83" s="161">
        <f>ROUND(E83*U83,2)</f>
        <v>9</v>
      </c>
      <c r="W83" s="161"/>
      <c r="X83" s="161" t="s">
        <v>178</v>
      </c>
      <c r="Y83" s="161" t="s">
        <v>179</v>
      </c>
      <c r="Z83" s="150"/>
      <c r="AA83" s="150"/>
      <c r="AB83" s="150"/>
      <c r="AC83" s="150"/>
      <c r="AD83" s="150"/>
      <c r="AE83" s="150"/>
      <c r="AF83" s="150"/>
      <c r="AG83" s="150" t="s">
        <v>180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2" x14ac:dyDescent="0.2">
      <c r="A84" s="157"/>
      <c r="B84" s="158"/>
      <c r="C84" s="194" t="s">
        <v>273</v>
      </c>
      <c r="D84" s="166"/>
      <c r="E84" s="167">
        <v>50</v>
      </c>
      <c r="F84" s="161"/>
      <c r="G84" s="161"/>
      <c r="H84" s="161"/>
      <c r="I84" s="161"/>
      <c r="J84" s="161"/>
      <c r="K84" s="161"/>
      <c r="L84" s="161"/>
      <c r="M84" s="161"/>
      <c r="N84" s="160"/>
      <c r="O84" s="160"/>
      <c r="P84" s="160"/>
      <c r="Q84" s="160"/>
      <c r="R84" s="161"/>
      <c r="S84" s="161"/>
      <c r="T84" s="161"/>
      <c r="U84" s="161"/>
      <c r="V84" s="161"/>
      <c r="W84" s="161"/>
      <c r="X84" s="161"/>
      <c r="Y84" s="161"/>
      <c r="Z84" s="150"/>
      <c r="AA84" s="150"/>
      <c r="AB84" s="150"/>
      <c r="AC84" s="150"/>
      <c r="AD84" s="150"/>
      <c r="AE84" s="150"/>
      <c r="AF84" s="150"/>
      <c r="AG84" s="150" t="s">
        <v>168</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76">
        <v>23</v>
      </c>
      <c r="B85" s="177" t="s">
        <v>274</v>
      </c>
      <c r="C85" s="193" t="s">
        <v>275</v>
      </c>
      <c r="D85" s="178" t="s">
        <v>176</v>
      </c>
      <c r="E85" s="179">
        <v>42.314999999999998</v>
      </c>
      <c r="F85" s="180"/>
      <c r="G85" s="181">
        <f>ROUND(E85*F85,2)</f>
        <v>0</v>
      </c>
      <c r="H85" s="180"/>
      <c r="I85" s="181">
        <f>ROUND(E85*H85,2)</f>
        <v>0</v>
      </c>
      <c r="J85" s="180"/>
      <c r="K85" s="181">
        <f>ROUND(E85*J85,2)</f>
        <v>0</v>
      </c>
      <c r="L85" s="181">
        <v>21</v>
      </c>
      <c r="M85" s="181">
        <f>G85*(1+L85/100)</f>
        <v>0</v>
      </c>
      <c r="N85" s="179">
        <v>2.0930000000000001E-2</v>
      </c>
      <c r="O85" s="179">
        <f>ROUND(E85*N85,2)</f>
        <v>0.89</v>
      </c>
      <c r="P85" s="179">
        <v>0</v>
      </c>
      <c r="Q85" s="179">
        <f>ROUND(E85*P85,2)</f>
        <v>0</v>
      </c>
      <c r="R85" s="181"/>
      <c r="S85" s="181" t="s">
        <v>203</v>
      </c>
      <c r="T85" s="182" t="s">
        <v>276</v>
      </c>
      <c r="U85" s="161">
        <v>1.4450000000000001</v>
      </c>
      <c r="V85" s="161">
        <f>ROUND(E85*U85,2)</f>
        <v>61.15</v>
      </c>
      <c r="W85" s="161"/>
      <c r="X85" s="161" t="s">
        <v>178</v>
      </c>
      <c r="Y85" s="161" t="s">
        <v>179</v>
      </c>
      <c r="Z85" s="150"/>
      <c r="AA85" s="150"/>
      <c r="AB85" s="150"/>
      <c r="AC85" s="150"/>
      <c r="AD85" s="150"/>
      <c r="AE85" s="150"/>
      <c r="AF85" s="150"/>
      <c r="AG85" s="150" t="s">
        <v>180</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256" t="s">
        <v>277</v>
      </c>
      <c r="D86" s="257"/>
      <c r="E86" s="257"/>
      <c r="F86" s="257"/>
      <c r="G86" s="257"/>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153</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2" x14ac:dyDescent="0.2">
      <c r="A87" s="157"/>
      <c r="B87" s="158"/>
      <c r="C87" s="194" t="s">
        <v>278</v>
      </c>
      <c r="D87" s="166"/>
      <c r="E87" s="167">
        <v>42.314999999999998</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168</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6">
        <v>24</v>
      </c>
      <c r="B88" s="177" t="s">
        <v>279</v>
      </c>
      <c r="C88" s="193" t="s">
        <v>280</v>
      </c>
      <c r="D88" s="178" t="s">
        <v>176</v>
      </c>
      <c r="E88" s="179">
        <v>140.553</v>
      </c>
      <c r="F88" s="180"/>
      <c r="G88" s="181">
        <f>ROUND(E88*F88,2)</f>
        <v>0</v>
      </c>
      <c r="H88" s="180"/>
      <c r="I88" s="181">
        <f>ROUND(E88*H88,2)</f>
        <v>0</v>
      </c>
      <c r="J88" s="180"/>
      <c r="K88" s="181">
        <f>ROUND(E88*J88,2)</f>
        <v>0</v>
      </c>
      <c r="L88" s="181">
        <v>21</v>
      </c>
      <c r="M88" s="181">
        <f>G88*(1+L88/100)</f>
        <v>0</v>
      </c>
      <c r="N88" s="179">
        <v>1.1820000000000001E-2</v>
      </c>
      <c r="O88" s="179">
        <f>ROUND(E88*N88,2)</f>
        <v>1.66</v>
      </c>
      <c r="P88" s="179">
        <v>0</v>
      </c>
      <c r="Q88" s="179">
        <f>ROUND(E88*P88,2)</f>
        <v>0</v>
      </c>
      <c r="R88" s="181" t="s">
        <v>177</v>
      </c>
      <c r="S88" s="181" t="s">
        <v>145</v>
      </c>
      <c r="T88" s="182" t="s">
        <v>145</v>
      </c>
      <c r="U88" s="161">
        <v>0.85699999999999998</v>
      </c>
      <c r="V88" s="161">
        <f>ROUND(E88*U88,2)</f>
        <v>120.45</v>
      </c>
      <c r="W88" s="161"/>
      <c r="X88" s="161" t="s">
        <v>178</v>
      </c>
      <c r="Y88" s="161" t="s">
        <v>179</v>
      </c>
      <c r="Z88" s="150"/>
      <c r="AA88" s="150"/>
      <c r="AB88" s="150"/>
      <c r="AC88" s="150"/>
      <c r="AD88" s="150"/>
      <c r="AE88" s="150"/>
      <c r="AF88" s="150"/>
      <c r="AG88" s="150" t="s">
        <v>180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2" x14ac:dyDescent="0.2">
      <c r="A89" s="157"/>
      <c r="B89" s="158"/>
      <c r="C89" s="267" t="s">
        <v>281</v>
      </c>
      <c r="D89" s="268"/>
      <c r="E89" s="268"/>
      <c r="F89" s="268"/>
      <c r="G89" s="268"/>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182</v>
      </c>
      <c r="AH89" s="150"/>
      <c r="AI89" s="150"/>
      <c r="AJ89" s="150"/>
      <c r="AK89" s="150"/>
      <c r="AL89" s="150"/>
      <c r="AM89" s="150"/>
      <c r="AN89" s="150"/>
      <c r="AO89" s="150"/>
      <c r="AP89" s="150"/>
      <c r="AQ89" s="150"/>
      <c r="AR89" s="150"/>
      <c r="AS89" s="150"/>
      <c r="AT89" s="150"/>
      <c r="AU89" s="150"/>
      <c r="AV89" s="150"/>
      <c r="AW89" s="150"/>
      <c r="AX89" s="150"/>
      <c r="AY89" s="150"/>
      <c r="AZ89" s="150"/>
      <c r="BA89" s="190" t="str">
        <f>C89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9" s="150"/>
      <c r="BC89" s="150"/>
      <c r="BD89" s="150"/>
      <c r="BE89" s="150"/>
      <c r="BF89" s="150"/>
      <c r="BG89" s="150"/>
      <c r="BH89" s="150"/>
    </row>
    <row r="90" spans="1:60" outlineLevel="2" x14ac:dyDescent="0.2">
      <c r="A90" s="157"/>
      <c r="B90" s="158"/>
      <c r="C90" s="258" t="s">
        <v>282</v>
      </c>
      <c r="D90" s="259"/>
      <c r="E90" s="259"/>
      <c r="F90" s="259"/>
      <c r="G90" s="259"/>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153</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2" x14ac:dyDescent="0.2">
      <c r="A91" s="157"/>
      <c r="B91" s="158"/>
      <c r="C91" s="194" t="s">
        <v>283</v>
      </c>
      <c r="D91" s="166"/>
      <c r="E91" s="167"/>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168</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3" x14ac:dyDescent="0.2">
      <c r="A92" s="157"/>
      <c r="B92" s="158"/>
      <c r="C92" s="194" t="s">
        <v>284</v>
      </c>
      <c r="D92" s="166"/>
      <c r="E92" s="167"/>
      <c r="F92" s="161"/>
      <c r="G92" s="161"/>
      <c r="H92" s="161"/>
      <c r="I92" s="161"/>
      <c r="J92" s="161"/>
      <c r="K92" s="161"/>
      <c r="L92" s="161"/>
      <c r="M92" s="161"/>
      <c r="N92" s="160"/>
      <c r="O92" s="160"/>
      <c r="P92" s="160"/>
      <c r="Q92" s="160"/>
      <c r="R92" s="161"/>
      <c r="S92" s="161"/>
      <c r="T92" s="161"/>
      <c r="U92" s="161"/>
      <c r="V92" s="161"/>
      <c r="W92" s="161"/>
      <c r="X92" s="161"/>
      <c r="Y92" s="161"/>
      <c r="Z92" s="150"/>
      <c r="AA92" s="150"/>
      <c r="AB92" s="150"/>
      <c r="AC92" s="150"/>
      <c r="AD92" s="150"/>
      <c r="AE92" s="150"/>
      <c r="AF92" s="150"/>
      <c r="AG92" s="150" t="s">
        <v>168</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3" x14ac:dyDescent="0.2">
      <c r="A93" s="157"/>
      <c r="B93" s="158"/>
      <c r="C93" s="194" t="s">
        <v>285</v>
      </c>
      <c r="D93" s="166"/>
      <c r="E93" s="167"/>
      <c r="F93" s="161"/>
      <c r="G93" s="161"/>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168</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3" x14ac:dyDescent="0.2">
      <c r="A94" s="157"/>
      <c r="B94" s="158"/>
      <c r="C94" s="194" t="s">
        <v>286</v>
      </c>
      <c r="D94" s="166"/>
      <c r="E94" s="167">
        <v>98.28</v>
      </c>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168</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94" t="s">
        <v>287</v>
      </c>
      <c r="D95" s="166"/>
      <c r="E95" s="167">
        <v>32.76</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168</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
      <c r="A96" s="157"/>
      <c r="B96" s="158"/>
      <c r="C96" s="194" t="s">
        <v>288</v>
      </c>
      <c r="D96" s="166"/>
      <c r="E96" s="167">
        <v>2.5230000000000001</v>
      </c>
      <c r="F96" s="161"/>
      <c r="G96" s="161"/>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168</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194" t="s">
        <v>289</v>
      </c>
      <c r="D97" s="166"/>
      <c r="E97" s="167">
        <v>1.23</v>
      </c>
      <c r="F97" s="161"/>
      <c r="G97" s="161"/>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168</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
      <c r="A98" s="157"/>
      <c r="B98" s="158"/>
      <c r="C98" s="194" t="s">
        <v>290</v>
      </c>
      <c r="D98" s="166"/>
      <c r="E98" s="167">
        <v>5.76</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168</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6">
        <v>25</v>
      </c>
      <c r="B99" s="177" t="s">
        <v>291</v>
      </c>
      <c r="C99" s="193" t="s">
        <v>292</v>
      </c>
      <c r="D99" s="178" t="s">
        <v>176</v>
      </c>
      <c r="E99" s="179">
        <v>2471.6437000000001</v>
      </c>
      <c r="F99" s="180"/>
      <c r="G99" s="181">
        <f>ROUND(E99*F99,2)</f>
        <v>0</v>
      </c>
      <c r="H99" s="180"/>
      <c r="I99" s="181">
        <f>ROUND(E99*H99,2)</f>
        <v>0</v>
      </c>
      <c r="J99" s="180"/>
      <c r="K99" s="181">
        <f>ROUND(E99*J99,2)</f>
        <v>0</v>
      </c>
      <c r="L99" s="181">
        <v>21</v>
      </c>
      <c r="M99" s="181">
        <f>G99*(1+L99/100)</f>
        <v>0</v>
      </c>
      <c r="N99" s="179">
        <v>3.2800000000000003E-2</v>
      </c>
      <c r="O99" s="179">
        <f>ROUND(E99*N99,2)</f>
        <v>81.069999999999993</v>
      </c>
      <c r="P99" s="179">
        <v>0</v>
      </c>
      <c r="Q99" s="179">
        <f>ROUND(E99*P99,2)</f>
        <v>0</v>
      </c>
      <c r="R99" s="181" t="s">
        <v>177</v>
      </c>
      <c r="S99" s="181" t="s">
        <v>145</v>
      </c>
      <c r="T99" s="182" t="s">
        <v>145</v>
      </c>
      <c r="U99" s="161">
        <v>1.0169999999999999</v>
      </c>
      <c r="V99" s="161">
        <f>ROUND(E99*U99,2)</f>
        <v>2513.66</v>
      </c>
      <c r="W99" s="161"/>
      <c r="X99" s="161" t="s">
        <v>178</v>
      </c>
      <c r="Y99" s="161" t="s">
        <v>179</v>
      </c>
      <c r="Z99" s="150"/>
      <c r="AA99" s="150"/>
      <c r="AB99" s="150"/>
      <c r="AC99" s="150"/>
      <c r="AD99" s="150"/>
      <c r="AE99" s="150"/>
      <c r="AF99" s="150"/>
      <c r="AG99" s="150" t="s">
        <v>180</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33.75" outlineLevel="2" x14ac:dyDescent="0.2">
      <c r="A100" s="157"/>
      <c r="B100" s="158"/>
      <c r="C100" s="267" t="s">
        <v>293</v>
      </c>
      <c r="D100" s="268"/>
      <c r="E100" s="268"/>
      <c r="F100" s="268"/>
      <c r="G100" s="268"/>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182</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90" t="str">
        <f>C100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00" s="150"/>
      <c r="BC100" s="150"/>
      <c r="BD100" s="150"/>
      <c r="BE100" s="150"/>
      <c r="BF100" s="150"/>
      <c r="BG100" s="150"/>
      <c r="BH100" s="150"/>
    </row>
    <row r="101" spans="1:60" outlineLevel="2" x14ac:dyDescent="0.2">
      <c r="A101" s="157"/>
      <c r="B101" s="158"/>
      <c r="C101" s="194" t="s">
        <v>294</v>
      </c>
      <c r="D101" s="166"/>
      <c r="E101" s="167"/>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168</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
      <c r="A102" s="157"/>
      <c r="B102" s="158"/>
      <c r="C102" s="194" t="s">
        <v>295</v>
      </c>
      <c r="D102" s="166"/>
      <c r="E102" s="167">
        <v>215.5</v>
      </c>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168</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94" t="s">
        <v>296</v>
      </c>
      <c r="D103" s="166"/>
      <c r="E103" s="167"/>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168</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4" t="s">
        <v>297</v>
      </c>
      <c r="D104" s="166"/>
      <c r="E104" s="167">
        <v>706.49699999999996</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168</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3" x14ac:dyDescent="0.2">
      <c r="A105" s="157"/>
      <c r="B105" s="158"/>
      <c r="C105" s="194" t="s">
        <v>298</v>
      </c>
      <c r="D105" s="166"/>
      <c r="E105" s="167">
        <v>42.588000000000001</v>
      </c>
      <c r="F105" s="161"/>
      <c r="G105" s="161"/>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168</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94" t="s">
        <v>299</v>
      </c>
      <c r="D106" s="166"/>
      <c r="E106" s="167">
        <v>10.69</v>
      </c>
      <c r="F106" s="161"/>
      <c r="G106" s="161"/>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168</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3" x14ac:dyDescent="0.2">
      <c r="A107" s="157"/>
      <c r="B107" s="158"/>
      <c r="C107" s="194" t="s">
        <v>300</v>
      </c>
      <c r="D107" s="166"/>
      <c r="E107" s="167">
        <v>-199.976</v>
      </c>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168</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4" t="s">
        <v>301</v>
      </c>
      <c r="D108" s="166"/>
      <c r="E108" s="167">
        <v>-21.2058</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168</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194" t="s">
        <v>302</v>
      </c>
      <c r="D109" s="166"/>
      <c r="E109" s="167">
        <v>-61.95</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168</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
      <c r="A110" s="157"/>
      <c r="B110" s="158"/>
      <c r="C110" s="194" t="s">
        <v>303</v>
      </c>
      <c r="D110" s="166"/>
      <c r="E110" s="167">
        <v>-5.76</v>
      </c>
      <c r="F110" s="161"/>
      <c r="G110" s="16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168</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194" t="s">
        <v>304</v>
      </c>
      <c r="D111" s="166"/>
      <c r="E111" s="167">
        <v>-32.76</v>
      </c>
      <c r="F111" s="161"/>
      <c r="G111" s="161"/>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168</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94" t="s">
        <v>305</v>
      </c>
      <c r="D112" s="166"/>
      <c r="E112" s="167">
        <v>-3.78</v>
      </c>
      <c r="F112" s="161"/>
      <c r="G112" s="16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168</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94" t="s">
        <v>306</v>
      </c>
      <c r="D113" s="166"/>
      <c r="E113" s="167">
        <v>706.49699999999996</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168</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194" t="s">
        <v>307</v>
      </c>
      <c r="D114" s="166"/>
      <c r="E114" s="167">
        <v>85.176000000000002</v>
      </c>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168</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94" t="s">
        <v>308</v>
      </c>
      <c r="D115" s="166"/>
      <c r="E115" s="167">
        <v>-100.8</v>
      </c>
      <c r="F115" s="161"/>
      <c r="G115" s="161"/>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168</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194" t="s">
        <v>309</v>
      </c>
      <c r="D116" s="166"/>
      <c r="E116" s="167">
        <v>-90.16</v>
      </c>
      <c r="F116" s="161"/>
      <c r="G116" s="16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168</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3" x14ac:dyDescent="0.2">
      <c r="A117" s="157"/>
      <c r="B117" s="158"/>
      <c r="C117" s="194" t="s">
        <v>310</v>
      </c>
      <c r="D117" s="166"/>
      <c r="E117" s="167">
        <v>-18.176400000000001</v>
      </c>
      <c r="F117" s="161"/>
      <c r="G117" s="161"/>
      <c r="H117" s="161"/>
      <c r="I117" s="161"/>
      <c r="J117" s="161"/>
      <c r="K117" s="161"/>
      <c r="L117" s="161"/>
      <c r="M117" s="161"/>
      <c r="N117" s="160"/>
      <c r="O117" s="160"/>
      <c r="P117" s="160"/>
      <c r="Q117" s="160"/>
      <c r="R117" s="161"/>
      <c r="S117" s="161"/>
      <c r="T117" s="161"/>
      <c r="U117" s="161"/>
      <c r="V117" s="161"/>
      <c r="W117" s="161"/>
      <c r="X117" s="161"/>
      <c r="Y117" s="161"/>
      <c r="Z117" s="150"/>
      <c r="AA117" s="150"/>
      <c r="AB117" s="150"/>
      <c r="AC117" s="150"/>
      <c r="AD117" s="150"/>
      <c r="AE117" s="150"/>
      <c r="AF117" s="150"/>
      <c r="AG117" s="150" t="s">
        <v>168</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3" x14ac:dyDescent="0.2">
      <c r="A118" s="157"/>
      <c r="B118" s="158"/>
      <c r="C118" s="194" t="s">
        <v>311</v>
      </c>
      <c r="D118" s="166"/>
      <c r="E118" s="167">
        <v>-0.66</v>
      </c>
      <c r="F118" s="161"/>
      <c r="G118" s="161"/>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168</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
      <c r="A119" s="157"/>
      <c r="B119" s="158"/>
      <c r="C119" s="194" t="s">
        <v>312</v>
      </c>
      <c r="D119" s="166"/>
      <c r="E119" s="167">
        <v>-45.36</v>
      </c>
      <c r="F119" s="161"/>
      <c r="G119" s="161"/>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168</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94" t="s">
        <v>313</v>
      </c>
      <c r="D120" s="166"/>
      <c r="E120" s="167">
        <v>-3.24</v>
      </c>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168</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94" t="s">
        <v>314</v>
      </c>
      <c r="D121" s="166"/>
      <c r="E121" s="167">
        <v>219.69900000000001</v>
      </c>
      <c r="F121" s="161"/>
      <c r="G121" s="16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168</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194" t="s">
        <v>315</v>
      </c>
      <c r="D122" s="166"/>
      <c r="E122" s="167">
        <v>439.87200000000001</v>
      </c>
      <c r="F122" s="161"/>
      <c r="G122" s="16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168</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94" t="s">
        <v>316</v>
      </c>
      <c r="D123" s="166"/>
      <c r="E123" s="167">
        <v>-11.164999999999999</v>
      </c>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168</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94" t="s">
        <v>311</v>
      </c>
      <c r="D124" s="166"/>
      <c r="E124" s="167">
        <v>-0.66</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168</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3" x14ac:dyDescent="0.2">
      <c r="A125" s="157"/>
      <c r="B125" s="158"/>
      <c r="C125" s="194" t="s">
        <v>317</v>
      </c>
      <c r="D125" s="166"/>
      <c r="E125" s="167">
        <v>257.64</v>
      </c>
      <c r="F125" s="161"/>
      <c r="G125" s="161"/>
      <c r="H125" s="161"/>
      <c r="I125" s="161"/>
      <c r="J125" s="161"/>
      <c r="K125" s="161"/>
      <c r="L125" s="161"/>
      <c r="M125" s="161"/>
      <c r="N125" s="160"/>
      <c r="O125" s="160"/>
      <c r="P125" s="160"/>
      <c r="Q125" s="160"/>
      <c r="R125" s="161"/>
      <c r="S125" s="161"/>
      <c r="T125" s="161"/>
      <c r="U125" s="161"/>
      <c r="V125" s="161"/>
      <c r="W125" s="161"/>
      <c r="X125" s="161"/>
      <c r="Y125" s="161"/>
      <c r="Z125" s="150"/>
      <c r="AA125" s="150"/>
      <c r="AB125" s="150"/>
      <c r="AC125" s="150"/>
      <c r="AD125" s="150"/>
      <c r="AE125" s="150"/>
      <c r="AF125" s="150"/>
      <c r="AG125" s="150" t="s">
        <v>168</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3" x14ac:dyDescent="0.2">
      <c r="A126" s="157"/>
      <c r="B126" s="158"/>
      <c r="C126" s="194" t="s">
        <v>318</v>
      </c>
      <c r="D126" s="166"/>
      <c r="E126" s="167">
        <v>-67.915499999999994</v>
      </c>
      <c r="F126" s="161"/>
      <c r="G126" s="161"/>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168</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
      <c r="A127" s="157"/>
      <c r="B127" s="158"/>
      <c r="C127" s="194" t="s">
        <v>319</v>
      </c>
      <c r="D127" s="166"/>
      <c r="E127" s="167">
        <v>-1.7629999999999999</v>
      </c>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168</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194" t="s">
        <v>320</v>
      </c>
      <c r="D128" s="166"/>
      <c r="E128" s="167">
        <v>-0.72</v>
      </c>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168</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94" t="s">
        <v>321</v>
      </c>
      <c r="D129" s="166"/>
      <c r="E129" s="167">
        <v>608.25599999999997</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168</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94" t="s">
        <v>322</v>
      </c>
      <c r="D130" s="166"/>
      <c r="E130" s="167">
        <v>-0.77</v>
      </c>
      <c r="F130" s="161"/>
      <c r="G130" s="16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168</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194" t="s">
        <v>323</v>
      </c>
      <c r="D131" s="166"/>
      <c r="E131" s="167">
        <v>-14.21</v>
      </c>
      <c r="F131" s="161"/>
      <c r="G131" s="16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168</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
      <c r="A132" s="157"/>
      <c r="B132" s="158"/>
      <c r="C132" s="194" t="s">
        <v>324</v>
      </c>
      <c r="D132" s="166"/>
      <c r="E132" s="167">
        <v>-12.72</v>
      </c>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168</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94" t="s">
        <v>325</v>
      </c>
      <c r="D133" s="166"/>
      <c r="E133" s="167">
        <v>-12.96</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168</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
      <c r="A134" s="157"/>
      <c r="B134" s="158"/>
      <c r="C134" s="194" t="s">
        <v>326</v>
      </c>
      <c r="D134" s="166"/>
      <c r="E134" s="167">
        <v>-21.4</v>
      </c>
      <c r="F134" s="161"/>
      <c r="G134" s="16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168</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194" t="s">
        <v>327</v>
      </c>
      <c r="D135" s="166"/>
      <c r="E135" s="167">
        <v>-75.587599999999995</v>
      </c>
      <c r="F135" s="161"/>
      <c r="G135" s="161"/>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168</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
      <c r="A136" s="157"/>
      <c r="B136" s="158"/>
      <c r="C136" s="194" t="s">
        <v>328</v>
      </c>
      <c r="D136" s="166"/>
      <c r="E136" s="167">
        <v>-3.1080000000000001</v>
      </c>
      <c r="F136" s="161"/>
      <c r="G136" s="161"/>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168</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3" x14ac:dyDescent="0.2">
      <c r="A137" s="157"/>
      <c r="B137" s="158"/>
      <c r="C137" s="194" t="s">
        <v>329</v>
      </c>
      <c r="D137" s="166"/>
      <c r="E137" s="167">
        <v>-5.9640000000000004</v>
      </c>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168</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
      <c r="A138" s="157"/>
      <c r="B138" s="158"/>
      <c r="C138" s="194" t="s">
        <v>330</v>
      </c>
      <c r="D138" s="166"/>
      <c r="E138" s="167">
        <v>-8</v>
      </c>
      <c r="F138" s="161"/>
      <c r="G138" s="16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168</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6">
        <v>26</v>
      </c>
      <c r="B139" s="177" t="s">
        <v>331</v>
      </c>
      <c r="C139" s="193" t="s">
        <v>332</v>
      </c>
      <c r="D139" s="178" t="s">
        <v>176</v>
      </c>
      <c r="E139" s="179">
        <v>57.284999999999997</v>
      </c>
      <c r="F139" s="180"/>
      <c r="G139" s="181">
        <f>ROUND(E139*F139,2)</f>
        <v>0</v>
      </c>
      <c r="H139" s="180"/>
      <c r="I139" s="181">
        <f>ROUND(E139*H139,2)</f>
        <v>0</v>
      </c>
      <c r="J139" s="180"/>
      <c r="K139" s="181">
        <f>ROUND(E139*J139,2)</f>
        <v>0</v>
      </c>
      <c r="L139" s="181">
        <v>21</v>
      </c>
      <c r="M139" s="181">
        <f>G139*(1+L139/100)</f>
        <v>0</v>
      </c>
      <c r="N139" s="179">
        <v>3.6040000000000003E-2</v>
      </c>
      <c r="O139" s="179">
        <f>ROUND(E139*N139,2)</f>
        <v>2.06</v>
      </c>
      <c r="P139" s="179">
        <v>0</v>
      </c>
      <c r="Q139" s="179">
        <f>ROUND(E139*P139,2)</f>
        <v>0</v>
      </c>
      <c r="R139" s="181" t="s">
        <v>177</v>
      </c>
      <c r="S139" s="181" t="s">
        <v>145</v>
      </c>
      <c r="T139" s="182" t="s">
        <v>145</v>
      </c>
      <c r="U139" s="161">
        <v>1.0169999999999999</v>
      </c>
      <c r="V139" s="161">
        <f>ROUND(E139*U139,2)</f>
        <v>58.26</v>
      </c>
      <c r="W139" s="161"/>
      <c r="X139" s="161" t="s">
        <v>178</v>
      </c>
      <c r="Y139" s="161" t="s">
        <v>179</v>
      </c>
      <c r="Z139" s="150"/>
      <c r="AA139" s="150"/>
      <c r="AB139" s="150"/>
      <c r="AC139" s="150"/>
      <c r="AD139" s="150"/>
      <c r="AE139" s="150"/>
      <c r="AF139" s="150"/>
      <c r="AG139" s="150" t="s">
        <v>180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33.75" outlineLevel="2" x14ac:dyDescent="0.2">
      <c r="A140" s="157"/>
      <c r="B140" s="158"/>
      <c r="C140" s="267" t="s">
        <v>293</v>
      </c>
      <c r="D140" s="268"/>
      <c r="E140" s="268"/>
      <c r="F140" s="268"/>
      <c r="G140" s="268"/>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182</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90" t="str">
        <f>C140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0" s="150"/>
      <c r="BC140" s="150"/>
      <c r="BD140" s="150"/>
      <c r="BE140" s="150"/>
      <c r="BF140" s="150"/>
      <c r="BG140" s="150"/>
      <c r="BH140" s="150"/>
    </row>
    <row r="141" spans="1:60" outlineLevel="2" x14ac:dyDescent="0.2">
      <c r="A141" s="157"/>
      <c r="B141" s="158"/>
      <c r="C141" s="194" t="s">
        <v>333</v>
      </c>
      <c r="D141" s="166"/>
      <c r="E141" s="167">
        <v>57.284999999999997</v>
      </c>
      <c r="F141" s="161"/>
      <c r="G141" s="161"/>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168</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2.5" outlineLevel="1" x14ac:dyDescent="0.2">
      <c r="A142" s="176">
        <v>27</v>
      </c>
      <c r="B142" s="177" t="s">
        <v>334</v>
      </c>
      <c r="C142" s="193" t="s">
        <v>335</v>
      </c>
      <c r="D142" s="178" t="s">
        <v>176</v>
      </c>
      <c r="E142" s="179">
        <v>112.6216</v>
      </c>
      <c r="F142" s="180"/>
      <c r="G142" s="181">
        <f>ROUND(E142*F142,2)</f>
        <v>0</v>
      </c>
      <c r="H142" s="180"/>
      <c r="I142" s="181">
        <f>ROUND(E142*H142,2)</f>
        <v>0</v>
      </c>
      <c r="J142" s="180"/>
      <c r="K142" s="181">
        <f>ROUND(E142*J142,2)</f>
        <v>0</v>
      </c>
      <c r="L142" s="181">
        <v>21</v>
      </c>
      <c r="M142" s="181">
        <f>G142*(1+L142/100)</f>
        <v>0</v>
      </c>
      <c r="N142" s="179">
        <v>2.018E-2</v>
      </c>
      <c r="O142" s="179">
        <f>ROUND(E142*N142,2)</f>
        <v>2.27</v>
      </c>
      <c r="P142" s="179">
        <v>0</v>
      </c>
      <c r="Q142" s="179">
        <f>ROUND(E142*P142,2)</f>
        <v>0</v>
      </c>
      <c r="R142" s="181" t="s">
        <v>177</v>
      </c>
      <c r="S142" s="181" t="s">
        <v>145</v>
      </c>
      <c r="T142" s="182" t="s">
        <v>145</v>
      </c>
      <c r="U142" s="161">
        <v>2.492</v>
      </c>
      <c r="V142" s="161">
        <f>ROUND(E142*U142,2)</f>
        <v>280.64999999999998</v>
      </c>
      <c r="W142" s="161"/>
      <c r="X142" s="161" t="s">
        <v>178</v>
      </c>
      <c r="Y142" s="161" t="s">
        <v>179</v>
      </c>
      <c r="Z142" s="150"/>
      <c r="AA142" s="150"/>
      <c r="AB142" s="150"/>
      <c r="AC142" s="150"/>
      <c r="AD142" s="150"/>
      <c r="AE142" s="150"/>
      <c r="AF142" s="150"/>
      <c r="AG142" s="150" t="s">
        <v>180</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33.75" outlineLevel="2" x14ac:dyDescent="0.2">
      <c r="A143" s="157"/>
      <c r="B143" s="158"/>
      <c r="C143" s="267" t="s">
        <v>336</v>
      </c>
      <c r="D143" s="268"/>
      <c r="E143" s="268"/>
      <c r="F143" s="268"/>
      <c r="G143" s="268"/>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182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90" t="str">
        <f>C143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3" s="150"/>
      <c r="BC143" s="150"/>
      <c r="BD143" s="150"/>
      <c r="BE143" s="150"/>
      <c r="BF143" s="150"/>
      <c r="BG143" s="150"/>
      <c r="BH143" s="150"/>
    </row>
    <row r="144" spans="1:60" outlineLevel="2" x14ac:dyDescent="0.2">
      <c r="A144" s="157"/>
      <c r="B144" s="158"/>
      <c r="C144" s="194" t="s">
        <v>337</v>
      </c>
      <c r="D144" s="166"/>
      <c r="E144" s="167">
        <v>63.4816</v>
      </c>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168</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3" x14ac:dyDescent="0.2">
      <c r="A145" s="157"/>
      <c r="B145" s="158"/>
      <c r="C145" s="194" t="s">
        <v>338</v>
      </c>
      <c r="D145" s="166"/>
      <c r="E145" s="167">
        <v>49.14</v>
      </c>
      <c r="F145" s="161"/>
      <c r="G145" s="161"/>
      <c r="H145" s="161"/>
      <c r="I145" s="161"/>
      <c r="J145" s="161"/>
      <c r="K145" s="161"/>
      <c r="L145" s="161"/>
      <c r="M145" s="161"/>
      <c r="N145" s="160"/>
      <c r="O145" s="160"/>
      <c r="P145" s="160"/>
      <c r="Q145" s="160"/>
      <c r="R145" s="161"/>
      <c r="S145" s="161"/>
      <c r="T145" s="161"/>
      <c r="U145" s="161"/>
      <c r="V145" s="161"/>
      <c r="W145" s="161"/>
      <c r="X145" s="161"/>
      <c r="Y145" s="161"/>
      <c r="Z145" s="150"/>
      <c r="AA145" s="150"/>
      <c r="AB145" s="150"/>
      <c r="AC145" s="150"/>
      <c r="AD145" s="150"/>
      <c r="AE145" s="150"/>
      <c r="AF145" s="150"/>
      <c r="AG145" s="150" t="s">
        <v>168</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22.5" outlineLevel="1" x14ac:dyDescent="0.2">
      <c r="A146" s="176">
        <v>28</v>
      </c>
      <c r="B146" s="177" t="s">
        <v>334</v>
      </c>
      <c r="C146" s="193" t="s">
        <v>335</v>
      </c>
      <c r="D146" s="178" t="s">
        <v>176</v>
      </c>
      <c r="E146" s="179">
        <v>204.15119999999999</v>
      </c>
      <c r="F146" s="180"/>
      <c r="G146" s="181">
        <f>ROUND(E146*F146,2)</f>
        <v>0</v>
      </c>
      <c r="H146" s="180"/>
      <c r="I146" s="181">
        <f>ROUND(E146*H146,2)</f>
        <v>0</v>
      </c>
      <c r="J146" s="180"/>
      <c r="K146" s="181">
        <f>ROUND(E146*J146,2)</f>
        <v>0</v>
      </c>
      <c r="L146" s="181">
        <v>21</v>
      </c>
      <c r="M146" s="181">
        <f>G146*(1+L146/100)</f>
        <v>0</v>
      </c>
      <c r="N146" s="179">
        <v>2.018E-2</v>
      </c>
      <c r="O146" s="179">
        <f>ROUND(E146*N146,2)</f>
        <v>4.12</v>
      </c>
      <c r="P146" s="179">
        <v>0</v>
      </c>
      <c r="Q146" s="179">
        <f>ROUND(E146*P146,2)</f>
        <v>0</v>
      </c>
      <c r="R146" s="181" t="s">
        <v>177</v>
      </c>
      <c r="S146" s="181" t="s">
        <v>145</v>
      </c>
      <c r="T146" s="182" t="s">
        <v>145</v>
      </c>
      <c r="U146" s="161">
        <v>2.492</v>
      </c>
      <c r="V146" s="161">
        <f>ROUND(E146*U146,2)</f>
        <v>508.74</v>
      </c>
      <c r="W146" s="161"/>
      <c r="X146" s="161" t="s">
        <v>178</v>
      </c>
      <c r="Y146" s="161" t="s">
        <v>179</v>
      </c>
      <c r="Z146" s="150"/>
      <c r="AA146" s="150"/>
      <c r="AB146" s="150"/>
      <c r="AC146" s="150"/>
      <c r="AD146" s="150"/>
      <c r="AE146" s="150"/>
      <c r="AF146" s="150"/>
      <c r="AG146" s="150" t="s">
        <v>180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33.75" outlineLevel="2" x14ac:dyDescent="0.2">
      <c r="A147" s="157"/>
      <c r="B147" s="158"/>
      <c r="C147" s="267" t="s">
        <v>336</v>
      </c>
      <c r="D147" s="268"/>
      <c r="E147" s="268"/>
      <c r="F147" s="268"/>
      <c r="G147" s="268"/>
      <c r="H147" s="161"/>
      <c r="I147" s="161"/>
      <c r="J147" s="161"/>
      <c r="K147" s="161"/>
      <c r="L147" s="161"/>
      <c r="M147" s="161"/>
      <c r="N147" s="160"/>
      <c r="O147" s="160"/>
      <c r="P147" s="160"/>
      <c r="Q147" s="160"/>
      <c r="R147" s="161"/>
      <c r="S147" s="161"/>
      <c r="T147" s="161"/>
      <c r="U147" s="161"/>
      <c r="V147" s="161"/>
      <c r="W147" s="161"/>
      <c r="X147" s="161"/>
      <c r="Y147" s="161"/>
      <c r="Z147" s="150"/>
      <c r="AA147" s="150"/>
      <c r="AB147" s="150"/>
      <c r="AC147" s="150"/>
      <c r="AD147" s="150"/>
      <c r="AE147" s="150"/>
      <c r="AF147" s="150"/>
      <c r="AG147" s="150" t="s">
        <v>182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90" t="str">
        <f>C147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7" s="150"/>
      <c r="BC147" s="150"/>
      <c r="BD147" s="150"/>
      <c r="BE147" s="150"/>
      <c r="BF147" s="150"/>
      <c r="BG147" s="150"/>
      <c r="BH147" s="150"/>
    </row>
    <row r="148" spans="1:60" outlineLevel="2" x14ac:dyDescent="0.2">
      <c r="A148" s="157"/>
      <c r="B148" s="158"/>
      <c r="C148" s="194" t="s">
        <v>339</v>
      </c>
      <c r="D148" s="166"/>
      <c r="E148" s="167">
        <v>12.944800000000001</v>
      </c>
      <c r="F148" s="161"/>
      <c r="G148" s="161"/>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168</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3" x14ac:dyDescent="0.2">
      <c r="A149" s="157"/>
      <c r="B149" s="158"/>
      <c r="C149" s="194" t="s">
        <v>340</v>
      </c>
      <c r="D149" s="166"/>
      <c r="E149" s="167">
        <v>127.358</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168</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194" t="s">
        <v>341</v>
      </c>
      <c r="D150" s="166"/>
      <c r="E150" s="167">
        <v>8.0002999999999993</v>
      </c>
      <c r="F150" s="161"/>
      <c r="G150" s="16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168</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
      <c r="A151" s="157"/>
      <c r="B151" s="158"/>
      <c r="C151" s="194" t="s">
        <v>342</v>
      </c>
      <c r="D151" s="166"/>
      <c r="E151" s="167">
        <v>55.848100000000002</v>
      </c>
      <c r="F151" s="161"/>
      <c r="G151" s="161"/>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168</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6">
        <v>29</v>
      </c>
      <c r="B152" s="177" t="s">
        <v>343</v>
      </c>
      <c r="C152" s="193" t="s">
        <v>344</v>
      </c>
      <c r="D152" s="178" t="s">
        <v>176</v>
      </c>
      <c r="E152" s="179">
        <v>40.528399999999998</v>
      </c>
      <c r="F152" s="180"/>
      <c r="G152" s="181">
        <f>ROUND(E152*F152,2)</f>
        <v>0</v>
      </c>
      <c r="H152" s="180"/>
      <c r="I152" s="181">
        <f>ROUND(E152*H152,2)</f>
        <v>0</v>
      </c>
      <c r="J152" s="180"/>
      <c r="K152" s="181">
        <f>ROUND(E152*J152,2)</f>
        <v>0</v>
      </c>
      <c r="L152" s="181">
        <v>21</v>
      </c>
      <c r="M152" s="181">
        <f>G152*(1+L152/100)</f>
        <v>0</v>
      </c>
      <c r="N152" s="179">
        <v>1.9949999999999999E-2</v>
      </c>
      <c r="O152" s="179">
        <f>ROUND(E152*N152,2)</f>
        <v>0.81</v>
      </c>
      <c r="P152" s="179">
        <v>0</v>
      </c>
      <c r="Q152" s="179">
        <f>ROUND(E152*P152,2)</f>
        <v>0</v>
      </c>
      <c r="R152" s="181" t="s">
        <v>177</v>
      </c>
      <c r="S152" s="181" t="s">
        <v>145</v>
      </c>
      <c r="T152" s="182" t="s">
        <v>145</v>
      </c>
      <c r="U152" s="161">
        <v>1.5820000000000001</v>
      </c>
      <c r="V152" s="161">
        <f>ROUND(E152*U152,2)</f>
        <v>64.12</v>
      </c>
      <c r="W152" s="161"/>
      <c r="X152" s="161" t="s">
        <v>178</v>
      </c>
      <c r="Y152" s="161" t="s">
        <v>179</v>
      </c>
      <c r="Z152" s="150"/>
      <c r="AA152" s="150"/>
      <c r="AB152" s="150"/>
      <c r="AC152" s="150"/>
      <c r="AD152" s="150"/>
      <c r="AE152" s="150"/>
      <c r="AF152" s="150"/>
      <c r="AG152" s="150" t="s">
        <v>180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ht="22.5" outlineLevel="2" x14ac:dyDescent="0.2">
      <c r="A153" s="157"/>
      <c r="B153" s="158"/>
      <c r="C153" s="267" t="s">
        <v>345</v>
      </c>
      <c r="D153" s="268"/>
      <c r="E153" s="268"/>
      <c r="F153" s="268"/>
      <c r="G153" s="268"/>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182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90" t="str">
        <f>C153</f>
        <v>nanesení lepicího tmelu na izolační desky, nalepení desek, natažení stěrky, vtlačení výztužné tkaniny a přehlazení stěrky. Včetně parapetních lišt.</v>
      </c>
      <c r="BB153" s="150"/>
      <c r="BC153" s="150"/>
      <c r="BD153" s="150"/>
      <c r="BE153" s="150"/>
      <c r="BF153" s="150"/>
      <c r="BG153" s="150"/>
      <c r="BH153" s="150"/>
    </row>
    <row r="154" spans="1:60" outlineLevel="2" x14ac:dyDescent="0.2">
      <c r="A154" s="157"/>
      <c r="B154" s="158"/>
      <c r="C154" s="194" t="s">
        <v>346</v>
      </c>
      <c r="D154" s="166"/>
      <c r="E154" s="167">
        <v>6.8563000000000001</v>
      </c>
      <c r="F154" s="161"/>
      <c r="G154" s="161"/>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168</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3" x14ac:dyDescent="0.2">
      <c r="A155" s="157"/>
      <c r="B155" s="158"/>
      <c r="C155" s="194" t="s">
        <v>347</v>
      </c>
      <c r="D155" s="166"/>
      <c r="E155" s="167">
        <v>33.6721</v>
      </c>
      <c r="F155" s="161"/>
      <c r="G155" s="161"/>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168</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6">
        <v>30</v>
      </c>
      <c r="B156" s="177" t="s">
        <v>348</v>
      </c>
      <c r="C156" s="193" t="s">
        <v>349</v>
      </c>
      <c r="D156" s="178" t="s">
        <v>260</v>
      </c>
      <c r="E156" s="179">
        <v>18</v>
      </c>
      <c r="F156" s="180"/>
      <c r="G156" s="181">
        <f>ROUND(E156*F156,2)</f>
        <v>0</v>
      </c>
      <c r="H156" s="180"/>
      <c r="I156" s="181">
        <f>ROUND(E156*H156,2)</f>
        <v>0</v>
      </c>
      <c r="J156" s="180"/>
      <c r="K156" s="181">
        <f>ROUND(E156*J156,2)</f>
        <v>0</v>
      </c>
      <c r="L156" s="181">
        <v>21</v>
      </c>
      <c r="M156" s="181">
        <f>G156*(1+L156/100)</f>
        <v>0</v>
      </c>
      <c r="N156" s="179">
        <v>6.4000000000000005E-4</v>
      </c>
      <c r="O156" s="179">
        <f>ROUND(E156*N156,2)</f>
        <v>0.01</v>
      </c>
      <c r="P156" s="179">
        <v>0</v>
      </c>
      <c r="Q156" s="179">
        <f>ROUND(E156*P156,2)</f>
        <v>0</v>
      </c>
      <c r="R156" s="181" t="s">
        <v>177</v>
      </c>
      <c r="S156" s="181" t="s">
        <v>145</v>
      </c>
      <c r="T156" s="182" t="s">
        <v>145</v>
      </c>
      <c r="U156" s="161">
        <v>0.21360000000000001</v>
      </c>
      <c r="V156" s="161">
        <f>ROUND(E156*U156,2)</f>
        <v>3.84</v>
      </c>
      <c r="W156" s="161"/>
      <c r="X156" s="161" t="s">
        <v>178</v>
      </c>
      <c r="Y156" s="161" t="s">
        <v>179</v>
      </c>
      <c r="Z156" s="150"/>
      <c r="AA156" s="150"/>
      <c r="AB156" s="150"/>
      <c r="AC156" s="150"/>
      <c r="AD156" s="150"/>
      <c r="AE156" s="150"/>
      <c r="AF156" s="150"/>
      <c r="AG156" s="150" t="s">
        <v>180</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2" x14ac:dyDescent="0.2">
      <c r="A157" s="157"/>
      <c r="B157" s="158"/>
      <c r="C157" s="256" t="s">
        <v>350</v>
      </c>
      <c r="D157" s="257"/>
      <c r="E157" s="257"/>
      <c r="F157" s="257"/>
      <c r="G157" s="257"/>
      <c r="H157" s="161"/>
      <c r="I157" s="161"/>
      <c r="J157" s="161"/>
      <c r="K157" s="161"/>
      <c r="L157" s="161"/>
      <c r="M157" s="161"/>
      <c r="N157" s="160"/>
      <c r="O157" s="160"/>
      <c r="P157" s="160"/>
      <c r="Q157" s="160"/>
      <c r="R157" s="161"/>
      <c r="S157" s="161"/>
      <c r="T157" s="161"/>
      <c r="U157" s="161"/>
      <c r="V157" s="161"/>
      <c r="W157" s="161"/>
      <c r="X157" s="161"/>
      <c r="Y157" s="161"/>
      <c r="Z157" s="150"/>
      <c r="AA157" s="150"/>
      <c r="AB157" s="150"/>
      <c r="AC157" s="150"/>
      <c r="AD157" s="150"/>
      <c r="AE157" s="150"/>
      <c r="AF157" s="150"/>
      <c r="AG157" s="150" t="s">
        <v>153</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2" x14ac:dyDescent="0.2">
      <c r="A158" s="157"/>
      <c r="B158" s="158"/>
      <c r="C158" s="194" t="s">
        <v>351</v>
      </c>
      <c r="D158" s="166"/>
      <c r="E158" s="167">
        <v>18</v>
      </c>
      <c r="F158" s="161"/>
      <c r="G158" s="161"/>
      <c r="H158" s="161"/>
      <c r="I158" s="161"/>
      <c r="J158" s="161"/>
      <c r="K158" s="161"/>
      <c r="L158" s="161"/>
      <c r="M158" s="161"/>
      <c r="N158" s="160"/>
      <c r="O158" s="160"/>
      <c r="P158" s="160"/>
      <c r="Q158" s="160"/>
      <c r="R158" s="161"/>
      <c r="S158" s="161"/>
      <c r="T158" s="161"/>
      <c r="U158" s="161"/>
      <c r="V158" s="161"/>
      <c r="W158" s="161"/>
      <c r="X158" s="161"/>
      <c r="Y158" s="161"/>
      <c r="Z158" s="150"/>
      <c r="AA158" s="150"/>
      <c r="AB158" s="150"/>
      <c r="AC158" s="150"/>
      <c r="AD158" s="150"/>
      <c r="AE158" s="150"/>
      <c r="AF158" s="150"/>
      <c r="AG158" s="150" t="s">
        <v>168</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6">
        <v>31</v>
      </c>
      <c r="B159" s="177" t="s">
        <v>352</v>
      </c>
      <c r="C159" s="193" t="s">
        <v>353</v>
      </c>
      <c r="D159" s="178" t="s">
        <v>260</v>
      </c>
      <c r="E159" s="179">
        <v>465.9</v>
      </c>
      <c r="F159" s="180"/>
      <c r="G159" s="181">
        <f>ROUND(E159*F159,2)</f>
        <v>0</v>
      </c>
      <c r="H159" s="180"/>
      <c r="I159" s="181">
        <f>ROUND(E159*H159,2)</f>
        <v>0</v>
      </c>
      <c r="J159" s="180"/>
      <c r="K159" s="181">
        <f>ROUND(E159*J159,2)</f>
        <v>0</v>
      </c>
      <c r="L159" s="181">
        <v>21</v>
      </c>
      <c r="M159" s="181">
        <f>G159*(1+L159/100)</f>
        <v>0</v>
      </c>
      <c r="N159" s="179">
        <v>3.4000000000000002E-4</v>
      </c>
      <c r="O159" s="179">
        <f>ROUND(E159*N159,2)</f>
        <v>0.16</v>
      </c>
      <c r="P159" s="179">
        <v>0</v>
      </c>
      <c r="Q159" s="179">
        <f>ROUND(E159*P159,2)</f>
        <v>0</v>
      </c>
      <c r="R159" s="181" t="s">
        <v>177</v>
      </c>
      <c r="S159" s="181" t="s">
        <v>145</v>
      </c>
      <c r="T159" s="182" t="s">
        <v>145</v>
      </c>
      <c r="U159" s="161">
        <v>0.32</v>
      </c>
      <c r="V159" s="161">
        <f>ROUND(E159*U159,2)</f>
        <v>149.09</v>
      </c>
      <c r="W159" s="161"/>
      <c r="X159" s="161" t="s">
        <v>178</v>
      </c>
      <c r="Y159" s="161" t="s">
        <v>179</v>
      </c>
      <c r="Z159" s="150"/>
      <c r="AA159" s="150"/>
      <c r="AB159" s="150"/>
      <c r="AC159" s="150"/>
      <c r="AD159" s="150"/>
      <c r="AE159" s="150"/>
      <c r="AF159" s="150"/>
      <c r="AG159" s="150" t="s">
        <v>180</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2" x14ac:dyDescent="0.2">
      <c r="A160" s="157"/>
      <c r="B160" s="158"/>
      <c r="C160" s="194" t="s">
        <v>354</v>
      </c>
      <c r="D160" s="166"/>
      <c r="E160" s="167">
        <v>5.2</v>
      </c>
      <c r="F160" s="161"/>
      <c r="G160" s="161"/>
      <c r="H160" s="161"/>
      <c r="I160" s="161"/>
      <c r="J160" s="161"/>
      <c r="K160" s="161"/>
      <c r="L160" s="161"/>
      <c r="M160" s="161"/>
      <c r="N160" s="160"/>
      <c r="O160" s="160"/>
      <c r="P160" s="160"/>
      <c r="Q160" s="160"/>
      <c r="R160" s="161"/>
      <c r="S160" s="161"/>
      <c r="T160" s="161"/>
      <c r="U160" s="161"/>
      <c r="V160" s="161"/>
      <c r="W160" s="161"/>
      <c r="X160" s="161"/>
      <c r="Y160" s="161"/>
      <c r="Z160" s="150"/>
      <c r="AA160" s="150"/>
      <c r="AB160" s="150"/>
      <c r="AC160" s="150"/>
      <c r="AD160" s="150"/>
      <c r="AE160" s="150"/>
      <c r="AF160" s="150"/>
      <c r="AG160" s="150" t="s">
        <v>168</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
      <c r="A161" s="157"/>
      <c r="B161" s="158"/>
      <c r="C161" s="194" t="s">
        <v>355</v>
      </c>
      <c r="D161" s="166"/>
      <c r="E161" s="167">
        <v>18.7</v>
      </c>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168</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194" t="s">
        <v>356</v>
      </c>
      <c r="D162" s="166"/>
      <c r="E162" s="167">
        <v>27.44</v>
      </c>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168</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94" t="s">
        <v>357</v>
      </c>
      <c r="D163" s="166"/>
      <c r="E163" s="167">
        <v>32.200000000000003</v>
      </c>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168</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
      <c r="A164" s="157"/>
      <c r="B164" s="158"/>
      <c r="C164" s="194" t="s">
        <v>358</v>
      </c>
      <c r="D164" s="166"/>
      <c r="E164" s="167">
        <v>113.4</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168</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3" x14ac:dyDescent="0.2">
      <c r="A165" s="157"/>
      <c r="B165" s="158"/>
      <c r="C165" s="194" t="s">
        <v>359</v>
      </c>
      <c r="D165" s="166"/>
      <c r="E165" s="167">
        <v>29.68</v>
      </c>
      <c r="F165" s="161"/>
      <c r="G165" s="161"/>
      <c r="H165" s="161"/>
      <c r="I165" s="161"/>
      <c r="J165" s="161"/>
      <c r="K165" s="161"/>
      <c r="L165" s="161"/>
      <c r="M165" s="161"/>
      <c r="N165" s="160"/>
      <c r="O165" s="160"/>
      <c r="P165" s="160"/>
      <c r="Q165" s="160"/>
      <c r="R165" s="161"/>
      <c r="S165" s="161"/>
      <c r="T165" s="161"/>
      <c r="U165" s="161"/>
      <c r="V165" s="161"/>
      <c r="W165" s="161"/>
      <c r="X165" s="161"/>
      <c r="Y165" s="161"/>
      <c r="Z165" s="150"/>
      <c r="AA165" s="150"/>
      <c r="AB165" s="150"/>
      <c r="AC165" s="150"/>
      <c r="AD165" s="150"/>
      <c r="AE165" s="150"/>
      <c r="AF165" s="150"/>
      <c r="AG165" s="150" t="s">
        <v>168</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3" x14ac:dyDescent="0.2">
      <c r="A166" s="157"/>
      <c r="B166" s="158"/>
      <c r="C166" s="194" t="s">
        <v>360</v>
      </c>
      <c r="D166" s="166"/>
      <c r="E166" s="167">
        <v>21.6</v>
      </c>
      <c r="F166" s="161"/>
      <c r="G166" s="161"/>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168</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3" x14ac:dyDescent="0.2">
      <c r="A167" s="157"/>
      <c r="B167" s="158"/>
      <c r="C167" s="194" t="s">
        <v>361</v>
      </c>
      <c r="D167" s="166"/>
      <c r="E167" s="167">
        <v>29.8</v>
      </c>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168</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94" t="s">
        <v>362</v>
      </c>
      <c r="D168" s="166"/>
      <c r="E168" s="167">
        <v>132.30000000000001</v>
      </c>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168</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3" x14ac:dyDescent="0.2">
      <c r="A169" s="157"/>
      <c r="B169" s="158"/>
      <c r="C169" s="194" t="s">
        <v>363</v>
      </c>
      <c r="D169" s="166"/>
      <c r="E169" s="167">
        <v>30.38</v>
      </c>
      <c r="F169" s="161"/>
      <c r="G169" s="161"/>
      <c r="H169" s="161"/>
      <c r="I169" s="161"/>
      <c r="J169" s="161"/>
      <c r="K169" s="161"/>
      <c r="L169" s="161"/>
      <c r="M169" s="161"/>
      <c r="N169" s="160"/>
      <c r="O169" s="160"/>
      <c r="P169" s="160"/>
      <c r="Q169" s="160"/>
      <c r="R169" s="161"/>
      <c r="S169" s="161"/>
      <c r="T169" s="161"/>
      <c r="U169" s="161"/>
      <c r="V169" s="161"/>
      <c r="W169" s="161"/>
      <c r="X169" s="161"/>
      <c r="Y169" s="161"/>
      <c r="Z169" s="150"/>
      <c r="AA169" s="150"/>
      <c r="AB169" s="150"/>
      <c r="AC169" s="150"/>
      <c r="AD169" s="150"/>
      <c r="AE169" s="150"/>
      <c r="AF169" s="150"/>
      <c r="AG169" s="150" t="s">
        <v>168</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3" x14ac:dyDescent="0.2">
      <c r="A170" s="157"/>
      <c r="B170" s="158"/>
      <c r="C170" s="194" t="s">
        <v>364</v>
      </c>
      <c r="D170" s="166"/>
      <c r="E170" s="167">
        <v>25.2</v>
      </c>
      <c r="F170" s="161"/>
      <c r="G170" s="161"/>
      <c r="H170" s="161"/>
      <c r="I170" s="161"/>
      <c r="J170" s="161"/>
      <c r="K170" s="161"/>
      <c r="L170" s="161"/>
      <c r="M170" s="161"/>
      <c r="N170" s="160"/>
      <c r="O170" s="160"/>
      <c r="P170" s="160"/>
      <c r="Q170" s="160"/>
      <c r="R170" s="161"/>
      <c r="S170" s="161"/>
      <c r="T170" s="161"/>
      <c r="U170" s="161"/>
      <c r="V170" s="161"/>
      <c r="W170" s="161"/>
      <c r="X170" s="161"/>
      <c r="Y170" s="161"/>
      <c r="Z170" s="150"/>
      <c r="AA170" s="150"/>
      <c r="AB170" s="150"/>
      <c r="AC170" s="150"/>
      <c r="AD170" s="150"/>
      <c r="AE170" s="150"/>
      <c r="AF170" s="150"/>
      <c r="AG170" s="150" t="s">
        <v>168</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6">
        <v>32</v>
      </c>
      <c r="B171" s="177" t="s">
        <v>365</v>
      </c>
      <c r="C171" s="193" t="s">
        <v>366</v>
      </c>
      <c r="D171" s="178" t="s">
        <v>260</v>
      </c>
      <c r="E171" s="179">
        <v>21.55</v>
      </c>
      <c r="F171" s="180"/>
      <c r="G171" s="181">
        <f>ROUND(E171*F171,2)</f>
        <v>0</v>
      </c>
      <c r="H171" s="180"/>
      <c r="I171" s="181">
        <f>ROUND(E171*H171,2)</f>
        <v>0</v>
      </c>
      <c r="J171" s="180"/>
      <c r="K171" s="181">
        <f>ROUND(E171*J171,2)</f>
        <v>0</v>
      </c>
      <c r="L171" s="181">
        <v>21</v>
      </c>
      <c r="M171" s="181">
        <f>G171*(1+L171/100)</f>
        <v>0</v>
      </c>
      <c r="N171" s="179">
        <v>5.1000000000000004E-4</v>
      </c>
      <c r="O171" s="179">
        <f>ROUND(E171*N171,2)</f>
        <v>0.01</v>
      </c>
      <c r="P171" s="179">
        <v>0</v>
      </c>
      <c r="Q171" s="179">
        <f>ROUND(E171*P171,2)</f>
        <v>0</v>
      </c>
      <c r="R171" s="181" t="s">
        <v>177</v>
      </c>
      <c r="S171" s="181" t="s">
        <v>145</v>
      </c>
      <c r="T171" s="182" t="s">
        <v>145</v>
      </c>
      <c r="U171" s="161">
        <v>0.16</v>
      </c>
      <c r="V171" s="161">
        <f>ROUND(E171*U171,2)</f>
        <v>3.45</v>
      </c>
      <c r="W171" s="161"/>
      <c r="X171" s="161" t="s">
        <v>178</v>
      </c>
      <c r="Y171" s="161" t="s">
        <v>179</v>
      </c>
      <c r="Z171" s="150"/>
      <c r="AA171" s="150"/>
      <c r="AB171" s="150"/>
      <c r="AC171" s="150"/>
      <c r="AD171" s="150"/>
      <c r="AE171" s="150"/>
      <c r="AF171" s="150"/>
      <c r="AG171" s="150" t="s">
        <v>180</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2" x14ac:dyDescent="0.2">
      <c r="A172" s="157"/>
      <c r="B172" s="158"/>
      <c r="C172" s="194" t="s">
        <v>367</v>
      </c>
      <c r="D172" s="166"/>
      <c r="E172" s="167">
        <v>14.95</v>
      </c>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168</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194" t="s">
        <v>368</v>
      </c>
      <c r="D173" s="166"/>
      <c r="E173" s="167">
        <v>6.6</v>
      </c>
      <c r="F173" s="161"/>
      <c r="G173" s="161"/>
      <c r="H173" s="161"/>
      <c r="I173" s="161"/>
      <c r="J173" s="161"/>
      <c r="K173" s="161"/>
      <c r="L173" s="161"/>
      <c r="M173" s="161"/>
      <c r="N173" s="160"/>
      <c r="O173" s="160"/>
      <c r="P173" s="160"/>
      <c r="Q173" s="160"/>
      <c r="R173" s="161"/>
      <c r="S173" s="161"/>
      <c r="T173" s="161"/>
      <c r="U173" s="161"/>
      <c r="V173" s="161"/>
      <c r="W173" s="161"/>
      <c r="X173" s="161"/>
      <c r="Y173" s="161"/>
      <c r="Z173" s="150"/>
      <c r="AA173" s="150"/>
      <c r="AB173" s="150"/>
      <c r="AC173" s="150"/>
      <c r="AD173" s="150"/>
      <c r="AE173" s="150"/>
      <c r="AF173" s="150"/>
      <c r="AG173" s="150" t="s">
        <v>168</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6">
        <v>33</v>
      </c>
      <c r="B174" s="177" t="s">
        <v>369</v>
      </c>
      <c r="C174" s="193" t="s">
        <v>370</v>
      </c>
      <c r="D174" s="178" t="s">
        <v>260</v>
      </c>
      <c r="E174" s="179">
        <v>927.96</v>
      </c>
      <c r="F174" s="180"/>
      <c r="G174" s="181">
        <f>ROUND(E174*F174,2)</f>
        <v>0</v>
      </c>
      <c r="H174" s="180"/>
      <c r="I174" s="181">
        <f>ROUND(E174*H174,2)</f>
        <v>0</v>
      </c>
      <c r="J174" s="180"/>
      <c r="K174" s="181">
        <f>ROUND(E174*J174,2)</f>
        <v>0</v>
      </c>
      <c r="L174" s="181">
        <v>21</v>
      </c>
      <c r="M174" s="181">
        <f>G174*(1+L174/100)</f>
        <v>0</v>
      </c>
      <c r="N174" s="179">
        <v>0</v>
      </c>
      <c r="O174" s="179">
        <f>ROUND(E174*N174,2)</f>
        <v>0</v>
      </c>
      <c r="P174" s="179">
        <v>0</v>
      </c>
      <c r="Q174" s="179">
        <f>ROUND(E174*P174,2)</f>
        <v>0</v>
      </c>
      <c r="R174" s="181" t="s">
        <v>177</v>
      </c>
      <c r="S174" s="181" t="s">
        <v>371</v>
      </c>
      <c r="T174" s="182" t="s">
        <v>371</v>
      </c>
      <c r="U174" s="161">
        <v>0.16</v>
      </c>
      <c r="V174" s="161">
        <f>ROUND(E174*U174,2)</f>
        <v>148.47</v>
      </c>
      <c r="W174" s="161"/>
      <c r="X174" s="161" t="s">
        <v>178</v>
      </c>
      <c r="Y174" s="161" t="s">
        <v>179</v>
      </c>
      <c r="Z174" s="150"/>
      <c r="AA174" s="150"/>
      <c r="AB174" s="150"/>
      <c r="AC174" s="150"/>
      <c r="AD174" s="150"/>
      <c r="AE174" s="150"/>
      <c r="AF174" s="150"/>
      <c r="AG174" s="150" t="s">
        <v>180</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
      <c r="A175" s="157"/>
      <c r="B175" s="158"/>
      <c r="C175" s="267" t="s">
        <v>372</v>
      </c>
      <c r="D175" s="268"/>
      <c r="E175" s="268"/>
      <c r="F175" s="268"/>
      <c r="G175" s="268"/>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182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2" x14ac:dyDescent="0.2">
      <c r="A176" s="157"/>
      <c r="B176" s="158"/>
      <c r="C176" s="194" t="s">
        <v>373</v>
      </c>
      <c r="D176" s="166"/>
      <c r="E176" s="167">
        <v>58.84</v>
      </c>
      <c r="F176" s="161"/>
      <c r="G176" s="161"/>
      <c r="H176" s="161"/>
      <c r="I176" s="161"/>
      <c r="J176" s="161"/>
      <c r="K176" s="161"/>
      <c r="L176" s="161"/>
      <c r="M176" s="161"/>
      <c r="N176" s="160"/>
      <c r="O176" s="160"/>
      <c r="P176" s="160"/>
      <c r="Q176" s="160"/>
      <c r="R176" s="161"/>
      <c r="S176" s="161"/>
      <c r="T176" s="161"/>
      <c r="U176" s="161"/>
      <c r="V176" s="161"/>
      <c r="W176" s="161"/>
      <c r="X176" s="161"/>
      <c r="Y176" s="161"/>
      <c r="Z176" s="150"/>
      <c r="AA176" s="150"/>
      <c r="AB176" s="150"/>
      <c r="AC176" s="150"/>
      <c r="AD176" s="150"/>
      <c r="AE176" s="150"/>
      <c r="AF176" s="150"/>
      <c r="AG176" s="150" t="s">
        <v>168</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3" x14ac:dyDescent="0.2">
      <c r="A177" s="157"/>
      <c r="B177" s="158"/>
      <c r="C177" s="194" t="s">
        <v>374</v>
      </c>
      <c r="D177" s="166"/>
      <c r="E177" s="167">
        <v>578.9</v>
      </c>
      <c r="F177" s="161"/>
      <c r="G177" s="16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168</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194" t="s">
        <v>375</v>
      </c>
      <c r="D178" s="166"/>
      <c r="E178" s="167">
        <v>36.365000000000002</v>
      </c>
      <c r="F178" s="161"/>
      <c r="G178" s="161"/>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168</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194" t="s">
        <v>376</v>
      </c>
      <c r="D179" s="166"/>
      <c r="E179" s="167">
        <v>253.85499999999999</v>
      </c>
      <c r="F179" s="161"/>
      <c r="G179" s="161"/>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168</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1" x14ac:dyDescent="0.2">
      <c r="A180" s="176">
        <v>34</v>
      </c>
      <c r="B180" s="177" t="s">
        <v>377</v>
      </c>
      <c r="C180" s="193" t="s">
        <v>378</v>
      </c>
      <c r="D180" s="178" t="s">
        <v>176</v>
      </c>
      <c r="E180" s="179">
        <v>49.227400000000003</v>
      </c>
      <c r="F180" s="180"/>
      <c r="G180" s="181">
        <f>ROUND(E180*F180,2)</f>
        <v>0</v>
      </c>
      <c r="H180" s="180"/>
      <c r="I180" s="181">
        <f>ROUND(E180*H180,2)</f>
        <v>0</v>
      </c>
      <c r="J180" s="180"/>
      <c r="K180" s="181">
        <f>ROUND(E180*J180,2)</f>
        <v>0</v>
      </c>
      <c r="L180" s="181">
        <v>21</v>
      </c>
      <c r="M180" s="181">
        <f>G180*(1+L180/100)</f>
        <v>0</v>
      </c>
      <c r="N180" s="179">
        <v>6.1799999999999997E-3</v>
      </c>
      <c r="O180" s="179">
        <f>ROUND(E180*N180,2)</f>
        <v>0.3</v>
      </c>
      <c r="P180" s="179">
        <v>0</v>
      </c>
      <c r="Q180" s="179">
        <f>ROUND(E180*P180,2)</f>
        <v>0</v>
      </c>
      <c r="R180" s="181" t="s">
        <v>177</v>
      </c>
      <c r="S180" s="181" t="s">
        <v>145</v>
      </c>
      <c r="T180" s="182" t="s">
        <v>145</v>
      </c>
      <c r="U180" s="161">
        <v>0.5</v>
      </c>
      <c r="V180" s="161">
        <f>ROUND(E180*U180,2)</f>
        <v>24.61</v>
      </c>
      <c r="W180" s="161"/>
      <c r="X180" s="161" t="s">
        <v>178</v>
      </c>
      <c r="Y180" s="161" t="s">
        <v>179</v>
      </c>
      <c r="Z180" s="150"/>
      <c r="AA180" s="150"/>
      <c r="AB180" s="150"/>
      <c r="AC180" s="150"/>
      <c r="AD180" s="150"/>
      <c r="AE180" s="150"/>
      <c r="AF180" s="150"/>
      <c r="AG180" s="150" t="s">
        <v>180</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2" x14ac:dyDescent="0.2">
      <c r="A181" s="157"/>
      <c r="B181" s="158"/>
      <c r="C181" s="194" t="s">
        <v>379</v>
      </c>
      <c r="D181" s="166"/>
      <c r="E181" s="167">
        <v>48.2014</v>
      </c>
      <c r="F181" s="161"/>
      <c r="G181" s="161"/>
      <c r="H181" s="161"/>
      <c r="I181" s="161"/>
      <c r="J181" s="161"/>
      <c r="K181" s="161"/>
      <c r="L181" s="161"/>
      <c r="M181" s="161"/>
      <c r="N181" s="160"/>
      <c r="O181" s="160"/>
      <c r="P181" s="160"/>
      <c r="Q181" s="160"/>
      <c r="R181" s="161"/>
      <c r="S181" s="161"/>
      <c r="T181" s="161"/>
      <c r="U181" s="161"/>
      <c r="V181" s="161"/>
      <c r="W181" s="161"/>
      <c r="X181" s="161"/>
      <c r="Y181" s="161"/>
      <c r="Z181" s="150"/>
      <c r="AA181" s="150"/>
      <c r="AB181" s="150"/>
      <c r="AC181" s="150"/>
      <c r="AD181" s="150"/>
      <c r="AE181" s="150"/>
      <c r="AF181" s="150"/>
      <c r="AG181" s="150" t="s">
        <v>168</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
      <c r="A182" s="157"/>
      <c r="B182" s="158"/>
      <c r="C182" s="194" t="s">
        <v>380</v>
      </c>
      <c r="D182" s="166"/>
      <c r="E182" s="167">
        <v>1.026</v>
      </c>
      <c r="F182" s="161"/>
      <c r="G182" s="16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168</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22.5" outlineLevel="1" x14ac:dyDescent="0.2">
      <c r="A183" s="176">
        <v>35</v>
      </c>
      <c r="B183" s="177" t="s">
        <v>381</v>
      </c>
      <c r="C183" s="193" t="s">
        <v>382</v>
      </c>
      <c r="D183" s="178" t="s">
        <v>176</v>
      </c>
      <c r="E183" s="179">
        <v>90.74</v>
      </c>
      <c r="F183" s="180"/>
      <c r="G183" s="181">
        <f>ROUND(E183*F183,2)</f>
        <v>0</v>
      </c>
      <c r="H183" s="180"/>
      <c r="I183" s="181">
        <f>ROUND(E183*H183,2)</f>
        <v>0</v>
      </c>
      <c r="J183" s="180"/>
      <c r="K183" s="181">
        <f>ROUND(E183*J183,2)</f>
        <v>0</v>
      </c>
      <c r="L183" s="181">
        <v>21</v>
      </c>
      <c r="M183" s="181">
        <f>G183*(1+L183/100)</f>
        <v>0</v>
      </c>
      <c r="N183" s="179">
        <v>4.6170000000000003E-2</v>
      </c>
      <c r="O183" s="179">
        <f>ROUND(E183*N183,2)</f>
        <v>4.1900000000000004</v>
      </c>
      <c r="P183" s="179">
        <v>0</v>
      </c>
      <c r="Q183" s="179">
        <f>ROUND(E183*P183,2)</f>
        <v>0</v>
      </c>
      <c r="R183" s="181" t="s">
        <v>383</v>
      </c>
      <c r="S183" s="181" t="s">
        <v>145</v>
      </c>
      <c r="T183" s="182" t="s">
        <v>145</v>
      </c>
      <c r="U183" s="161">
        <v>0.38153999999999999</v>
      </c>
      <c r="V183" s="161">
        <f>ROUND(E183*U183,2)</f>
        <v>34.619999999999997</v>
      </c>
      <c r="W183" s="161"/>
      <c r="X183" s="161" t="s">
        <v>178</v>
      </c>
      <c r="Y183" s="161" t="s">
        <v>179</v>
      </c>
      <c r="Z183" s="150"/>
      <c r="AA183" s="150"/>
      <c r="AB183" s="150"/>
      <c r="AC183" s="150"/>
      <c r="AD183" s="150"/>
      <c r="AE183" s="150"/>
      <c r="AF183" s="150"/>
      <c r="AG183" s="150" t="s">
        <v>180</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2" x14ac:dyDescent="0.2">
      <c r="A184" s="157"/>
      <c r="B184" s="158"/>
      <c r="C184" s="194" t="s">
        <v>384</v>
      </c>
      <c r="D184" s="166"/>
      <c r="E184" s="167">
        <v>45.24</v>
      </c>
      <c r="F184" s="161"/>
      <c r="G184" s="161"/>
      <c r="H184" s="161"/>
      <c r="I184" s="161"/>
      <c r="J184" s="161"/>
      <c r="K184" s="161"/>
      <c r="L184" s="161"/>
      <c r="M184" s="161"/>
      <c r="N184" s="160"/>
      <c r="O184" s="160"/>
      <c r="P184" s="160"/>
      <c r="Q184" s="160"/>
      <c r="R184" s="161"/>
      <c r="S184" s="161"/>
      <c r="T184" s="161"/>
      <c r="U184" s="161"/>
      <c r="V184" s="161"/>
      <c r="W184" s="161"/>
      <c r="X184" s="161"/>
      <c r="Y184" s="161"/>
      <c r="Z184" s="150"/>
      <c r="AA184" s="150"/>
      <c r="AB184" s="150"/>
      <c r="AC184" s="150"/>
      <c r="AD184" s="150"/>
      <c r="AE184" s="150"/>
      <c r="AF184" s="150"/>
      <c r="AG184" s="150" t="s">
        <v>168</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3" x14ac:dyDescent="0.2">
      <c r="A185" s="157"/>
      <c r="B185" s="158"/>
      <c r="C185" s="194" t="s">
        <v>385</v>
      </c>
      <c r="D185" s="166"/>
      <c r="E185" s="167">
        <v>47.5</v>
      </c>
      <c r="F185" s="161"/>
      <c r="G185" s="161"/>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168</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
      <c r="A186" s="157"/>
      <c r="B186" s="158"/>
      <c r="C186" s="194" t="s">
        <v>386</v>
      </c>
      <c r="D186" s="166"/>
      <c r="E186" s="167">
        <v>-2</v>
      </c>
      <c r="F186" s="161"/>
      <c r="G186" s="16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168</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6">
        <v>36</v>
      </c>
      <c r="B187" s="177" t="s">
        <v>387</v>
      </c>
      <c r="C187" s="193" t="s">
        <v>388</v>
      </c>
      <c r="D187" s="178" t="s">
        <v>176</v>
      </c>
      <c r="E187" s="179">
        <v>2787.8</v>
      </c>
      <c r="F187" s="180"/>
      <c r="G187" s="181">
        <f>ROUND(E187*F187,2)</f>
        <v>0</v>
      </c>
      <c r="H187" s="180"/>
      <c r="I187" s="181">
        <f>ROUND(E187*H187,2)</f>
        <v>0</v>
      </c>
      <c r="J187" s="180"/>
      <c r="K187" s="181">
        <f>ROUND(E187*J187,2)</f>
        <v>0</v>
      </c>
      <c r="L187" s="181">
        <v>21</v>
      </c>
      <c r="M187" s="181">
        <f>G187*(1+L187/100)</f>
        <v>0</v>
      </c>
      <c r="N187" s="179">
        <v>2.0000000000000002E-5</v>
      </c>
      <c r="O187" s="179">
        <f>ROUND(E187*N187,2)</f>
        <v>0.06</v>
      </c>
      <c r="P187" s="179">
        <v>0</v>
      </c>
      <c r="Q187" s="179">
        <f>ROUND(E187*P187,2)</f>
        <v>0</v>
      </c>
      <c r="R187" s="181" t="s">
        <v>177</v>
      </c>
      <c r="S187" s="181" t="s">
        <v>145</v>
      </c>
      <c r="T187" s="182" t="s">
        <v>145</v>
      </c>
      <c r="U187" s="161">
        <v>0.11</v>
      </c>
      <c r="V187" s="161">
        <f>ROUND(E187*U187,2)</f>
        <v>306.66000000000003</v>
      </c>
      <c r="W187" s="161"/>
      <c r="X187" s="161" t="s">
        <v>178</v>
      </c>
      <c r="Y187" s="161" t="s">
        <v>179</v>
      </c>
      <c r="Z187" s="150"/>
      <c r="AA187" s="150"/>
      <c r="AB187" s="150"/>
      <c r="AC187" s="150"/>
      <c r="AD187" s="150"/>
      <c r="AE187" s="150"/>
      <c r="AF187" s="150"/>
      <c r="AG187" s="150" t="s">
        <v>180</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
      <c r="A188" s="157"/>
      <c r="B188" s="158"/>
      <c r="C188" s="194" t="s">
        <v>389</v>
      </c>
      <c r="D188" s="166"/>
      <c r="E188" s="167"/>
      <c r="F188" s="161"/>
      <c r="G188" s="161"/>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168</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194" t="s">
        <v>390</v>
      </c>
      <c r="D189" s="166"/>
      <c r="E189" s="167">
        <v>404.5</v>
      </c>
      <c r="F189" s="161"/>
      <c r="G189" s="161"/>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168</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194" t="s">
        <v>391</v>
      </c>
      <c r="D190" s="166"/>
      <c r="E190" s="167">
        <v>502.5</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168</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194" t="s">
        <v>392</v>
      </c>
      <c r="D191" s="166"/>
      <c r="E191" s="167">
        <v>954</v>
      </c>
      <c r="F191" s="161"/>
      <c r="G191" s="161"/>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168</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
      <c r="A192" s="157"/>
      <c r="B192" s="158"/>
      <c r="C192" s="194" t="s">
        <v>393</v>
      </c>
      <c r="D192" s="166"/>
      <c r="E192" s="167">
        <v>926.8</v>
      </c>
      <c r="F192" s="161"/>
      <c r="G192" s="161"/>
      <c r="H192" s="161"/>
      <c r="I192" s="161"/>
      <c r="J192" s="161"/>
      <c r="K192" s="161"/>
      <c r="L192" s="161"/>
      <c r="M192" s="161"/>
      <c r="N192" s="160"/>
      <c r="O192" s="160"/>
      <c r="P192" s="160"/>
      <c r="Q192" s="160"/>
      <c r="R192" s="161"/>
      <c r="S192" s="161"/>
      <c r="T192" s="161"/>
      <c r="U192" s="161"/>
      <c r="V192" s="161"/>
      <c r="W192" s="161"/>
      <c r="X192" s="161"/>
      <c r="Y192" s="161"/>
      <c r="Z192" s="150"/>
      <c r="AA192" s="150"/>
      <c r="AB192" s="150"/>
      <c r="AC192" s="150"/>
      <c r="AD192" s="150"/>
      <c r="AE192" s="150"/>
      <c r="AF192" s="150"/>
      <c r="AG192" s="150" t="s">
        <v>168</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6">
        <v>37</v>
      </c>
      <c r="B193" s="177" t="s">
        <v>394</v>
      </c>
      <c r="C193" s="193" t="s">
        <v>395</v>
      </c>
      <c r="D193" s="178" t="s">
        <v>176</v>
      </c>
      <c r="E193" s="179">
        <v>231.8</v>
      </c>
      <c r="F193" s="180"/>
      <c r="G193" s="181">
        <f>ROUND(E193*F193,2)</f>
        <v>0</v>
      </c>
      <c r="H193" s="180"/>
      <c r="I193" s="181">
        <f>ROUND(E193*H193,2)</f>
        <v>0</v>
      </c>
      <c r="J193" s="180"/>
      <c r="K193" s="181">
        <f>ROUND(E193*J193,2)</f>
        <v>0</v>
      </c>
      <c r="L193" s="181">
        <v>21</v>
      </c>
      <c r="M193" s="181">
        <f>G193*(1+L193/100)</f>
        <v>0</v>
      </c>
      <c r="N193" s="179">
        <v>2.1000000000000001E-4</v>
      </c>
      <c r="O193" s="179">
        <f>ROUND(E193*N193,2)</f>
        <v>0.05</v>
      </c>
      <c r="P193" s="179">
        <v>0</v>
      </c>
      <c r="Q193" s="179">
        <f>ROUND(E193*P193,2)</f>
        <v>0</v>
      </c>
      <c r="R193" s="181" t="s">
        <v>187</v>
      </c>
      <c r="S193" s="181" t="s">
        <v>145</v>
      </c>
      <c r="T193" s="182" t="s">
        <v>145</v>
      </c>
      <c r="U193" s="161">
        <v>0.33</v>
      </c>
      <c r="V193" s="161">
        <f>ROUND(E193*U193,2)</f>
        <v>76.489999999999995</v>
      </c>
      <c r="W193" s="161"/>
      <c r="X193" s="161" t="s">
        <v>178</v>
      </c>
      <c r="Y193" s="161" t="s">
        <v>179</v>
      </c>
      <c r="Z193" s="150"/>
      <c r="AA193" s="150"/>
      <c r="AB193" s="150"/>
      <c r="AC193" s="150"/>
      <c r="AD193" s="150"/>
      <c r="AE193" s="150"/>
      <c r="AF193" s="150"/>
      <c r="AG193" s="150" t="s">
        <v>180</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2" x14ac:dyDescent="0.2">
      <c r="A194" s="157"/>
      <c r="B194" s="158"/>
      <c r="C194" s="194" t="s">
        <v>396</v>
      </c>
      <c r="D194" s="166"/>
      <c r="E194" s="167">
        <v>156.80000000000001</v>
      </c>
      <c r="F194" s="161"/>
      <c r="G194" s="161"/>
      <c r="H194" s="161"/>
      <c r="I194" s="161"/>
      <c r="J194" s="161"/>
      <c r="K194" s="161"/>
      <c r="L194" s="161"/>
      <c r="M194" s="161"/>
      <c r="N194" s="160"/>
      <c r="O194" s="160"/>
      <c r="P194" s="160"/>
      <c r="Q194" s="160"/>
      <c r="R194" s="161"/>
      <c r="S194" s="161"/>
      <c r="T194" s="161"/>
      <c r="U194" s="161"/>
      <c r="V194" s="161"/>
      <c r="W194" s="161"/>
      <c r="X194" s="161"/>
      <c r="Y194" s="161"/>
      <c r="Z194" s="150"/>
      <c r="AA194" s="150"/>
      <c r="AB194" s="150"/>
      <c r="AC194" s="150"/>
      <c r="AD194" s="150"/>
      <c r="AE194" s="150"/>
      <c r="AF194" s="150"/>
      <c r="AG194" s="150" t="s">
        <v>168</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
      <c r="A195" s="157"/>
      <c r="B195" s="158"/>
      <c r="C195" s="194" t="s">
        <v>397</v>
      </c>
      <c r="D195" s="166"/>
      <c r="E195" s="167">
        <v>75</v>
      </c>
      <c r="F195" s="161"/>
      <c r="G195" s="161"/>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168</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76">
        <v>38</v>
      </c>
      <c r="B196" s="177" t="s">
        <v>398</v>
      </c>
      <c r="C196" s="193" t="s">
        <v>399</v>
      </c>
      <c r="D196" s="178" t="s">
        <v>260</v>
      </c>
      <c r="E196" s="179">
        <v>91</v>
      </c>
      <c r="F196" s="180"/>
      <c r="G196" s="181">
        <f>ROUND(E196*F196,2)</f>
        <v>0</v>
      </c>
      <c r="H196" s="180"/>
      <c r="I196" s="181">
        <f>ROUND(E196*H196,2)</f>
        <v>0</v>
      </c>
      <c r="J196" s="180"/>
      <c r="K196" s="181">
        <f>ROUND(E196*J196,2)</f>
        <v>0</v>
      </c>
      <c r="L196" s="181">
        <v>21</v>
      </c>
      <c r="M196" s="181">
        <f>G196*(1+L196/100)</f>
        <v>0</v>
      </c>
      <c r="N196" s="179">
        <v>5.4000000000000001E-4</v>
      </c>
      <c r="O196" s="179">
        <f>ROUND(E196*N196,2)</f>
        <v>0.05</v>
      </c>
      <c r="P196" s="179">
        <v>0</v>
      </c>
      <c r="Q196" s="179">
        <f>ROUND(E196*P196,2)</f>
        <v>0</v>
      </c>
      <c r="R196" s="181" t="s">
        <v>177</v>
      </c>
      <c r="S196" s="181" t="s">
        <v>145</v>
      </c>
      <c r="T196" s="182" t="s">
        <v>146</v>
      </c>
      <c r="U196" s="161">
        <v>3.2000000000000001E-2</v>
      </c>
      <c r="V196" s="161">
        <f>ROUND(E196*U196,2)</f>
        <v>2.91</v>
      </c>
      <c r="W196" s="161"/>
      <c r="X196" s="161" t="s">
        <v>178</v>
      </c>
      <c r="Y196" s="161" t="s">
        <v>122</v>
      </c>
      <c r="Z196" s="150"/>
      <c r="AA196" s="150"/>
      <c r="AB196" s="150"/>
      <c r="AC196" s="150"/>
      <c r="AD196" s="150"/>
      <c r="AE196" s="150"/>
      <c r="AF196" s="150"/>
      <c r="AG196" s="150" t="s">
        <v>180</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2" x14ac:dyDescent="0.2">
      <c r="A197" s="157"/>
      <c r="B197" s="158"/>
      <c r="C197" s="194" t="s">
        <v>400</v>
      </c>
      <c r="D197" s="166"/>
      <c r="E197" s="167">
        <v>91</v>
      </c>
      <c r="F197" s="161"/>
      <c r="G197" s="161"/>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168</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6">
        <v>39</v>
      </c>
      <c r="B198" s="177" t="s">
        <v>401</v>
      </c>
      <c r="C198" s="193" t="s">
        <v>402</v>
      </c>
      <c r="D198" s="178" t="s">
        <v>260</v>
      </c>
      <c r="E198" s="179">
        <v>40.35</v>
      </c>
      <c r="F198" s="180"/>
      <c r="G198" s="181">
        <f>ROUND(E198*F198,2)</f>
        <v>0</v>
      </c>
      <c r="H198" s="180"/>
      <c r="I198" s="181">
        <f>ROUND(E198*H198,2)</f>
        <v>0</v>
      </c>
      <c r="J198" s="180"/>
      <c r="K198" s="181">
        <f>ROUND(E198*J198,2)</f>
        <v>0</v>
      </c>
      <c r="L198" s="181">
        <v>21</v>
      </c>
      <c r="M198" s="181">
        <f>G198*(1+L198/100)</f>
        <v>0</v>
      </c>
      <c r="N198" s="179">
        <v>0</v>
      </c>
      <c r="O198" s="179">
        <f>ROUND(E198*N198,2)</f>
        <v>0</v>
      </c>
      <c r="P198" s="179">
        <v>0</v>
      </c>
      <c r="Q198" s="179">
        <f>ROUND(E198*P198,2)</f>
        <v>0</v>
      </c>
      <c r="R198" s="181"/>
      <c r="S198" s="181" t="s">
        <v>203</v>
      </c>
      <c r="T198" s="182" t="s">
        <v>146</v>
      </c>
      <c r="U198" s="161">
        <v>0</v>
      </c>
      <c r="V198" s="161">
        <f>ROUND(E198*U198,2)</f>
        <v>0</v>
      </c>
      <c r="W198" s="161"/>
      <c r="X198" s="161" t="s">
        <v>178</v>
      </c>
      <c r="Y198" s="161" t="s">
        <v>122</v>
      </c>
      <c r="Z198" s="150"/>
      <c r="AA198" s="150"/>
      <c r="AB198" s="150"/>
      <c r="AC198" s="150"/>
      <c r="AD198" s="150"/>
      <c r="AE198" s="150"/>
      <c r="AF198" s="150"/>
      <c r="AG198" s="150" t="s">
        <v>180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2" x14ac:dyDescent="0.2">
      <c r="A199" s="157"/>
      <c r="B199" s="158"/>
      <c r="C199" s="194" t="s">
        <v>403</v>
      </c>
      <c r="D199" s="166"/>
      <c r="E199" s="167">
        <v>40.35</v>
      </c>
      <c r="F199" s="161"/>
      <c r="G199" s="161"/>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168</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x14ac:dyDescent="0.2">
      <c r="A200" s="169" t="s">
        <v>140</v>
      </c>
      <c r="B200" s="170" t="s">
        <v>76</v>
      </c>
      <c r="C200" s="191" t="s">
        <v>77</v>
      </c>
      <c r="D200" s="171"/>
      <c r="E200" s="172"/>
      <c r="F200" s="173"/>
      <c r="G200" s="173">
        <f>SUMIF(AG201:AG206,"&lt;&gt;NOR",G201:G206)</f>
        <v>0</v>
      </c>
      <c r="H200" s="173"/>
      <c r="I200" s="173">
        <f>SUM(I201:I206)</f>
        <v>0</v>
      </c>
      <c r="J200" s="173"/>
      <c r="K200" s="173">
        <f>SUM(K201:K206)</f>
        <v>0</v>
      </c>
      <c r="L200" s="173"/>
      <c r="M200" s="173">
        <f>SUM(M201:M206)</f>
        <v>0</v>
      </c>
      <c r="N200" s="172"/>
      <c r="O200" s="172">
        <f>SUM(O201:O206)</f>
        <v>4.88</v>
      </c>
      <c r="P200" s="172"/>
      <c r="Q200" s="172">
        <f>SUM(Q201:Q206)</f>
        <v>0</v>
      </c>
      <c r="R200" s="173"/>
      <c r="S200" s="173"/>
      <c r="T200" s="174"/>
      <c r="U200" s="168"/>
      <c r="V200" s="168">
        <f>SUM(V201:V206)</f>
        <v>29.46</v>
      </c>
      <c r="W200" s="168"/>
      <c r="X200" s="168"/>
      <c r="Y200" s="168"/>
      <c r="AG200" t="s">
        <v>141</v>
      </c>
    </row>
    <row r="201" spans="1:60" outlineLevel="1" x14ac:dyDescent="0.2">
      <c r="A201" s="176">
        <v>40</v>
      </c>
      <c r="B201" s="177" t="s">
        <v>404</v>
      </c>
      <c r="C201" s="193" t="s">
        <v>405</v>
      </c>
      <c r="D201" s="178" t="s">
        <v>176</v>
      </c>
      <c r="E201" s="179">
        <v>130.63679999999999</v>
      </c>
      <c r="F201" s="180"/>
      <c r="G201" s="181">
        <f>ROUND(E201*F201,2)</f>
        <v>0</v>
      </c>
      <c r="H201" s="180"/>
      <c r="I201" s="181">
        <f>ROUND(E201*H201,2)</f>
        <v>0</v>
      </c>
      <c r="J201" s="180"/>
      <c r="K201" s="181">
        <f>ROUND(E201*J201,2)</f>
        <v>0</v>
      </c>
      <c r="L201" s="181">
        <v>21</v>
      </c>
      <c r="M201" s="181">
        <f>G201*(1+L201/100)</f>
        <v>0</v>
      </c>
      <c r="N201" s="179">
        <v>2.5999999999999998E-4</v>
      </c>
      <c r="O201" s="179">
        <f>ROUND(E201*N201,2)</f>
        <v>0.03</v>
      </c>
      <c r="P201" s="179">
        <v>0</v>
      </c>
      <c r="Q201" s="179">
        <f>ROUND(E201*P201,2)</f>
        <v>0</v>
      </c>
      <c r="R201" s="181" t="s">
        <v>177</v>
      </c>
      <c r="S201" s="181" t="s">
        <v>145</v>
      </c>
      <c r="T201" s="182" t="s">
        <v>145</v>
      </c>
      <c r="U201" s="161">
        <v>0.09</v>
      </c>
      <c r="V201" s="161">
        <f>ROUND(E201*U201,2)</f>
        <v>11.76</v>
      </c>
      <c r="W201" s="161"/>
      <c r="X201" s="161" t="s">
        <v>178</v>
      </c>
      <c r="Y201" s="161" t="s">
        <v>179</v>
      </c>
      <c r="Z201" s="150"/>
      <c r="AA201" s="150"/>
      <c r="AB201" s="150"/>
      <c r="AC201" s="150"/>
      <c r="AD201" s="150"/>
      <c r="AE201" s="150"/>
      <c r="AF201" s="150"/>
      <c r="AG201" s="150" t="s">
        <v>180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2" x14ac:dyDescent="0.2">
      <c r="A202" s="157"/>
      <c r="B202" s="158"/>
      <c r="C202" s="267" t="s">
        <v>406</v>
      </c>
      <c r="D202" s="268"/>
      <c r="E202" s="268"/>
      <c r="F202" s="268"/>
      <c r="G202" s="268"/>
      <c r="H202" s="161"/>
      <c r="I202" s="161"/>
      <c r="J202" s="161"/>
      <c r="K202" s="161"/>
      <c r="L202" s="161"/>
      <c r="M202" s="161"/>
      <c r="N202" s="160"/>
      <c r="O202" s="160"/>
      <c r="P202" s="160"/>
      <c r="Q202" s="160"/>
      <c r="R202" s="161"/>
      <c r="S202" s="161"/>
      <c r="T202" s="161"/>
      <c r="U202" s="161"/>
      <c r="V202" s="161"/>
      <c r="W202" s="161"/>
      <c r="X202" s="161"/>
      <c r="Y202" s="161"/>
      <c r="Z202" s="150"/>
      <c r="AA202" s="150"/>
      <c r="AB202" s="150"/>
      <c r="AC202" s="150"/>
      <c r="AD202" s="150"/>
      <c r="AE202" s="150"/>
      <c r="AF202" s="150"/>
      <c r="AG202" s="150" t="s">
        <v>182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2" x14ac:dyDescent="0.2">
      <c r="A203" s="157"/>
      <c r="B203" s="158"/>
      <c r="C203" s="194" t="s">
        <v>407</v>
      </c>
      <c r="D203" s="166"/>
      <c r="E203" s="167">
        <v>130.63679999999999</v>
      </c>
      <c r="F203" s="161"/>
      <c r="G203" s="16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168</v>
      </c>
      <c r="AH203" s="150">
        <v>5</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6">
        <v>41</v>
      </c>
      <c r="B204" s="177" t="s">
        <v>408</v>
      </c>
      <c r="C204" s="193" t="s">
        <v>409</v>
      </c>
      <c r="D204" s="178" t="s">
        <v>176</v>
      </c>
      <c r="E204" s="179">
        <v>65.318399999999997</v>
      </c>
      <c r="F204" s="180"/>
      <c r="G204" s="181">
        <f>ROUND(E204*F204,2)</f>
        <v>0</v>
      </c>
      <c r="H204" s="180"/>
      <c r="I204" s="181">
        <f>ROUND(E204*H204,2)</f>
        <v>0</v>
      </c>
      <c r="J204" s="180"/>
      <c r="K204" s="181">
        <f>ROUND(E204*J204,2)</f>
        <v>0</v>
      </c>
      <c r="L204" s="181">
        <v>21</v>
      </c>
      <c r="M204" s="181">
        <f>G204*(1+L204/100)</f>
        <v>0</v>
      </c>
      <c r="N204" s="179">
        <v>7.4260000000000007E-2</v>
      </c>
      <c r="O204" s="179">
        <f>ROUND(E204*N204,2)</f>
        <v>4.8499999999999996</v>
      </c>
      <c r="P204" s="179">
        <v>0</v>
      </c>
      <c r="Q204" s="179">
        <f>ROUND(E204*P204,2)</f>
        <v>0</v>
      </c>
      <c r="R204" s="181" t="s">
        <v>177</v>
      </c>
      <c r="S204" s="181" t="s">
        <v>145</v>
      </c>
      <c r="T204" s="182" t="s">
        <v>145</v>
      </c>
      <c r="U204" s="161">
        <v>0.27100000000000002</v>
      </c>
      <c r="V204" s="161">
        <f>ROUND(E204*U204,2)</f>
        <v>17.7</v>
      </c>
      <c r="W204" s="161"/>
      <c r="X204" s="161" t="s">
        <v>178</v>
      </c>
      <c r="Y204" s="161" t="s">
        <v>179</v>
      </c>
      <c r="Z204" s="150"/>
      <c r="AA204" s="150"/>
      <c r="AB204" s="150"/>
      <c r="AC204" s="150"/>
      <c r="AD204" s="150"/>
      <c r="AE204" s="150"/>
      <c r="AF204" s="150"/>
      <c r="AG204" s="150" t="s">
        <v>180</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45" outlineLevel="2" x14ac:dyDescent="0.2">
      <c r="A205" s="157"/>
      <c r="B205" s="158"/>
      <c r="C205" s="267" t="s">
        <v>410</v>
      </c>
      <c r="D205" s="268"/>
      <c r="E205" s="268"/>
      <c r="F205" s="268"/>
      <c r="G205" s="268"/>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182</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90" t="str">
        <f>C205</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05" s="150"/>
      <c r="BC205" s="150"/>
      <c r="BD205" s="150"/>
      <c r="BE205" s="150"/>
      <c r="BF205" s="150"/>
      <c r="BG205" s="150"/>
      <c r="BH205" s="150"/>
    </row>
    <row r="206" spans="1:60" outlineLevel="2" x14ac:dyDescent="0.2">
      <c r="A206" s="157"/>
      <c r="B206" s="158"/>
      <c r="C206" s="194" t="s">
        <v>411</v>
      </c>
      <c r="D206" s="166"/>
      <c r="E206" s="167">
        <v>65.318399999999997</v>
      </c>
      <c r="F206" s="161"/>
      <c r="G206" s="161"/>
      <c r="H206" s="161"/>
      <c r="I206" s="161"/>
      <c r="J206" s="161"/>
      <c r="K206" s="161"/>
      <c r="L206" s="161"/>
      <c r="M206" s="161"/>
      <c r="N206" s="160"/>
      <c r="O206" s="160"/>
      <c r="P206" s="160"/>
      <c r="Q206" s="160"/>
      <c r="R206" s="161"/>
      <c r="S206" s="161"/>
      <c r="T206" s="161"/>
      <c r="U206" s="161"/>
      <c r="V206" s="161"/>
      <c r="W206" s="161"/>
      <c r="X206" s="161"/>
      <c r="Y206" s="161"/>
      <c r="Z206" s="150"/>
      <c r="AA206" s="150"/>
      <c r="AB206" s="150"/>
      <c r="AC206" s="150"/>
      <c r="AD206" s="150"/>
      <c r="AE206" s="150"/>
      <c r="AF206" s="150"/>
      <c r="AG206" s="150" t="s">
        <v>168</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
      <c r="A207" s="169" t="s">
        <v>140</v>
      </c>
      <c r="B207" s="170" t="s">
        <v>78</v>
      </c>
      <c r="C207" s="191" t="s">
        <v>79</v>
      </c>
      <c r="D207" s="171"/>
      <c r="E207" s="172"/>
      <c r="F207" s="173"/>
      <c r="G207" s="173">
        <f>SUMIF(AG208:AG238,"&lt;&gt;NOR",G208:G238)</f>
        <v>0</v>
      </c>
      <c r="H207" s="173"/>
      <c r="I207" s="173">
        <f>SUM(I208:I238)</f>
        <v>0</v>
      </c>
      <c r="J207" s="173"/>
      <c r="K207" s="173">
        <f>SUM(K208:K238)</f>
        <v>0</v>
      </c>
      <c r="L207" s="173"/>
      <c r="M207" s="173">
        <f>SUM(M208:M238)</f>
        <v>0</v>
      </c>
      <c r="N207" s="172"/>
      <c r="O207" s="172">
        <f>SUM(O208:O238)</f>
        <v>75.22</v>
      </c>
      <c r="P207" s="172"/>
      <c r="Q207" s="172">
        <f>SUM(Q208:Q238)</f>
        <v>0</v>
      </c>
      <c r="R207" s="173"/>
      <c r="S207" s="173"/>
      <c r="T207" s="174"/>
      <c r="U207" s="168"/>
      <c r="V207" s="168">
        <f>SUM(V208:V238)</f>
        <v>1164.0899999999999</v>
      </c>
      <c r="W207" s="168"/>
      <c r="X207" s="168"/>
      <c r="Y207" s="168"/>
      <c r="AG207" t="s">
        <v>141</v>
      </c>
    </row>
    <row r="208" spans="1:60" ht="22.5" outlineLevel="1" x14ac:dyDescent="0.2">
      <c r="A208" s="176">
        <v>42</v>
      </c>
      <c r="B208" s="177" t="s">
        <v>412</v>
      </c>
      <c r="C208" s="193" t="s">
        <v>413</v>
      </c>
      <c r="D208" s="178" t="s">
        <v>176</v>
      </c>
      <c r="E208" s="179">
        <v>3108</v>
      </c>
      <c r="F208" s="180"/>
      <c r="G208" s="181">
        <f>ROUND(E208*F208,2)</f>
        <v>0</v>
      </c>
      <c r="H208" s="180"/>
      <c r="I208" s="181">
        <f>ROUND(E208*H208,2)</f>
        <v>0</v>
      </c>
      <c r="J208" s="180"/>
      <c r="K208" s="181">
        <f>ROUND(E208*J208,2)</f>
        <v>0</v>
      </c>
      <c r="L208" s="181">
        <v>21</v>
      </c>
      <c r="M208" s="181">
        <f>G208*(1+L208/100)</f>
        <v>0</v>
      </c>
      <c r="N208" s="179">
        <v>1.8380000000000001E-2</v>
      </c>
      <c r="O208" s="179">
        <f>ROUND(E208*N208,2)</f>
        <v>57.13</v>
      </c>
      <c r="P208" s="179">
        <v>0</v>
      </c>
      <c r="Q208" s="179">
        <f>ROUND(E208*P208,2)</f>
        <v>0</v>
      </c>
      <c r="R208" s="181" t="s">
        <v>414</v>
      </c>
      <c r="S208" s="181" t="s">
        <v>145</v>
      </c>
      <c r="T208" s="182" t="s">
        <v>145</v>
      </c>
      <c r="U208" s="161">
        <v>0.13900000000000001</v>
      </c>
      <c r="V208" s="161">
        <f>ROUND(E208*U208,2)</f>
        <v>432.01</v>
      </c>
      <c r="W208" s="161"/>
      <c r="X208" s="161" t="s">
        <v>178</v>
      </c>
      <c r="Y208" s="161" t="s">
        <v>179</v>
      </c>
      <c r="Z208" s="150"/>
      <c r="AA208" s="150"/>
      <c r="AB208" s="150"/>
      <c r="AC208" s="150"/>
      <c r="AD208" s="150"/>
      <c r="AE208" s="150"/>
      <c r="AF208" s="150"/>
      <c r="AG208" s="150" t="s">
        <v>180</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2" x14ac:dyDescent="0.2">
      <c r="A209" s="157"/>
      <c r="B209" s="158"/>
      <c r="C209" s="267" t="s">
        <v>415</v>
      </c>
      <c r="D209" s="268"/>
      <c r="E209" s="268"/>
      <c r="F209" s="268"/>
      <c r="G209" s="268"/>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182</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2" x14ac:dyDescent="0.2">
      <c r="A210" s="157"/>
      <c r="B210" s="158"/>
      <c r="C210" s="258" t="s">
        <v>416</v>
      </c>
      <c r="D210" s="259"/>
      <c r="E210" s="259"/>
      <c r="F210" s="259"/>
      <c r="G210" s="259"/>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153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2" x14ac:dyDescent="0.2">
      <c r="A211" s="157"/>
      <c r="B211" s="158"/>
      <c r="C211" s="194" t="s">
        <v>417</v>
      </c>
      <c r="D211" s="166"/>
      <c r="E211" s="167">
        <v>465</v>
      </c>
      <c r="F211" s="161"/>
      <c r="G211" s="161"/>
      <c r="H211" s="161"/>
      <c r="I211" s="161"/>
      <c r="J211" s="161"/>
      <c r="K211" s="161"/>
      <c r="L211" s="161"/>
      <c r="M211" s="161"/>
      <c r="N211" s="160"/>
      <c r="O211" s="160"/>
      <c r="P211" s="160"/>
      <c r="Q211" s="160"/>
      <c r="R211" s="161"/>
      <c r="S211" s="161"/>
      <c r="T211" s="161"/>
      <c r="U211" s="161"/>
      <c r="V211" s="161"/>
      <c r="W211" s="161"/>
      <c r="X211" s="161"/>
      <c r="Y211" s="161"/>
      <c r="Z211" s="150"/>
      <c r="AA211" s="150"/>
      <c r="AB211" s="150"/>
      <c r="AC211" s="150"/>
      <c r="AD211" s="150"/>
      <c r="AE211" s="150"/>
      <c r="AF211" s="150"/>
      <c r="AG211" s="150" t="s">
        <v>168</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94" t="s">
        <v>418</v>
      </c>
      <c r="D212" s="166"/>
      <c r="E212" s="167">
        <v>583</v>
      </c>
      <c r="F212" s="161"/>
      <c r="G212" s="161"/>
      <c r="H212" s="161"/>
      <c r="I212" s="161"/>
      <c r="J212" s="161"/>
      <c r="K212" s="161"/>
      <c r="L212" s="161"/>
      <c r="M212" s="161"/>
      <c r="N212" s="160"/>
      <c r="O212" s="160"/>
      <c r="P212" s="160"/>
      <c r="Q212" s="160"/>
      <c r="R212" s="161"/>
      <c r="S212" s="161"/>
      <c r="T212" s="161"/>
      <c r="U212" s="161"/>
      <c r="V212" s="161"/>
      <c r="W212" s="161"/>
      <c r="X212" s="161"/>
      <c r="Y212" s="161"/>
      <c r="Z212" s="150"/>
      <c r="AA212" s="150"/>
      <c r="AB212" s="150"/>
      <c r="AC212" s="150"/>
      <c r="AD212" s="150"/>
      <c r="AE212" s="150"/>
      <c r="AF212" s="150"/>
      <c r="AG212" s="150" t="s">
        <v>168</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
      <c r="A213" s="157"/>
      <c r="B213" s="158"/>
      <c r="C213" s="194" t="s">
        <v>419</v>
      </c>
      <c r="D213" s="166"/>
      <c r="E213" s="167">
        <v>1015</v>
      </c>
      <c r="F213" s="161"/>
      <c r="G213" s="161"/>
      <c r="H213" s="161"/>
      <c r="I213" s="161"/>
      <c r="J213" s="161"/>
      <c r="K213" s="161"/>
      <c r="L213" s="161"/>
      <c r="M213" s="161"/>
      <c r="N213" s="160"/>
      <c r="O213" s="160"/>
      <c r="P213" s="160"/>
      <c r="Q213" s="160"/>
      <c r="R213" s="161"/>
      <c r="S213" s="161"/>
      <c r="T213" s="161"/>
      <c r="U213" s="161"/>
      <c r="V213" s="161"/>
      <c r="W213" s="161"/>
      <c r="X213" s="161"/>
      <c r="Y213" s="161"/>
      <c r="Z213" s="150"/>
      <c r="AA213" s="150"/>
      <c r="AB213" s="150"/>
      <c r="AC213" s="150"/>
      <c r="AD213" s="150"/>
      <c r="AE213" s="150"/>
      <c r="AF213" s="150"/>
      <c r="AG213" s="150" t="s">
        <v>168</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
      <c r="A214" s="157"/>
      <c r="B214" s="158"/>
      <c r="C214" s="194" t="s">
        <v>420</v>
      </c>
      <c r="D214" s="166"/>
      <c r="E214" s="167">
        <v>1045</v>
      </c>
      <c r="F214" s="161"/>
      <c r="G214" s="161"/>
      <c r="H214" s="161"/>
      <c r="I214" s="161"/>
      <c r="J214" s="161"/>
      <c r="K214" s="161"/>
      <c r="L214" s="161"/>
      <c r="M214" s="161"/>
      <c r="N214" s="160"/>
      <c r="O214" s="160"/>
      <c r="P214" s="160"/>
      <c r="Q214" s="160"/>
      <c r="R214" s="161"/>
      <c r="S214" s="161"/>
      <c r="T214" s="161"/>
      <c r="U214" s="161"/>
      <c r="V214" s="161"/>
      <c r="W214" s="161"/>
      <c r="X214" s="161"/>
      <c r="Y214" s="161"/>
      <c r="Z214" s="150"/>
      <c r="AA214" s="150"/>
      <c r="AB214" s="150"/>
      <c r="AC214" s="150"/>
      <c r="AD214" s="150"/>
      <c r="AE214" s="150"/>
      <c r="AF214" s="150"/>
      <c r="AG214" s="150" t="s">
        <v>168</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22.5" outlineLevel="1" x14ac:dyDescent="0.2">
      <c r="A215" s="176">
        <v>43</v>
      </c>
      <c r="B215" s="177" t="s">
        <v>421</v>
      </c>
      <c r="C215" s="193" t="s">
        <v>422</v>
      </c>
      <c r="D215" s="178" t="s">
        <v>176</v>
      </c>
      <c r="E215" s="179">
        <v>18648</v>
      </c>
      <c r="F215" s="180"/>
      <c r="G215" s="181">
        <f>ROUND(E215*F215,2)</f>
        <v>0</v>
      </c>
      <c r="H215" s="180"/>
      <c r="I215" s="181">
        <f>ROUND(E215*H215,2)</f>
        <v>0</v>
      </c>
      <c r="J215" s="180"/>
      <c r="K215" s="181">
        <f>ROUND(E215*J215,2)</f>
        <v>0</v>
      </c>
      <c r="L215" s="181">
        <v>21</v>
      </c>
      <c r="M215" s="181">
        <f>G215*(1+L215/100)</f>
        <v>0</v>
      </c>
      <c r="N215" s="179">
        <v>9.5E-4</v>
      </c>
      <c r="O215" s="179">
        <f>ROUND(E215*N215,2)</f>
        <v>17.72</v>
      </c>
      <c r="P215" s="179">
        <v>0</v>
      </c>
      <c r="Q215" s="179">
        <f>ROUND(E215*P215,2)</f>
        <v>0</v>
      </c>
      <c r="R215" s="181" t="s">
        <v>414</v>
      </c>
      <c r="S215" s="181" t="s">
        <v>145</v>
      </c>
      <c r="T215" s="182" t="s">
        <v>145</v>
      </c>
      <c r="U215" s="161">
        <v>7.0000000000000001E-3</v>
      </c>
      <c r="V215" s="161">
        <f>ROUND(E215*U215,2)</f>
        <v>130.54</v>
      </c>
      <c r="W215" s="161"/>
      <c r="X215" s="161" t="s">
        <v>178</v>
      </c>
      <c r="Y215" s="161" t="s">
        <v>207</v>
      </c>
      <c r="Z215" s="150"/>
      <c r="AA215" s="150"/>
      <c r="AB215" s="150"/>
      <c r="AC215" s="150"/>
      <c r="AD215" s="150"/>
      <c r="AE215" s="150"/>
      <c r="AF215" s="150"/>
      <c r="AG215" s="150" t="s">
        <v>180</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2" x14ac:dyDescent="0.2">
      <c r="A216" s="157"/>
      <c r="B216" s="158"/>
      <c r="C216" s="267" t="s">
        <v>415</v>
      </c>
      <c r="D216" s="268"/>
      <c r="E216" s="268"/>
      <c r="F216" s="268"/>
      <c r="G216" s="268"/>
      <c r="H216" s="161"/>
      <c r="I216" s="161"/>
      <c r="J216" s="161"/>
      <c r="K216" s="161"/>
      <c r="L216" s="161"/>
      <c r="M216" s="161"/>
      <c r="N216" s="160"/>
      <c r="O216" s="160"/>
      <c r="P216" s="160"/>
      <c r="Q216" s="160"/>
      <c r="R216" s="161"/>
      <c r="S216" s="161"/>
      <c r="T216" s="161"/>
      <c r="U216" s="161"/>
      <c r="V216" s="161"/>
      <c r="W216" s="161"/>
      <c r="X216" s="161"/>
      <c r="Y216" s="161"/>
      <c r="Z216" s="150"/>
      <c r="AA216" s="150"/>
      <c r="AB216" s="150"/>
      <c r="AC216" s="150"/>
      <c r="AD216" s="150"/>
      <c r="AE216" s="150"/>
      <c r="AF216" s="150"/>
      <c r="AG216" s="150" t="s">
        <v>182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2" x14ac:dyDescent="0.2">
      <c r="A217" s="157"/>
      <c r="B217" s="158"/>
      <c r="C217" s="194" t="s">
        <v>423</v>
      </c>
      <c r="D217" s="166"/>
      <c r="E217" s="167"/>
      <c r="F217" s="161"/>
      <c r="G217" s="161"/>
      <c r="H217" s="161"/>
      <c r="I217" s="161"/>
      <c r="J217" s="161"/>
      <c r="K217" s="161"/>
      <c r="L217" s="161"/>
      <c r="M217" s="161"/>
      <c r="N217" s="160"/>
      <c r="O217" s="160"/>
      <c r="P217" s="160"/>
      <c r="Q217" s="160"/>
      <c r="R217" s="161"/>
      <c r="S217" s="161"/>
      <c r="T217" s="161"/>
      <c r="U217" s="161"/>
      <c r="V217" s="161"/>
      <c r="W217" s="161"/>
      <c r="X217" s="161"/>
      <c r="Y217" s="161"/>
      <c r="Z217" s="150"/>
      <c r="AA217" s="150"/>
      <c r="AB217" s="150"/>
      <c r="AC217" s="150"/>
      <c r="AD217" s="150"/>
      <c r="AE217" s="150"/>
      <c r="AF217" s="150"/>
      <c r="AG217" s="150" t="s">
        <v>168</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
      <c r="A218" s="157"/>
      <c r="B218" s="158"/>
      <c r="C218" s="194" t="s">
        <v>424</v>
      </c>
      <c r="D218" s="166"/>
      <c r="E218" s="167">
        <v>18648</v>
      </c>
      <c r="F218" s="161"/>
      <c r="G218" s="161"/>
      <c r="H218" s="161"/>
      <c r="I218" s="161"/>
      <c r="J218" s="161"/>
      <c r="K218" s="161"/>
      <c r="L218" s="161"/>
      <c r="M218" s="161"/>
      <c r="N218" s="160"/>
      <c r="O218" s="160"/>
      <c r="P218" s="160"/>
      <c r="Q218" s="160"/>
      <c r="R218" s="161"/>
      <c r="S218" s="161"/>
      <c r="T218" s="161"/>
      <c r="U218" s="161"/>
      <c r="V218" s="161"/>
      <c r="W218" s="161"/>
      <c r="X218" s="161"/>
      <c r="Y218" s="161"/>
      <c r="Z218" s="150"/>
      <c r="AA218" s="150"/>
      <c r="AB218" s="150"/>
      <c r="AC218" s="150"/>
      <c r="AD218" s="150"/>
      <c r="AE218" s="150"/>
      <c r="AF218" s="150"/>
      <c r="AG218" s="150" t="s">
        <v>168</v>
      </c>
      <c r="AH218" s="150">
        <v>5</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22.5" outlineLevel="1" x14ac:dyDescent="0.2">
      <c r="A219" s="176">
        <v>44</v>
      </c>
      <c r="B219" s="177" t="s">
        <v>425</v>
      </c>
      <c r="C219" s="193" t="s">
        <v>426</v>
      </c>
      <c r="D219" s="178" t="s">
        <v>176</v>
      </c>
      <c r="E219" s="179">
        <v>3108</v>
      </c>
      <c r="F219" s="180"/>
      <c r="G219" s="181">
        <f>ROUND(E219*F219,2)</f>
        <v>0</v>
      </c>
      <c r="H219" s="180"/>
      <c r="I219" s="181">
        <f>ROUND(E219*H219,2)</f>
        <v>0</v>
      </c>
      <c r="J219" s="180"/>
      <c r="K219" s="181">
        <f>ROUND(E219*J219,2)</f>
        <v>0</v>
      </c>
      <c r="L219" s="181">
        <v>21</v>
      </c>
      <c r="M219" s="181">
        <f>G219*(1+L219/100)</f>
        <v>0</v>
      </c>
      <c r="N219" s="179">
        <v>0</v>
      </c>
      <c r="O219" s="179">
        <f>ROUND(E219*N219,2)</f>
        <v>0</v>
      </c>
      <c r="P219" s="179">
        <v>0</v>
      </c>
      <c r="Q219" s="179">
        <f>ROUND(E219*P219,2)</f>
        <v>0</v>
      </c>
      <c r="R219" s="181" t="s">
        <v>414</v>
      </c>
      <c r="S219" s="181" t="s">
        <v>145</v>
      </c>
      <c r="T219" s="182" t="s">
        <v>145</v>
      </c>
      <c r="U219" s="161">
        <v>0.11700000000000001</v>
      </c>
      <c r="V219" s="161">
        <f>ROUND(E219*U219,2)</f>
        <v>363.64</v>
      </c>
      <c r="W219" s="161"/>
      <c r="X219" s="161" t="s">
        <v>178</v>
      </c>
      <c r="Y219" s="161" t="s">
        <v>179</v>
      </c>
      <c r="Z219" s="150"/>
      <c r="AA219" s="150"/>
      <c r="AB219" s="150"/>
      <c r="AC219" s="150"/>
      <c r="AD219" s="150"/>
      <c r="AE219" s="150"/>
      <c r="AF219" s="150"/>
      <c r="AG219" s="150" t="s">
        <v>180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2" x14ac:dyDescent="0.2">
      <c r="A220" s="157"/>
      <c r="B220" s="158"/>
      <c r="C220" s="194" t="s">
        <v>427</v>
      </c>
      <c r="D220" s="166"/>
      <c r="E220" s="167">
        <v>3108</v>
      </c>
      <c r="F220" s="161"/>
      <c r="G220" s="161"/>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168</v>
      </c>
      <c r="AH220" s="150">
        <v>5</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6">
        <v>45</v>
      </c>
      <c r="B221" s="177" t="s">
        <v>428</v>
      </c>
      <c r="C221" s="193" t="s">
        <v>429</v>
      </c>
      <c r="D221" s="178" t="s">
        <v>176</v>
      </c>
      <c r="E221" s="179">
        <v>212.61</v>
      </c>
      <c r="F221" s="180"/>
      <c r="G221" s="181">
        <f>ROUND(E221*F221,2)</f>
        <v>0</v>
      </c>
      <c r="H221" s="180"/>
      <c r="I221" s="181">
        <f>ROUND(E221*H221,2)</f>
        <v>0</v>
      </c>
      <c r="J221" s="180"/>
      <c r="K221" s="181">
        <f>ROUND(E221*J221,2)</f>
        <v>0</v>
      </c>
      <c r="L221" s="181">
        <v>21</v>
      </c>
      <c r="M221" s="181">
        <f>G221*(1+L221/100)</f>
        <v>0</v>
      </c>
      <c r="N221" s="179">
        <v>1.2099999999999999E-3</v>
      </c>
      <c r="O221" s="179">
        <f>ROUND(E221*N221,2)</f>
        <v>0.26</v>
      </c>
      <c r="P221" s="179">
        <v>0</v>
      </c>
      <c r="Q221" s="179">
        <f>ROUND(E221*P221,2)</f>
        <v>0</v>
      </c>
      <c r="R221" s="181" t="s">
        <v>414</v>
      </c>
      <c r="S221" s="181" t="s">
        <v>145</v>
      </c>
      <c r="T221" s="182" t="s">
        <v>225</v>
      </c>
      <c r="U221" s="161">
        <v>0.17699999999999999</v>
      </c>
      <c r="V221" s="161">
        <f>ROUND(E221*U221,2)</f>
        <v>37.630000000000003</v>
      </c>
      <c r="W221" s="161"/>
      <c r="X221" s="161" t="s">
        <v>178</v>
      </c>
      <c r="Y221" s="161" t="s">
        <v>207</v>
      </c>
      <c r="Z221" s="150"/>
      <c r="AA221" s="150"/>
      <c r="AB221" s="150"/>
      <c r="AC221" s="150"/>
      <c r="AD221" s="150"/>
      <c r="AE221" s="150"/>
      <c r="AF221" s="150"/>
      <c r="AG221" s="150" t="s">
        <v>180</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2" x14ac:dyDescent="0.2">
      <c r="A222" s="157"/>
      <c r="B222" s="158"/>
      <c r="C222" s="194" t="s">
        <v>430</v>
      </c>
      <c r="D222" s="166"/>
      <c r="E222" s="167"/>
      <c r="F222" s="161"/>
      <c r="G222" s="161"/>
      <c r="H222" s="161"/>
      <c r="I222" s="161"/>
      <c r="J222" s="161"/>
      <c r="K222" s="161"/>
      <c r="L222" s="161"/>
      <c r="M222" s="161"/>
      <c r="N222" s="160"/>
      <c r="O222" s="160"/>
      <c r="P222" s="160"/>
      <c r="Q222" s="160"/>
      <c r="R222" s="161"/>
      <c r="S222" s="161"/>
      <c r="T222" s="161"/>
      <c r="U222" s="161"/>
      <c r="V222" s="161"/>
      <c r="W222" s="161"/>
      <c r="X222" s="161"/>
      <c r="Y222" s="161"/>
      <c r="Z222" s="150"/>
      <c r="AA222" s="150"/>
      <c r="AB222" s="150"/>
      <c r="AC222" s="150"/>
      <c r="AD222" s="150"/>
      <c r="AE222" s="150"/>
      <c r="AF222" s="150"/>
      <c r="AG222" s="150" t="s">
        <v>168</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
      <c r="A223" s="157"/>
      <c r="B223" s="158"/>
      <c r="C223" s="194" t="s">
        <v>431</v>
      </c>
      <c r="D223" s="166"/>
      <c r="E223" s="167">
        <v>212.61</v>
      </c>
      <c r="F223" s="161"/>
      <c r="G223" s="161"/>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168</v>
      </c>
      <c r="AH223" s="150">
        <v>5</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6">
        <v>46</v>
      </c>
      <c r="B224" s="177" t="s">
        <v>432</v>
      </c>
      <c r="C224" s="193" t="s">
        <v>433</v>
      </c>
      <c r="D224" s="178" t="s">
        <v>176</v>
      </c>
      <c r="E224" s="179">
        <v>3108</v>
      </c>
      <c r="F224" s="180"/>
      <c r="G224" s="181">
        <f>ROUND(E224*F224,2)</f>
        <v>0</v>
      </c>
      <c r="H224" s="180"/>
      <c r="I224" s="181">
        <f>ROUND(E224*H224,2)</f>
        <v>0</v>
      </c>
      <c r="J224" s="180"/>
      <c r="K224" s="181">
        <f>ROUND(E224*J224,2)</f>
        <v>0</v>
      </c>
      <c r="L224" s="181">
        <v>21</v>
      </c>
      <c r="M224" s="181">
        <f>G224*(1+L224/100)</f>
        <v>0</v>
      </c>
      <c r="N224" s="179">
        <v>0</v>
      </c>
      <c r="O224" s="179">
        <f>ROUND(E224*N224,2)</f>
        <v>0</v>
      </c>
      <c r="P224" s="179">
        <v>0</v>
      </c>
      <c r="Q224" s="179">
        <f>ROUND(E224*P224,2)</f>
        <v>0</v>
      </c>
      <c r="R224" s="181" t="s">
        <v>414</v>
      </c>
      <c r="S224" s="181" t="s">
        <v>145</v>
      </c>
      <c r="T224" s="182" t="s">
        <v>145</v>
      </c>
      <c r="U224" s="161">
        <v>0.04</v>
      </c>
      <c r="V224" s="161">
        <f>ROUND(E224*U224,2)</f>
        <v>124.32</v>
      </c>
      <c r="W224" s="161"/>
      <c r="X224" s="161" t="s">
        <v>178</v>
      </c>
      <c r="Y224" s="161" t="s">
        <v>179</v>
      </c>
      <c r="Z224" s="150"/>
      <c r="AA224" s="150"/>
      <c r="AB224" s="150"/>
      <c r="AC224" s="150"/>
      <c r="AD224" s="150"/>
      <c r="AE224" s="150"/>
      <c r="AF224" s="150"/>
      <c r="AG224" s="150" t="s">
        <v>180</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2" x14ac:dyDescent="0.2">
      <c r="A225" s="157"/>
      <c r="B225" s="158"/>
      <c r="C225" s="194" t="s">
        <v>427</v>
      </c>
      <c r="D225" s="166"/>
      <c r="E225" s="167">
        <v>3108</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168</v>
      </c>
      <c r="AH225" s="150">
        <v>5</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22.5" outlineLevel="1" x14ac:dyDescent="0.2">
      <c r="A226" s="176">
        <v>47</v>
      </c>
      <c r="B226" s="177" t="s">
        <v>434</v>
      </c>
      <c r="C226" s="193" t="s">
        <v>435</v>
      </c>
      <c r="D226" s="178" t="s">
        <v>176</v>
      </c>
      <c r="E226" s="179">
        <v>18648</v>
      </c>
      <c r="F226" s="180"/>
      <c r="G226" s="181">
        <f>ROUND(E226*F226,2)</f>
        <v>0</v>
      </c>
      <c r="H226" s="180"/>
      <c r="I226" s="181">
        <f>ROUND(E226*H226,2)</f>
        <v>0</v>
      </c>
      <c r="J226" s="180"/>
      <c r="K226" s="181">
        <f>ROUND(E226*J226,2)</f>
        <v>0</v>
      </c>
      <c r="L226" s="181">
        <v>21</v>
      </c>
      <c r="M226" s="181">
        <f>G226*(1+L226/100)</f>
        <v>0</v>
      </c>
      <c r="N226" s="179">
        <v>0</v>
      </c>
      <c r="O226" s="179">
        <f>ROUND(E226*N226,2)</f>
        <v>0</v>
      </c>
      <c r="P226" s="179">
        <v>0</v>
      </c>
      <c r="Q226" s="179">
        <f>ROUND(E226*P226,2)</f>
        <v>0</v>
      </c>
      <c r="R226" s="181" t="s">
        <v>414</v>
      </c>
      <c r="S226" s="181" t="s">
        <v>145</v>
      </c>
      <c r="T226" s="182" t="s">
        <v>145</v>
      </c>
      <c r="U226" s="161">
        <v>0</v>
      </c>
      <c r="V226" s="161">
        <f>ROUND(E226*U226,2)</f>
        <v>0</v>
      </c>
      <c r="W226" s="161"/>
      <c r="X226" s="161" t="s">
        <v>178</v>
      </c>
      <c r="Y226" s="161" t="s">
        <v>179</v>
      </c>
      <c r="Z226" s="150"/>
      <c r="AA226" s="150"/>
      <c r="AB226" s="150"/>
      <c r="AC226" s="150"/>
      <c r="AD226" s="150"/>
      <c r="AE226" s="150"/>
      <c r="AF226" s="150"/>
      <c r="AG226" s="150" t="s">
        <v>180</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2" x14ac:dyDescent="0.2">
      <c r="A227" s="157"/>
      <c r="B227" s="158"/>
      <c r="C227" s="194" t="s">
        <v>423</v>
      </c>
      <c r="D227" s="166"/>
      <c r="E227" s="167"/>
      <c r="F227" s="161"/>
      <c r="G227" s="161"/>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168</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
      <c r="A228" s="157"/>
      <c r="B228" s="158"/>
      <c r="C228" s="194" t="s">
        <v>424</v>
      </c>
      <c r="D228" s="166"/>
      <c r="E228" s="167">
        <v>18648</v>
      </c>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168</v>
      </c>
      <c r="AH228" s="150">
        <v>5</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76">
        <v>48</v>
      </c>
      <c r="B229" s="177" t="s">
        <v>436</v>
      </c>
      <c r="C229" s="193" t="s">
        <v>437</v>
      </c>
      <c r="D229" s="178" t="s">
        <v>176</v>
      </c>
      <c r="E229" s="179">
        <v>3108</v>
      </c>
      <c r="F229" s="180"/>
      <c r="G229" s="181">
        <f>ROUND(E229*F229,2)</f>
        <v>0</v>
      </c>
      <c r="H229" s="180"/>
      <c r="I229" s="181">
        <f>ROUND(E229*H229,2)</f>
        <v>0</v>
      </c>
      <c r="J229" s="180"/>
      <c r="K229" s="181">
        <f>ROUND(E229*J229,2)</f>
        <v>0</v>
      </c>
      <c r="L229" s="181">
        <v>21</v>
      </c>
      <c r="M229" s="181">
        <f>G229*(1+L229/100)</f>
        <v>0</v>
      </c>
      <c r="N229" s="179">
        <v>0</v>
      </c>
      <c r="O229" s="179">
        <f>ROUND(E229*N229,2)</f>
        <v>0</v>
      </c>
      <c r="P229" s="179">
        <v>0</v>
      </c>
      <c r="Q229" s="179">
        <f>ROUND(E229*P229,2)</f>
        <v>0</v>
      </c>
      <c r="R229" s="181" t="s">
        <v>414</v>
      </c>
      <c r="S229" s="181" t="s">
        <v>145</v>
      </c>
      <c r="T229" s="182" t="s">
        <v>145</v>
      </c>
      <c r="U229" s="161">
        <v>2.4E-2</v>
      </c>
      <c r="V229" s="161">
        <f>ROUND(E229*U229,2)</f>
        <v>74.59</v>
      </c>
      <c r="W229" s="161"/>
      <c r="X229" s="161" t="s">
        <v>178</v>
      </c>
      <c r="Y229" s="161" t="s">
        <v>179</v>
      </c>
      <c r="Z229" s="150"/>
      <c r="AA229" s="150"/>
      <c r="AB229" s="150"/>
      <c r="AC229" s="150"/>
      <c r="AD229" s="150"/>
      <c r="AE229" s="150"/>
      <c r="AF229" s="150"/>
      <c r="AG229" s="150" t="s">
        <v>180</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2" x14ac:dyDescent="0.2">
      <c r="A230" s="157"/>
      <c r="B230" s="158"/>
      <c r="C230" s="194" t="s">
        <v>427</v>
      </c>
      <c r="D230" s="166"/>
      <c r="E230" s="167">
        <v>3108</v>
      </c>
      <c r="F230" s="161"/>
      <c r="G230" s="161"/>
      <c r="H230" s="161"/>
      <c r="I230" s="161"/>
      <c r="J230" s="161"/>
      <c r="K230" s="161"/>
      <c r="L230" s="161"/>
      <c r="M230" s="161"/>
      <c r="N230" s="160"/>
      <c r="O230" s="160"/>
      <c r="P230" s="160"/>
      <c r="Q230" s="160"/>
      <c r="R230" s="161"/>
      <c r="S230" s="161"/>
      <c r="T230" s="161"/>
      <c r="U230" s="161"/>
      <c r="V230" s="161"/>
      <c r="W230" s="161"/>
      <c r="X230" s="161"/>
      <c r="Y230" s="161"/>
      <c r="Z230" s="150"/>
      <c r="AA230" s="150"/>
      <c r="AB230" s="150"/>
      <c r="AC230" s="150"/>
      <c r="AD230" s="150"/>
      <c r="AE230" s="150"/>
      <c r="AF230" s="150"/>
      <c r="AG230" s="150" t="s">
        <v>168</v>
      </c>
      <c r="AH230" s="150">
        <v>5</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6">
        <v>49</v>
      </c>
      <c r="B231" s="177" t="s">
        <v>438</v>
      </c>
      <c r="C231" s="193" t="s">
        <v>439</v>
      </c>
      <c r="D231" s="178" t="s">
        <v>260</v>
      </c>
      <c r="E231" s="179">
        <v>3</v>
      </c>
      <c r="F231" s="180"/>
      <c r="G231" s="181">
        <f>ROUND(E231*F231,2)</f>
        <v>0</v>
      </c>
      <c r="H231" s="180"/>
      <c r="I231" s="181">
        <f>ROUND(E231*H231,2)</f>
        <v>0</v>
      </c>
      <c r="J231" s="180"/>
      <c r="K231" s="181">
        <f>ROUND(E231*J231,2)</f>
        <v>0</v>
      </c>
      <c r="L231" s="181">
        <v>21</v>
      </c>
      <c r="M231" s="181">
        <f>G231*(1+L231/100)</f>
        <v>0</v>
      </c>
      <c r="N231" s="179">
        <v>2.3720000000000001E-2</v>
      </c>
      <c r="O231" s="179">
        <f>ROUND(E231*N231,2)</f>
        <v>7.0000000000000007E-2</v>
      </c>
      <c r="P231" s="179">
        <v>0</v>
      </c>
      <c r="Q231" s="179">
        <f>ROUND(E231*P231,2)</f>
        <v>0</v>
      </c>
      <c r="R231" s="181" t="s">
        <v>414</v>
      </c>
      <c r="S231" s="181" t="s">
        <v>145</v>
      </c>
      <c r="T231" s="182" t="s">
        <v>145</v>
      </c>
      <c r="U231" s="161">
        <v>0.23899999999999999</v>
      </c>
      <c r="V231" s="161">
        <f>ROUND(E231*U231,2)</f>
        <v>0.72</v>
      </c>
      <c r="W231" s="161"/>
      <c r="X231" s="161" t="s">
        <v>178</v>
      </c>
      <c r="Y231" s="161" t="s">
        <v>179</v>
      </c>
      <c r="Z231" s="150"/>
      <c r="AA231" s="150"/>
      <c r="AB231" s="150"/>
      <c r="AC231" s="150"/>
      <c r="AD231" s="150"/>
      <c r="AE231" s="150"/>
      <c r="AF231" s="150"/>
      <c r="AG231" s="150" t="s">
        <v>180</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2" x14ac:dyDescent="0.2">
      <c r="A232" s="157"/>
      <c r="B232" s="158"/>
      <c r="C232" s="194" t="s">
        <v>64</v>
      </c>
      <c r="D232" s="166"/>
      <c r="E232" s="167">
        <v>3</v>
      </c>
      <c r="F232" s="161"/>
      <c r="G232" s="161"/>
      <c r="H232" s="161"/>
      <c r="I232" s="161"/>
      <c r="J232" s="161"/>
      <c r="K232" s="161"/>
      <c r="L232" s="161"/>
      <c r="M232" s="161"/>
      <c r="N232" s="160"/>
      <c r="O232" s="160"/>
      <c r="P232" s="160"/>
      <c r="Q232" s="160"/>
      <c r="R232" s="161"/>
      <c r="S232" s="161"/>
      <c r="T232" s="161"/>
      <c r="U232" s="161"/>
      <c r="V232" s="161"/>
      <c r="W232" s="161"/>
      <c r="X232" s="161"/>
      <c r="Y232" s="161"/>
      <c r="Z232" s="150"/>
      <c r="AA232" s="150"/>
      <c r="AB232" s="150"/>
      <c r="AC232" s="150"/>
      <c r="AD232" s="150"/>
      <c r="AE232" s="150"/>
      <c r="AF232" s="150"/>
      <c r="AG232" s="150" t="s">
        <v>168</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6">
        <v>50</v>
      </c>
      <c r="B233" s="177" t="s">
        <v>440</v>
      </c>
      <c r="C233" s="193" t="s">
        <v>441</v>
      </c>
      <c r="D233" s="178" t="s">
        <v>260</v>
      </c>
      <c r="E233" s="179">
        <v>18</v>
      </c>
      <c r="F233" s="180"/>
      <c r="G233" s="181">
        <f>ROUND(E233*F233,2)</f>
        <v>0</v>
      </c>
      <c r="H233" s="180"/>
      <c r="I233" s="181">
        <f>ROUND(E233*H233,2)</f>
        <v>0</v>
      </c>
      <c r="J233" s="180"/>
      <c r="K233" s="181">
        <f>ROUND(E233*J233,2)</f>
        <v>0</v>
      </c>
      <c r="L233" s="181">
        <v>21</v>
      </c>
      <c r="M233" s="181">
        <f>G233*(1+L233/100)</f>
        <v>0</v>
      </c>
      <c r="N233" s="179">
        <v>2.2499999999999998E-3</v>
      </c>
      <c r="O233" s="179">
        <f>ROUND(E233*N233,2)</f>
        <v>0.04</v>
      </c>
      <c r="P233" s="179">
        <v>0</v>
      </c>
      <c r="Q233" s="179">
        <f>ROUND(E233*P233,2)</f>
        <v>0</v>
      </c>
      <c r="R233" s="181" t="s">
        <v>414</v>
      </c>
      <c r="S233" s="181" t="s">
        <v>145</v>
      </c>
      <c r="T233" s="182" t="s">
        <v>145</v>
      </c>
      <c r="U233" s="161">
        <v>0.01</v>
      </c>
      <c r="V233" s="161">
        <f>ROUND(E233*U233,2)</f>
        <v>0.18</v>
      </c>
      <c r="W233" s="161"/>
      <c r="X233" s="161" t="s">
        <v>178</v>
      </c>
      <c r="Y233" s="161" t="s">
        <v>207</v>
      </c>
      <c r="Z233" s="150"/>
      <c r="AA233" s="150"/>
      <c r="AB233" s="150"/>
      <c r="AC233" s="150"/>
      <c r="AD233" s="150"/>
      <c r="AE233" s="150"/>
      <c r="AF233" s="150"/>
      <c r="AG233" s="150" t="s">
        <v>180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2" x14ac:dyDescent="0.2">
      <c r="A234" s="157"/>
      <c r="B234" s="158"/>
      <c r="C234" s="194" t="s">
        <v>423</v>
      </c>
      <c r="D234" s="166"/>
      <c r="E234" s="167"/>
      <c r="F234" s="161"/>
      <c r="G234" s="161"/>
      <c r="H234" s="161"/>
      <c r="I234" s="161"/>
      <c r="J234" s="161"/>
      <c r="K234" s="161"/>
      <c r="L234" s="161"/>
      <c r="M234" s="161"/>
      <c r="N234" s="160"/>
      <c r="O234" s="160"/>
      <c r="P234" s="160"/>
      <c r="Q234" s="160"/>
      <c r="R234" s="161"/>
      <c r="S234" s="161"/>
      <c r="T234" s="161"/>
      <c r="U234" s="161"/>
      <c r="V234" s="161"/>
      <c r="W234" s="161"/>
      <c r="X234" s="161"/>
      <c r="Y234" s="161"/>
      <c r="Z234" s="150"/>
      <c r="AA234" s="150"/>
      <c r="AB234" s="150"/>
      <c r="AC234" s="150"/>
      <c r="AD234" s="150"/>
      <c r="AE234" s="150"/>
      <c r="AF234" s="150"/>
      <c r="AG234" s="150" t="s">
        <v>168</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3" x14ac:dyDescent="0.2">
      <c r="A235" s="157"/>
      <c r="B235" s="158"/>
      <c r="C235" s="194" t="s">
        <v>442</v>
      </c>
      <c r="D235" s="166"/>
      <c r="E235" s="167">
        <v>18</v>
      </c>
      <c r="F235" s="161"/>
      <c r="G235" s="161"/>
      <c r="H235" s="161"/>
      <c r="I235" s="161"/>
      <c r="J235" s="161"/>
      <c r="K235" s="161"/>
      <c r="L235" s="161"/>
      <c r="M235" s="161"/>
      <c r="N235" s="160"/>
      <c r="O235" s="160"/>
      <c r="P235" s="160"/>
      <c r="Q235" s="160"/>
      <c r="R235" s="161"/>
      <c r="S235" s="161"/>
      <c r="T235" s="161"/>
      <c r="U235" s="161"/>
      <c r="V235" s="161"/>
      <c r="W235" s="161"/>
      <c r="X235" s="161"/>
      <c r="Y235" s="161"/>
      <c r="Z235" s="150"/>
      <c r="AA235" s="150"/>
      <c r="AB235" s="150"/>
      <c r="AC235" s="150"/>
      <c r="AD235" s="150"/>
      <c r="AE235" s="150"/>
      <c r="AF235" s="150"/>
      <c r="AG235" s="150" t="s">
        <v>168</v>
      </c>
      <c r="AH235" s="150">
        <v>5</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6">
        <v>51</v>
      </c>
      <c r="B236" s="177" t="s">
        <v>443</v>
      </c>
      <c r="C236" s="193" t="s">
        <v>444</v>
      </c>
      <c r="D236" s="178" t="s">
        <v>260</v>
      </c>
      <c r="E236" s="179">
        <v>3</v>
      </c>
      <c r="F236" s="180"/>
      <c r="G236" s="181">
        <f>ROUND(E236*F236,2)</f>
        <v>0</v>
      </c>
      <c r="H236" s="180"/>
      <c r="I236" s="181">
        <f>ROUND(E236*H236,2)</f>
        <v>0</v>
      </c>
      <c r="J236" s="180"/>
      <c r="K236" s="181">
        <f>ROUND(E236*J236,2)</f>
        <v>0</v>
      </c>
      <c r="L236" s="181">
        <v>21</v>
      </c>
      <c r="M236" s="181">
        <f>G236*(1+L236/100)</f>
        <v>0</v>
      </c>
      <c r="N236" s="179">
        <v>0</v>
      </c>
      <c r="O236" s="179">
        <f>ROUND(E236*N236,2)</f>
        <v>0</v>
      </c>
      <c r="P236" s="179">
        <v>0</v>
      </c>
      <c r="Q236" s="179">
        <f>ROUND(E236*P236,2)</f>
        <v>0</v>
      </c>
      <c r="R236" s="181" t="s">
        <v>414</v>
      </c>
      <c r="S236" s="181" t="s">
        <v>145</v>
      </c>
      <c r="T236" s="182" t="s">
        <v>145</v>
      </c>
      <c r="U236" s="161">
        <v>0.154</v>
      </c>
      <c r="V236" s="161">
        <f>ROUND(E236*U236,2)</f>
        <v>0.46</v>
      </c>
      <c r="W236" s="161"/>
      <c r="X236" s="161" t="s">
        <v>178</v>
      </c>
      <c r="Y236" s="161" t="s">
        <v>179</v>
      </c>
      <c r="Z236" s="150"/>
      <c r="AA236" s="150"/>
      <c r="AB236" s="150"/>
      <c r="AC236" s="150"/>
      <c r="AD236" s="150"/>
      <c r="AE236" s="150"/>
      <c r="AF236" s="150"/>
      <c r="AG236" s="150" t="s">
        <v>180</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2" x14ac:dyDescent="0.2">
      <c r="A237" s="157"/>
      <c r="B237" s="158"/>
      <c r="C237" s="267" t="s">
        <v>445</v>
      </c>
      <c r="D237" s="268"/>
      <c r="E237" s="268"/>
      <c r="F237" s="268"/>
      <c r="G237" s="268"/>
      <c r="H237" s="161"/>
      <c r="I237" s="161"/>
      <c r="J237" s="161"/>
      <c r="K237" s="161"/>
      <c r="L237" s="161"/>
      <c r="M237" s="161"/>
      <c r="N237" s="160"/>
      <c r="O237" s="160"/>
      <c r="P237" s="160"/>
      <c r="Q237" s="160"/>
      <c r="R237" s="161"/>
      <c r="S237" s="161"/>
      <c r="T237" s="161"/>
      <c r="U237" s="161"/>
      <c r="V237" s="161"/>
      <c r="W237" s="161"/>
      <c r="X237" s="161"/>
      <c r="Y237" s="161"/>
      <c r="Z237" s="150"/>
      <c r="AA237" s="150"/>
      <c r="AB237" s="150"/>
      <c r="AC237" s="150"/>
      <c r="AD237" s="150"/>
      <c r="AE237" s="150"/>
      <c r="AF237" s="150"/>
      <c r="AG237" s="150" t="s">
        <v>182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2" x14ac:dyDescent="0.2">
      <c r="A238" s="157"/>
      <c r="B238" s="158"/>
      <c r="C238" s="194" t="s">
        <v>446</v>
      </c>
      <c r="D238" s="166"/>
      <c r="E238" s="167">
        <v>3</v>
      </c>
      <c r="F238" s="161"/>
      <c r="G238" s="161"/>
      <c r="H238" s="161"/>
      <c r="I238" s="161"/>
      <c r="J238" s="161"/>
      <c r="K238" s="161"/>
      <c r="L238" s="161"/>
      <c r="M238" s="161"/>
      <c r="N238" s="160"/>
      <c r="O238" s="160"/>
      <c r="P238" s="160"/>
      <c r="Q238" s="160"/>
      <c r="R238" s="161"/>
      <c r="S238" s="161"/>
      <c r="T238" s="161"/>
      <c r="U238" s="161"/>
      <c r="V238" s="161"/>
      <c r="W238" s="161"/>
      <c r="X238" s="161"/>
      <c r="Y238" s="161"/>
      <c r="Z238" s="150"/>
      <c r="AA238" s="150"/>
      <c r="AB238" s="150"/>
      <c r="AC238" s="150"/>
      <c r="AD238" s="150"/>
      <c r="AE238" s="150"/>
      <c r="AF238" s="150"/>
      <c r="AG238" s="150" t="s">
        <v>168</v>
      </c>
      <c r="AH238" s="150">
        <v>5</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x14ac:dyDescent="0.2">
      <c r="A239" s="169" t="s">
        <v>140</v>
      </c>
      <c r="B239" s="170" t="s">
        <v>80</v>
      </c>
      <c r="C239" s="191" t="s">
        <v>81</v>
      </c>
      <c r="D239" s="171"/>
      <c r="E239" s="172"/>
      <c r="F239" s="173"/>
      <c r="G239" s="173">
        <f>SUMIF(AG240:AG246,"&lt;&gt;NOR",G240:G246)</f>
        <v>0</v>
      </c>
      <c r="H239" s="173"/>
      <c r="I239" s="173">
        <f>SUM(I240:I246)</f>
        <v>0</v>
      </c>
      <c r="J239" s="173"/>
      <c r="K239" s="173">
        <f>SUM(K240:K246)</f>
        <v>0</v>
      </c>
      <c r="L239" s="173"/>
      <c r="M239" s="173">
        <f>SUM(M240:M246)</f>
        <v>0</v>
      </c>
      <c r="N239" s="172"/>
      <c r="O239" s="172">
        <f>SUM(O240:O246)</f>
        <v>6.0000000000000005E-2</v>
      </c>
      <c r="P239" s="172"/>
      <c r="Q239" s="172">
        <f>SUM(Q240:Q246)</f>
        <v>0</v>
      </c>
      <c r="R239" s="173"/>
      <c r="S239" s="173"/>
      <c r="T239" s="174"/>
      <c r="U239" s="168"/>
      <c r="V239" s="168">
        <f>SUM(V240:V246)</f>
        <v>1.5</v>
      </c>
      <c r="W239" s="168"/>
      <c r="X239" s="168"/>
      <c r="Y239" s="168"/>
      <c r="AG239" t="s">
        <v>141</v>
      </c>
    </row>
    <row r="240" spans="1:60" ht="33.75" outlineLevel="1" x14ac:dyDescent="0.2">
      <c r="A240" s="176">
        <v>52</v>
      </c>
      <c r="B240" s="177" t="s">
        <v>447</v>
      </c>
      <c r="C240" s="193" t="s">
        <v>448</v>
      </c>
      <c r="D240" s="178" t="s">
        <v>202</v>
      </c>
      <c r="E240" s="179">
        <v>6</v>
      </c>
      <c r="F240" s="180"/>
      <c r="G240" s="181">
        <f>ROUND(E240*F240,2)</f>
        <v>0</v>
      </c>
      <c r="H240" s="180"/>
      <c r="I240" s="181">
        <f>ROUND(E240*H240,2)</f>
        <v>0</v>
      </c>
      <c r="J240" s="180"/>
      <c r="K240" s="181">
        <f>ROUND(E240*J240,2)</f>
        <v>0</v>
      </c>
      <c r="L240" s="181">
        <v>21</v>
      </c>
      <c r="M240" s="181">
        <f>G240*(1+L240/100)</f>
        <v>0</v>
      </c>
      <c r="N240" s="179">
        <v>4.6800000000000001E-3</v>
      </c>
      <c r="O240" s="179">
        <f>ROUND(E240*N240,2)</f>
        <v>0.03</v>
      </c>
      <c r="P240" s="179">
        <v>0</v>
      </c>
      <c r="Q240" s="179">
        <f>ROUND(E240*P240,2)</f>
        <v>0</v>
      </c>
      <c r="R240" s="181" t="s">
        <v>177</v>
      </c>
      <c r="S240" s="181" t="s">
        <v>145</v>
      </c>
      <c r="T240" s="182" t="s">
        <v>145</v>
      </c>
      <c r="U240" s="161">
        <v>0.25</v>
      </c>
      <c r="V240" s="161">
        <f>ROUND(E240*U240,2)</f>
        <v>1.5</v>
      </c>
      <c r="W240" s="161"/>
      <c r="X240" s="161" t="s">
        <v>178</v>
      </c>
      <c r="Y240" s="161" t="s">
        <v>179</v>
      </c>
      <c r="Z240" s="150"/>
      <c r="AA240" s="150"/>
      <c r="AB240" s="150"/>
      <c r="AC240" s="150"/>
      <c r="AD240" s="150"/>
      <c r="AE240" s="150"/>
      <c r="AF240" s="150"/>
      <c r="AG240" s="150" t="s">
        <v>180</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2" x14ac:dyDescent="0.2">
      <c r="A241" s="157"/>
      <c r="B241" s="158"/>
      <c r="C241" s="194" t="s">
        <v>449</v>
      </c>
      <c r="D241" s="166"/>
      <c r="E241" s="167">
        <v>6</v>
      </c>
      <c r="F241" s="161"/>
      <c r="G241" s="161"/>
      <c r="H241" s="161"/>
      <c r="I241" s="161"/>
      <c r="J241" s="161"/>
      <c r="K241" s="161"/>
      <c r="L241" s="161"/>
      <c r="M241" s="161"/>
      <c r="N241" s="160"/>
      <c r="O241" s="160"/>
      <c r="P241" s="160"/>
      <c r="Q241" s="160"/>
      <c r="R241" s="161"/>
      <c r="S241" s="161"/>
      <c r="T241" s="161"/>
      <c r="U241" s="161"/>
      <c r="V241" s="161"/>
      <c r="W241" s="161"/>
      <c r="X241" s="161"/>
      <c r="Y241" s="161"/>
      <c r="Z241" s="150"/>
      <c r="AA241" s="150"/>
      <c r="AB241" s="150"/>
      <c r="AC241" s="150"/>
      <c r="AD241" s="150"/>
      <c r="AE241" s="150"/>
      <c r="AF241" s="150"/>
      <c r="AG241" s="150" t="s">
        <v>168</v>
      </c>
      <c r="AH241" s="150">
        <v>5</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6">
        <v>53</v>
      </c>
      <c r="B242" s="177" t="s">
        <v>450</v>
      </c>
      <c r="C242" s="193" t="s">
        <v>451</v>
      </c>
      <c r="D242" s="178" t="s">
        <v>202</v>
      </c>
      <c r="E242" s="179">
        <v>6</v>
      </c>
      <c r="F242" s="180"/>
      <c r="G242" s="181">
        <f>ROUND(E242*F242,2)</f>
        <v>0</v>
      </c>
      <c r="H242" s="180"/>
      <c r="I242" s="181">
        <f>ROUND(E242*H242,2)</f>
        <v>0</v>
      </c>
      <c r="J242" s="180"/>
      <c r="K242" s="181">
        <f>ROUND(E242*J242,2)</f>
        <v>0</v>
      </c>
      <c r="L242" s="181">
        <v>21</v>
      </c>
      <c r="M242" s="181">
        <f>G242*(1+L242/100)</f>
        <v>0</v>
      </c>
      <c r="N242" s="179">
        <v>3.0000000000000001E-3</v>
      </c>
      <c r="O242" s="179">
        <f>ROUND(E242*N242,2)</f>
        <v>0.02</v>
      </c>
      <c r="P242" s="179">
        <v>0</v>
      </c>
      <c r="Q242" s="179">
        <f>ROUND(E242*P242,2)</f>
        <v>0</v>
      </c>
      <c r="R242" s="181" t="s">
        <v>195</v>
      </c>
      <c r="S242" s="181" t="s">
        <v>145</v>
      </c>
      <c r="T242" s="182" t="s">
        <v>145</v>
      </c>
      <c r="U242" s="161">
        <v>0</v>
      </c>
      <c r="V242" s="161">
        <f>ROUND(E242*U242,2)</f>
        <v>0</v>
      </c>
      <c r="W242" s="161"/>
      <c r="X242" s="161" t="s">
        <v>196</v>
      </c>
      <c r="Y242" s="161" t="s">
        <v>179</v>
      </c>
      <c r="Z242" s="150"/>
      <c r="AA242" s="150"/>
      <c r="AB242" s="150"/>
      <c r="AC242" s="150"/>
      <c r="AD242" s="150"/>
      <c r="AE242" s="150"/>
      <c r="AF242" s="150"/>
      <c r="AG242" s="150" t="s">
        <v>197</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
      <c r="A243" s="157"/>
      <c r="B243" s="158"/>
      <c r="C243" s="194" t="s">
        <v>452</v>
      </c>
      <c r="D243" s="166"/>
      <c r="E243" s="167">
        <v>6</v>
      </c>
      <c r="F243" s="161"/>
      <c r="G243" s="161"/>
      <c r="H243" s="161"/>
      <c r="I243" s="161"/>
      <c r="J243" s="161"/>
      <c r="K243" s="161"/>
      <c r="L243" s="161"/>
      <c r="M243" s="161"/>
      <c r="N243" s="160"/>
      <c r="O243" s="160"/>
      <c r="P243" s="160"/>
      <c r="Q243" s="160"/>
      <c r="R243" s="161"/>
      <c r="S243" s="161"/>
      <c r="T243" s="161"/>
      <c r="U243" s="161"/>
      <c r="V243" s="161"/>
      <c r="W243" s="161"/>
      <c r="X243" s="161"/>
      <c r="Y243" s="161"/>
      <c r="Z243" s="150"/>
      <c r="AA243" s="150"/>
      <c r="AB243" s="150"/>
      <c r="AC243" s="150"/>
      <c r="AD243" s="150"/>
      <c r="AE243" s="150"/>
      <c r="AF243" s="150"/>
      <c r="AG243" s="150" t="s">
        <v>168</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76">
        <v>54</v>
      </c>
      <c r="B244" s="177" t="s">
        <v>453</v>
      </c>
      <c r="C244" s="193" t="s">
        <v>454</v>
      </c>
      <c r="D244" s="178" t="s">
        <v>202</v>
      </c>
      <c r="E244" s="179">
        <v>18</v>
      </c>
      <c r="F244" s="180"/>
      <c r="G244" s="181">
        <f>ROUND(E244*F244,2)</f>
        <v>0</v>
      </c>
      <c r="H244" s="180"/>
      <c r="I244" s="181">
        <f>ROUND(E244*H244,2)</f>
        <v>0</v>
      </c>
      <c r="J244" s="180"/>
      <c r="K244" s="181">
        <f>ROUND(E244*J244,2)</f>
        <v>0</v>
      </c>
      <c r="L244" s="181">
        <v>21</v>
      </c>
      <c r="M244" s="181">
        <f>G244*(1+L244/100)</f>
        <v>0</v>
      </c>
      <c r="N244" s="179">
        <v>3.2000000000000003E-4</v>
      </c>
      <c r="O244" s="179">
        <f>ROUND(E244*N244,2)</f>
        <v>0.01</v>
      </c>
      <c r="P244" s="179">
        <v>0</v>
      </c>
      <c r="Q244" s="179">
        <f>ROUND(E244*P244,2)</f>
        <v>0</v>
      </c>
      <c r="R244" s="181" t="s">
        <v>195</v>
      </c>
      <c r="S244" s="181" t="s">
        <v>145</v>
      </c>
      <c r="T244" s="182" t="s">
        <v>145</v>
      </c>
      <c r="U244" s="161">
        <v>0</v>
      </c>
      <c r="V244" s="161">
        <f>ROUND(E244*U244,2)</f>
        <v>0</v>
      </c>
      <c r="W244" s="161"/>
      <c r="X244" s="161" t="s">
        <v>196</v>
      </c>
      <c r="Y244" s="161" t="s">
        <v>179</v>
      </c>
      <c r="Z244" s="150"/>
      <c r="AA244" s="150"/>
      <c r="AB244" s="150"/>
      <c r="AC244" s="150"/>
      <c r="AD244" s="150"/>
      <c r="AE244" s="150"/>
      <c r="AF244" s="150"/>
      <c r="AG244" s="150" t="s">
        <v>197</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2" x14ac:dyDescent="0.2">
      <c r="A245" s="157"/>
      <c r="B245" s="158"/>
      <c r="C245" s="194" t="s">
        <v>455</v>
      </c>
      <c r="D245" s="166"/>
      <c r="E245" s="167">
        <v>18</v>
      </c>
      <c r="F245" s="161"/>
      <c r="G245" s="161"/>
      <c r="H245" s="161"/>
      <c r="I245" s="161"/>
      <c r="J245" s="161"/>
      <c r="K245" s="161"/>
      <c r="L245" s="161"/>
      <c r="M245" s="161"/>
      <c r="N245" s="160"/>
      <c r="O245" s="160"/>
      <c r="P245" s="160"/>
      <c r="Q245" s="160"/>
      <c r="R245" s="161"/>
      <c r="S245" s="161"/>
      <c r="T245" s="161"/>
      <c r="U245" s="161"/>
      <c r="V245" s="161"/>
      <c r="W245" s="161"/>
      <c r="X245" s="161"/>
      <c r="Y245" s="161"/>
      <c r="Z245" s="150"/>
      <c r="AA245" s="150"/>
      <c r="AB245" s="150"/>
      <c r="AC245" s="150"/>
      <c r="AD245" s="150"/>
      <c r="AE245" s="150"/>
      <c r="AF245" s="150"/>
      <c r="AG245" s="150" t="s">
        <v>168</v>
      </c>
      <c r="AH245" s="150">
        <v>5</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
      <c r="A246" s="157"/>
      <c r="B246" s="158"/>
      <c r="C246" s="194" t="s">
        <v>456</v>
      </c>
      <c r="D246" s="166"/>
      <c r="E246" s="167"/>
      <c r="F246" s="161"/>
      <c r="G246" s="161"/>
      <c r="H246" s="161"/>
      <c r="I246" s="161"/>
      <c r="J246" s="161"/>
      <c r="K246" s="161"/>
      <c r="L246" s="161"/>
      <c r="M246" s="161"/>
      <c r="N246" s="160"/>
      <c r="O246" s="160"/>
      <c r="P246" s="160"/>
      <c r="Q246" s="160"/>
      <c r="R246" s="161"/>
      <c r="S246" s="161"/>
      <c r="T246" s="161"/>
      <c r="U246" s="161"/>
      <c r="V246" s="161"/>
      <c r="W246" s="161"/>
      <c r="X246" s="161"/>
      <c r="Y246" s="161"/>
      <c r="Z246" s="150"/>
      <c r="AA246" s="150"/>
      <c r="AB246" s="150"/>
      <c r="AC246" s="150"/>
      <c r="AD246" s="150"/>
      <c r="AE246" s="150"/>
      <c r="AF246" s="150"/>
      <c r="AG246" s="150" t="s">
        <v>168</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x14ac:dyDescent="0.2">
      <c r="A247" s="169" t="s">
        <v>140</v>
      </c>
      <c r="B247" s="170" t="s">
        <v>82</v>
      </c>
      <c r="C247" s="191" t="s">
        <v>83</v>
      </c>
      <c r="D247" s="171"/>
      <c r="E247" s="172"/>
      <c r="F247" s="173"/>
      <c r="G247" s="173">
        <f>SUMIF(AG248:AG273,"&lt;&gt;NOR",G248:G273)</f>
        <v>0</v>
      </c>
      <c r="H247" s="173"/>
      <c r="I247" s="173">
        <f>SUM(I248:I273)</f>
        <v>0</v>
      </c>
      <c r="J247" s="173"/>
      <c r="K247" s="173">
        <f>SUM(K248:K273)</f>
        <v>0</v>
      </c>
      <c r="L247" s="173"/>
      <c r="M247" s="173">
        <f>SUM(M248:M273)</f>
        <v>0</v>
      </c>
      <c r="N247" s="172"/>
      <c r="O247" s="172">
        <f>SUM(O248:O273)</f>
        <v>0.24000000000000002</v>
      </c>
      <c r="P247" s="172"/>
      <c r="Q247" s="172">
        <f>SUM(Q248:Q273)</f>
        <v>275.92</v>
      </c>
      <c r="R247" s="173"/>
      <c r="S247" s="173"/>
      <c r="T247" s="174"/>
      <c r="U247" s="168"/>
      <c r="V247" s="168">
        <f>SUM(V248:V273)</f>
        <v>1159.03</v>
      </c>
      <c r="W247" s="168"/>
      <c r="X247" s="168"/>
      <c r="Y247" s="168"/>
      <c r="AG247" t="s">
        <v>141</v>
      </c>
    </row>
    <row r="248" spans="1:60" outlineLevel="1" x14ac:dyDescent="0.2">
      <c r="A248" s="176">
        <v>55</v>
      </c>
      <c r="B248" s="177" t="s">
        <v>457</v>
      </c>
      <c r="C248" s="193" t="s">
        <v>458</v>
      </c>
      <c r="D248" s="178" t="s">
        <v>186</v>
      </c>
      <c r="E248" s="179">
        <v>100.0188</v>
      </c>
      <c r="F248" s="180"/>
      <c r="G248" s="181">
        <f>ROUND(E248*F248,2)</f>
        <v>0</v>
      </c>
      <c r="H248" s="180"/>
      <c r="I248" s="181">
        <f>ROUND(E248*H248,2)</f>
        <v>0</v>
      </c>
      <c r="J248" s="180"/>
      <c r="K248" s="181">
        <f>ROUND(E248*J248,2)</f>
        <v>0</v>
      </c>
      <c r="L248" s="181">
        <v>21</v>
      </c>
      <c r="M248" s="181">
        <f>G248*(1+L248/100)</f>
        <v>0</v>
      </c>
      <c r="N248" s="179">
        <v>2.33E-3</v>
      </c>
      <c r="O248" s="179">
        <f>ROUND(E248*N248,2)</f>
        <v>0.23</v>
      </c>
      <c r="P248" s="179">
        <v>2.4470000000000001</v>
      </c>
      <c r="Q248" s="179">
        <f>ROUND(E248*P248,2)</f>
        <v>244.75</v>
      </c>
      <c r="R248" s="181" t="s">
        <v>187</v>
      </c>
      <c r="S248" s="181" t="s">
        <v>145</v>
      </c>
      <c r="T248" s="182" t="s">
        <v>145</v>
      </c>
      <c r="U248" s="161">
        <v>7.8559999999999999</v>
      </c>
      <c r="V248" s="161">
        <f>ROUND(E248*U248,2)</f>
        <v>785.75</v>
      </c>
      <c r="W248" s="161"/>
      <c r="X248" s="161" t="s">
        <v>178</v>
      </c>
      <c r="Y248" s="161" t="s">
        <v>179</v>
      </c>
      <c r="Z248" s="150"/>
      <c r="AA248" s="150"/>
      <c r="AB248" s="150"/>
      <c r="AC248" s="150"/>
      <c r="AD248" s="150"/>
      <c r="AE248" s="150"/>
      <c r="AF248" s="150"/>
      <c r="AG248" s="150" t="s">
        <v>180</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2" x14ac:dyDescent="0.2">
      <c r="A249" s="157"/>
      <c r="B249" s="158"/>
      <c r="C249" s="267" t="s">
        <v>459</v>
      </c>
      <c r="D249" s="268"/>
      <c r="E249" s="268"/>
      <c r="F249" s="268"/>
      <c r="G249" s="268"/>
      <c r="H249" s="161"/>
      <c r="I249" s="161"/>
      <c r="J249" s="161"/>
      <c r="K249" s="161"/>
      <c r="L249" s="161"/>
      <c r="M249" s="161"/>
      <c r="N249" s="160"/>
      <c r="O249" s="160"/>
      <c r="P249" s="160"/>
      <c r="Q249" s="160"/>
      <c r="R249" s="161"/>
      <c r="S249" s="161"/>
      <c r="T249" s="161"/>
      <c r="U249" s="161"/>
      <c r="V249" s="161"/>
      <c r="W249" s="161"/>
      <c r="X249" s="161"/>
      <c r="Y249" s="161"/>
      <c r="Z249" s="150"/>
      <c r="AA249" s="150"/>
      <c r="AB249" s="150"/>
      <c r="AC249" s="150"/>
      <c r="AD249" s="150"/>
      <c r="AE249" s="150"/>
      <c r="AF249" s="150"/>
      <c r="AG249" s="150" t="s">
        <v>182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90" t="str">
        <f>C249</f>
        <v>s naložením vybouraných hmot a suti na dopravní prostředek nebo s odklizením na hromady do vzdálenosti 20 m</v>
      </c>
      <c r="BB249" s="150"/>
      <c r="BC249" s="150"/>
      <c r="BD249" s="150"/>
      <c r="BE249" s="150"/>
      <c r="BF249" s="150"/>
      <c r="BG249" s="150"/>
      <c r="BH249" s="150"/>
    </row>
    <row r="250" spans="1:60" outlineLevel="2" x14ac:dyDescent="0.2">
      <c r="A250" s="157"/>
      <c r="B250" s="158"/>
      <c r="C250" s="258" t="s">
        <v>460</v>
      </c>
      <c r="D250" s="259"/>
      <c r="E250" s="259"/>
      <c r="F250" s="259"/>
      <c r="G250" s="259"/>
      <c r="H250" s="161"/>
      <c r="I250" s="161"/>
      <c r="J250" s="161"/>
      <c r="K250" s="161"/>
      <c r="L250" s="161"/>
      <c r="M250" s="161"/>
      <c r="N250" s="160"/>
      <c r="O250" s="160"/>
      <c r="P250" s="160"/>
      <c r="Q250" s="160"/>
      <c r="R250" s="161"/>
      <c r="S250" s="161"/>
      <c r="T250" s="161"/>
      <c r="U250" s="161"/>
      <c r="V250" s="161"/>
      <c r="W250" s="161"/>
      <c r="X250" s="161"/>
      <c r="Y250" s="161"/>
      <c r="Z250" s="150"/>
      <c r="AA250" s="150"/>
      <c r="AB250" s="150"/>
      <c r="AC250" s="150"/>
      <c r="AD250" s="150"/>
      <c r="AE250" s="150"/>
      <c r="AF250" s="150"/>
      <c r="AG250" s="150" t="s">
        <v>153</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90" t="str">
        <f>C250</f>
        <v>Včetně bourání geotextilií, výplně otvorů tvárnic, drenáží, trubek a dilatačních prvků apod. zabudovaných v bouraných konstrukcích.</v>
      </c>
      <c r="BB250" s="150"/>
      <c r="BC250" s="150"/>
      <c r="BD250" s="150"/>
      <c r="BE250" s="150"/>
      <c r="BF250" s="150"/>
      <c r="BG250" s="150"/>
      <c r="BH250" s="150"/>
    </row>
    <row r="251" spans="1:60" outlineLevel="2" x14ac:dyDescent="0.2">
      <c r="A251" s="157"/>
      <c r="B251" s="158"/>
      <c r="C251" s="194" t="s">
        <v>461</v>
      </c>
      <c r="D251" s="166"/>
      <c r="E251" s="167">
        <v>15.875999999999999</v>
      </c>
      <c r="F251" s="161"/>
      <c r="G251" s="161"/>
      <c r="H251" s="161"/>
      <c r="I251" s="161"/>
      <c r="J251" s="161"/>
      <c r="K251" s="161"/>
      <c r="L251" s="161"/>
      <c r="M251" s="161"/>
      <c r="N251" s="160"/>
      <c r="O251" s="160"/>
      <c r="P251" s="160"/>
      <c r="Q251" s="160"/>
      <c r="R251" s="161"/>
      <c r="S251" s="161"/>
      <c r="T251" s="161"/>
      <c r="U251" s="161"/>
      <c r="V251" s="161"/>
      <c r="W251" s="161"/>
      <c r="X251" s="161"/>
      <c r="Y251" s="161"/>
      <c r="Z251" s="150"/>
      <c r="AA251" s="150"/>
      <c r="AB251" s="150"/>
      <c r="AC251" s="150"/>
      <c r="AD251" s="150"/>
      <c r="AE251" s="150"/>
      <c r="AF251" s="150"/>
      <c r="AG251" s="150" t="s">
        <v>168</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
      <c r="A252" s="157"/>
      <c r="B252" s="158"/>
      <c r="C252" s="194" t="s">
        <v>462</v>
      </c>
      <c r="D252" s="166"/>
      <c r="E252" s="167">
        <v>18.521999999999998</v>
      </c>
      <c r="F252" s="161"/>
      <c r="G252" s="161"/>
      <c r="H252" s="161"/>
      <c r="I252" s="161"/>
      <c r="J252" s="161"/>
      <c r="K252" s="161"/>
      <c r="L252" s="161"/>
      <c r="M252" s="161"/>
      <c r="N252" s="160"/>
      <c r="O252" s="160"/>
      <c r="P252" s="160"/>
      <c r="Q252" s="160"/>
      <c r="R252" s="161"/>
      <c r="S252" s="161"/>
      <c r="T252" s="161"/>
      <c r="U252" s="161"/>
      <c r="V252" s="161"/>
      <c r="W252" s="161"/>
      <c r="X252" s="161"/>
      <c r="Y252" s="161"/>
      <c r="Z252" s="150"/>
      <c r="AA252" s="150"/>
      <c r="AB252" s="150"/>
      <c r="AC252" s="150"/>
      <c r="AD252" s="150"/>
      <c r="AE252" s="150"/>
      <c r="AF252" s="150"/>
      <c r="AG252" s="150" t="s">
        <v>168</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3" x14ac:dyDescent="0.2">
      <c r="A253" s="157"/>
      <c r="B253" s="158"/>
      <c r="C253" s="194" t="s">
        <v>463</v>
      </c>
      <c r="D253" s="166"/>
      <c r="E253" s="167">
        <v>8.6435999999999993</v>
      </c>
      <c r="F253" s="161"/>
      <c r="G253" s="161"/>
      <c r="H253" s="161"/>
      <c r="I253" s="161"/>
      <c r="J253" s="161"/>
      <c r="K253" s="161"/>
      <c r="L253" s="161"/>
      <c r="M253" s="161"/>
      <c r="N253" s="160"/>
      <c r="O253" s="160"/>
      <c r="P253" s="160"/>
      <c r="Q253" s="160"/>
      <c r="R253" s="161"/>
      <c r="S253" s="161"/>
      <c r="T253" s="161"/>
      <c r="U253" s="161"/>
      <c r="V253" s="161"/>
      <c r="W253" s="161"/>
      <c r="X253" s="161"/>
      <c r="Y253" s="161"/>
      <c r="Z253" s="150"/>
      <c r="AA253" s="150"/>
      <c r="AB253" s="150"/>
      <c r="AC253" s="150"/>
      <c r="AD253" s="150"/>
      <c r="AE253" s="150"/>
      <c r="AF253" s="150"/>
      <c r="AG253" s="150" t="s">
        <v>168</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3" x14ac:dyDescent="0.2">
      <c r="A254" s="157"/>
      <c r="B254" s="158"/>
      <c r="C254" s="194" t="s">
        <v>464</v>
      </c>
      <c r="D254" s="166"/>
      <c r="E254" s="167">
        <v>11.113200000000001</v>
      </c>
      <c r="F254" s="161"/>
      <c r="G254" s="161"/>
      <c r="H254" s="161"/>
      <c r="I254" s="161"/>
      <c r="J254" s="161"/>
      <c r="K254" s="161"/>
      <c r="L254" s="161"/>
      <c r="M254" s="161"/>
      <c r="N254" s="160"/>
      <c r="O254" s="160"/>
      <c r="P254" s="160"/>
      <c r="Q254" s="160"/>
      <c r="R254" s="161"/>
      <c r="S254" s="161"/>
      <c r="T254" s="161"/>
      <c r="U254" s="161"/>
      <c r="V254" s="161"/>
      <c r="W254" s="161"/>
      <c r="X254" s="161"/>
      <c r="Y254" s="161"/>
      <c r="Z254" s="150"/>
      <c r="AA254" s="150"/>
      <c r="AB254" s="150"/>
      <c r="AC254" s="150"/>
      <c r="AD254" s="150"/>
      <c r="AE254" s="150"/>
      <c r="AF254" s="150"/>
      <c r="AG254" s="150" t="s">
        <v>168</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3" x14ac:dyDescent="0.2">
      <c r="A255" s="157"/>
      <c r="B255" s="158"/>
      <c r="C255" s="194" t="s">
        <v>465</v>
      </c>
      <c r="D255" s="166"/>
      <c r="E255" s="167">
        <v>21.167999999999999</v>
      </c>
      <c r="F255" s="161"/>
      <c r="G255" s="161"/>
      <c r="H255" s="161"/>
      <c r="I255" s="161"/>
      <c r="J255" s="161"/>
      <c r="K255" s="161"/>
      <c r="L255" s="161"/>
      <c r="M255" s="161"/>
      <c r="N255" s="160"/>
      <c r="O255" s="160"/>
      <c r="P255" s="160"/>
      <c r="Q255" s="160"/>
      <c r="R255" s="161"/>
      <c r="S255" s="161"/>
      <c r="T255" s="161"/>
      <c r="U255" s="161"/>
      <c r="V255" s="161"/>
      <c r="W255" s="161"/>
      <c r="X255" s="161"/>
      <c r="Y255" s="161"/>
      <c r="Z255" s="150"/>
      <c r="AA255" s="150"/>
      <c r="AB255" s="150"/>
      <c r="AC255" s="150"/>
      <c r="AD255" s="150"/>
      <c r="AE255" s="150"/>
      <c r="AF255" s="150"/>
      <c r="AG255" s="150" t="s">
        <v>168</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3" x14ac:dyDescent="0.2">
      <c r="A256" s="157"/>
      <c r="B256" s="158"/>
      <c r="C256" s="194" t="s">
        <v>466</v>
      </c>
      <c r="D256" s="166"/>
      <c r="E256" s="167">
        <v>24.696000000000002</v>
      </c>
      <c r="F256" s="161"/>
      <c r="G256" s="161"/>
      <c r="H256" s="161"/>
      <c r="I256" s="161"/>
      <c r="J256" s="161"/>
      <c r="K256" s="161"/>
      <c r="L256" s="161"/>
      <c r="M256" s="161"/>
      <c r="N256" s="160"/>
      <c r="O256" s="160"/>
      <c r="P256" s="160"/>
      <c r="Q256" s="160"/>
      <c r="R256" s="161"/>
      <c r="S256" s="161"/>
      <c r="T256" s="161"/>
      <c r="U256" s="161"/>
      <c r="V256" s="161"/>
      <c r="W256" s="161"/>
      <c r="X256" s="161"/>
      <c r="Y256" s="161"/>
      <c r="Z256" s="150"/>
      <c r="AA256" s="150"/>
      <c r="AB256" s="150"/>
      <c r="AC256" s="150"/>
      <c r="AD256" s="150"/>
      <c r="AE256" s="150"/>
      <c r="AF256" s="150"/>
      <c r="AG256" s="150" t="s">
        <v>168</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6">
        <v>56</v>
      </c>
      <c r="B257" s="177" t="s">
        <v>457</v>
      </c>
      <c r="C257" s="193" t="s">
        <v>458</v>
      </c>
      <c r="D257" s="178" t="s">
        <v>186</v>
      </c>
      <c r="E257" s="179">
        <v>5.85</v>
      </c>
      <c r="F257" s="180"/>
      <c r="G257" s="181">
        <f>ROUND(E257*F257,2)</f>
        <v>0</v>
      </c>
      <c r="H257" s="180"/>
      <c r="I257" s="181">
        <f>ROUND(E257*H257,2)</f>
        <v>0</v>
      </c>
      <c r="J257" s="180"/>
      <c r="K257" s="181">
        <f>ROUND(E257*J257,2)</f>
        <v>0</v>
      </c>
      <c r="L257" s="181">
        <v>21</v>
      </c>
      <c r="M257" s="181">
        <f>G257*(1+L257/100)</f>
        <v>0</v>
      </c>
      <c r="N257" s="179">
        <v>2.33E-3</v>
      </c>
      <c r="O257" s="179">
        <f>ROUND(E257*N257,2)</f>
        <v>0.01</v>
      </c>
      <c r="P257" s="179">
        <v>2.4470000000000001</v>
      </c>
      <c r="Q257" s="179">
        <f>ROUND(E257*P257,2)</f>
        <v>14.31</v>
      </c>
      <c r="R257" s="181" t="s">
        <v>187</v>
      </c>
      <c r="S257" s="181" t="s">
        <v>145</v>
      </c>
      <c r="T257" s="182" t="s">
        <v>145</v>
      </c>
      <c r="U257" s="161">
        <v>7.8559999999999999</v>
      </c>
      <c r="V257" s="161">
        <f>ROUND(E257*U257,2)</f>
        <v>45.96</v>
      </c>
      <c r="W257" s="161"/>
      <c r="X257" s="161" t="s">
        <v>178</v>
      </c>
      <c r="Y257" s="161" t="s">
        <v>179</v>
      </c>
      <c r="Z257" s="150"/>
      <c r="AA257" s="150"/>
      <c r="AB257" s="150"/>
      <c r="AC257" s="150"/>
      <c r="AD257" s="150"/>
      <c r="AE257" s="150"/>
      <c r="AF257" s="150"/>
      <c r="AG257" s="150" t="s">
        <v>180</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2" x14ac:dyDescent="0.2">
      <c r="A258" s="157"/>
      <c r="B258" s="158"/>
      <c r="C258" s="267" t="s">
        <v>459</v>
      </c>
      <c r="D258" s="268"/>
      <c r="E258" s="268"/>
      <c r="F258" s="268"/>
      <c r="G258" s="268"/>
      <c r="H258" s="161"/>
      <c r="I258" s="161"/>
      <c r="J258" s="161"/>
      <c r="K258" s="161"/>
      <c r="L258" s="161"/>
      <c r="M258" s="161"/>
      <c r="N258" s="160"/>
      <c r="O258" s="160"/>
      <c r="P258" s="160"/>
      <c r="Q258" s="160"/>
      <c r="R258" s="161"/>
      <c r="S258" s="161"/>
      <c r="T258" s="161"/>
      <c r="U258" s="161"/>
      <c r="V258" s="161"/>
      <c r="W258" s="161"/>
      <c r="X258" s="161"/>
      <c r="Y258" s="161"/>
      <c r="Z258" s="150"/>
      <c r="AA258" s="150"/>
      <c r="AB258" s="150"/>
      <c r="AC258" s="150"/>
      <c r="AD258" s="150"/>
      <c r="AE258" s="150"/>
      <c r="AF258" s="150"/>
      <c r="AG258" s="150" t="s">
        <v>182</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90" t="str">
        <f>C258</f>
        <v>s naložením vybouraných hmot a suti na dopravní prostředek nebo s odklizením na hromady do vzdálenosti 20 m</v>
      </c>
      <c r="BB258" s="150"/>
      <c r="BC258" s="150"/>
      <c r="BD258" s="150"/>
      <c r="BE258" s="150"/>
      <c r="BF258" s="150"/>
      <c r="BG258" s="150"/>
      <c r="BH258" s="150"/>
    </row>
    <row r="259" spans="1:60" outlineLevel="2" x14ac:dyDescent="0.2">
      <c r="A259" s="157"/>
      <c r="B259" s="158"/>
      <c r="C259" s="258" t="s">
        <v>460</v>
      </c>
      <c r="D259" s="259"/>
      <c r="E259" s="259"/>
      <c r="F259" s="259"/>
      <c r="G259" s="259"/>
      <c r="H259" s="161"/>
      <c r="I259" s="161"/>
      <c r="J259" s="161"/>
      <c r="K259" s="161"/>
      <c r="L259" s="161"/>
      <c r="M259" s="161"/>
      <c r="N259" s="160"/>
      <c r="O259" s="160"/>
      <c r="P259" s="160"/>
      <c r="Q259" s="160"/>
      <c r="R259" s="161"/>
      <c r="S259" s="161"/>
      <c r="T259" s="161"/>
      <c r="U259" s="161"/>
      <c r="V259" s="161"/>
      <c r="W259" s="161"/>
      <c r="X259" s="161"/>
      <c r="Y259" s="161"/>
      <c r="Z259" s="150"/>
      <c r="AA259" s="150"/>
      <c r="AB259" s="150"/>
      <c r="AC259" s="150"/>
      <c r="AD259" s="150"/>
      <c r="AE259" s="150"/>
      <c r="AF259" s="150"/>
      <c r="AG259" s="150" t="s">
        <v>153</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90" t="str">
        <f>C259</f>
        <v>Včetně bourání geotextilií, výplně otvorů tvárnic, drenáží, trubek a dilatačních prvků apod. zabudovaných v bouraných konstrukcích.</v>
      </c>
      <c r="BB259" s="150"/>
      <c r="BC259" s="150"/>
      <c r="BD259" s="150"/>
      <c r="BE259" s="150"/>
      <c r="BF259" s="150"/>
      <c r="BG259" s="150"/>
      <c r="BH259" s="150"/>
    </row>
    <row r="260" spans="1:60" outlineLevel="2" x14ac:dyDescent="0.2">
      <c r="A260" s="157"/>
      <c r="B260" s="158"/>
      <c r="C260" s="194" t="s">
        <v>467</v>
      </c>
      <c r="D260" s="166"/>
      <c r="E260" s="167">
        <v>5.85</v>
      </c>
      <c r="F260" s="161"/>
      <c r="G260" s="161"/>
      <c r="H260" s="161"/>
      <c r="I260" s="161"/>
      <c r="J260" s="161"/>
      <c r="K260" s="161"/>
      <c r="L260" s="161"/>
      <c r="M260" s="161"/>
      <c r="N260" s="160"/>
      <c r="O260" s="160"/>
      <c r="P260" s="160"/>
      <c r="Q260" s="160"/>
      <c r="R260" s="161"/>
      <c r="S260" s="161"/>
      <c r="T260" s="161"/>
      <c r="U260" s="161"/>
      <c r="V260" s="161"/>
      <c r="W260" s="161"/>
      <c r="X260" s="161"/>
      <c r="Y260" s="161"/>
      <c r="Z260" s="150"/>
      <c r="AA260" s="150"/>
      <c r="AB260" s="150"/>
      <c r="AC260" s="150"/>
      <c r="AD260" s="150"/>
      <c r="AE260" s="150"/>
      <c r="AF260" s="150"/>
      <c r="AG260" s="150" t="s">
        <v>168</v>
      </c>
      <c r="AH260" s="150">
        <v>5</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2.5" outlineLevel="1" x14ac:dyDescent="0.2">
      <c r="A261" s="176">
        <v>57</v>
      </c>
      <c r="B261" s="177" t="s">
        <v>468</v>
      </c>
      <c r="C261" s="193" t="s">
        <v>469</v>
      </c>
      <c r="D261" s="178" t="s">
        <v>176</v>
      </c>
      <c r="E261" s="179">
        <v>19.97</v>
      </c>
      <c r="F261" s="180"/>
      <c r="G261" s="181">
        <f>ROUND(E261*F261,2)</f>
        <v>0</v>
      </c>
      <c r="H261" s="180"/>
      <c r="I261" s="181">
        <f>ROUND(E261*H261,2)</f>
        <v>0</v>
      </c>
      <c r="J261" s="180"/>
      <c r="K261" s="181">
        <f>ROUND(E261*J261,2)</f>
        <v>0</v>
      </c>
      <c r="L261" s="181">
        <v>21</v>
      </c>
      <c r="M261" s="181">
        <f>G261*(1+L261/100)</f>
        <v>0</v>
      </c>
      <c r="N261" s="179">
        <v>0</v>
      </c>
      <c r="O261" s="179">
        <f>ROUND(E261*N261,2)</f>
        <v>0</v>
      </c>
      <c r="P261" s="179">
        <v>1.319E-2</v>
      </c>
      <c r="Q261" s="179">
        <f>ROUND(E261*P261,2)</f>
        <v>0.26</v>
      </c>
      <c r="R261" s="181" t="s">
        <v>470</v>
      </c>
      <c r="S261" s="181" t="s">
        <v>145</v>
      </c>
      <c r="T261" s="182" t="s">
        <v>145</v>
      </c>
      <c r="U261" s="161">
        <v>0.24099999999999999</v>
      </c>
      <c r="V261" s="161">
        <f>ROUND(E261*U261,2)</f>
        <v>4.8099999999999996</v>
      </c>
      <c r="W261" s="161"/>
      <c r="X261" s="161" t="s">
        <v>178</v>
      </c>
      <c r="Y261" s="161" t="s">
        <v>179</v>
      </c>
      <c r="Z261" s="150"/>
      <c r="AA261" s="150"/>
      <c r="AB261" s="150"/>
      <c r="AC261" s="150"/>
      <c r="AD261" s="150"/>
      <c r="AE261" s="150"/>
      <c r="AF261" s="150"/>
      <c r="AG261" s="150" t="s">
        <v>180</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2" x14ac:dyDescent="0.2">
      <c r="A262" s="157"/>
      <c r="B262" s="158"/>
      <c r="C262" s="194" t="s">
        <v>471</v>
      </c>
      <c r="D262" s="166"/>
      <c r="E262" s="167">
        <v>10.199999999999999</v>
      </c>
      <c r="F262" s="161"/>
      <c r="G262" s="161"/>
      <c r="H262" s="161"/>
      <c r="I262" s="161"/>
      <c r="J262" s="161"/>
      <c r="K262" s="161"/>
      <c r="L262" s="161"/>
      <c r="M262" s="161"/>
      <c r="N262" s="160"/>
      <c r="O262" s="160"/>
      <c r="P262" s="160"/>
      <c r="Q262" s="160"/>
      <c r="R262" s="161"/>
      <c r="S262" s="161"/>
      <c r="T262" s="161"/>
      <c r="U262" s="161"/>
      <c r="V262" s="161"/>
      <c r="W262" s="161"/>
      <c r="X262" s="161"/>
      <c r="Y262" s="161"/>
      <c r="Z262" s="150"/>
      <c r="AA262" s="150"/>
      <c r="AB262" s="150"/>
      <c r="AC262" s="150"/>
      <c r="AD262" s="150"/>
      <c r="AE262" s="150"/>
      <c r="AF262" s="150"/>
      <c r="AG262" s="150" t="s">
        <v>168</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3" x14ac:dyDescent="0.2">
      <c r="A263" s="157"/>
      <c r="B263" s="158"/>
      <c r="C263" s="194" t="s">
        <v>472</v>
      </c>
      <c r="D263" s="166"/>
      <c r="E263" s="167">
        <v>9.2159999999999993</v>
      </c>
      <c r="F263" s="161"/>
      <c r="G263" s="161"/>
      <c r="H263" s="161"/>
      <c r="I263" s="161"/>
      <c r="J263" s="161"/>
      <c r="K263" s="161"/>
      <c r="L263" s="161"/>
      <c r="M263" s="161"/>
      <c r="N263" s="160"/>
      <c r="O263" s="160"/>
      <c r="P263" s="160"/>
      <c r="Q263" s="160"/>
      <c r="R263" s="161"/>
      <c r="S263" s="161"/>
      <c r="T263" s="161"/>
      <c r="U263" s="161"/>
      <c r="V263" s="161"/>
      <c r="W263" s="161"/>
      <c r="X263" s="161"/>
      <c r="Y263" s="161"/>
      <c r="Z263" s="150"/>
      <c r="AA263" s="150"/>
      <c r="AB263" s="150"/>
      <c r="AC263" s="150"/>
      <c r="AD263" s="150"/>
      <c r="AE263" s="150"/>
      <c r="AF263" s="150"/>
      <c r="AG263" s="150" t="s">
        <v>168</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3" x14ac:dyDescent="0.2">
      <c r="A264" s="157"/>
      <c r="B264" s="158"/>
      <c r="C264" s="194" t="s">
        <v>473</v>
      </c>
      <c r="D264" s="166"/>
      <c r="E264" s="167">
        <v>0.14399999999999999</v>
      </c>
      <c r="F264" s="161"/>
      <c r="G264" s="161"/>
      <c r="H264" s="161"/>
      <c r="I264" s="161"/>
      <c r="J264" s="161"/>
      <c r="K264" s="161"/>
      <c r="L264" s="161"/>
      <c r="M264" s="161"/>
      <c r="N264" s="160"/>
      <c r="O264" s="160"/>
      <c r="P264" s="160"/>
      <c r="Q264" s="160"/>
      <c r="R264" s="161"/>
      <c r="S264" s="161"/>
      <c r="T264" s="161"/>
      <c r="U264" s="161"/>
      <c r="V264" s="161"/>
      <c r="W264" s="161"/>
      <c r="X264" s="161"/>
      <c r="Y264" s="161"/>
      <c r="Z264" s="150"/>
      <c r="AA264" s="150"/>
      <c r="AB264" s="150"/>
      <c r="AC264" s="150"/>
      <c r="AD264" s="150"/>
      <c r="AE264" s="150"/>
      <c r="AF264" s="150"/>
      <c r="AG264" s="150" t="s">
        <v>168</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3" x14ac:dyDescent="0.2">
      <c r="A265" s="157"/>
      <c r="B265" s="158"/>
      <c r="C265" s="194" t="s">
        <v>474</v>
      </c>
      <c r="D265" s="166"/>
      <c r="E265" s="167">
        <v>0.41</v>
      </c>
      <c r="F265" s="161"/>
      <c r="G265" s="161"/>
      <c r="H265" s="161"/>
      <c r="I265" s="161"/>
      <c r="J265" s="161"/>
      <c r="K265" s="161"/>
      <c r="L265" s="161"/>
      <c r="M265" s="161"/>
      <c r="N265" s="160"/>
      <c r="O265" s="160"/>
      <c r="P265" s="160"/>
      <c r="Q265" s="160"/>
      <c r="R265" s="161"/>
      <c r="S265" s="161"/>
      <c r="T265" s="161"/>
      <c r="U265" s="161"/>
      <c r="V265" s="161"/>
      <c r="W265" s="161"/>
      <c r="X265" s="161"/>
      <c r="Y265" s="161"/>
      <c r="Z265" s="150"/>
      <c r="AA265" s="150"/>
      <c r="AB265" s="150"/>
      <c r="AC265" s="150"/>
      <c r="AD265" s="150"/>
      <c r="AE265" s="150"/>
      <c r="AF265" s="150"/>
      <c r="AG265" s="150" t="s">
        <v>168</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22.5" outlineLevel="1" x14ac:dyDescent="0.2">
      <c r="A266" s="176">
        <v>58</v>
      </c>
      <c r="B266" s="177" t="s">
        <v>475</v>
      </c>
      <c r="C266" s="193" t="s">
        <v>476</v>
      </c>
      <c r="D266" s="178" t="s">
        <v>176</v>
      </c>
      <c r="E266" s="179">
        <v>1323</v>
      </c>
      <c r="F266" s="180"/>
      <c r="G266" s="181">
        <f>ROUND(E266*F266,2)</f>
        <v>0</v>
      </c>
      <c r="H266" s="180"/>
      <c r="I266" s="181">
        <f>ROUND(E266*H266,2)</f>
        <v>0</v>
      </c>
      <c r="J266" s="180"/>
      <c r="K266" s="181">
        <f>ROUND(E266*J266,2)</f>
        <v>0</v>
      </c>
      <c r="L266" s="181">
        <v>21</v>
      </c>
      <c r="M266" s="181">
        <f>G266*(1+L266/100)</f>
        <v>0</v>
      </c>
      <c r="N266" s="179">
        <v>0</v>
      </c>
      <c r="O266" s="179">
        <f>ROUND(E266*N266,2)</f>
        <v>0</v>
      </c>
      <c r="P266" s="179">
        <v>1.222E-2</v>
      </c>
      <c r="Q266" s="179">
        <f>ROUND(E266*P266,2)</f>
        <v>16.170000000000002</v>
      </c>
      <c r="R266" s="181" t="s">
        <v>470</v>
      </c>
      <c r="S266" s="181" t="s">
        <v>145</v>
      </c>
      <c r="T266" s="182" t="s">
        <v>145</v>
      </c>
      <c r="U266" s="161">
        <v>0.24099999999999999</v>
      </c>
      <c r="V266" s="161">
        <f>ROUND(E266*U266,2)</f>
        <v>318.83999999999997</v>
      </c>
      <c r="W266" s="161"/>
      <c r="X266" s="161" t="s">
        <v>178</v>
      </c>
      <c r="Y266" s="161" t="s">
        <v>179</v>
      </c>
      <c r="Z266" s="150"/>
      <c r="AA266" s="150"/>
      <c r="AB266" s="150"/>
      <c r="AC266" s="150"/>
      <c r="AD266" s="150"/>
      <c r="AE266" s="150"/>
      <c r="AF266" s="150"/>
      <c r="AG266" s="150" t="s">
        <v>180</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2" x14ac:dyDescent="0.2">
      <c r="A267" s="157"/>
      <c r="B267" s="158"/>
      <c r="C267" s="194" t="s">
        <v>477</v>
      </c>
      <c r="D267" s="166"/>
      <c r="E267" s="167">
        <v>415</v>
      </c>
      <c r="F267" s="161"/>
      <c r="G267" s="161"/>
      <c r="H267" s="161"/>
      <c r="I267" s="161"/>
      <c r="J267" s="161"/>
      <c r="K267" s="161"/>
      <c r="L267" s="161"/>
      <c r="M267" s="161"/>
      <c r="N267" s="160"/>
      <c r="O267" s="160"/>
      <c r="P267" s="160"/>
      <c r="Q267" s="160"/>
      <c r="R267" s="161"/>
      <c r="S267" s="161"/>
      <c r="T267" s="161"/>
      <c r="U267" s="161"/>
      <c r="V267" s="161"/>
      <c r="W267" s="161"/>
      <c r="X267" s="161"/>
      <c r="Y267" s="161"/>
      <c r="Z267" s="150"/>
      <c r="AA267" s="150"/>
      <c r="AB267" s="150"/>
      <c r="AC267" s="150"/>
      <c r="AD267" s="150"/>
      <c r="AE267" s="150"/>
      <c r="AF267" s="150"/>
      <c r="AG267" s="150" t="s">
        <v>168</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3" x14ac:dyDescent="0.2">
      <c r="A268" s="157"/>
      <c r="B268" s="158"/>
      <c r="C268" s="194" t="s">
        <v>478</v>
      </c>
      <c r="D268" s="166"/>
      <c r="E268" s="167">
        <v>435</v>
      </c>
      <c r="F268" s="161"/>
      <c r="G268" s="161"/>
      <c r="H268" s="161"/>
      <c r="I268" s="161"/>
      <c r="J268" s="161"/>
      <c r="K268" s="161"/>
      <c r="L268" s="161"/>
      <c r="M268" s="161"/>
      <c r="N268" s="160"/>
      <c r="O268" s="160"/>
      <c r="P268" s="160"/>
      <c r="Q268" s="160"/>
      <c r="R268" s="161"/>
      <c r="S268" s="161"/>
      <c r="T268" s="161"/>
      <c r="U268" s="161"/>
      <c r="V268" s="161"/>
      <c r="W268" s="161"/>
      <c r="X268" s="161"/>
      <c r="Y268" s="161"/>
      <c r="Z268" s="150"/>
      <c r="AA268" s="150"/>
      <c r="AB268" s="150"/>
      <c r="AC268" s="150"/>
      <c r="AD268" s="150"/>
      <c r="AE268" s="150"/>
      <c r="AF268" s="150"/>
      <c r="AG268" s="150" t="s">
        <v>168</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3" x14ac:dyDescent="0.2">
      <c r="A269" s="157"/>
      <c r="B269" s="158"/>
      <c r="C269" s="194" t="s">
        <v>479</v>
      </c>
      <c r="D269" s="166"/>
      <c r="E269" s="167">
        <v>230</v>
      </c>
      <c r="F269" s="161"/>
      <c r="G269" s="161"/>
      <c r="H269" s="161"/>
      <c r="I269" s="161"/>
      <c r="J269" s="161"/>
      <c r="K269" s="161"/>
      <c r="L269" s="161"/>
      <c r="M269" s="161"/>
      <c r="N269" s="160"/>
      <c r="O269" s="160"/>
      <c r="P269" s="160"/>
      <c r="Q269" s="160"/>
      <c r="R269" s="161"/>
      <c r="S269" s="161"/>
      <c r="T269" s="161"/>
      <c r="U269" s="161"/>
      <c r="V269" s="161"/>
      <c r="W269" s="161"/>
      <c r="X269" s="161"/>
      <c r="Y269" s="161"/>
      <c r="Z269" s="150"/>
      <c r="AA269" s="150"/>
      <c r="AB269" s="150"/>
      <c r="AC269" s="150"/>
      <c r="AD269" s="150"/>
      <c r="AE269" s="150"/>
      <c r="AF269" s="150"/>
      <c r="AG269" s="150" t="s">
        <v>168</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3" x14ac:dyDescent="0.2">
      <c r="A270" s="157"/>
      <c r="B270" s="158"/>
      <c r="C270" s="194" t="s">
        <v>480</v>
      </c>
      <c r="D270" s="166"/>
      <c r="E270" s="167">
        <v>243</v>
      </c>
      <c r="F270" s="161"/>
      <c r="G270" s="161"/>
      <c r="H270" s="161"/>
      <c r="I270" s="161"/>
      <c r="J270" s="161"/>
      <c r="K270" s="161"/>
      <c r="L270" s="161"/>
      <c r="M270" s="161"/>
      <c r="N270" s="160"/>
      <c r="O270" s="160"/>
      <c r="P270" s="160"/>
      <c r="Q270" s="160"/>
      <c r="R270" s="161"/>
      <c r="S270" s="161"/>
      <c r="T270" s="161"/>
      <c r="U270" s="161"/>
      <c r="V270" s="161"/>
      <c r="W270" s="161"/>
      <c r="X270" s="161"/>
      <c r="Y270" s="161"/>
      <c r="Z270" s="150"/>
      <c r="AA270" s="150"/>
      <c r="AB270" s="150"/>
      <c r="AC270" s="150"/>
      <c r="AD270" s="150"/>
      <c r="AE270" s="150"/>
      <c r="AF270" s="150"/>
      <c r="AG270" s="150" t="s">
        <v>168</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ht="22.5" outlineLevel="1" x14ac:dyDescent="0.2">
      <c r="A271" s="176">
        <v>59</v>
      </c>
      <c r="B271" s="177" t="s">
        <v>481</v>
      </c>
      <c r="C271" s="193" t="s">
        <v>482</v>
      </c>
      <c r="D271" s="178" t="s">
        <v>176</v>
      </c>
      <c r="E271" s="179">
        <v>4.83</v>
      </c>
      <c r="F271" s="180"/>
      <c r="G271" s="181">
        <f>ROUND(E271*F271,2)</f>
        <v>0</v>
      </c>
      <c r="H271" s="180"/>
      <c r="I271" s="181">
        <f>ROUND(E271*H271,2)</f>
        <v>0</v>
      </c>
      <c r="J271" s="180"/>
      <c r="K271" s="181">
        <f>ROUND(E271*J271,2)</f>
        <v>0</v>
      </c>
      <c r="L271" s="181">
        <v>21</v>
      </c>
      <c r="M271" s="181">
        <f>G271*(1+L271/100)</f>
        <v>0</v>
      </c>
      <c r="N271" s="179">
        <v>0</v>
      </c>
      <c r="O271" s="179">
        <f>ROUND(E271*N271,2)</f>
        <v>0</v>
      </c>
      <c r="P271" s="179">
        <v>8.8999999999999996E-2</v>
      </c>
      <c r="Q271" s="179">
        <f>ROUND(E271*P271,2)</f>
        <v>0.43</v>
      </c>
      <c r="R271" s="181" t="s">
        <v>470</v>
      </c>
      <c r="S271" s="181" t="s">
        <v>145</v>
      </c>
      <c r="T271" s="182" t="s">
        <v>145</v>
      </c>
      <c r="U271" s="161">
        <v>0.76</v>
      </c>
      <c r="V271" s="161">
        <f>ROUND(E271*U271,2)</f>
        <v>3.67</v>
      </c>
      <c r="W271" s="161"/>
      <c r="X271" s="161" t="s">
        <v>178</v>
      </c>
      <c r="Y271" s="161" t="s">
        <v>179</v>
      </c>
      <c r="Z271" s="150"/>
      <c r="AA271" s="150"/>
      <c r="AB271" s="150"/>
      <c r="AC271" s="150"/>
      <c r="AD271" s="150"/>
      <c r="AE271" s="150"/>
      <c r="AF271" s="150"/>
      <c r="AG271" s="150" t="s">
        <v>180</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2" x14ac:dyDescent="0.2">
      <c r="A272" s="157"/>
      <c r="B272" s="158"/>
      <c r="C272" s="267" t="s">
        <v>483</v>
      </c>
      <c r="D272" s="268"/>
      <c r="E272" s="268"/>
      <c r="F272" s="268"/>
      <c r="G272" s="268"/>
      <c r="H272" s="161"/>
      <c r="I272" s="161"/>
      <c r="J272" s="161"/>
      <c r="K272" s="161"/>
      <c r="L272" s="161"/>
      <c r="M272" s="161"/>
      <c r="N272" s="160"/>
      <c r="O272" s="160"/>
      <c r="P272" s="160"/>
      <c r="Q272" s="160"/>
      <c r="R272" s="161"/>
      <c r="S272" s="161"/>
      <c r="T272" s="161"/>
      <c r="U272" s="161"/>
      <c r="V272" s="161"/>
      <c r="W272" s="161"/>
      <c r="X272" s="161"/>
      <c r="Y272" s="161"/>
      <c r="Z272" s="150"/>
      <c r="AA272" s="150"/>
      <c r="AB272" s="150"/>
      <c r="AC272" s="150"/>
      <c r="AD272" s="150"/>
      <c r="AE272" s="150"/>
      <c r="AF272" s="150"/>
      <c r="AG272" s="150" t="s">
        <v>182</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2" x14ac:dyDescent="0.2">
      <c r="A273" s="157"/>
      <c r="B273" s="158"/>
      <c r="C273" s="194" t="s">
        <v>484</v>
      </c>
      <c r="D273" s="166"/>
      <c r="E273" s="167">
        <v>4.83</v>
      </c>
      <c r="F273" s="161"/>
      <c r="G273" s="161"/>
      <c r="H273" s="161"/>
      <c r="I273" s="161"/>
      <c r="J273" s="161"/>
      <c r="K273" s="161"/>
      <c r="L273" s="161"/>
      <c r="M273" s="161"/>
      <c r="N273" s="160"/>
      <c r="O273" s="160"/>
      <c r="P273" s="160"/>
      <c r="Q273" s="160"/>
      <c r="R273" s="161"/>
      <c r="S273" s="161"/>
      <c r="T273" s="161"/>
      <c r="U273" s="161"/>
      <c r="V273" s="161"/>
      <c r="W273" s="161"/>
      <c r="X273" s="161"/>
      <c r="Y273" s="161"/>
      <c r="Z273" s="150"/>
      <c r="AA273" s="150"/>
      <c r="AB273" s="150"/>
      <c r="AC273" s="150"/>
      <c r="AD273" s="150"/>
      <c r="AE273" s="150"/>
      <c r="AF273" s="150"/>
      <c r="AG273" s="150" t="s">
        <v>168</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x14ac:dyDescent="0.2">
      <c r="A274" s="169" t="s">
        <v>140</v>
      </c>
      <c r="B274" s="170" t="s">
        <v>84</v>
      </c>
      <c r="C274" s="191" t="s">
        <v>85</v>
      </c>
      <c r="D274" s="171"/>
      <c r="E274" s="172"/>
      <c r="F274" s="173"/>
      <c r="G274" s="173">
        <f>SUMIF(AG275:AG276,"&lt;&gt;NOR",G275:G276)</f>
        <v>0</v>
      </c>
      <c r="H274" s="173"/>
      <c r="I274" s="173">
        <f>SUM(I275:I276)</f>
        <v>0</v>
      </c>
      <c r="J274" s="173"/>
      <c r="K274" s="173">
        <f>SUM(K275:K276)</f>
        <v>0</v>
      </c>
      <c r="L274" s="173"/>
      <c r="M274" s="173">
        <f>SUM(M275:M276)</f>
        <v>0</v>
      </c>
      <c r="N274" s="172"/>
      <c r="O274" s="172">
        <f>SUM(O275:O276)</f>
        <v>0</v>
      </c>
      <c r="P274" s="172"/>
      <c r="Q274" s="172">
        <f>SUM(Q275:Q276)</f>
        <v>0</v>
      </c>
      <c r="R274" s="173"/>
      <c r="S274" s="173"/>
      <c r="T274" s="174"/>
      <c r="U274" s="168"/>
      <c r="V274" s="168">
        <f>SUM(V275:V276)</f>
        <v>934.67</v>
      </c>
      <c r="W274" s="168"/>
      <c r="X274" s="168"/>
      <c r="Y274" s="168"/>
      <c r="AG274" t="s">
        <v>141</v>
      </c>
    </row>
    <row r="275" spans="1:60" ht="22.5" outlineLevel="1" x14ac:dyDescent="0.2">
      <c r="A275" s="176">
        <v>60</v>
      </c>
      <c r="B275" s="177" t="s">
        <v>485</v>
      </c>
      <c r="C275" s="193" t="s">
        <v>486</v>
      </c>
      <c r="D275" s="178" t="s">
        <v>487</v>
      </c>
      <c r="E275" s="179">
        <v>362.69522999999998</v>
      </c>
      <c r="F275" s="180"/>
      <c r="G275" s="181">
        <f>ROUND(E275*F275,2)</f>
        <v>0</v>
      </c>
      <c r="H275" s="180"/>
      <c r="I275" s="181">
        <f>ROUND(E275*H275,2)</f>
        <v>0</v>
      </c>
      <c r="J275" s="180"/>
      <c r="K275" s="181">
        <f>ROUND(E275*J275,2)</f>
        <v>0</v>
      </c>
      <c r="L275" s="181">
        <v>21</v>
      </c>
      <c r="M275" s="181">
        <f>G275*(1+L275/100)</f>
        <v>0</v>
      </c>
      <c r="N275" s="179">
        <v>0</v>
      </c>
      <c r="O275" s="179">
        <f>ROUND(E275*N275,2)</f>
        <v>0</v>
      </c>
      <c r="P275" s="179">
        <v>0</v>
      </c>
      <c r="Q275" s="179">
        <f>ROUND(E275*P275,2)</f>
        <v>0</v>
      </c>
      <c r="R275" s="181" t="s">
        <v>383</v>
      </c>
      <c r="S275" s="181" t="s">
        <v>145</v>
      </c>
      <c r="T275" s="182" t="s">
        <v>145</v>
      </c>
      <c r="U275" s="161">
        <v>2.577</v>
      </c>
      <c r="V275" s="161">
        <f>ROUND(E275*U275,2)</f>
        <v>934.67</v>
      </c>
      <c r="W275" s="161"/>
      <c r="X275" s="161" t="s">
        <v>488</v>
      </c>
      <c r="Y275" s="161" t="s">
        <v>179</v>
      </c>
      <c r="Z275" s="150"/>
      <c r="AA275" s="150"/>
      <c r="AB275" s="150"/>
      <c r="AC275" s="150"/>
      <c r="AD275" s="150"/>
      <c r="AE275" s="150"/>
      <c r="AF275" s="150"/>
      <c r="AG275" s="150" t="s">
        <v>489</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2" x14ac:dyDescent="0.2">
      <c r="A276" s="157"/>
      <c r="B276" s="158"/>
      <c r="C276" s="267" t="s">
        <v>490</v>
      </c>
      <c r="D276" s="268"/>
      <c r="E276" s="268"/>
      <c r="F276" s="268"/>
      <c r="G276" s="268"/>
      <c r="H276" s="161"/>
      <c r="I276" s="161"/>
      <c r="J276" s="161"/>
      <c r="K276" s="161"/>
      <c r="L276" s="161"/>
      <c r="M276" s="161"/>
      <c r="N276" s="160"/>
      <c r="O276" s="160"/>
      <c r="P276" s="160"/>
      <c r="Q276" s="160"/>
      <c r="R276" s="161"/>
      <c r="S276" s="161"/>
      <c r="T276" s="161"/>
      <c r="U276" s="161"/>
      <c r="V276" s="161"/>
      <c r="W276" s="161"/>
      <c r="X276" s="161"/>
      <c r="Y276" s="161"/>
      <c r="Z276" s="150"/>
      <c r="AA276" s="150"/>
      <c r="AB276" s="150"/>
      <c r="AC276" s="150"/>
      <c r="AD276" s="150"/>
      <c r="AE276" s="150"/>
      <c r="AF276" s="150"/>
      <c r="AG276" s="150" t="s">
        <v>182</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x14ac:dyDescent="0.2">
      <c r="A277" s="169" t="s">
        <v>140</v>
      </c>
      <c r="B277" s="170" t="s">
        <v>86</v>
      </c>
      <c r="C277" s="191" t="s">
        <v>87</v>
      </c>
      <c r="D277" s="171"/>
      <c r="E277" s="172"/>
      <c r="F277" s="173"/>
      <c r="G277" s="173">
        <f>SUMIF(AG278:AG281,"&lt;&gt;NOR",G278:G281)</f>
        <v>0</v>
      </c>
      <c r="H277" s="173"/>
      <c r="I277" s="173">
        <f>SUM(I278:I281)</f>
        <v>0</v>
      </c>
      <c r="J277" s="173"/>
      <c r="K277" s="173">
        <f>SUM(K278:K281)</f>
        <v>0</v>
      </c>
      <c r="L277" s="173"/>
      <c r="M277" s="173">
        <f>SUM(M278:M281)</f>
        <v>0</v>
      </c>
      <c r="N277" s="172"/>
      <c r="O277" s="172">
        <f>SUM(O278:O281)</f>
        <v>0.2</v>
      </c>
      <c r="P277" s="172"/>
      <c r="Q277" s="172">
        <f>SUM(Q278:Q281)</f>
        <v>0</v>
      </c>
      <c r="R277" s="173"/>
      <c r="S277" s="173"/>
      <c r="T277" s="174"/>
      <c r="U277" s="168"/>
      <c r="V277" s="168">
        <f>SUM(V278:V281)</f>
        <v>24.43</v>
      </c>
      <c r="W277" s="168"/>
      <c r="X277" s="168"/>
      <c r="Y277" s="168"/>
      <c r="AG277" t="s">
        <v>141</v>
      </c>
    </row>
    <row r="278" spans="1:60" outlineLevel="1" x14ac:dyDescent="0.2">
      <c r="A278" s="176">
        <v>61</v>
      </c>
      <c r="B278" s="177" t="s">
        <v>491</v>
      </c>
      <c r="C278" s="193" t="s">
        <v>492</v>
      </c>
      <c r="D278" s="178" t="s">
        <v>176</v>
      </c>
      <c r="E278" s="179">
        <v>63.448</v>
      </c>
      <c r="F278" s="180"/>
      <c r="G278" s="181">
        <f>ROUND(E278*F278,2)</f>
        <v>0</v>
      </c>
      <c r="H278" s="180"/>
      <c r="I278" s="181">
        <f>ROUND(E278*H278,2)</f>
        <v>0</v>
      </c>
      <c r="J278" s="180"/>
      <c r="K278" s="181">
        <f>ROUND(E278*J278,2)</f>
        <v>0</v>
      </c>
      <c r="L278" s="181">
        <v>21</v>
      </c>
      <c r="M278" s="181">
        <f>G278*(1+L278/100)</f>
        <v>0</v>
      </c>
      <c r="N278" s="179">
        <v>3.15E-3</v>
      </c>
      <c r="O278" s="179">
        <f>ROUND(E278*N278,2)</f>
        <v>0.2</v>
      </c>
      <c r="P278" s="179">
        <v>0</v>
      </c>
      <c r="Q278" s="179">
        <f>ROUND(E278*P278,2)</f>
        <v>0</v>
      </c>
      <c r="R278" s="181"/>
      <c r="S278" s="181" t="s">
        <v>203</v>
      </c>
      <c r="T278" s="182" t="s">
        <v>146</v>
      </c>
      <c r="U278" s="161">
        <v>0.38500000000000001</v>
      </c>
      <c r="V278" s="161">
        <f>ROUND(E278*U278,2)</f>
        <v>24.43</v>
      </c>
      <c r="W278" s="161"/>
      <c r="X278" s="161" t="s">
        <v>178</v>
      </c>
      <c r="Y278" s="161" t="s">
        <v>122</v>
      </c>
      <c r="Z278" s="150"/>
      <c r="AA278" s="150"/>
      <c r="AB278" s="150"/>
      <c r="AC278" s="150"/>
      <c r="AD278" s="150"/>
      <c r="AE278" s="150"/>
      <c r="AF278" s="150"/>
      <c r="AG278" s="150" t="s">
        <v>180</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2" x14ac:dyDescent="0.2">
      <c r="A279" s="157"/>
      <c r="B279" s="158"/>
      <c r="C279" s="194" t="s">
        <v>493</v>
      </c>
      <c r="D279" s="166"/>
      <c r="E279" s="167">
        <v>63.448</v>
      </c>
      <c r="F279" s="161"/>
      <c r="G279" s="161"/>
      <c r="H279" s="161"/>
      <c r="I279" s="161"/>
      <c r="J279" s="161"/>
      <c r="K279" s="161"/>
      <c r="L279" s="161"/>
      <c r="M279" s="161"/>
      <c r="N279" s="160"/>
      <c r="O279" s="160"/>
      <c r="P279" s="160"/>
      <c r="Q279" s="160"/>
      <c r="R279" s="161"/>
      <c r="S279" s="161"/>
      <c r="T279" s="161"/>
      <c r="U279" s="161"/>
      <c r="V279" s="161"/>
      <c r="W279" s="161"/>
      <c r="X279" s="161"/>
      <c r="Y279" s="161"/>
      <c r="Z279" s="150"/>
      <c r="AA279" s="150"/>
      <c r="AB279" s="150"/>
      <c r="AC279" s="150"/>
      <c r="AD279" s="150"/>
      <c r="AE279" s="150"/>
      <c r="AF279" s="150"/>
      <c r="AG279" s="150" t="s">
        <v>168</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v>62</v>
      </c>
      <c r="B280" s="158" t="s">
        <v>494</v>
      </c>
      <c r="C280" s="199" t="s">
        <v>495</v>
      </c>
      <c r="D280" s="159" t="s">
        <v>0</v>
      </c>
      <c r="E280" s="198"/>
      <c r="F280" s="162"/>
      <c r="G280" s="161">
        <f>ROUND(E280*F280,2)</f>
        <v>0</v>
      </c>
      <c r="H280" s="162"/>
      <c r="I280" s="161">
        <f>ROUND(E280*H280,2)</f>
        <v>0</v>
      </c>
      <c r="J280" s="162"/>
      <c r="K280" s="161">
        <f>ROUND(E280*J280,2)</f>
        <v>0</v>
      </c>
      <c r="L280" s="161">
        <v>21</v>
      </c>
      <c r="M280" s="161">
        <f>G280*(1+L280/100)</f>
        <v>0</v>
      </c>
      <c r="N280" s="160">
        <v>0</v>
      </c>
      <c r="O280" s="160">
        <f>ROUND(E280*N280,2)</f>
        <v>0</v>
      </c>
      <c r="P280" s="160">
        <v>0</v>
      </c>
      <c r="Q280" s="160">
        <f>ROUND(E280*P280,2)</f>
        <v>0</v>
      </c>
      <c r="R280" s="161" t="s">
        <v>496</v>
      </c>
      <c r="S280" s="161" t="s">
        <v>145</v>
      </c>
      <c r="T280" s="161" t="s">
        <v>145</v>
      </c>
      <c r="U280" s="161">
        <v>0</v>
      </c>
      <c r="V280" s="161">
        <f>ROUND(E280*U280,2)</f>
        <v>0</v>
      </c>
      <c r="W280" s="161"/>
      <c r="X280" s="161" t="s">
        <v>488</v>
      </c>
      <c r="Y280" s="161" t="s">
        <v>179</v>
      </c>
      <c r="Z280" s="150"/>
      <c r="AA280" s="150"/>
      <c r="AB280" s="150"/>
      <c r="AC280" s="150"/>
      <c r="AD280" s="150"/>
      <c r="AE280" s="150"/>
      <c r="AF280" s="150"/>
      <c r="AG280" s="150" t="s">
        <v>489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2" x14ac:dyDescent="0.2">
      <c r="A281" s="157"/>
      <c r="B281" s="158"/>
      <c r="C281" s="269" t="s">
        <v>497</v>
      </c>
      <c r="D281" s="270"/>
      <c r="E281" s="270"/>
      <c r="F281" s="270"/>
      <c r="G281" s="270"/>
      <c r="H281" s="161"/>
      <c r="I281" s="161"/>
      <c r="J281" s="161"/>
      <c r="K281" s="161"/>
      <c r="L281" s="161"/>
      <c r="M281" s="161"/>
      <c r="N281" s="160"/>
      <c r="O281" s="160"/>
      <c r="P281" s="160"/>
      <c r="Q281" s="160"/>
      <c r="R281" s="161"/>
      <c r="S281" s="161"/>
      <c r="T281" s="161"/>
      <c r="U281" s="161"/>
      <c r="V281" s="161"/>
      <c r="W281" s="161"/>
      <c r="X281" s="161"/>
      <c r="Y281" s="161"/>
      <c r="Z281" s="150"/>
      <c r="AA281" s="150"/>
      <c r="AB281" s="150"/>
      <c r="AC281" s="150"/>
      <c r="AD281" s="150"/>
      <c r="AE281" s="150"/>
      <c r="AF281" s="150"/>
      <c r="AG281" s="150" t="s">
        <v>182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x14ac:dyDescent="0.2">
      <c r="A282" s="169" t="s">
        <v>140</v>
      </c>
      <c r="B282" s="170" t="s">
        <v>88</v>
      </c>
      <c r="C282" s="191" t="s">
        <v>89</v>
      </c>
      <c r="D282" s="171"/>
      <c r="E282" s="172"/>
      <c r="F282" s="173"/>
      <c r="G282" s="173">
        <f>SUMIF(AG283:AG290,"&lt;&gt;NOR",G283:G290)</f>
        <v>0</v>
      </c>
      <c r="H282" s="173"/>
      <c r="I282" s="173">
        <f>SUM(I283:I290)</f>
        <v>0</v>
      </c>
      <c r="J282" s="173"/>
      <c r="K282" s="173">
        <f>SUM(K283:K290)</f>
        <v>0</v>
      </c>
      <c r="L282" s="173"/>
      <c r="M282" s="173">
        <f>SUM(M283:M290)</f>
        <v>0</v>
      </c>
      <c r="N282" s="172"/>
      <c r="O282" s="172">
        <f>SUM(O283:O290)</f>
        <v>0.87000000000000011</v>
      </c>
      <c r="P282" s="172"/>
      <c r="Q282" s="172">
        <f>SUM(Q283:Q290)</f>
        <v>0.44</v>
      </c>
      <c r="R282" s="173"/>
      <c r="S282" s="173"/>
      <c r="T282" s="174"/>
      <c r="U282" s="168"/>
      <c r="V282" s="168">
        <f>SUM(V283:V290)</f>
        <v>39.96</v>
      </c>
      <c r="W282" s="168"/>
      <c r="X282" s="168"/>
      <c r="Y282" s="168"/>
      <c r="AG282" t="s">
        <v>141</v>
      </c>
    </row>
    <row r="283" spans="1:60" outlineLevel="1" x14ac:dyDescent="0.2">
      <c r="A283" s="176">
        <v>63</v>
      </c>
      <c r="B283" s="177" t="s">
        <v>498</v>
      </c>
      <c r="C283" s="193" t="s">
        <v>499</v>
      </c>
      <c r="D283" s="178" t="s">
        <v>176</v>
      </c>
      <c r="E283" s="179">
        <v>72.66</v>
      </c>
      <c r="F283" s="180"/>
      <c r="G283" s="181">
        <f>ROUND(E283*F283,2)</f>
        <v>0</v>
      </c>
      <c r="H283" s="180"/>
      <c r="I283" s="181">
        <f>ROUND(E283*H283,2)</f>
        <v>0</v>
      </c>
      <c r="J283" s="180"/>
      <c r="K283" s="181">
        <f>ROUND(E283*J283,2)</f>
        <v>0</v>
      </c>
      <c r="L283" s="181">
        <v>21</v>
      </c>
      <c r="M283" s="181">
        <f>G283*(1+L283/100)</f>
        <v>0</v>
      </c>
      <c r="N283" s="179">
        <v>1.7000000000000001E-4</v>
      </c>
      <c r="O283" s="179">
        <f>ROUND(E283*N283,2)</f>
        <v>0.01</v>
      </c>
      <c r="P283" s="179">
        <v>0</v>
      </c>
      <c r="Q283" s="179">
        <f>ROUND(E283*P283,2)</f>
        <v>0</v>
      </c>
      <c r="R283" s="181" t="s">
        <v>496</v>
      </c>
      <c r="S283" s="181" t="s">
        <v>145</v>
      </c>
      <c r="T283" s="182" t="s">
        <v>145</v>
      </c>
      <c r="U283" s="161">
        <v>0.5</v>
      </c>
      <c r="V283" s="161">
        <f>ROUND(E283*U283,2)</f>
        <v>36.33</v>
      </c>
      <c r="W283" s="161"/>
      <c r="X283" s="161" t="s">
        <v>178</v>
      </c>
      <c r="Y283" s="161" t="s">
        <v>207</v>
      </c>
      <c r="Z283" s="150"/>
      <c r="AA283" s="150"/>
      <c r="AB283" s="150"/>
      <c r="AC283" s="150"/>
      <c r="AD283" s="150"/>
      <c r="AE283" s="150"/>
      <c r="AF283" s="150"/>
      <c r="AG283" s="150" t="s">
        <v>180</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2" x14ac:dyDescent="0.2">
      <c r="A284" s="157"/>
      <c r="B284" s="158"/>
      <c r="C284" s="194" t="s">
        <v>500</v>
      </c>
      <c r="D284" s="166"/>
      <c r="E284" s="167">
        <v>72.66</v>
      </c>
      <c r="F284" s="161"/>
      <c r="G284" s="161"/>
      <c r="H284" s="161"/>
      <c r="I284" s="161"/>
      <c r="J284" s="161"/>
      <c r="K284" s="161"/>
      <c r="L284" s="161"/>
      <c r="M284" s="161"/>
      <c r="N284" s="160"/>
      <c r="O284" s="160"/>
      <c r="P284" s="160"/>
      <c r="Q284" s="160"/>
      <c r="R284" s="161"/>
      <c r="S284" s="161"/>
      <c r="T284" s="161"/>
      <c r="U284" s="161"/>
      <c r="V284" s="161"/>
      <c r="W284" s="161"/>
      <c r="X284" s="161"/>
      <c r="Y284" s="161"/>
      <c r="Z284" s="150"/>
      <c r="AA284" s="150"/>
      <c r="AB284" s="150"/>
      <c r="AC284" s="150"/>
      <c r="AD284" s="150"/>
      <c r="AE284" s="150"/>
      <c r="AF284" s="150"/>
      <c r="AG284" s="150" t="s">
        <v>168</v>
      </c>
      <c r="AH284" s="150">
        <v>5</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ht="22.5" outlineLevel="1" x14ac:dyDescent="0.2">
      <c r="A285" s="176">
        <v>64</v>
      </c>
      <c r="B285" s="177" t="s">
        <v>501</v>
      </c>
      <c r="C285" s="193" t="s">
        <v>502</v>
      </c>
      <c r="D285" s="178" t="s">
        <v>176</v>
      </c>
      <c r="E285" s="179">
        <v>72.66</v>
      </c>
      <c r="F285" s="180"/>
      <c r="G285" s="181">
        <f>ROUND(E285*F285,2)</f>
        <v>0</v>
      </c>
      <c r="H285" s="180"/>
      <c r="I285" s="181">
        <f>ROUND(E285*H285,2)</f>
        <v>0</v>
      </c>
      <c r="J285" s="180"/>
      <c r="K285" s="181">
        <f>ROUND(E285*J285,2)</f>
        <v>0</v>
      </c>
      <c r="L285" s="181">
        <v>21</v>
      </c>
      <c r="M285" s="181">
        <f>G285*(1+L285/100)</f>
        <v>0</v>
      </c>
      <c r="N285" s="179">
        <v>0</v>
      </c>
      <c r="O285" s="179">
        <f>ROUND(E285*N285,2)</f>
        <v>0</v>
      </c>
      <c r="P285" s="179">
        <v>6.0000000000000001E-3</v>
      </c>
      <c r="Q285" s="179">
        <f>ROUND(E285*P285,2)</f>
        <v>0.44</v>
      </c>
      <c r="R285" s="181" t="s">
        <v>496</v>
      </c>
      <c r="S285" s="181" t="s">
        <v>145</v>
      </c>
      <c r="T285" s="182" t="s">
        <v>145</v>
      </c>
      <c r="U285" s="161">
        <v>0.05</v>
      </c>
      <c r="V285" s="161">
        <f>ROUND(E285*U285,2)</f>
        <v>3.63</v>
      </c>
      <c r="W285" s="161"/>
      <c r="X285" s="161" t="s">
        <v>178</v>
      </c>
      <c r="Y285" s="161" t="s">
        <v>207</v>
      </c>
      <c r="Z285" s="150"/>
      <c r="AA285" s="150"/>
      <c r="AB285" s="150"/>
      <c r="AC285" s="150"/>
      <c r="AD285" s="150"/>
      <c r="AE285" s="150"/>
      <c r="AF285" s="150"/>
      <c r="AG285" s="150" t="s">
        <v>180</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2" x14ac:dyDescent="0.2">
      <c r="A286" s="157"/>
      <c r="B286" s="158"/>
      <c r="C286" s="194" t="s">
        <v>500</v>
      </c>
      <c r="D286" s="166"/>
      <c r="E286" s="167">
        <v>72.66</v>
      </c>
      <c r="F286" s="161"/>
      <c r="G286" s="161"/>
      <c r="H286" s="161"/>
      <c r="I286" s="161"/>
      <c r="J286" s="161"/>
      <c r="K286" s="161"/>
      <c r="L286" s="161"/>
      <c r="M286" s="161"/>
      <c r="N286" s="160"/>
      <c r="O286" s="160"/>
      <c r="P286" s="160"/>
      <c r="Q286" s="160"/>
      <c r="R286" s="161"/>
      <c r="S286" s="161"/>
      <c r="T286" s="161"/>
      <c r="U286" s="161"/>
      <c r="V286" s="161"/>
      <c r="W286" s="161"/>
      <c r="X286" s="161"/>
      <c r="Y286" s="161"/>
      <c r="Z286" s="150"/>
      <c r="AA286" s="150"/>
      <c r="AB286" s="150"/>
      <c r="AC286" s="150"/>
      <c r="AD286" s="150"/>
      <c r="AE286" s="150"/>
      <c r="AF286" s="150"/>
      <c r="AG286" s="150" t="s">
        <v>168</v>
      </c>
      <c r="AH286" s="150">
        <v>5</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22.5" outlineLevel="1" x14ac:dyDescent="0.2">
      <c r="A287" s="176">
        <v>65</v>
      </c>
      <c r="B287" s="177" t="s">
        <v>503</v>
      </c>
      <c r="C287" s="193" t="s">
        <v>504</v>
      </c>
      <c r="D287" s="178" t="s">
        <v>176</v>
      </c>
      <c r="E287" s="179">
        <v>79.926000000000002</v>
      </c>
      <c r="F287" s="180"/>
      <c r="G287" s="181">
        <f>ROUND(E287*F287,2)</f>
        <v>0</v>
      </c>
      <c r="H287" s="180"/>
      <c r="I287" s="181">
        <f>ROUND(E287*H287,2)</f>
        <v>0</v>
      </c>
      <c r="J287" s="180"/>
      <c r="K287" s="181">
        <f>ROUND(E287*J287,2)</f>
        <v>0</v>
      </c>
      <c r="L287" s="181">
        <v>21</v>
      </c>
      <c r="M287" s="181">
        <f>G287*(1+L287/100)</f>
        <v>0</v>
      </c>
      <c r="N287" s="179">
        <v>5.9999999999999995E-4</v>
      </c>
      <c r="O287" s="179">
        <f>ROUND(E287*N287,2)</f>
        <v>0.05</v>
      </c>
      <c r="P287" s="179">
        <v>0</v>
      </c>
      <c r="Q287" s="179">
        <f>ROUND(E287*P287,2)</f>
        <v>0</v>
      </c>
      <c r="R287" s="181" t="s">
        <v>195</v>
      </c>
      <c r="S287" s="181" t="s">
        <v>145</v>
      </c>
      <c r="T287" s="182" t="s">
        <v>225</v>
      </c>
      <c r="U287" s="161">
        <v>0</v>
      </c>
      <c r="V287" s="161">
        <f>ROUND(E287*U287,2)</f>
        <v>0</v>
      </c>
      <c r="W287" s="161"/>
      <c r="X287" s="161" t="s">
        <v>196</v>
      </c>
      <c r="Y287" s="161" t="s">
        <v>207</v>
      </c>
      <c r="Z287" s="150"/>
      <c r="AA287" s="150"/>
      <c r="AB287" s="150"/>
      <c r="AC287" s="150"/>
      <c r="AD287" s="150"/>
      <c r="AE287" s="150"/>
      <c r="AF287" s="150"/>
      <c r="AG287" s="150" t="s">
        <v>197</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2" x14ac:dyDescent="0.2">
      <c r="A288" s="157"/>
      <c r="B288" s="158"/>
      <c r="C288" s="194" t="s">
        <v>505</v>
      </c>
      <c r="D288" s="166"/>
      <c r="E288" s="167">
        <v>79.926000000000002</v>
      </c>
      <c r="F288" s="161"/>
      <c r="G288" s="161"/>
      <c r="H288" s="161"/>
      <c r="I288" s="161"/>
      <c r="J288" s="161"/>
      <c r="K288" s="161"/>
      <c r="L288" s="161"/>
      <c r="M288" s="161"/>
      <c r="N288" s="160"/>
      <c r="O288" s="160"/>
      <c r="P288" s="160"/>
      <c r="Q288" s="160"/>
      <c r="R288" s="161"/>
      <c r="S288" s="161"/>
      <c r="T288" s="161"/>
      <c r="U288" s="161"/>
      <c r="V288" s="161"/>
      <c r="W288" s="161"/>
      <c r="X288" s="161"/>
      <c r="Y288" s="161"/>
      <c r="Z288" s="150"/>
      <c r="AA288" s="150"/>
      <c r="AB288" s="150"/>
      <c r="AC288" s="150"/>
      <c r="AD288" s="150"/>
      <c r="AE288" s="150"/>
      <c r="AF288" s="150"/>
      <c r="AG288" s="150" t="s">
        <v>168</v>
      </c>
      <c r="AH288" s="150">
        <v>5</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76">
        <v>66</v>
      </c>
      <c r="B289" s="177" t="s">
        <v>506</v>
      </c>
      <c r="C289" s="193" t="s">
        <v>507</v>
      </c>
      <c r="D289" s="178" t="s">
        <v>176</v>
      </c>
      <c r="E289" s="179">
        <v>72.66</v>
      </c>
      <c r="F289" s="180"/>
      <c r="G289" s="181">
        <f>ROUND(E289*F289,2)</f>
        <v>0</v>
      </c>
      <c r="H289" s="180"/>
      <c r="I289" s="181">
        <f>ROUND(E289*H289,2)</f>
        <v>0</v>
      </c>
      <c r="J289" s="180"/>
      <c r="K289" s="181">
        <f>ROUND(E289*J289,2)</f>
        <v>0</v>
      </c>
      <c r="L289" s="181">
        <v>21</v>
      </c>
      <c r="M289" s="181">
        <f>G289*(1+L289/100)</f>
        <v>0</v>
      </c>
      <c r="N289" s="179">
        <v>1.12E-2</v>
      </c>
      <c r="O289" s="179">
        <f>ROUND(E289*N289,2)</f>
        <v>0.81</v>
      </c>
      <c r="P289" s="179">
        <v>0</v>
      </c>
      <c r="Q289" s="179">
        <f>ROUND(E289*P289,2)</f>
        <v>0</v>
      </c>
      <c r="R289" s="181" t="s">
        <v>195</v>
      </c>
      <c r="S289" s="181" t="s">
        <v>145</v>
      </c>
      <c r="T289" s="182" t="s">
        <v>225</v>
      </c>
      <c r="U289" s="161">
        <v>0</v>
      </c>
      <c r="V289" s="161">
        <f>ROUND(E289*U289,2)</f>
        <v>0</v>
      </c>
      <c r="W289" s="161"/>
      <c r="X289" s="161" t="s">
        <v>196</v>
      </c>
      <c r="Y289" s="161" t="s">
        <v>207</v>
      </c>
      <c r="Z289" s="150"/>
      <c r="AA289" s="150"/>
      <c r="AB289" s="150"/>
      <c r="AC289" s="150"/>
      <c r="AD289" s="150"/>
      <c r="AE289" s="150"/>
      <c r="AF289" s="150"/>
      <c r="AG289" s="150" t="s">
        <v>197</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2" x14ac:dyDescent="0.2">
      <c r="A290" s="157"/>
      <c r="B290" s="158"/>
      <c r="C290" s="194" t="s">
        <v>508</v>
      </c>
      <c r="D290" s="166"/>
      <c r="E290" s="167">
        <v>72.66</v>
      </c>
      <c r="F290" s="161"/>
      <c r="G290" s="161"/>
      <c r="H290" s="161"/>
      <c r="I290" s="161"/>
      <c r="J290" s="161"/>
      <c r="K290" s="161"/>
      <c r="L290" s="161"/>
      <c r="M290" s="161"/>
      <c r="N290" s="160"/>
      <c r="O290" s="160"/>
      <c r="P290" s="160"/>
      <c r="Q290" s="160"/>
      <c r="R290" s="161"/>
      <c r="S290" s="161"/>
      <c r="T290" s="161"/>
      <c r="U290" s="161"/>
      <c r="V290" s="161"/>
      <c r="W290" s="161"/>
      <c r="X290" s="161"/>
      <c r="Y290" s="161"/>
      <c r="Z290" s="150"/>
      <c r="AA290" s="150"/>
      <c r="AB290" s="150"/>
      <c r="AC290" s="150"/>
      <c r="AD290" s="150"/>
      <c r="AE290" s="150"/>
      <c r="AF290" s="150"/>
      <c r="AG290" s="150" t="s">
        <v>168</v>
      </c>
      <c r="AH290" s="150">
        <v>5</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x14ac:dyDescent="0.2">
      <c r="A291" s="169" t="s">
        <v>140</v>
      </c>
      <c r="B291" s="170" t="s">
        <v>90</v>
      </c>
      <c r="C291" s="191" t="s">
        <v>91</v>
      </c>
      <c r="D291" s="171"/>
      <c r="E291" s="172"/>
      <c r="F291" s="173"/>
      <c r="G291" s="173">
        <f>SUMIF(AG292:AG319,"&lt;&gt;NOR",G292:G319)</f>
        <v>0</v>
      </c>
      <c r="H291" s="173"/>
      <c r="I291" s="173">
        <f>SUM(I292:I319)</f>
        <v>0</v>
      </c>
      <c r="J291" s="173"/>
      <c r="K291" s="173">
        <f>SUM(K292:K319)</f>
        <v>0</v>
      </c>
      <c r="L291" s="173"/>
      <c r="M291" s="173">
        <f>SUM(M292:M319)</f>
        <v>0</v>
      </c>
      <c r="N291" s="172"/>
      <c r="O291" s="172">
        <f>SUM(O292:O319)</f>
        <v>3.61</v>
      </c>
      <c r="P291" s="172"/>
      <c r="Q291" s="172">
        <f>SUM(Q292:Q319)</f>
        <v>0</v>
      </c>
      <c r="R291" s="173"/>
      <c r="S291" s="173"/>
      <c r="T291" s="174"/>
      <c r="U291" s="168"/>
      <c r="V291" s="168">
        <f>SUM(V292:V319)</f>
        <v>346.87</v>
      </c>
      <c r="W291" s="168"/>
      <c r="X291" s="168"/>
      <c r="Y291" s="168"/>
      <c r="AG291" t="s">
        <v>141</v>
      </c>
    </row>
    <row r="292" spans="1:60" ht="22.5" outlineLevel="1" x14ac:dyDescent="0.2">
      <c r="A292" s="176">
        <v>67</v>
      </c>
      <c r="B292" s="177" t="s">
        <v>509</v>
      </c>
      <c r="C292" s="193" t="s">
        <v>510</v>
      </c>
      <c r="D292" s="178" t="s">
        <v>176</v>
      </c>
      <c r="E292" s="179">
        <v>43.206400000000002</v>
      </c>
      <c r="F292" s="180"/>
      <c r="G292" s="181">
        <f>ROUND(E292*F292,2)</f>
        <v>0</v>
      </c>
      <c r="H292" s="180"/>
      <c r="I292" s="181">
        <f>ROUND(E292*H292,2)</f>
        <v>0</v>
      </c>
      <c r="J292" s="180"/>
      <c r="K292" s="181">
        <f>ROUND(E292*J292,2)</f>
        <v>0</v>
      </c>
      <c r="L292" s="181">
        <v>21</v>
      </c>
      <c r="M292" s="181">
        <f>G292*(1+L292/100)</f>
        <v>0</v>
      </c>
      <c r="N292" s="179">
        <v>3.3800000000000002E-3</v>
      </c>
      <c r="O292" s="179">
        <f>ROUND(E292*N292,2)</f>
        <v>0.15</v>
      </c>
      <c r="P292" s="179">
        <v>0</v>
      </c>
      <c r="Q292" s="179">
        <f>ROUND(E292*P292,2)</f>
        <v>0</v>
      </c>
      <c r="R292" s="181" t="s">
        <v>511</v>
      </c>
      <c r="S292" s="181" t="s">
        <v>145</v>
      </c>
      <c r="T292" s="182" t="s">
        <v>145</v>
      </c>
      <c r="U292" s="161">
        <v>0.71004</v>
      </c>
      <c r="V292" s="161">
        <f>ROUND(E292*U292,2)</f>
        <v>30.68</v>
      </c>
      <c r="W292" s="161"/>
      <c r="X292" s="161" t="s">
        <v>178</v>
      </c>
      <c r="Y292" s="161" t="s">
        <v>179</v>
      </c>
      <c r="Z292" s="150"/>
      <c r="AA292" s="150"/>
      <c r="AB292" s="150"/>
      <c r="AC292" s="150"/>
      <c r="AD292" s="150"/>
      <c r="AE292" s="150"/>
      <c r="AF292" s="150"/>
      <c r="AG292" s="150" t="s">
        <v>180</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2" x14ac:dyDescent="0.2">
      <c r="A293" s="157"/>
      <c r="B293" s="158"/>
      <c r="C293" s="194" t="s">
        <v>512</v>
      </c>
      <c r="D293" s="166"/>
      <c r="E293" s="167"/>
      <c r="F293" s="161"/>
      <c r="G293" s="161"/>
      <c r="H293" s="161"/>
      <c r="I293" s="161"/>
      <c r="J293" s="161"/>
      <c r="K293" s="161"/>
      <c r="L293" s="161"/>
      <c r="M293" s="161"/>
      <c r="N293" s="160"/>
      <c r="O293" s="160"/>
      <c r="P293" s="160"/>
      <c r="Q293" s="160"/>
      <c r="R293" s="161"/>
      <c r="S293" s="161"/>
      <c r="T293" s="161"/>
      <c r="U293" s="161"/>
      <c r="V293" s="161"/>
      <c r="W293" s="161"/>
      <c r="X293" s="161"/>
      <c r="Y293" s="161"/>
      <c r="Z293" s="150"/>
      <c r="AA293" s="150"/>
      <c r="AB293" s="150"/>
      <c r="AC293" s="150"/>
      <c r="AD293" s="150"/>
      <c r="AE293" s="150"/>
      <c r="AF293" s="150"/>
      <c r="AG293" s="150" t="s">
        <v>168</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3" x14ac:dyDescent="0.2">
      <c r="A294" s="157"/>
      <c r="B294" s="158"/>
      <c r="C294" s="194" t="s">
        <v>513</v>
      </c>
      <c r="D294" s="166"/>
      <c r="E294" s="167">
        <v>43.206400000000002</v>
      </c>
      <c r="F294" s="161"/>
      <c r="G294" s="161"/>
      <c r="H294" s="161"/>
      <c r="I294" s="161"/>
      <c r="J294" s="161"/>
      <c r="K294" s="161"/>
      <c r="L294" s="161"/>
      <c r="M294" s="161"/>
      <c r="N294" s="160"/>
      <c r="O294" s="160"/>
      <c r="P294" s="160"/>
      <c r="Q294" s="160"/>
      <c r="R294" s="161"/>
      <c r="S294" s="161"/>
      <c r="T294" s="161"/>
      <c r="U294" s="161"/>
      <c r="V294" s="161"/>
      <c r="W294" s="161"/>
      <c r="X294" s="161"/>
      <c r="Y294" s="161"/>
      <c r="Z294" s="150"/>
      <c r="AA294" s="150"/>
      <c r="AB294" s="150"/>
      <c r="AC294" s="150"/>
      <c r="AD294" s="150"/>
      <c r="AE294" s="150"/>
      <c r="AF294" s="150"/>
      <c r="AG294" s="150" t="s">
        <v>168</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ht="22.5" outlineLevel="1" x14ac:dyDescent="0.2">
      <c r="A295" s="176">
        <v>68</v>
      </c>
      <c r="B295" s="177" t="s">
        <v>509</v>
      </c>
      <c r="C295" s="193" t="s">
        <v>510</v>
      </c>
      <c r="D295" s="178" t="s">
        <v>176</v>
      </c>
      <c r="E295" s="179">
        <v>409.71019999999999</v>
      </c>
      <c r="F295" s="180"/>
      <c r="G295" s="181">
        <f>ROUND(E295*F295,2)</f>
        <v>0</v>
      </c>
      <c r="H295" s="180"/>
      <c r="I295" s="181">
        <f>ROUND(E295*H295,2)</f>
        <v>0</v>
      </c>
      <c r="J295" s="180"/>
      <c r="K295" s="181">
        <f>ROUND(E295*J295,2)</f>
        <v>0</v>
      </c>
      <c r="L295" s="181">
        <v>21</v>
      </c>
      <c r="M295" s="181">
        <f>G295*(1+L295/100)</f>
        <v>0</v>
      </c>
      <c r="N295" s="179">
        <v>3.3800000000000002E-3</v>
      </c>
      <c r="O295" s="179">
        <f>ROUND(E295*N295,2)</f>
        <v>1.38</v>
      </c>
      <c r="P295" s="179">
        <v>0</v>
      </c>
      <c r="Q295" s="179">
        <f>ROUND(E295*P295,2)</f>
        <v>0</v>
      </c>
      <c r="R295" s="181" t="s">
        <v>511</v>
      </c>
      <c r="S295" s="181" t="s">
        <v>145</v>
      </c>
      <c r="T295" s="182" t="s">
        <v>145</v>
      </c>
      <c r="U295" s="161">
        <v>0.71004</v>
      </c>
      <c r="V295" s="161">
        <f>ROUND(E295*U295,2)</f>
        <v>290.91000000000003</v>
      </c>
      <c r="W295" s="161"/>
      <c r="X295" s="161" t="s">
        <v>178</v>
      </c>
      <c r="Y295" s="161" t="s">
        <v>179</v>
      </c>
      <c r="Z295" s="150"/>
      <c r="AA295" s="150"/>
      <c r="AB295" s="150"/>
      <c r="AC295" s="150"/>
      <c r="AD295" s="150"/>
      <c r="AE295" s="150"/>
      <c r="AF295" s="150"/>
      <c r="AG295" s="150" t="s">
        <v>180</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2" x14ac:dyDescent="0.2">
      <c r="A296" s="157"/>
      <c r="B296" s="158"/>
      <c r="C296" s="194" t="s">
        <v>514</v>
      </c>
      <c r="D296" s="166"/>
      <c r="E296" s="167"/>
      <c r="F296" s="161"/>
      <c r="G296" s="161"/>
      <c r="H296" s="161"/>
      <c r="I296" s="161"/>
      <c r="J296" s="161"/>
      <c r="K296" s="161"/>
      <c r="L296" s="161"/>
      <c r="M296" s="161"/>
      <c r="N296" s="160"/>
      <c r="O296" s="160"/>
      <c r="P296" s="160"/>
      <c r="Q296" s="160"/>
      <c r="R296" s="161"/>
      <c r="S296" s="161"/>
      <c r="T296" s="161"/>
      <c r="U296" s="161"/>
      <c r="V296" s="161"/>
      <c r="W296" s="161"/>
      <c r="X296" s="161"/>
      <c r="Y296" s="161"/>
      <c r="Z296" s="150"/>
      <c r="AA296" s="150"/>
      <c r="AB296" s="150"/>
      <c r="AC296" s="150"/>
      <c r="AD296" s="150"/>
      <c r="AE296" s="150"/>
      <c r="AF296" s="150"/>
      <c r="AG296" s="150" t="s">
        <v>168</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3" x14ac:dyDescent="0.2">
      <c r="A297" s="157"/>
      <c r="B297" s="158"/>
      <c r="C297" s="194" t="s">
        <v>515</v>
      </c>
      <c r="D297" s="166"/>
      <c r="E297" s="167"/>
      <c r="F297" s="161"/>
      <c r="G297" s="161"/>
      <c r="H297" s="161"/>
      <c r="I297" s="161"/>
      <c r="J297" s="161"/>
      <c r="K297" s="161"/>
      <c r="L297" s="161"/>
      <c r="M297" s="161"/>
      <c r="N297" s="160"/>
      <c r="O297" s="160"/>
      <c r="P297" s="160"/>
      <c r="Q297" s="160"/>
      <c r="R297" s="161"/>
      <c r="S297" s="161"/>
      <c r="T297" s="161"/>
      <c r="U297" s="161"/>
      <c r="V297" s="161"/>
      <c r="W297" s="161"/>
      <c r="X297" s="161"/>
      <c r="Y297" s="161"/>
      <c r="Z297" s="150"/>
      <c r="AA297" s="150"/>
      <c r="AB297" s="150"/>
      <c r="AC297" s="150"/>
      <c r="AD297" s="150"/>
      <c r="AE297" s="150"/>
      <c r="AF297" s="150"/>
      <c r="AG297" s="150" t="s">
        <v>168</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3" x14ac:dyDescent="0.2">
      <c r="A298" s="157"/>
      <c r="B298" s="158"/>
      <c r="C298" s="194" t="s">
        <v>516</v>
      </c>
      <c r="D298" s="166"/>
      <c r="E298" s="167">
        <v>368.99880000000002</v>
      </c>
      <c r="F298" s="161"/>
      <c r="G298" s="161"/>
      <c r="H298" s="161"/>
      <c r="I298" s="161"/>
      <c r="J298" s="161"/>
      <c r="K298" s="161"/>
      <c r="L298" s="161"/>
      <c r="M298" s="161"/>
      <c r="N298" s="160"/>
      <c r="O298" s="160"/>
      <c r="P298" s="160"/>
      <c r="Q298" s="160"/>
      <c r="R298" s="161"/>
      <c r="S298" s="161"/>
      <c r="T298" s="161"/>
      <c r="U298" s="161"/>
      <c r="V298" s="161"/>
      <c r="W298" s="161"/>
      <c r="X298" s="161"/>
      <c r="Y298" s="161"/>
      <c r="Z298" s="150"/>
      <c r="AA298" s="150"/>
      <c r="AB298" s="150"/>
      <c r="AC298" s="150"/>
      <c r="AD298" s="150"/>
      <c r="AE298" s="150"/>
      <c r="AF298" s="150"/>
      <c r="AG298" s="150" t="s">
        <v>168</v>
      </c>
      <c r="AH298" s="150">
        <v>5</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3" x14ac:dyDescent="0.2">
      <c r="A299" s="157"/>
      <c r="B299" s="158"/>
      <c r="C299" s="194" t="s">
        <v>517</v>
      </c>
      <c r="D299" s="166"/>
      <c r="E299" s="167">
        <v>40.711399999999998</v>
      </c>
      <c r="F299" s="161"/>
      <c r="G299" s="161"/>
      <c r="H299" s="161"/>
      <c r="I299" s="161"/>
      <c r="J299" s="161"/>
      <c r="K299" s="161"/>
      <c r="L299" s="161"/>
      <c r="M299" s="161"/>
      <c r="N299" s="160"/>
      <c r="O299" s="160"/>
      <c r="P299" s="160"/>
      <c r="Q299" s="160"/>
      <c r="R299" s="161"/>
      <c r="S299" s="161"/>
      <c r="T299" s="161"/>
      <c r="U299" s="161"/>
      <c r="V299" s="161"/>
      <c r="W299" s="161"/>
      <c r="X299" s="161"/>
      <c r="Y299" s="161"/>
      <c r="Z299" s="150"/>
      <c r="AA299" s="150"/>
      <c r="AB299" s="150"/>
      <c r="AC299" s="150"/>
      <c r="AD299" s="150"/>
      <c r="AE299" s="150"/>
      <c r="AF299" s="150"/>
      <c r="AG299" s="150" t="s">
        <v>168</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ht="22.5" outlineLevel="1" x14ac:dyDescent="0.2">
      <c r="A300" s="176">
        <v>69</v>
      </c>
      <c r="B300" s="177" t="s">
        <v>518</v>
      </c>
      <c r="C300" s="193" t="s">
        <v>519</v>
      </c>
      <c r="D300" s="178" t="s">
        <v>260</v>
      </c>
      <c r="E300" s="179">
        <v>9.1999999999999993</v>
      </c>
      <c r="F300" s="180"/>
      <c r="G300" s="181">
        <f>ROUND(E300*F300,2)</f>
        <v>0</v>
      </c>
      <c r="H300" s="180"/>
      <c r="I300" s="181">
        <f>ROUND(E300*H300,2)</f>
        <v>0</v>
      </c>
      <c r="J300" s="180"/>
      <c r="K300" s="181">
        <f>ROUND(E300*J300,2)</f>
        <v>0</v>
      </c>
      <c r="L300" s="181">
        <v>21</v>
      </c>
      <c r="M300" s="181">
        <f>G300*(1+L300/100)</f>
        <v>0</v>
      </c>
      <c r="N300" s="179">
        <v>0</v>
      </c>
      <c r="O300" s="179">
        <f>ROUND(E300*N300,2)</f>
        <v>0</v>
      </c>
      <c r="P300" s="179">
        <v>0</v>
      </c>
      <c r="Q300" s="179">
        <f>ROUND(E300*P300,2)</f>
        <v>0</v>
      </c>
      <c r="R300" s="181" t="s">
        <v>511</v>
      </c>
      <c r="S300" s="181" t="s">
        <v>145</v>
      </c>
      <c r="T300" s="182" t="s">
        <v>145</v>
      </c>
      <c r="U300" s="161">
        <v>0.218</v>
      </c>
      <c r="V300" s="161">
        <f>ROUND(E300*U300,2)</f>
        <v>2.0099999999999998</v>
      </c>
      <c r="W300" s="161"/>
      <c r="X300" s="161" t="s">
        <v>178</v>
      </c>
      <c r="Y300" s="161" t="s">
        <v>179</v>
      </c>
      <c r="Z300" s="150"/>
      <c r="AA300" s="150"/>
      <c r="AB300" s="150"/>
      <c r="AC300" s="150"/>
      <c r="AD300" s="150"/>
      <c r="AE300" s="150"/>
      <c r="AF300" s="150"/>
      <c r="AG300" s="150" t="s">
        <v>180</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2" x14ac:dyDescent="0.2">
      <c r="A301" s="157"/>
      <c r="B301" s="158"/>
      <c r="C301" s="194" t="s">
        <v>520</v>
      </c>
      <c r="D301" s="166"/>
      <c r="E301" s="167">
        <v>9.1999999999999993</v>
      </c>
      <c r="F301" s="161"/>
      <c r="G301" s="161"/>
      <c r="H301" s="161"/>
      <c r="I301" s="161"/>
      <c r="J301" s="161"/>
      <c r="K301" s="161"/>
      <c r="L301" s="161"/>
      <c r="M301" s="161"/>
      <c r="N301" s="160"/>
      <c r="O301" s="160"/>
      <c r="P301" s="160"/>
      <c r="Q301" s="160"/>
      <c r="R301" s="161"/>
      <c r="S301" s="161"/>
      <c r="T301" s="161"/>
      <c r="U301" s="161"/>
      <c r="V301" s="161"/>
      <c r="W301" s="161"/>
      <c r="X301" s="161"/>
      <c r="Y301" s="161"/>
      <c r="Z301" s="150"/>
      <c r="AA301" s="150"/>
      <c r="AB301" s="150"/>
      <c r="AC301" s="150"/>
      <c r="AD301" s="150"/>
      <c r="AE301" s="150"/>
      <c r="AF301" s="150"/>
      <c r="AG301" s="150" t="s">
        <v>168</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6">
        <v>70</v>
      </c>
      <c r="B302" s="177" t="s">
        <v>521</v>
      </c>
      <c r="C302" s="193" t="s">
        <v>522</v>
      </c>
      <c r="D302" s="178" t="s">
        <v>260</v>
      </c>
      <c r="E302" s="179">
        <v>108.92</v>
      </c>
      <c r="F302" s="180"/>
      <c r="G302" s="181">
        <f>ROUND(E302*F302,2)</f>
        <v>0</v>
      </c>
      <c r="H302" s="180"/>
      <c r="I302" s="181">
        <f>ROUND(E302*H302,2)</f>
        <v>0</v>
      </c>
      <c r="J302" s="180"/>
      <c r="K302" s="181">
        <f>ROUND(E302*J302,2)</f>
        <v>0</v>
      </c>
      <c r="L302" s="181">
        <v>21</v>
      </c>
      <c r="M302" s="181">
        <f>G302*(1+L302/100)</f>
        <v>0</v>
      </c>
      <c r="N302" s="179">
        <v>0</v>
      </c>
      <c r="O302" s="179">
        <f>ROUND(E302*N302,2)</f>
        <v>0</v>
      </c>
      <c r="P302" s="179">
        <v>0</v>
      </c>
      <c r="Q302" s="179">
        <f>ROUND(E302*P302,2)</f>
        <v>0</v>
      </c>
      <c r="R302" s="181"/>
      <c r="S302" s="181" t="s">
        <v>145</v>
      </c>
      <c r="T302" s="182" t="s">
        <v>146</v>
      </c>
      <c r="U302" s="161">
        <v>0.21360000000000001</v>
      </c>
      <c r="V302" s="161">
        <f>ROUND(E302*U302,2)</f>
        <v>23.27</v>
      </c>
      <c r="W302" s="161"/>
      <c r="X302" s="161" t="s">
        <v>178</v>
      </c>
      <c r="Y302" s="161" t="s">
        <v>122</v>
      </c>
      <c r="Z302" s="150"/>
      <c r="AA302" s="150"/>
      <c r="AB302" s="150"/>
      <c r="AC302" s="150"/>
      <c r="AD302" s="150"/>
      <c r="AE302" s="150"/>
      <c r="AF302" s="150"/>
      <c r="AG302" s="150" t="s">
        <v>180</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2" x14ac:dyDescent="0.2">
      <c r="A303" s="157"/>
      <c r="B303" s="158"/>
      <c r="C303" s="194" t="s">
        <v>523</v>
      </c>
      <c r="D303" s="166"/>
      <c r="E303" s="167">
        <v>108.92</v>
      </c>
      <c r="F303" s="161"/>
      <c r="G303" s="161"/>
      <c r="H303" s="161"/>
      <c r="I303" s="161"/>
      <c r="J303" s="161"/>
      <c r="K303" s="161"/>
      <c r="L303" s="161"/>
      <c r="M303" s="161"/>
      <c r="N303" s="160"/>
      <c r="O303" s="160"/>
      <c r="P303" s="160"/>
      <c r="Q303" s="160"/>
      <c r="R303" s="161"/>
      <c r="S303" s="161"/>
      <c r="T303" s="161"/>
      <c r="U303" s="161"/>
      <c r="V303" s="161"/>
      <c r="W303" s="161"/>
      <c r="X303" s="161"/>
      <c r="Y303" s="161"/>
      <c r="Z303" s="150"/>
      <c r="AA303" s="150"/>
      <c r="AB303" s="150"/>
      <c r="AC303" s="150"/>
      <c r="AD303" s="150"/>
      <c r="AE303" s="150"/>
      <c r="AF303" s="150"/>
      <c r="AG303" s="150" t="s">
        <v>168</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ht="22.5" outlineLevel="1" x14ac:dyDescent="0.2">
      <c r="A304" s="176">
        <v>71</v>
      </c>
      <c r="B304" s="177" t="s">
        <v>524</v>
      </c>
      <c r="C304" s="193" t="s">
        <v>525</v>
      </c>
      <c r="D304" s="178" t="s">
        <v>202</v>
      </c>
      <c r="E304" s="179">
        <v>11462.971299999999</v>
      </c>
      <c r="F304" s="180"/>
      <c r="G304" s="181">
        <f>ROUND(E304*F304,2)</f>
        <v>0</v>
      </c>
      <c r="H304" s="180"/>
      <c r="I304" s="181">
        <f>ROUND(E304*H304,2)</f>
        <v>0</v>
      </c>
      <c r="J304" s="180"/>
      <c r="K304" s="181">
        <f>ROUND(E304*J304,2)</f>
        <v>0</v>
      </c>
      <c r="L304" s="181">
        <v>21</v>
      </c>
      <c r="M304" s="181">
        <f>G304*(1+L304/100)</f>
        <v>0</v>
      </c>
      <c r="N304" s="179">
        <v>0</v>
      </c>
      <c r="O304" s="179">
        <f>ROUND(E304*N304,2)</f>
        <v>0</v>
      </c>
      <c r="P304" s="179">
        <v>0</v>
      </c>
      <c r="Q304" s="179">
        <f>ROUND(E304*P304,2)</f>
        <v>0</v>
      </c>
      <c r="R304" s="181" t="s">
        <v>195</v>
      </c>
      <c r="S304" s="181" t="s">
        <v>145</v>
      </c>
      <c r="T304" s="182" t="s">
        <v>145</v>
      </c>
      <c r="U304" s="161">
        <v>0</v>
      </c>
      <c r="V304" s="161">
        <f>ROUND(E304*U304,2)</f>
        <v>0</v>
      </c>
      <c r="W304" s="161"/>
      <c r="X304" s="161" t="s">
        <v>196</v>
      </c>
      <c r="Y304" s="161" t="s">
        <v>179</v>
      </c>
      <c r="Z304" s="150"/>
      <c r="AA304" s="150"/>
      <c r="AB304" s="150"/>
      <c r="AC304" s="150"/>
      <c r="AD304" s="150"/>
      <c r="AE304" s="150"/>
      <c r="AF304" s="150"/>
      <c r="AG304" s="150" t="s">
        <v>197</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2" x14ac:dyDescent="0.2">
      <c r="A305" s="157"/>
      <c r="B305" s="158"/>
      <c r="C305" s="194" t="s">
        <v>526</v>
      </c>
      <c r="D305" s="166"/>
      <c r="E305" s="167">
        <v>7802.19</v>
      </c>
      <c r="F305" s="161"/>
      <c r="G305" s="161"/>
      <c r="H305" s="161"/>
      <c r="I305" s="161"/>
      <c r="J305" s="161"/>
      <c r="K305" s="161"/>
      <c r="L305" s="161"/>
      <c r="M305" s="161"/>
      <c r="N305" s="160"/>
      <c r="O305" s="160"/>
      <c r="P305" s="160"/>
      <c r="Q305" s="160"/>
      <c r="R305" s="161"/>
      <c r="S305" s="161"/>
      <c r="T305" s="161"/>
      <c r="U305" s="161"/>
      <c r="V305" s="161"/>
      <c r="W305" s="161"/>
      <c r="X305" s="161"/>
      <c r="Y305" s="161"/>
      <c r="Z305" s="150"/>
      <c r="AA305" s="150"/>
      <c r="AB305" s="150"/>
      <c r="AC305" s="150"/>
      <c r="AD305" s="150"/>
      <c r="AE305" s="150"/>
      <c r="AF305" s="150"/>
      <c r="AG305" s="150" t="s">
        <v>168</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3" x14ac:dyDescent="0.2">
      <c r="A306" s="157"/>
      <c r="B306" s="158"/>
      <c r="C306" s="194" t="s">
        <v>527</v>
      </c>
      <c r="D306" s="166"/>
      <c r="E306" s="167">
        <v>2051.172</v>
      </c>
      <c r="F306" s="161"/>
      <c r="G306" s="161"/>
      <c r="H306" s="161"/>
      <c r="I306" s="161"/>
      <c r="J306" s="161"/>
      <c r="K306" s="161"/>
      <c r="L306" s="161"/>
      <c r="M306" s="161"/>
      <c r="N306" s="160"/>
      <c r="O306" s="160"/>
      <c r="P306" s="160"/>
      <c r="Q306" s="160"/>
      <c r="R306" s="161"/>
      <c r="S306" s="161"/>
      <c r="T306" s="161"/>
      <c r="U306" s="161"/>
      <c r="V306" s="161"/>
      <c r="W306" s="161"/>
      <c r="X306" s="161"/>
      <c r="Y306" s="161"/>
      <c r="Z306" s="150"/>
      <c r="AA306" s="150"/>
      <c r="AB306" s="150"/>
      <c r="AC306" s="150"/>
      <c r="AD306" s="150"/>
      <c r="AE306" s="150"/>
      <c r="AF306" s="150"/>
      <c r="AG306" s="150" t="s">
        <v>168</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3" x14ac:dyDescent="0.2">
      <c r="A307" s="157"/>
      <c r="B307" s="158"/>
      <c r="C307" s="194" t="s">
        <v>528</v>
      </c>
      <c r="D307" s="166"/>
      <c r="E307" s="167">
        <v>116.64</v>
      </c>
      <c r="F307" s="161"/>
      <c r="G307" s="161"/>
      <c r="H307" s="161"/>
      <c r="I307" s="161"/>
      <c r="J307" s="161"/>
      <c r="K307" s="161"/>
      <c r="L307" s="161"/>
      <c r="M307" s="161"/>
      <c r="N307" s="160"/>
      <c r="O307" s="160"/>
      <c r="P307" s="160"/>
      <c r="Q307" s="160"/>
      <c r="R307" s="161"/>
      <c r="S307" s="161"/>
      <c r="T307" s="161"/>
      <c r="U307" s="161"/>
      <c r="V307" s="161"/>
      <c r="W307" s="161"/>
      <c r="X307" s="161"/>
      <c r="Y307" s="161"/>
      <c r="Z307" s="150"/>
      <c r="AA307" s="150"/>
      <c r="AB307" s="150"/>
      <c r="AC307" s="150"/>
      <c r="AD307" s="150"/>
      <c r="AE307" s="150"/>
      <c r="AF307" s="150"/>
      <c r="AG307" s="150" t="s">
        <v>168</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3" x14ac:dyDescent="0.2">
      <c r="A308" s="157"/>
      <c r="B308" s="158"/>
      <c r="C308" s="194" t="s">
        <v>529</v>
      </c>
      <c r="D308" s="166"/>
      <c r="E308" s="167">
        <v>621.96929999999998</v>
      </c>
      <c r="F308" s="161"/>
      <c r="G308" s="161"/>
      <c r="H308" s="161"/>
      <c r="I308" s="161"/>
      <c r="J308" s="161"/>
      <c r="K308" s="161"/>
      <c r="L308" s="161"/>
      <c r="M308" s="161"/>
      <c r="N308" s="160"/>
      <c r="O308" s="160"/>
      <c r="P308" s="160"/>
      <c r="Q308" s="160"/>
      <c r="R308" s="161"/>
      <c r="S308" s="161"/>
      <c r="T308" s="161"/>
      <c r="U308" s="161"/>
      <c r="V308" s="161"/>
      <c r="W308" s="161"/>
      <c r="X308" s="161"/>
      <c r="Y308" s="161"/>
      <c r="Z308" s="150"/>
      <c r="AA308" s="150"/>
      <c r="AB308" s="150"/>
      <c r="AC308" s="150"/>
      <c r="AD308" s="150"/>
      <c r="AE308" s="150"/>
      <c r="AF308" s="150"/>
      <c r="AG308" s="150" t="s">
        <v>168</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3" x14ac:dyDescent="0.2">
      <c r="A309" s="157"/>
      <c r="B309" s="158"/>
      <c r="C309" s="194" t="s">
        <v>530</v>
      </c>
      <c r="D309" s="166"/>
      <c r="E309" s="167">
        <v>871</v>
      </c>
      <c r="F309" s="161"/>
      <c r="G309" s="161"/>
      <c r="H309" s="161"/>
      <c r="I309" s="161"/>
      <c r="J309" s="161"/>
      <c r="K309" s="161"/>
      <c r="L309" s="161"/>
      <c r="M309" s="161"/>
      <c r="N309" s="160"/>
      <c r="O309" s="160"/>
      <c r="P309" s="160"/>
      <c r="Q309" s="160"/>
      <c r="R309" s="161"/>
      <c r="S309" s="161"/>
      <c r="T309" s="161"/>
      <c r="U309" s="161"/>
      <c r="V309" s="161"/>
      <c r="W309" s="161"/>
      <c r="X309" s="161"/>
      <c r="Y309" s="161"/>
      <c r="Z309" s="150"/>
      <c r="AA309" s="150"/>
      <c r="AB309" s="150"/>
      <c r="AC309" s="150"/>
      <c r="AD309" s="150"/>
      <c r="AE309" s="150"/>
      <c r="AF309" s="150"/>
      <c r="AG309" s="150" t="s">
        <v>168</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ht="33.75" outlineLevel="1" x14ac:dyDescent="0.2">
      <c r="A310" s="176">
        <v>72</v>
      </c>
      <c r="B310" s="177" t="s">
        <v>531</v>
      </c>
      <c r="C310" s="193" t="s">
        <v>532</v>
      </c>
      <c r="D310" s="178" t="s">
        <v>176</v>
      </c>
      <c r="E310" s="179">
        <v>409.71019999999999</v>
      </c>
      <c r="F310" s="180"/>
      <c r="G310" s="181">
        <f>ROUND(E310*F310,2)</f>
        <v>0</v>
      </c>
      <c r="H310" s="180"/>
      <c r="I310" s="181">
        <f>ROUND(E310*H310,2)</f>
        <v>0</v>
      </c>
      <c r="J310" s="180"/>
      <c r="K310" s="181">
        <f>ROUND(E310*J310,2)</f>
        <v>0</v>
      </c>
      <c r="L310" s="181">
        <v>21</v>
      </c>
      <c r="M310" s="181">
        <f>G310*(1+L310/100)</f>
        <v>0</v>
      </c>
      <c r="N310" s="179">
        <v>1.2800000000000001E-3</v>
      </c>
      <c r="O310" s="179">
        <f>ROUND(E310*N310,2)</f>
        <v>0.52</v>
      </c>
      <c r="P310" s="179">
        <v>0</v>
      </c>
      <c r="Q310" s="179">
        <f>ROUND(E310*P310,2)</f>
        <v>0</v>
      </c>
      <c r="R310" s="181" t="s">
        <v>195</v>
      </c>
      <c r="S310" s="181" t="s">
        <v>145</v>
      </c>
      <c r="T310" s="182" t="s">
        <v>145</v>
      </c>
      <c r="U310" s="161">
        <v>0</v>
      </c>
      <c r="V310" s="161">
        <f>ROUND(E310*U310,2)</f>
        <v>0</v>
      </c>
      <c r="W310" s="161"/>
      <c r="X310" s="161" t="s">
        <v>196</v>
      </c>
      <c r="Y310" s="161" t="s">
        <v>179</v>
      </c>
      <c r="Z310" s="150"/>
      <c r="AA310" s="150"/>
      <c r="AB310" s="150"/>
      <c r="AC310" s="150"/>
      <c r="AD310" s="150"/>
      <c r="AE310" s="150"/>
      <c r="AF310" s="150"/>
      <c r="AG310" s="150" t="s">
        <v>197</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2" x14ac:dyDescent="0.2">
      <c r="A311" s="157"/>
      <c r="B311" s="158"/>
      <c r="C311" s="194" t="s">
        <v>227</v>
      </c>
      <c r="D311" s="166"/>
      <c r="E311" s="167">
        <v>409.71019999999999</v>
      </c>
      <c r="F311" s="161"/>
      <c r="G311" s="161"/>
      <c r="H311" s="161"/>
      <c r="I311" s="161"/>
      <c r="J311" s="161"/>
      <c r="K311" s="161"/>
      <c r="L311" s="161"/>
      <c r="M311" s="161"/>
      <c r="N311" s="160"/>
      <c r="O311" s="160"/>
      <c r="P311" s="160"/>
      <c r="Q311" s="160"/>
      <c r="R311" s="161"/>
      <c r="S311" s="161"/>
      <c r="T311" s="161"/>
      <c r="U311" s="161"/>
      <c r="V311" s="161"/>
      <c r="W311" s="161"/>
      <c r="X311" s="161"/>
      <c r="Y311" s="161"/>
      <c r="Z311" s="150"/>
      <c r="AA311" s="150"/>
      <c r="AB311" s="150"/>
      <c r="AC311" s="150"/>
      <c r="AD311" s="150"/>
      <c r="AE311" s="150"/>
      <c r="AF311" s="150"/>
      <c r="AG311" s="150" t="s">
        <v>168</v>
      </c>
      <c r="AH311" s="150">
        <v>5</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6">
        <v>73</v>
      </c>
      <c r="B312" s="177" t="s">
        <v>533</v>
      </c>
      <c r="C312" s="193" t="s">
        <v>534</v>
      </c>
      <c r="D312" s="178" t="s">
        <v>260</v>
      </c>
      <c r="E312" s="179">
        <v>5</v>
      </c>
      <c r="F312" s="180"/>
      <c r="G312" s="181">
        <f>ROUND(E312*F312,2)</f>
        <v>0</v>
      </c>
      <c r="H312" s="180"/>
      <c r="I312" s="181">
        <f>ROUND(E312*H312,2)</f>
        <v>0</v>
      </c>
      <c r="J312" s="180"/>
      <c r="K312" s="181">
        <f>ROUND(E312*J312,2)</f>
        <v>0</v>
      </c>
      <c r="L312" s="181">
        <v>21</v>
      </c>
      <c r="M312" s="181">
        <f>G312*(1+L312/100)</f>
        <v>0</v>
      </c>
      <c r="N312" s="179">
        <v>5.9999999999999995E-4</v>
      </c>
      <c r="O312" s="179">
        <f>ROUND(E312*N312,2)</f>
        <v>0</v>
      </c>
      <c r="P312" s="179">
        <v>0</v>
      </c>
      <c r="Q312" s="179">
        <f>ROUND(E312*P312,2)</f>
        <v>0</v>
      </c>
      <c r="R312" s="181" t="s">
        <v>195</v>
      </c>
      <c r="S312" s="181" t="s">
        <v>535</v>
      </c>
      <c r="T312" s="182" t="s">
        <v>535</v>
      </c>
      <c r="U312" s="161">
        <v>0</v>
      </c>
      <c r="V312" s="161">
        <f>ROUND(E312*U312,2)</f>
        <v>0</v>
      </c>
      <c r="W312" s="161"/>
      <c r="X312" s="161" t="s">
        <v>196</v>
      </c>
      <c r="Y312" s="161" t="s">
        <v>179</v>
      </c>
      <c r="Z312" s="150"/>
      <c r="AA312" s="150"/>
      <c r="AB312" s="150"/>
      <c r="AC312" s="150"/>
      <c r="AD312" s="150"/>
      <c r="AE312" s="150"/>
      <c r="AF312" s="150"/>
      <c r="AG312" s="150" t="s">
        <v>197</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2" x14ac:dyDescent="0.2">
      <c r="A313" s="157"/>
      <c r="B313" s="158"/>
      <c r="C313" s="194" t="s">
        <v>536</v>
      </c>
      <c r="D313" s="166"/>
      <c r="E313" s="167">
        <v>5</v>
      </c>
      <c r="F313" s="161"/>
      <c r="G313" s="161"/>
      <c r="H313" s="161"/>
      <c r="I313" s="161"/>
      <c r="J313" s="161"/>
      <c r="K313" s="161"/>
      <c r="L313" s="161"/>
      <c r="M313" s="161"/>
      <c r="N313" s="160"/>
      <c r="O313" s="160"/>
      <c r="P313" s="160"/>
      <c r="Q313" s="160"/>
      <c r="R313" s="161"/>
      <c r="S313" s="161"/>
      <c r="T313" s="161"/>
      <c r="U313" s="161"/>
      <c r="V313" s="161"/>
      <c r="W313" s="161"/>
      <c r="X313" s="161"/>
      <c r="Y313" s="161"/>
      <c r="Z313" s="150"/>
      <c r="AA313" s="150"/>
      <c r="AB313" s="150"/>
      <c r="AC313" s="150"/>
      <c r="AD313" s="150"/>
      <c r="AE313" s="150"/>
      <c r="AF313" s="150"/>
      <c r="AG313" s="150" t="s">
        <v>168</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76">
        <v>74</v>
      </c>
      <c r="B314" s="177" t="s">
        <v>537</v>
      </c>
      <c r="C314" s="193" t="s">
        <v>538</v>
      </c>
      <c r="D314" s="178" t="s">
        <v>260</v>
      </c>
      <c r="E314" s="179">
        <v>4.2</v>
      </c>
      <c r="F314" s="180"/>
      <c r="G314" s="181">
        <f>ROUND(E314*F314,2)</f>
        <v>0</v>
      </c>
      <c r="H314" s="180"/>
      <c r="I314" s="181">
        <f>ROUND(E314*H314,2)</f>
        <v>0</v>
      </c>
      <c r="J314" s="180"/>
      <c r="K314" s="181">
        <f>ROUND(E314*J314,2)</f>
        <v>0</v>
      </c>
      <c r="L314" s="181">
        <v>21</v>
      </c>
      <c r="M314" s="181">
        <f>G314*(1+L314/100)</f>
        <v>0</v>
      </c>
      <c r="N314" s="179">
        <v>2.4000000000000001E-4</v>
      </c>
      <c r="O314" s="179">
        <f>ROUND(E314*N314,2)</f>
        <v>0</v>
      </c>
      <c r="P314" s="179">
        <v>0</v>
      </c>
      <c r="Q314" s="179">
        <f>ROUND(E314*P314,2)</f>
        <v>0</v>
      </c>
      <c r="R314" s="181" t="s">
        <v>195</v>
      </c>
      <c r="S314" s="181" t="s">
        <v>535</v>
      </c>
      <c r="T314" s="182" t="s">
        <v>535</v>
      </c>
      <c r="U314" s="161">
        <v>0</v>
      </c>
      <c r="V314" s="161">
        <f>ROUND(E314*U314,2)</f>
        <v>0</v>
      </c>
      <c r="W314" s="161"/>
      <c r="X314" s="161" t="s">
        <v>196</v>
      </c>
      <c r="Y314" s="161" t="s">
        <v>179</v>
      </c>
      <c r="Z314" s="150"/>
      <c r="AA314" s="150"/>
      <c r="AB314" s="150"/>
      <c r="AC314" s="150"/>
      <c r="AD314" s="150"/>
      <c r="AE314" s="150"/>
      <c r="AF314" s="150"/>
      <c r="AG314" s="150" t="s">
        <v>197</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2" x14ac:dyDescent="0.2">
      <c r="A315" s="157"/>
      <c r="B315" s="158"/>
      <c r="C315" s="194" t="s">
        <v>539</v>
      </c>
      <c r="D315" s="166"/>
      <c r="E315" s="167">
        <v>4.2</v>
      </c>
      <c r="F315" s="161"/>
      <c r="G315" s="161"/>
      <c r="H315" s="161"/>
      <c r="I315" s="161"/>
      <c r="J315" s="161"/>
      <c r="K315" s="161"/>
      <c r="L315" s="161"/>
      <c r="M315" s="161"/>
      <c r="N315" s="160"/>
      <c r="O315" s="160"/>
      <c r="P315" s="160"/>
      <c r="Q315" s="160"/>
      <c r="R315" s="161"/>
      <c r="S315" s="161"/>
      <c r="T315" s="161"/>
      <c r="U315" s="161"/>
      <c r="V315" s="161"/>
      <c r="W315" s="161"/>
      <c r="X315" s="161"/>
      <c r="Y315" s="161"/>
      <c r="Z315" s="150"/>
      <c r="AA315" s="150"/>
      <c r="AB315" s="150"/>
      <c r="AC315" s="150"/>
      <c r="AD315" s="150"/>
      <c r="AE315" s="150"/>
      <c r="AF315" s="150"/>
      <c r="AG315" s="150" t="s">
        <v>168</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ht="22.5" outlineLevel="1" x14ac:dyDescent="0.2">
      <c r="A316" s="176">
        <v>75</v>
      </c>
      <c r="B316" s="177" t="s">
        <v>540</v>
      </c>
      <c r="C316" s="193" t="s">
        <v>541</v>
      </c>
      <c r="D316" s="178" t="s">
        <v>176</v>
      </c>
      <c r="E316" s="179">
        <v>43.206400000000002</v>
      </c>
      <c r="F316" s="180"/>
      <c r="G316" s="181">
        <f>ROUND(E316*F316,2)</f>
        <v>0</v>
      </c>
      <c r="H316" s="180"/>
      <c r="I316" s="181">
        <f>ROUND(E316*H316,2)</f>
        <v>0</v>
      </c>
      <c r="J316" s="180"/>
      <c r="K316" s="181">
        <f>ROUND(E316*J316,2)</f>
        <v>0</v>
      </c>
      <c r="L316" s="181">
        <v>21</v>
      </c>
      <c r="M316" s="181">
        <f>G316*(1+L316/100)</f>
        <v>0</v>
      </c>
      <c r="N316" s="179">
        <v>3.5999999999999997E-2</v>
      </c>
      <c r="O316" s="179">
        <f>ROUND(E316*N316,2)</f>
        <v>1.56</v>
      </c>
      <c r="P316" s="179">
        <v>0</v>
      </c>
      <c r="Q316" s="179">
        <f>ROUND(E316*P316,2)</f>
        <v>0</v>
      </c>
      <c r="R316" s="181" t="s">
        <v>195</v>
      </c>
      <c r="S316" s="181" t="s">
        <v>145</v>
      </c>
      <c r="T316" s="182" t="s">
        <v>145</v>
      </c>
      <c r="U316" s="161">
        <v>0</v>
      </c>
      <c r="V316" s="161">
        <f>ROUND(E316*U316,2)</f>
        <v>0</v>
      </c>
      <c r="W316" s="161"/>
      <c r="X316" s="161" t="s">
        <v>196</v>
      </c>
      <c r="Y316" s="161" t="s">
        <v>179</v>
      </c>
      <c r="Z316" s="150"/>
      <c r="AA316" s="150"/>
      <c r="AB316" s="150"/>
      <c r="AC316" s="150"/>
      <c r="AD316" s="150"/>
      <c r="AE316" s="150"/>
      <c r="AF316" s="150"/>
      <c r="AG316" s="150" t="s">
        <v>197</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2" x14ac:dyDescent="0.2">
      <c r="A317" s="157"/>
      <c r="B317" s="158"/>
      <c r="C317" s="194" t="s">
        <v>542</v>
      </c>
      <c r="D317" s="166"/>
      <c r="E317" s="167">
        <v>43.206400000000002</v>
      </c>
      <c r="F317" s="161"/>
      <c r="G317" s="161"/>
      <c r="H317" s="161"/>
      <c r="I317" s="161"/>
      <c r="J317" s="161"/>
      <c r="K317" s="161"/>
      <c r="L317" s="161"/>
      <c r="M317" s="161"/>
      <c r="N317" s="160"/>
      <c r="O317" s="160"/>
      <c r="P317" s="160"/>
      <c r="Q317" s="160"/>
      <c r="R317" s="161"/>
      <c r="S317" s="161"/>
      <c r="T317" s="161"/>
      <c r="U317" s="161"/>
      <c r="V317" s="161"/>
      <c r="W317" s="161"/>
      <c r="X317" s="161"/>
      <c r="Y317" s="161"/>
      <c r="Z317" s="150"/>
      <c r="AA317" s="150"/>
      <c r="AB317" s="150"/>
      <c r="AC317" s="150"/>
      <c r="AD317" s="150"/>
      <c r="AE317" s="150"/>
      <c r="AF317" s="150"/>
      <c r="AG317" s="150" t="s">
        <v>168</v>
      </c>
      <c r="AH317" s="150">
        <v>5</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v>76</v>
      </c>
      <c r="B318" s="158" t="s">
        <v>543</v>
      </c>
      <c r="C318" s="199" t="s">
        <v>544</v>
      </c>
      <c r="D318" s="159" t="s">
        <v>0</v>
      </c>
      <c r="E318" s="198"/>
      <c r="F318" s="162"/>
      <c r="G318" s="161">
        <f>ROUND(E318*F318,2)</f>
        <v>0</v>
      </c>
      <c r="H318" s="162"/>
      <c r="I318" s="161">
        <f>ROUND(E318*H318,2)</f>
        <v>0</v>
      </c>
      <c r="J318" s="162"/>
      <c r="K318" s="161">
        <f>ROUND(E318*J318,2)</f>
        <v>0</v>
      </c>
      <c r="L318" s="161">
        <v>21</v>
      </c>
      <c r="M318" s="161">
        <f>G318*(1+L318/100)</f>
        <v>0</v>
      </c>
      <c r="N318" s="160">
        <v>0</v>
      </c>
      <c r="O318" s="160">
        <f>ROUND(E318*N318,2)</f>
        <v>0</v>
      </c>
      <c r="P318" s="160">
        <v>0</v>
      </c>
      <c r="Q318" s="160">
        <f>ROUND(E318*P318,2)</f>
        <v>0</v>
      </c>
      <c r="R318" s="161" t="s">
        <v>511</v>
      </c>
      <c r="S318" s="161" t="s">
        <v>145</v>
      </c>
      <c r="T318" s="161" t="s">
        <v>145</v>
      </c>
      <c r="U318" s="161">
        <v>0</v>
      </c>
      <c r="V318" s="161">
        <f>ROUND(E318*U318,2)</f>
        <v>0</v>
      </c>
      <c r="W318" s="161"/>
      <c r="X318" s="161" t="s">
        <v>488</v>
      </c>
      <c r="Y318" s="161" t="s">
        <v>179</v>
      </c>
      <c r="Z318" s="150"/>
      <c r="AA318" s="150"/>
      <c r="AB318" s="150"/>
      <c r="AC318" s="150"/>
      <c r="AD318" s="150"/>
      <c r="AE318" s="150"/>
      <c r="AF318" s="150"/>
      <c r="AG318" s="150" t="s">
        <v>489</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2" x14ac:dyDescent="0.2">
      <c r="A319" s="157"/>
      <c r="B319" s="158"/>
      <c r="C319" s="269" t="s">
        <v>545</v>
      </c>
      <c r="D319" s="270"/>
      <c r="E319" s="270"/>
      <c r="F319" s="270"/>
      <c r="G319" s="270"/>
      <c r="H319" s="161"/>
      <c r="I319" s="161"/>
      <c r="J319" s="161"/>
      <c r="K319" s="161"/>
      <c r="L319" s="161"/>
      <c r="M319" s="161"/>
      <c r="N319" s="160"/>
      <c r="O319" s="160"/>
      <c r="P319" s="160"/>
      <c r="Q319" s="160"/>
      <c r="R319" s="161"/>
      <c r="S319" s="161"/>
      <c r="T319" s="161"/>
      <c r="U319" s="161"/>
      <c r="V319" s="161"/>
      <c r="W319" s="161"/>
      <c r="X319" s="161"/>
      <c r="Y319" s="161"/>
      <c r="Z319" s="150"/>
      <c r="AA319" s="150"/>
      <c r="AB319" s="150"/>
      <c r="AC319" s="150"/>
      <c r="AD319" s="150"/>
      <c r="AE319" s="150"/>
      <c r="AF319" s="150"/>
      <c r="AG319" s="150" t="s">
        <v>182</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x14ac:dyDescent="0.2">
      <c r="A320" s="169" t="s">
        <v>140</v>
      </c>
      <c r="B320" s="170" t="s">
        <v>92</v>
      </c>
      <c r="C320" s="191" t="s">
        <v>93</v>
      </c>
      <c r="D320" s="171"/>
      <c r="E320" s="172"/>
      <c r="F320" s="173"/>
      <c r="G320" s="173">
        <f>SUMIF(AG321:AG339,"&lt;&gt;NOR",G321:G339)</f>
        <v>0</v>
      </c>
      <c r="H320" s="173"/>
      <c r="I320" s="173">
        <f>SUM(I321:I339)</f>
        <v>0</v>
      </c>
      <c r="J320" s="173"/>
      <c r="K320" s="173">
        <f>SUM(K321:K339)</f>
        <v>0</v>
      </c>
      <c r="L320" s="173"/>
      <c r="M320" s="173">
        <f>SUM(M321:M339)</f>
        <v>0</v>
      </c>
      <c r="N320" s="172"/>
      <c r="O320" s="172">
        <f>SUM(O321:O339)</f>
        <v>2.23</v>
      </c>
      <c r="P320" s="172"/>
      <c r="Q320" s="172">
        <f>SUM(Q321:Q339)</f>
        <v>1.02</v>
      </c>
      <c r="R320" s="173"/>
      <c r="S320" s="173"/>
      <c r="T320" s="174"/>
      <c r="U320" s="168"/>
      <c r="V320" s="168">
        <f>SUM(V321:V339)</f>
        <v>86.28</v>
      </c>
      <c r="W320" s="168"/>
      <c r="X320" s="168"/>
      <c r="Y320" s="168"/>
      <c r="AG320" t="s">
        <v>141</v>
      </c>
    </row>
    <row r="321" spans="1:60" ht="22.5" outlineLevel="1" x14ac:dyDescent="0.2">
      <c r="A321" s="176">
        <v>77</v>
      </c>
      <c r="B321" s="177" t="s">
        <v>546</v>
      </c>
      <c r="C321" s="193" t="s">
        <v>547</v>
      </c>
      <c r="D321" s="178" t="s">
        <v>176</v>
      </c>
      <c r="E321" s="179">
        <v>72.66</v>
      </c>
      <c r="F321" s="180"/>
      <c r="G321" s="181">
        <f>ROUND(E321*F321,2)</f>
        <v>0</v>
      </c>
      <c r="H321" s="180"/>
      <c r="I321" s="181">
        <f>ROUND(E321*H321,2)</f>
        <v>0</v>
      </c>
      <c r="J321" s="180"/>
      <c r="K321" s="181">
        <f>ROUND(E321*J321,2)</f>
        <v>0</v>
      </c>
      <c r="L321" s="181">
        <v>21</v>
      </c>
      <c r="M321" s="181">
        <f>G321*(1+L321/100)</f>
        <v>0</v>
      </c>
      <c r="N321" s="179">
        <v>1.452E-2</v>
      </c>
      <c r="O321" s="179">
        <f>ROUND(E321*N321,2)</f>
        <v>1.06</v>
      </c>
      <c r="P321" s="179">
        <v>0</v>
      </c>
      <c r="Q321" s="179">
        <f>ROUND(E321*P321,2)</f>
        <v>0</v>
      </c>
      <c r="R321" s="181" t="s">
        <v>548</v>
      </c>
      <c r="S321" s="181" t="s">
        <v>145</v>
      </c>
      <c r="T321" s="182" t="s">
        <v>145</v>
      </c>
      <c r="U321" s="161">
        <v>0.27</v>
      </c>
      <c r="V321" s="161">
        <f>ROUND(E321*U321,2)</f>
        <v>19.62</v>
      </c>
      <c r="W321" s="161"/>
      <c r="X321" s="161" t="s">
        <v>178</v>
      </c>
      <c r="Y321" s="161" t="s">
        <v>207</v>
      </c>
      <c r="Z321" s="150"/>
      <c r="AA321" s="150"/>
      <c r="AB321" s="150"/>
      <c r="AC321" s="150"/>
      <c r="AD321" s="150"/>
      <c r="AE321" s="150"/>
      <c r="AF321" s="150"/>
      <c r="AG321" s="150" t="s">
        <v>180</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2" x14ac:dyDescent="0.2">
      <c r="A322" s="157"/>
      <c r="B322" s="158"/>
      <c r="C322" s="194" t="s">
        <v>500</v>
      </c>
      <c r="D322" s="166"/>
      <c r="E322" s="167">
        <v>72.66</v>
      </c>
      <c r="F322" s="161"/>
      <c r="G322" s="161"/>
      <c r="H322" s="161"/>
      <c r="I322" s="161"/>
      <c r="J322" s="161"/>
      <c r="K322" s="161"/>
      <c r="L322" s="161"/>
      <c r="M322" s="161"/>
      <c r="N322" s="160"/>
      <c r="O322" s="160"/>
      <c r="P322" s="160"/>
      <c r="Q322" s="160"/>
      <c r="R322" s="161"/>
      <c r="S322" s="161"/>
      <c r="T322" s="161"/>
      <c r="U322" s="161"/>
      <c r="V322" s="161"/>
      <c r="W322" s="161"/>
      <c r="X322" s="161"/>
      <c r="Y322" s="161"/>
      <c r="Z322" s="150"/>
      <c r="AA322" s="150"/>
      <c r="AB322" s="150"/>
      <c r="AC322" s="150"/>
      <c r="AD322" s="150"/>
      <c r="AE322" s="150"/>
      <c r="AF322" s="150"/>
      <c r="AG322" s="150" t="s">
        <v>168</v>
      </c>
      <c r="AH322" s="150">
        <v>5</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6">
        <v>78</v>
      </c>
      <c r="B323" s="177" t="s">
        <v>549</v>
      </c>
      <c r="C323" s="193" t="s">
        <v>550</v>
      </c>
      <c r="D323" s="178" t="s">
        <v>194</v>
      </c>
      <c r="E323" s="179">
        <v>8</v>
      </c>
      <c r="F323" s="180"/>
      <c r="G323" s="181">
        <f>ROUND(E323*F323,2)</f>
        <v>0</v>
      </c>
      <c r="H323" s="180"/>
      <c r="I323" s="181">
        <f>ROUND(E323*H323,2)</f>
        <v>0</v>
      </c>
      <c r="J323" s="180"/>
      <c r="K323" s="181">
        <f>ROUND(E323*J323,2)</f>
        <v>0</v>
      </c>
      <c r="L323" s="181">
        <v>21</v>
      </c>
      <c r="M323" s="181">
        <f>G323*(1+L323/100)</f>
        <v>0</v>
      </c>
      <c r="N323" s="179">
        <v>1.8E-3</v>
      </c>
      <c r="O323" s="179">
        <f>ROUND(E323*N323,2)</f>
        <v>0.01</v>
      </c>
      <c r="P323" s="179">
        <v>0</v>
      </c>
      <c r="Q323" s="179">
        <f>ROUND(E323*P323,2)</f>
        <v>0</v>
      </c>
      <c r="R323" s="181" t="s">
        <v>548</v>
      </c>
      <c r="S323" s="181" t="s">
        <v>145</v>
      </c>
      <c r="T323" s="182" t="s">
        <v>145</v>
      </c>
      <c r="U323" s="161">
        <v>1.2</v>
      </c>
      <c r="V323" s="161">
        <f>ROUND(E323*U323,2)</f>
        <v>9.6</v>
      </c>
      <c r="W323" s="161"/>
      <c r="X323" s="161" t="s">
        <v>178</v>
      </c>
      <c r="Y323" s="161" t="s">
        <v>179</v>
      </c>
      <c r="Z323" s="150"/>
      <c r="AA323" s="150"/>
      <c r="AB323" s="150"/>
      <c r="AC323" s="150"/>
      <c r="AD323" s="150"/>
      <c r="AE323" s="150"/>
      <c r="AF323" s="150"/>
      <c r="AG323" s="150" t="s">
        <v>180</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2" x14ac:dyDescent="0.2">
      <c r="A324" s="157"/>
      <c r="B324" s="158"/>
      <c r="C324" s="194" t="s">
        <v>551</v>
      </c>
      <c r="D324" s="166"/>
      <c r="E324" s="167">
        <v>8</v>
      </c>
      <c r="F324" s="161"/>
      <c r="G324" s="161"/>
      <c r="H324" s="161"/>
      <c r="I324" s="161"/>
      <c r="J324" s="161"/>
      <c r="K324" s="161"/>
      <c r="L324" s="161"/>
      <c r="M324" s="161"/>
      <c r="N324" s="160"/>
      <c r="O324" s="160"/>
      <c r="P324" s="160"/>
      <c r="Q324" s="160"/>
      <c r="R324" s="161"/>
      <c r="S324" s="161"/>
      <c r="T324" s="161"/>
      <c r="U324" s="161"/>
      <c r="V324" s="161"/>
      <c r="W324" s="161"/>
      <c r="X324" s="161"/>
      <c r="Y324" s="161"/>
      <c r="Z324" s="150"/>
      <c r="AA324" s="150"/>
      <c r="AB324" s="150"/>
      <c r="AC324" s="150"/>
      <c r="AD324" s="150"/>
      <c r="AE324" s="150"/>
      <c r="AF324" s="150"/>
      <c r="AG324" s="150" t="s">
        <v>168</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ht="22.5" outlineLevel="1" x14ac:dyDescent="0.2">
      <c r="A325" s="176">
        <v>79</v>
      </c>
      <c r="B325" s="177" t="s">
        <v>552</v>
      </c>
      <c r="C325" s="193" t="s">
        <v>553</v>
      </c>
      <c r="D325" s="178" t="s">
        <v>176</v>
      </c>
      <c r="E325" s="179">
        <v>72.66</v>
      </c>
      <c r="F325" s="180"/>
      <c r="G325" s="181">
        <f>ROUND(E325*F325,2)</f>
        <v>0</v>
      </c>
      <c r="H325" s="180"/>
      <c r="I325" s="181">
        <f>ROUND(E325*H325,2)</f>
        <v>0</v>
      </c>
      <c r="J325" s="180"/>
      <c r="K325" s="181">
        <f>ROUND(E325*J325,2)</f>
        <v>0</v>
      </c>
      <c r="L325" s="181">
        <v>21</v>
      </c>
      <c r="M325" s="181">
        <f>G325*(1+L325/100)</f>
        <v>0</v>
      </c>
      <c r="N325" s="179">
        <v>0</v>
      </c>
      <c r="O325" s="179">
        <f>ROUND(E325*N325,2)</f>
        <v>0</v>
      </c>
      <c r="P325" s="179">
        <v>1.4E-2</v>
      </c>
      <c r="Q325" s="179">
        <f>ROUND(E325*P325,2)</f>
        <v>1.02</v>
      </c>
      <c r="R325" s="181" t="s">
        <v>548</v>
      </c>
      <c r="S325" s="181" t="s">
        <v>145</v>
      </c>
      <c r="T325" s="182" t="s">
        <v>145</v>
      </c>
      <c r="U325" s="161">
        <v>0.1</v>
      </c>
      <c r="V325" s="161">
        <f>ROUND(E325*U325,2)</f>
        <v>7.27</v>
      </c>
      <c r="W325" s="161"/>
      <c r="X325" s="161" t="s">
        <v>178</v>
      </c>
      <c r="Y325" s="161" t="s">
        <v>207</v>
      </c>
      <c r="Z325" s="150"/>
      <c r="AA325" s="150"/>
      <c r="AB325" s="150"/>
      <c r="AC325" s="150"/>
      <c r="AD325" s="150"/>
      <c r="AE325" s="150"/>
      <c r="AF325" s="150"/>
      <c r="AG325" s="150" t="s">
        <v>180</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2" x14ac:dyDescent="0.2">
      <c r="A326" s="157"/>
      <c r="B326" s="158"/>
      <c r="C326" s="194" t="s">
        <v>554</v>
      </c>
      <c r="D326" s="166"/>
      <c r="E326" s="167"/>
      <c r="F326" s="161"/>
      <c r="G326" s="161"/>
      <c r="H326" s="161"/>
      <c r="I326" s="161"/>
      <c r="J326" s="161"/>
      <c r="K326" s="161"/>
      <c r="L326" s="161"/>
      <c r="M326" s="161"/>
      <c r="N326" s="160"/>
      <c r="O326" s="160"/>
      <c r="P326" s="160"/>
      <c r="Q326" s="160"/>
      <c r="R326" s="161"/>
      <c r="S326" s="161"/>
      <c r="T326" s="161"/>
      <c r="U326" s="161"/>
      <c r="V326" s="161"/>
      <c r="W326" s="161"/>
      <c r="X326" s="161"/>
      <c r="Y326" s="161"/>
      <c r="Z326" s="150"/>
      <c r="AA326" s="150"/>
      <c r="AB326" s="150"/>
      <c r="AC326" s="150"/>
      <c r="AD326" s="150"/>
      <c r="AE326" s="150"/>
      <c r="AF326" s="150"/>
      <c r="AG326" s="150" t="s">
        <v>168</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3" x14ac:dyDescent="0.2">
      <c r="A327" s="157"/>
      <c r="B327" s="158"/>
      <c r="C327" s="194" t="s">
        <v>555</v>
      </c>
      <c r="D327" s="166"/>
      <c r="E327" s="167">
        <v>72.66</v>
      </c>
      <c r="F327" s="161"/>
      <c r="G327" s="161"/>
      <c r="H327" s="161"/>
      <c r="I327" s="161"/>
      <c r="J327" s="161"/>
      <c r="K327" s="161"/>
      <c r="L327" s="161"/>
      <c r="M327" s="161"/>
      <c r="N327" s="160"/>
      <c r="O327" s="160"/>
      <c r="P327" s="160"/>
      <c r="Q327" s="160"/>
      <c r="R327" s="161"/>
      <c r="S327" s="161"/>
      <c r="T327" s="161"/>
      <c r="U327" s="161"/>
      <c r="V327" s="161"/>
      <c r="W327" s="161"/>
      <c r="X327" s="161"/>
      <c r="Y327" s="161"/>
      <c r="Z327" s="150"/>
      <c r="AA327" s="150"/>
      <c r="AB327" s="150"/>
      <c r="AC327" s="150"/>
      <c r="AD327" s="150"/>
      <c r="AE327" s="150"/>
      <c r="AF327" s="150"/>
      <c r="AG327" s="150" t="s">
        <v>168</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6">
        <v>80</v>
      </c>
      <c r="B328" s="177" t="s">
        <v>556</v>
      </c>
      <c r="C328" s="193" t="s">
        <v>557</v>
      </c>
      <c r="D328" s="178" t="s">
        <v>176</v>
      </c>
      <c r="E328" s="179">
        <v>6.2</v>
      </c>
      <c r="F328" s="180"/>
      <c r="G328" s="181">
        <f>ROUND(E328*F328,2)</f>
        <v>0</v>
      </c>
      <c r="H328" s="180"/>
      <c r="I328" s="181">
        <f>ROUND(E328*H328,2)</f>
        <v>0</v>
      </c>
      <c r="J328" s="180"/>
      <c r="K328" s="181">
        <f>ROUND(E328*J328,2)</f>
        <v>0</v>
      </c>
      <c r="L328" s="181">
        <v>21</v>
      </c>
      <c r="M328" s="181">
        <f>G328*(1+L328/100)</f>
        <v>0</v>
      </c>
      <c r="N328" s="179">
        <v>1.4579999999999999E-2</v>
      </c>
      <c r="O328" s="179">
        <f>ROUND(E328*N328,2)</f>
        <v>0.09</v>
      </c>
      <c r="P328" s="179">
        <v>0</v>
      </c>
      <c r="Q328" s="179">
        <f>ROUND(E328*P328,2)</f>
        <v>0</v>
      </c>
      <c r="R328" s="181" t="s">
        <v>548</v>
      </c>
      <c r="S328" s="181" t="s">
        <v>145</v>
      </c>
      <c r="T328" s="182" t="s">
        <v>145</v>
      </c>
      <c r="U328" s="161">
        <v>3.516</v>
      </c>
      <c r="V328" s="161">
        <f>ROUND(E328*U328,2)</f>
        <v>21.8</v>
      </c>
      <c r="W328" s="161"/>
      <c r="X328" s="161" t="s">
        <v>178</v>
      </c>
      <c r="Y328" s="161" t="s">
        <v>179</v>
      </c>
      <c r="Z328" s="150"/>
      <c r="AA328" s="150"/>
      <c r="AB328" s="150"/>
      <c r="AC328" s="150"/>
      <c r="AD328" s="150"/>
      <c r="AE328" s="150"/>
      <c r="AF328" s="150"/>
      <c r="AG328" s="150" t="s">
        <v>180</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2" x14ac:dyDescent="0.2">
      <c r="A329" s="157"/>
      <c r="B329" s="158"/>
      <c r="C329" s="194" t="s">
        <v>558</v>
      </c>
      <c r="D329" s="166"/>
      <c r="E329" s="167">
        <v>6.2</v>
      </c>
      <c r="F329" s="161"/>
      <c r="G329" s="161"/>
      <c r="H329" s="161"/>
      <c r="I329" s="161"/>
      <c r="J329" s="161"/>
      <c r="K329" s="161"/>
      <c r="L329" s="161"/>
      <c r="M329" s="161"/>
      <c r="N329" s="160"/>
      <c r="O329" s="160"/>
      <c r="P329" s="160"/>
      <c r="Q329" s="160"/>
      <c r="R329" s="161"/>
      <c r="S329" s="161"/>
      <c r="T329" s="161"/>
      <c r="U329" s="161"/>
      <c r="V329" s="161"/>
      <c r="W329" s="161"/>
      <c r="X329" s="161"/>
      <c r="Y329" s="161"/>
      <c r="Z329" s="150"/>
      <c r="AA329" s="150"/>
      <c r="AB329" s="150"/>
      <c r="AC329" s="150"/>
      <c r="AD329" s="150"/>
      <c r="AE329" s="150"/>
      <c r="AF329" s="150"/>
      <c r="AG329" s="150" t="s">
        <v>168</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ht="22.5" outlineLevel="1" x14ac:dyDescent="0.2">
      <c r="A330" s="176">
        <v>81</v>
      </c>
      <c r="B330" s="177" t="s">
        <v>559</v>
      </c>
      <c r="C330" s="193" t="s">
        <v>560</v>
      </c>
      <c r="D330" s="178" t="s">
        <v>176</v>
      </c>
      <c r="E330" s="179">
        <v>99.45</v>
      </c>
      <c r="F330" s="180"/>
      <c r="G330" s="181">
        <f>ROUND(E330*F330,2)</f>
        <v>0</v>
      </c>
      <c r="H330" s="180"/>
      <c r="I330" s="181">
        <f>ROUND(E330*H330,2)</f>
        <v>0</v>
      </c>
      <c r="J330" s="180"/>
      <c r="K330" s="181">
        <f>ROUND(E330*J330,2)</f>
        <v>0</v>
      </c>
      <c r="L330" s="181">
        <v>21</v>
      </c>
      <c r="M330" s="181">
        <f>G330*(1+L330/100)</f>
        <v>0</v>
      </c>
      <c r="N330" s="179">
        <v>9.8600000000000007E-3</v>
      </c>
      <c r="O330" s="179">
        <f>ROUND(E330*N330,2)</f>
        <v>0.98</v>
      </c>
      <c r="P330" s="179">
        <v>0</v>
      </c>
      <c r="Q330" s="179">
        <f>ROUND(E330*P330,2)</f>
        <v>0</v>
      </c>
      <c r="R330" s="181" t="s">
        <v>561</v>
      </c>
      <c r="S330" s="181" t="s">
        <v>145</v>
      </c>
      <c r="T330" s="182" t="s">
        <v>145</v>
      </c>
      <c r="U330" s="161">
        <v>0.20791999999999999</v>
      </c>
      <c r="V330" s="161">
        <f>ROUND(E330*U330,2)</f>
        <v>20.68</v>
      </c>
      <c r="W330" s="161"/>
      <c r="X330" s="161" t="s">
        <v>178</v>
      </c>
      <c r="Y330" s="161" t="s">
        <v>207</v>
      </c>
      <c r="Z330" s="150"/>
      <c r="AA330" s="150"/>
      <c r="AB330" s="150"/>
      <c r="AC330" s="150"/>
      <c r="AD330" s="150"/>
      <c r="AE330" s="150"/>
      <c r="AF330" s="150"/>
      <c r="AG330" s="150" t="s">
        <v>180</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2" x14ac:dyDescent="0.2">
      <c r="A331" s="157"/>
      <c r="B331" s="158"/>
      <c r="C331" s="267" t="s">
        <v>562</v>
      </c>
      <c r="D331" s="268"/>
      <c r="E331" s="268"/>
      <c r="F331" s="268"/>
      <c r="G331" s="268"/>
      <c r="H331" s="161"/>
      <c r="I331" s="161"/>
      <c r="J331" s="161"/>
      <c r="K331" s="161"/>
      <c r="L331" s="161"/>
      <c r="M331" s="161"/>
      <c r="N331" s="160"/>
      <c r="O331" s="160"/>
      <c r="P331" s="160"/>
      <c r="Q331" s="160"/>
      <c r="R331" s="161"/>
      <c r="S331" s="161"/>
      <c r="T331" s="161"/>
      <c r="U331" s="161"/>
      <c r="V331" s="161"/>
      <c r="W331" s="161"/>
      <c r="X331" s="161"/>
      <c r="Y331" s="161"/>
      <c r="Z331" s="150"/>
      <c r="AA331" s="150"/>
      <c r="AB331" s="150"/>
      <c r="AC331" s="150"/>
      <c r="AD331" s="150"/>
      <c r="AE331" s="150"/>
      <c r="AF331" s="150"/>
      <c r="AG331" s="150" t="s">
        <v>182</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2" x14ac:dyDescent="0.2">
      <c r="A332" s="157"/>
      <c r="B332" s="158"/>
      <c r="C332" s="194" t="s">
        <v>209</v>
      </c>
      <c r="D332" s="166"/>
      <c r="E332" s="167">
        <v>99.45</v>
      </c>
      <c r="F332" s="161"/>
      <c r="G332" s="161"/>
      <c r="H332" s="161"/>
      <c r="I332" s="161"/>
      <c r="J332" s="161"/>
      <c r="K332" s="161"/>
      <c r="L332" s="161"/>
      <c r="M332" s="161"/>
      <c r="N332" s="160"/>
      <c r="O332" s="160"/>
      <c r="P332" s="160"/>
      <c r="Q332" s="160"/>
      <c r="R332" s="161"/>
      <c r="S332" s="161"/>
      <c r="T332" s="161"/>
      <c r="U332" s="161"/>
      <c r="V332" s="161"/>
      <c r="W332" s="161"/>
      <c r="X332" s="161"/>
      <c r="Y332" s="161"/>
      <c r="Z332" s="150"/>
      <c r="AA332" s="150"/>
      <c r="AB332" s="150"/>
      <c r="AC332" s="150"/>
      <c r="AD332" s="150"/>
      <c r="AE332" s="150"/>
      <c r="AF332" s="150"/>
      <c r="AG332" s="150" t="s">
        <v>168</v>
      </c>
      <c r="AH332" s="150">
        <v>5</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6">
        <v>82</v>
      </c>
      <c r="B333" s="177" t="s">
        <v>563</v>
      </c>
      <c r="C333" s="193" t="s">
        <v>564</v>
      </c>
      <c r="D333" s="178" t="s">
        <v>176</v>
      </c>
      <c r="E333" s="179">
        <v>99.45</v>
      </c>
      <c r="F333" s="180"/>
      <c r="G333" s="181">
        <f>ROUND(E333*F333,2)</f>
        <v>0</v>
      </c>
      <c r="H333" s="180"/>
      <c r="I333" s="181">
        <f>ROUND(E333*H333,2)</f>
        <v>0</v>
      </c>
      <c r="J333" s="180"/>
      <c r="K333" s="181">
        <f>ROUND(E333*J333,2)</f>
        <v>0</v>
      </c>
      <c r="L333" s="181">
        <v>21</v>
      </c>
      <c r="M333" s="181">
        <f>G333*(1+L333/100)</f>
        <v>0</v>
      </c>
      <c r="N333" s="179">
        <v>0</v>
      </c>
      <c r="O333" s="179">
        <f>ROUND(E333*N333,2)</f>
        <v>0</v>
      </c>
      <c r="P333" s="179">
        <v>0</v>
      </c>
      <c r="Q333" s="179">
        <f>ROUND(E333*P333,2)</f>
        <v>0</v>
      </c>
      <c r="R333" s="181" t="s">
        <v>565</v>
      </c>
      <c r="S333" s="181" t="s">
        <v>145</v>
      </c>
      <c r="T333" s="182" t="s">
        <v>225</v>
      </c>
      <c r="U333" s="161">
        <v>1.35E-2</v>
      </c>
      <c r="V333" s="161">
        <f>ROUND(E333*U333,2)</f>
        <v>1.34</v>
      </c>
      <c r="W333" s="161"/>
      <c r="X333" s="161" t="s">
        <v>178</v>
      </c>
      <c r="Y333" s="161" t="s">
        <v>207</v>
      </c>
      <c r="Z333" s="150"/>
      <c r="AA333" s="150"/>
      <c r="AB333" s="150"/>
      <c r="AC333" s="150"/>
      <c r="AD333" s="150"/>
      <c r="AE333" s="150"/>
      <c r="AF333" s="150"/>
      <c r="AG333" s="150" t="s">
        <v>180</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2" x14ac:dyDescent="0.2">
      <c r="A334" s="157"/>
      <c r="B334" s="158"/>
      <c r="C334" s="194" t="s">
        <v>566</v>
      </c>
      <c r="D334" s="166"/>
      <c r="E334" s="167">
        <v>72.2</v>
      </c>
      <c r="F334" s="161"/>
      <c r="G334" s="161"/>
      <c r="H334" s="161"/>
      <c r="I334" s="161"/>
      <c r="J334" s="161"/>
      <c r="K334" s="161"/>
      <c r="L334" s="161"/>
      <c r="M334" s="161"/>
      <c r="N334" s="160"/>
      <c r="O334" s="160"/>
      <c r="P334" s="160"/>
      <c r="Q334" s="160"/>
      <c r="R334" s="161"/>
      <c r="S334" s="161"/>
      <c r="T334" s="161"/>
      <c r="U334" s="161"/>
      <c r="V334" s="161"/>
      <c r="W334" s="161"/>
      <c r="X334" s="161"/>
      <c r="Y334" s="161"/>
      <c r="Z334" s="150"/>
      <c r="AA334" s="150"/>
      <c r="AB334" s="150"/>
      <c r="AC334" s="150"/>
      <c r="AD334" s="150"/>
      <c r="AE334" s="150"/>
      <c r="AF334" s="150"/>
      <c r="AG334" s="150" t="s">
        <v>168</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
      <c r="A335" s="157"/>
      <c r="B335" s="158"/>
      <c r="C335" s="194" t="s">
        <v>567</v>
      </c>
      <c r="D335" s="166"/>
      <c r="E335" s="167">
        <v>27.25</v>
      </c>
      <c r="F335" s="161"/>
      <c r="G335" s="161"/>
      <c r="H335" s="161"/>
      <c r="I335" s="161"/>
      <c r="J335" s="161"/>
      <c r="K335" s="161"/>
      <c r="L335" s="161"/>
      <c r="M335" s="161"/>
      <c r="N335" s="160"/>
      <c r="O335" s="160"/>
      <c r="P335" s="160"/>
      <c r="Q335" s="160"/>
      <c r="R335" s="161"/>
      <c r="S335" s="161"/>
      <c r="T335" s="161"/>
      <c r="U335" s="161"/>
      <c r="V335" s="161"/>
      <c r="W335" s="161"/>
      <c r="X335" s="161"/>
      <c r="Y335" s="161"/>
      <c r="Z335" s="150"/>
      <c r="AA335" s="150"/>
      <c r="AB335" s="150"/>
      <c r="AC335" s="150"/>
      <c r="AD335" s="150"/>
      <c r="AE335" s="150"/>
      <c r="AF335" s="150"/>
      <c r="AG335" s="150" t="s">
        <v>168</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6">
        <v>83</v>
      </c>
      <c r="B336" s="177" t="s">
        <v>568</v>
      </c>
      <c r="C336" s="193" t="s">
        <v>569</v>
      </c>
      <c r="D336" s="178" t="s">
        <v>176</v>
      </c>
      <c r="E336" s="179">
        <v>99.45</v>
      </c>
      <c r="F336" s="180"/>
      <c r="G336" s="181">
        <f>ROUND(E336*F336,2)</f>
        <v>0</v>
      </c>
      <c r="H336" s="180"/>
      <c r="I336" s="181">
        <f>ROUND(E336*H336,2)</f>
        <v>0</v>
      </c>
      <c r="J336" s="180"/>
      <c r="K336" s="181">
        <f>ROUND(E336*J336,2)</f>
        <v>0</v>
      </c>
      <c r="L336" s="181">
        <v>21</v>
      </c>
      <c r="M336" s="181">
        <f>G336*(1+L336/100)</f>
        <v>0</v>
      </c>
      <c r="N336" s="179">
        <v>4.0000000000000003E-5</v>
      </c>
      <c r="O336" s="179">
        <f>ROUND(E336*N336,2)</f>
        <v>0</v>
      </c>
      <c r="P336" s="179">
        <v>0</v>
      </c>
      <c r="Q336" s="179">
        <f>ROUND(E336*P336,2)</f>
        <v>0</v>
      </c>
      <c r="R336" s="181"/>
      <c r="S336" s="181" t="s">
        <v>203</v>
      </c>
      <c r="T336" s="182" t="s">
        <v>276</v>
      </c>
      <c r="U336" s="161">
        <v>0.06</v>
      </c>
      <c r="V336" s="161">
        <f>ROUND(E336*U336,2)</f>
        <v>5.97</v>
      </c>
      <c r="W336" s="161"/>
      <c r="X336" s="161" t="s">
        <v>178</v>
      </c>
      <c r="Y336" s="161" t="s">
        <v>207</v>
      </c>
      <c r="Z336" s="150"/>
      <c r="AA336" s="150"/>
      <c r="AB336" s="150"/>
      <c r="AC336" s="150"/>
      <c r="AD336" s="150"/>
      <c r="AE336" s="150"/>
      <c r="AF336" s="150"/>
      <c r="AG336" s="150" t="s">
        <v>180</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2" x14ac:dyDescent="0.2">
      <c r="A337" s="157"/>
      <c r="B337" s="158"/>
      <c r="C337" s="194" t="s">
        <v>209</v>
      </c>
      <c r="D337" s="166"/>
      <c r="E337" s="167">
        <v>99.45</v>
      </c>
      <c r="F337" s="161"/>
      <c r="G337" s="161"/>
      <c r="H337" s="161"/>
      <c r="I337" s="161"/>
      <c r="J337" s="161"/>
      <c r="K337" s="161"/>
      <c r="L337" s="161"/>
      <c r="M337" s="161"/>
      <c r="N337" s="160"/>
      <c r="O337" s="160"/>
      <c r="P337" s="160"/>
      <c r="Q337" s="160"/>
      <c r="R337" s="161"/>
      <c r="S337" s="161"/>
      <c r="T337" s="161"/>
      <c r="U337" s="161"/>
      <c r="V337" s="161"/>
      <c r="W337" s="161"/>
      <c r="X337" s="161"/>
      <c r="Y337" s="161"/>
      <c r="Z337" s="150"/>
      <c r="AA337" s="150"/>
      <c r="AB337" s="150"/>
      <c r="AC337" s="150"/>
      <c r="AD337" s="150"/>
      <c r="AE337" s="150"/>
      <c r="AF337" s="150"/>
      <c r="AG337" s="150" t="s">
        <v>168</v>
      </c>
      <c r="AH337" s="150">
        <v>5</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22.5" outlineLevel="1" x14ac:dyDescent="0.2">
      <c r="A338" s="176">
        <v>84</v>
      </c>
      <c r="B338" s="177" t="s">
        <v>570</v>
      </c>
      <c r="C338" s="193" t="s">
        <v>571</v>
      </c>
      <c r="D338" s="178" t="s">
        <v>176</v>
      </c>
      <c r="E338" s="179">
        <v>6.2</v>
      </c>
      <c r="F338" s="180"/>
      <c r="G338" s="181">
        <f>ROUND(E338*F338,2)</f>
        <v>0</v>
      </c>
      <c r="H338" s="180"/>
      <c r="I338" s="181">
        <f>ROUND(E338*H338,2)</f>
        <v>0</v>
      </c>
      <c r="J338" s="180"/>
      <c r="K338" s="181">
        <f>ROUND(E338*J338,2)</f>
        <v>0</v>
      </c>
      <c r="L338" s="181">
        <v>21</v>
      </c>
      <c r="M338" s="181">
        <f>G338*(1+L338/100)</f>
        <v>0</v>
      </c>
      <c r="N338" s="179">
        <v>1.47E-2</v>
      </c>
      <c r="O338" s="179">
        <f>ROUND(E338*N338,2)</f>
        <v>0.09</v>
      </c>
      <c r="P338" s="179">
        <v>0</v>
      </c>
      <c r="Q338" s="179">
        <f>ROUND(E338*P338,2)</f>
        <v>0</v>
      </c>
      <c r="R338" s="181" t="s">
        <v>195</v>
      </c>
      <c r="S338" s="181" t="s">
        <v>145</v>
      </c>
      <c r="T338" s="182" t="s">
        <v>145</v>
      </c>
      <c r="U338" s="161">
        <v>0</v>
      </c>
      <c r="V338" s="161">
        <f>ROUND(E338*U338,2)</f>
        <v>0</v>
      </c>
      <c r="W338" s="161"/>
      <c r="X338" s="161" t="s">
        <v>196</v>
      </c>
      <c r="Y338" s="161" t="s">
        <v>179</v>
      </c>
      <c r="Z338" s="150"/>
      <c r="AA338" s="150"/>
      <c r="AB338" s="150"/>
      <c r="AC338" s="150"/>
      <c r="AD338" s="150"/>
      <c r="AE338" s="150"/>
      <c r="AF338" s="150"/>
      <c r="AG338" s="150" t="s">
        <v>197</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2" x14ac:dyDescent="0.2">
      <c r="A339" s="157"/>
      <c r="B339" s="158"/>
      <c r="C339" s="194" t="s">
        <v>572</v>
      </c>
      <c r="D339" s="166"/>
      <c r="E339" s="167">
        <v>6.2</v>
      </c>
      <c r="F339" s="161"/>
      <c r="G339" s="161"/>
      <c r="H339" s="161"/>
      <c r="I339" s="161"/>
      <c r="J339" s="161"/>
      <c r="K339" s="161"/>
      <c r="L339" s="161"/>
      <c r="M339" s="161"/>
      <c r="N339" s="160"/>
      <c r="O339" s="160"/>
      <c r="P339" s="160"/>
      <c r="Q339" s="160"/>
      <c r="R339" s="161"/>
      <c r="S339" s="161"/>
      <c r="T339" s="161"/>
      <c r="U339" s="161"/>
      <c r="V339" s="161"/>
      <c r="W339" s="161"/>
      <c r="X339" s="161"/>
      <c r="Y339" s="161"/>
      <c r="Z339" s="150"/>
      <c r="AA339" s="150"/>
      <c r="AB339" s="150"/>
      <c r="AC339" s="150"/>
      <c r="AD339" s="150"/>
      <c r="AE339" s="150"/>
      <c r="AF339" s="150"/>
      <c r="AG339" s="150" t="s">
        <v>168</v>
      </c>
      <c r="AH339" s="150">
        <v>5</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x14ac:dyDescent="0.2">
      <c r="A340" s="169" t="s">
        <v>140</v>
      </c>
      <c r="B340" s="170" t="s">
        <v>94</v>
      </c>
      <c r="C340" s="191" t="s">
        <v>95</v>
      </c>
      <c r="D340" s="171"/>
      <c r="E340" s="172"/>
      <c r="F340" s="173"/>
      <c r="G340" s="173">
        <f>SUMIF(AG341:AG378,"&lt;&gt;NOR",G341:G378)</f>
        <v>0</v>
      </c>
      <c r="H340" s="173"/>
      <c r="I340" s="173">
        <f>SUM(I341:I378)</f>
        <v>0</v>
      </c>
      <c r="J340" s="173"/>
      <c r="K340" s="173">
        <f>SUM(K341:K378)</f>
        <v>0</v>
      </c>
      <c r="L340" s="173"/>
      <c r="M340" s="173">
        <f>SUM(M341:M378)</f>
        <v>0</v>
      </c>
      <c r="N340" s="172"/>
      <c r="O340" s="172">
        <f>SUM(O341:O378)</f>
        <v>1.42</v>
      </c>
      <c r="P340" s="172"/>
      <c r="Q340" s="172">
        <f>SUM(Q341:Q378)</f>
        <v>0.71</v>
      </c>
      <c r="R340" s="173"/>
      <c r="S340" s="173"/>
      <c r="T340" s="174"/>
      <c r="U340" s="168"/>
      <c r="V340" s="168">
        <f>SUM(V341:V378)</f>
        <v>274.12</v>
      </c>
      <c r="W340" s="168"/>
      <c r="X340" s="168"/>
      <c r="Y340" s="168"/>
      <c r="AG340" t="s">
        <v>141</v>
      </c>
    </row>
    <row r="341" spans="1:60" ht="22.5" outlineLevel="1" x14ac:dyDescent="0.2">
      <c r="A341" s="176">
        <v>85</v>
      </c>
      <c r="B341" s="177" t="s">
        <v>573</v>
      </c>
      <c r="C341" s="193" t="s">
        <v>574</v>
      </c>
      <c r="D341" s="178" t="s">
        <v>176</v>
      </c>
      <c r="E341" s="179">
        <v>58.5</v>
      </c>
      <c r="F341" s="180"/>
      <c r="G341" s="181">
        <f>ROUND(E341*F341,2)</f>
        <v>0</v>
      </c>
      <c r="H341" s="180"/>
      <c r="I341" s="181">
        <f>ROUND(E341*H341,2)</f>
        <v>0</v>
      </c>
      <c r="J341" s="180"/>
      <c r="K341" s="181">
        <f>ROUND(E341*J341,2)</f>
        <v>0</v>
      </c>
      <c r="L341" s="181">
        <v>21</v>
      </c>
      <c r="M341" s="181">
        <f>G341*(1+L341/100)</f>
        <v>0</v>
      </c>
      <c r="N341" s="179">
        <v>0</v>
      </c>
      <c r="O341" s="179">
        <f>ROUND(E341*N341,2)</f>
        <v>0</v>
      </c>
      <c r="P341" s="179">
        <v>0</v>
      </c>
      <c r="Q341" s="179">
        <f>ROUND(E341*P341,2)</f>
        <v>0</v>
      </c>
      <c r="R341" s="181" t="s">
        <v>575</v>
      </c>
      <c r="S341" s="181" t="s">
        <v>145</v>
      </c>
      <c r="T341" s="182" t="s">
        <v>145</v>
      </c>
      <c r="U341" s="161">
        <v>1.2765</v>
      </c>
      <c r="V341" s="161">
        <f>ROUND(E341*U341,2)</f>
        <v>74.680000000000007</v>
      </c>
      <c r="W341" s="161"/>
      <c r="X341" s="161" t="s">
        <v>178</v>
      </c>
      <c r="Y341" s="161" t="s">
        <v>179</v>
      </c>
      <c r="Z341" s="150"/>
      <c r="AA341" s="150"/>
      <c r="AB341" s="150"/>
      <c r="AC341" s="150"/>
      <c r="AD341" s="150"/>
      <c r="AE341" s="150"/>
      <c r="AF341" s="150"/>
      <c r="AG341" s="150" t="s">
        <v>180</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2" x14ac:dyDescent="0.2">
      <c r="A342" s="157"/>
      <c r="B342" s="158"/>
      <c r="C342" s="267" t="s">
        <v>576</v>
      </c>
      <c r="D342" s="268"/>
      <c r="E342" s="268"/>
      <c r="F342" s="268"/>
      <c r="G342" s="268"/>
      <c r="H342" s="161"/>
      <c r="I342" s="161"/>
      <c r="J342" s="161"/>
      <c r="K342" s="161"/>
      <c r="L342" s="161"/>
      <c r="M342" s="161"/>
      <c r="N342" s="160"/>
      <c r="O342" s="160"/>
      <c r="P342" s="160"/>
      <c r="Q342" s="160"/>
      <c r="R342" s="161"/>
      <c r="S342" s="161"/>
      <c r="T342" s="161"/>
      <c r="U342" s="161"/>
      <c r="V342" s="161"/>
      <c r="W342" s="161"/>
      <c r="X342" s="161"/>
      <c r="Y342" s="161"/>
      <c r="Z342" s="150"/>
      <c r="AA342" s="150"/>
      <c r="AB342" s="150"/>
      <c r="AC342" s="150"/>
      <c r="AD342" s="150"/>
      <c r="AE342" s="150"/>
      <c r="AF342" s="150"/>
      <c r="AG342" s="150" t="s">
        <v>182</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2" x14ac:dyDescent="0.2">
      <c r="A343" s="157"/>
      <c r="B343" s="158"/>
      <c r="C343" s="194" t="s">
        <v>577</v>
      </c>
      <c r="D343" s="166"/>
      <c r="E343" s="167">
        <v>58.5</v>
      </c>
      <c r="F343" s="161"/>
      <c r="G343" s="161"/>
      <c r="H343" s="161"/>
      <c r="I343" s="161"/>
      <c r="J343" s="161"/>
      <c r="K343" s="161"/>
      <c r="L343" s="161"/>
      <c r="M343" s="161"/>
      <c r="N343" s="160"/>
      <c r="O343" s="160"/>
      <c r="P343" s="160"/>
      <c r="Q343" s="160"/>
      <c r="R343" s="161"/>
      <c r="S343" s="161"/>
      <c r="T343" s="161"/>
      <c r="U343" s="161"/>
      <c r="V343" s="161"/>
      <c r="W343" s="161"/>
      <c r="X343" s="161"/>
      <c r="Y343" s="161"/>
      <c r="Z343" s="150"/>
      <c r="AA343" s="150"/>
      <c r="AB343" s="150"/>
      <c r="AC343" s="150"/>
      <c r="AD343" s="150"/>
      <c r="AE343" s="150"/>
      <c r="AF343" s="150"/>
      <c r="AG343" s="150" t="s">
        <v>168</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ht="22.5" outlineLevel="1" x14ac:dyDescent="0.2">
      <c r="A344" s="176">
        <v>86</v>
      </c>
      <c r="B344" s="177" t="s">
        <v>578</v>
      </c>
      <c r="C344" s="193" t="s">
        <v>579</v>
      </c>
      <c r="D344" s="178" t="s">
        <v>260</v>
      </c>
      <c r="E344" s="179">
        <v>13.8</v>
      </c>
      <c r="F344" s="180"/>
      <c r="G344" s="181">
        <f>ROUND(E344*F344,2)</f>
        <v>0</v>
      </c>
      <c r="H344" s="180"/>
      <c r="I344" s="181">
        <f>ROUND(E344*H344,2)</f>
        <v>0</v>
      </c>
      <c r="J344" s="180"/>
      <c r="K344" s="181">
        <f>ROUND(E344*J344,2)</f>
        <v>0</v>
      </c>
      <c r="L344" s="181">
        <v>21</v>
      </c>
      <c r="M344" s="181">
        <f>G344*(1+L344/100)</f>
        <v>0</v>
      </c>
      <c r="N344" s="179">
        <v>1.4400000000000001E-3</v>
      </c>
      <c r="O344" s="179">
        <f>ROUND(E344*N344,2)</f>
        <v>0.02</v>
      </c>
      <c r="P344" s="179">
        <v>0</v>
      </c>
      <c r="Q344" s="179">
        <f>ROUND(E344*P344,2)</f>
        <v>0</v>
      </c>
      <c r="R344" s="181" t="s">
        <v>575</v>
      </c>
      <c r="S344" s="181" t="s">
        <v>145</v>
      </c>
      <c r="T344" s="182" t="s">
        <v>145</v>
      </c>
      <c r="U344" s="161">
        <v>0.34</v>
      </c>
      <c r="V344" s="161">
        <f>ROUND(E344*U344,2)</f>
        <v>4.6900000000000004</v>
      </c>
      <c r="W344" s="161"/>
      <c r="X344" s="161" t="s">
        <v>178</v>
      </c>
      <c r="Y344" s="161" t="s">
        <v>179</v>
      </c>
      <c r="Z344" s="150"/>
      <c r="AA344" s="150"/>
      <c r="AB344" s="150"/>
      <c r="AC344" s="150"/>
      <c r="AD344" s="150"/>
      <c r="AE344" s="150"/>
      <c r="AF344" s="150"/>
      <c r="AG344" s="150" t="s">
        <v>180</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2" x14ac:dyDescent="0.2">
      <c r="A345" s="157"/>
      <c r="B345" s="158"/>
      <c r="C345" s="267" t="s">
        <v>580</v>
      </c>
      <c r="D345" s="268"/>
      <c r="E345" s="268"/>
      <c r="F345" s="268"/>
      <c r="G345" s="268"/>
      <c r="H345" s="161"/>
      <c r="I345" s="161"/>
      <c r="J345" s="161"/>
      <c r="K345" s="161"/>
      <c r="L345" s="161"/>
      <c r="M345" s="161"/>
      <c r="N345" s="160"/>
      <c r="O345" s="160"/>
      <c r="P345" s="160"/>
      <c r="Q345" s="160"/>
      <c r="R345" s="161"/>
      <c r="S345" s="161"/>
      <c r="T345" s="161"/>
      <c r="U345" s="161"/>
      <c r="V345" s="161"/>
      <c r="W345" s="161"/>
      <c r="X345" s="161"/>
      <c r="Y345" s="161"/>
      <c r="Z345" s="150"/>
      <c r="AA345" s="150"/>
      <c r="AB345" s="150"/>
      <c r="AC345" s="150"/>
      <c r="AD345" s="150"/>
      <c r="AE345" s="150"/>
      <c r="AF345" s="150"/>
      <c r="AG345" s="150" t="s">
        <v>182</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2" x14ac:dyDescent="0.2">
      <c r="A346" s="157"/>
      <c r="B346" s="158"/>
      <c r="C346" s="194" t="s">
        <v>581</v>
      </c>
      <c r="D346" s="166"/>
      <c r="E346" s="167">
        <v>13.8</v>
      </c>
      <c r="F346" s="161"/>
      <c r="G346" s="161"/>
      <c r="H346" s="161"/>
      <c r="I346" s="161"/>
      <c r="J346" s="161"/>
      <c r="K346" s="161"/>
      <c r="L346" s="161"/>
      <c r="M346" s="161"/>
      <c r="N346" s="160"/>
      <c r="O346" s="160"/>
      <c r="P346" s="160"/>
      <c r="Q346" s="160"/>
      <c r="R346" s="161"/>
      <c r="S346" s="161"/>
      <c r="T346" s="161"/>
      <c r="U346" s="161"/>
      <c r="V346" s="161"/>
      <c r="W346" s="161"/>
      <c r="X346" s="161"/>
      <c r="Y346" s="161"/>
      <c r="Z346" s="150"/>
      <c r="AA346" s="150"/>
      <c r="AB346" s="150"/>
      <c r="AC346" s="150"/>
      <c r="AD346" s="150"/>
      <c r="AE346" s="150"/>
      <c r="AF346" s="150"/>
      <c r="AG346" s="150" t="s">
        <v>168</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22.5" outlineLevel="1" x14ac:dyDescent="0.2">
      <c r="A347" s="176">
        <v>87</v>
      </c>
      <c r="B347" s="177" t="s">
        <v>582</v>
      </c>
      <c r="C347" s="193" t="s">
        <v>583</v>
      </c>
      <c r="D347" s="178" t="s">
        <v>260</v>
      </c>
      <c r="E347" s="179">
        <v>15</v>
      </c>
      <c r="F347" s="180"/>
      <c r="G347" s="181">
        <f>ROUND(E347*F347,2)</f>
        <v>0</v>
      </c>
      <c r="H347" s="180"/>
      <c r="I347" s="181">
        <f>ROUND(E347*H347,2)</f>
        <v>0</v>
      </c>
      <c r="J347" s="180"/>
      <c r="K347" s="181">
        <f>ROUND(E347*J347,2)</f>
        <v>0</v>
      </c>
      <c r="L347" s="181">
        <v>21</v>
      </c>
      <c r="M347" s="181">
        <f>G347*(1+L347/100)</f>
        <v>0</v>
      </c>
      <c r="N347" s="179">
        <v>4.0000000000000001E-3</v>
      </c>
      <c r="O347" s="179">
        <f>ROUND(E347*N347,2)</f>
        <v>0.06</v>
      </c>
      <c r="P347" s="179">
        <v>0</v>
      </c>
      <c r="Q347" s="179">
        <f>ROUND(E347*P347,2)</f>
        <v>0</v>
      </c>
      <c r="R347" s="181" t="s">
        <v>575</v>
      </c>
      <c r="S347" s="181" t="s">
        <v>145</v>
      </c>
      <c r="T347" s="182" t="s">
        <v>145</v>
      </c>
      <c r="U347" s="161">
        <v>0.45534999999999998</v>
      </c>
      <c r="V347" s="161">
        <f>ROUND(E347*U347,2)</f>
        <v>6.83</v>
      </c>
      <c r="W347" s="161"/>
      <c r="X347" s="161" t="s">
        <v>178</v>
      </c>
      <c r="Y347" s="161" t="s">
        <v>179</v>
      </c>
      <c r="Z347" s="150"/>
      <c r="AA347" s="150"/>
      <c r="AB347" s="150"/>
      <c r="AC347" s="150"/>
      <c r="AD347" s="150"/>
      <c r="AE347" s="150"/>
      <c r="AF347" s="150"/>
      <c r="AG347" s="150" t="s">
        <v>180</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2" x14ac:dyDescent="0.2">
      <c r="A348" s="157"/>
      <c r="B348" s="158"/>
      <c r="C348" s="267" t="s">
        <v>580</v>
      </c>
      <c r="D348" s="268"/>
      <c r="E348" s="268"/>
      <c r="F348" s="268"/>
      <c r="G348" s="268"/>
      <c r="H348" s="161"/>
      <c r="I348" s="161"/>
      <c r="J348" s="161"/>
      <c r="K348" s="161"/>
      <c r="L348" s="161"/>
      <c r="M348" s="161"/>
      <c r="N348" s="160"/>
      <c r="O348" s="160"/>
      <c r="P348" s="160"/>
      <c r="Q348" s="160"/>
      <c r="R348" s="161"/>
      <c r="S348" s="161"/>
      <c r="T348" s="161"/>
      <c r="U348" s="161"/>
      <c r="V348" s="161"/>
      <c r="W348" s="161"/>
      <c r="X348" s="161"/>
      <c r="Y348" s="161"/>
      <c r="Z348" s="150"/>
      <c r="AA348" s="150"/>
      <c r="AB348" s="150"/>
      <c r="AC348" s="150"/>
      <c r="AD348" s="150"/>
      <c r="AE348" s="150"/>
      <c r="AF348" s="150"/>
      <c r="AG348" s="150" t="s">
        <v>182</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2" x14ac:dyDescent="0.2">
      <c r="A349" s="157"/>
      <c r="B349" s="158"/>
      <c r="C349" s="194" t="s">
        <v>584</v>
      </c>
      <c r="D349" s="166"/>
      <c r="E349" s="167">
        <v>15</v>
      </c>
      <c r="F349" s="161"/>
      <c r="G349" s="161"/>
      <c r="H349" s="161"/>
      <c r="I349" s="161"/>
      <c r="J349" s="161"/>
      <c r="K349" s="161"/>
      <c r="L349" s="161"/>
      <c r="M349" s="161"/>
      <c r="N349" s="160"/>
      <c r="O349" s="160"/>
      <c r="P349" s="160"/>
      <c r="Q349" s="160"/>
      <c r="R349" s="161"/>
      <c r="S349" s="161"/>
      <c r="T349" s="161"/>
      <c r="U349" s="161"/>
      <c r="V349" s="161"/>
      <c r="W349" s="161"/>
      <c r="X349" s="161"/>
      <c r="Y349" s="161"/>
      <c r="Z349" s="150"/>
      <c r="AA349" s="150"/>
      <c r="AB349" s="150"/>
      <c r="AC349" s="150"/>
      <c r="AD349" s="150"/>
      <c r="AE349" s="150"/>
      <c r="AF349" s="150"/>
      <c r="AG349" s="150" t="s">
        <v>168</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ht="22.5" outlineLevel="1" x14ac:dyDescent="0.2">
      <c r="A350" s="176">
        <v>88</v>
      </c>
      <c r="B350" s="177" t="s">
        <v>585</v>
      </c>
      <c r="C350" s="193" t="s">
        <v>586</v>
      </c>
      <c r="D350" s="178" t="s">
        <v>260</v>
      </c>
      <c r="E350" s="179">
        <v>15.5</v>
      </c>
      <c r="F350" s="180"/>
      <c r="G350" s="181">
        <f>ROUND(E350*F350,2)</f>
        <v>0</v>
      </c>
      <c r="H350" s="180"/>
      <c r="I350" s="181">
        <f>ROUND(E350*H350,2)</f>
        <v>0</v>
      </c>
      <c r="J350" s="180"/>
      <c r="K350" s="181">
        <f>ROUND(E350*J350,2)</f>
        <v>0</v>
      </c>
      <c r="L350" s="181">
        <v>21</v>
      </c>
      <c r="M350" s="181">
        <f>G350*(1+L350/100)</f>
        <v>0</v>
      </c>
      <c r="N350" s="179">
        <v>3.4099999999999998E-3</v>
      </c>
      <c r="O350" s="179">
        <f>ROUND(E350*N350,2)</f>
        <v>0.05</v>
      </c>
      <c r="P350" s="179">
        <v>0</v>
      </c>
      <c r="Q350" s="179">
        <f>ROUND(E350*P350,2)</f>
        <v>0</v>
      </c>
      <c r="R350" s="181" t="s">
        <v>575</v>
      </c>
      <c r="S350" s="181" t="s">
        <v>145</v>
      </c>
      <c r="T350" s="182" t="s">
        <v>225</v>
      </c>
      <c r="U350" s="161">
        <v>0.44</v>
      </c>
      <c r="V350" s="161">
        <f>ROUND(E350*U350,2)</f>
        <v>6.82</v>
      </c>
      <c r="W350" s="161"/>
      <c r="X350" s="161" t="s">
        <v>178</v>
      </c>
      <c r="Y350" s="161" t="s">
        <v>179</v>
      </c>
      <c r="Z350" s="150"/>
      <c r="AA350" s="150"/>
      <c r="AB350" s="150"/>
      <c r="AC350" s="150"/>
      <c r="AD350" s="150"/>
      <c r="AE350" s="150"/>
      <c r="AF350" s="150"/>
      <c r="AG350" s="150" t="s">
        <v>180</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2" x14ac:dyDescent="0.2">
      <c r="A351" s="157"/>
      <c r="B351" s="158"/>
      <c r="C351" s="267" t="s">
        <v>580</v>
      </c>
      <c r="D351" s="268"/>
      <c r="E351" s="268"/>
      <c r="F351" s="268"/>
      <c r="G351" s="268"/>
      <c r="H351" s="161"/>
      <c r="I351" s="161"/>
      <c r="J351" s="161"/>
      <c r="K351" s="161"/>
      <c r="L351" s="161"/>
      <c r="M351" s="161"/>
      <c r="N351" s="160"/>
      <c r="O351" s="160"/>
      <c r="P351" s="160"/>
      <c r="Q351" s="160"/>
      <c r="R351" s="161"/>
      <c r="S351" s="161"/>
      <c r="T351" s="161"/>
      <c r="U351" s="161"/>
      <c r="V351" s="161"/>
      <c r="W351" s="161"/>
      <c r="X351" s="161"/>
      <c r="Y351" s="161"/>
      <c r="Z351" s="150"/>
      <c r="AA351" s="150"/>
      <c r="AB351" s="150"/>
      <c r="AC351" s="150"/>
      <c r="AD351" s="150"/>
      <c r="AE351" s="150"/>
      <c r="AF351" s="150"/>
      <c r="AG351" s="150" t="s">
        <v>182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2" x14ac:dyDescent="0.2">
      <c r="A352" s="157"/>
      <c r="B352" s="158"/>
      <c r="C352" s="194" t="s">
        <v>587</v>
      </c>
      <c r="D352" s="166"/>
      <c r="E352" s="167">
        <v>15.5</v>
      </c>
      <c r="F352" s="161"/>
      <c r="G352" s="161"/>
      <c r="H352" s="161"/>
      <c r="I352" s="161"/>
      <c r="J352" s="161"/>
      <c r="K352" s="161"/>
      <c r="L352" s="161"/>
      <c r="M352" s="161"/>
      <c r="N352" s="160"/>
      <c r="O352" s="160"/>
      <c r="P352" s="160"/>
      <c r="Q352" s="160"/>
      <c r="R352" s="161"/>
      <c r="S352" s="161"/>
      <c r="T352" s="161"/>
      <c r="U352" s="161"/>
      <c r="V352" s="161"/>
      <c r="W352" s="161"/>
      <c r="X352" s="161"/>
      <c r="Y352" s="161"/>
      <c r="Z352" s="150"/>
      <c r="AA352" s="150"/>
      <c r="AB352" s="150"/>
      <c r="AC352" s="150"/>
      <c r="AD352" s="150"/>
      <c r="AE352" s="150"/>
      <c r="AF352" s="150"/>
      <c r="AG352" s="150" t="s">
        <v>168</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2.5" outlineLevel="1" x14ac:dyDescent="0.2">
      <c r="A353" s="176">
        <v>89</v>
      </c>
      <c r="B353" s="177" t="s">
        <v>588</v>
      </c>
      <c r="C353" s="193" t="s">
        <v>589</v>
      </c>
      <c r="D353" s="178" t="s">
        <v>260</v>
      </c>
      <c r="E353" s="179">
        <v>186.92</v>
      </c>
      <c r="F353" s="180"/>
      <c r="G353" s="181">
        <f>ROUND(E353*F353,2)</f>
        <v>0</v>
      </c>
      <c r="H353" s="180"/>
      <c r="I353" s="181">
        <f>ROUND(E353*H353,2)</f>
        <v>0</v>
      </c>
      <c r="J353" s="180"/>
      <c r="K353" s="181">
        <f>ROUND(E353*J353,2)</f>
        <v>0</v>
      </c>
      <c r="L353" s="181">
        <v>21</v>
      </c>
      <c r="M353" s="181">
        <f>G353*(1+L353/100)</f>
        <v>0</v>
      </c>
      <c r="N353" s="179">
        <v>2.7299999999999998E-3</v>
      </c>
      <c r="O353" s="179">
        <f>ROUND(E353*N353,2)</f>
        <v>0.51</v>
      </c>
      <c r="P353" s="179">
        <v>0</v>
      </c>
      <c r="Q353" s="179">
        <f>ROUND(E353*P353,2)</f>
        <v>0</v>
      </c>
      <c r="R353" s="181" t="s">
        <v>575</v>
      </c>
      <c r="S353" s="181" t="s">
        <v>145</v>
      </c>
      <c r="T353" s="182" t="s">
        <v>145</v>
      </c>
      <c r="U353" s="161">
        <v>0.83374999999999999</v>
      </c>
      <c r="V353" s="161">
        <f>ROUND(E353*U353,2)</f>
        <v>155.84</v>
      </c>
      <c r="W353" s="161"/>
      <c r="X353" s="161" t="s">
        <v>178</v>
      </c>
      <c r="Y353" s="161" t="s">
        <v>179</v>
      </c>
      <c r="Z353" s="150"/>
      <c r="AA353" s="150"/>
      <c r="AB353" s="150"/>
      <c r="AC353" s="150"/>
      <c r="AD353" s="150"/>
      <c r="AE353" s="150"/>
      <c r="AF353" s="150"/>
      <c r="AG353" s="150" t="s">
        <v>180</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2" x14ac:dyDescent="0.2">
      <c r="A354" s="157"/>
      <c r="B354" s="158"/>
      <c r="C354" s="267" t="s">
        <v>590</v>
      </c>
      <c r="D354" s="268"/>
      <c r="E354" s="268"/>
      <c r="F354" s="268"/>
      <c r="G354" s="268"/>
      <c r="H354" s="161"/>
      <c r="I354" s="161"/>
      <c r="J354" s="161"/>
      <c r="K354" s="161"/>
      <c r="L354" s="161"/>
      <c r="M354" s="161"/>
      <c r="N354" s="160"/>
      <c r="O354" s="160"/>
      <c r="P354" s="160"/>
      <c r="Q354" s="160"/>
      <c r="R354" s="161"/>
      <c r="S354" s="161"/>
      <c r="T354" s="161"/>
      <c r="U354" s="161"/>
      <c r="V354" s="161"/>
      <c r="W354" s="161"/>
      <c r="X354" s="161"/>
      <c r="Y354" s="161"/>
      <c r="Z354" s="150"/>
      <c r="AA354" s="150"/>
      <c r="AB354" s="150"/>
      <c r="AC354" s="150"/>
      <c r="AD354" s="150"/>
      <c r="AE354" s="150"/>
      <c r="AF354" s="150"/>
      <c r="AG354" s="150" t="s">
        <v>182</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2" x14ac:dyDescent="0.2">
      <c r="A355" s="157"/>
      <c r="B355" s="158"/>
      <c r="C355" s="194" t="s">
        <v>591</v>
      </c>
      <c r="D355" s="166"/>
      <c r="E355" s="167">
        <v>27.3</v>
      </c>
      <c r="F355" s="161"/>
      <c r="G355" s="161"/>
      <c r="H355" s="161"/>
      <c r="I355" s="161"/>
      <c r="J355" s="161"/>
      <c r="K355" s="161"/>
      <c r="L355" s="161"/>
      <c r="M355" s="161"/>
      <c r="N355" s="160"/>
      <c r="O355" s="160"/>
      <c r="P355" s="160"/>
      <c r="Q355" s="160"/>
      <c r="R355" s="161"/>
      <c r="S355" s="161"/>
      <c r="T355" s="161"/>
      <c r="U355" s="161"/>
      <c r="V355" s="161"/>
      <c r="W355" s="161"/>
      <c r="X355" s="161"/>
      <c r="Y355" s="161"/>
      <c r="Z355" s="150"/>
      <c r="AA355" s="150"/>
      <c r="AB355" s="150"/>
      <c r="AC355" s="150"/>
      <c r="AD355" s="150"/>
      <c r="AE355" s="150"/>
      <c r="AF355" s="150"/>
      <c r="AG355" s="150" t="s">
        <v>168</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3" x14ac:dyDescent="0.2">
      <c r="A356" s="157"/>
      <c r="B356" s="158"/>
      <c r="C356" s="194" t="s">
        <v>592</v>
      </c>
      <c r="D356" s="166"/>
      <c r="E356" s="167">
        <v>9.32</v>
      </c>
      <c r="F356" s="161"/>
      <c r="G356" s="161"/>
      <c r="H356" s="161"/>
      <c r="I356" s="161"/>
      <c r="J356" s="161"/>
      <c r="K356" s="161"/>
      <c r="L356" s="161"/>
      <c r="M356" s="161"/>
      <c r="N356" s="160"/>
      <c r="O356" s="160"/>
      <c r="P356" s="160"/>
      <c r="Q356" s="160"/>
      <c r="R356" s="161"/>
      <c r="S356" s="161"/>
      <c r="T356" s="161"/>
      <c r="U356" s="161"/>
      <c r="V356" s="161"/>
      <c r="W356" s="161"/>
      <c r="X356" s="161"/>
      <c r="Y356" s="161"/>
      <c r="Z356" s="150"/>
      <c r="AA356" s="150"/>
      <c r="AB356" s="150"/>
      <c r="AC356" s="150"/>
      <c r="AD356" s="150"/>
      <c r="AE356" s="150"/>
      <c r="AF356" s="150"/>
      <c r="AG356" s="150" t="s">
        <v>168</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3" x14ac:dyDescent="0.2">
      <c r="A357" s="157"/>
      <c r="B357" s="158"/>
      <c r="C357" s="194" t="s">
        <v>593</v>
      </c>
      <c r="D357" s="166"/>
      <c r="E357" s="167">
        <v>13.5</v>
      </c>
      <c r="F357" s="161"/>
      <c r="G357" s="161"/>
      <c r="H357" s="161"/>
      <c r="I357" s="161"/>
      <c r="J357" s="161"/>
      <c r="K357" s="161"/>
      <c r="L357" s="161"/>
      <c r="M357" s="161"/>
      <c r="N357" s="160"/>
      <c r="O357" s="160"/>
      <c r="P357" s="160"/>
      <c r="Q357" s="160"/>
      <c r="R357" s="161"/>
      <c r="S357" s="161"/>
      <c r="T357" s="161"/>
      <c r="U357" s="161"/>
      <c r="V357" s="161"/>
      <c r="W357" s="161"/>
      <c r="X357" s="161"/>
      <c r="Y357" s="161"/>
      <c r="Z357" s="150"/>
      <c r="AA357" s="150"/>
      <c r="AB357" s="150"/>
      <c r="AC357" s="150"/>
      <c r="AD357" s="150"/>
      <c r="AE357" s="150"/>
      <c r="AF357" s="150"/>
      <c r="AG357" s="150" t="s">
        <v>168</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3" x14ac:dyDescent="0.2">
      <c r="A358" s="157"/>
      <c r="B358" s="158"/>
      <c r="C358" s="194" t="s">
        <v>594</v>
      </c>
      <c r="D358" s="166"/>
      <c r="E358" s="167">
        <v>136.80000000000001</v>
      </c>
      <c r="F358" s="161"/>
      <c r="G358" s="161"/>
      <c r="H358" s="161"/>
      <c r="I358" s="161"/>
      <c r="J358" s="161"/>
      <c r="K358" s="161"/>
      <c r="L358" s="161"/>
      <c r="M358" s="161"/>
      <c r="N358" s="160"/>
      <c r="O358" s="160"/>
      <c r="P358" s="160"/>
      <c r="Q358" s="160"/>
      <c r="R358" s="161"/>
      <c r="S358" s="161"/>
      <c r="T358" s="161"/>
      <c r="U358" s="161"/>
      <c r="V358" s="161"/>
      <c r="W358" s="161"/>
      <c r="X358" s="161"/>
      <c r="Y358" s="161"/>
      <c r="Z358" s="150"/>
      <c r="AA358" s="150"/>
      <c r="AB358" s="150"/>
      <c r="AC358" s="150"/>
      <c r="AD358" s="150"/>
      <c r="AE358" s="150"/>
      <c r="AF358" s="150"/>
      <c r="AG358" s="150" t="s">
        <v>168</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76">
        <v>90</v>
      </c>
      <c r="B359" s="177" t="s">
        <v>595</v>
      </c>
      <c r="C359" s="193" t="s">
        <v>596</v>
      </c>
      <c r="D359" s="178" t="s">
        <v>260</v>
      </c>
      <c r="E359" s="179">
        <v>15.5</v>
      </c>
      <c r="F359" s="180"/>
      <c r="G359" s="181">
        <f>ROUND(E359*F359,2)</f>
        <v>0</v>
      </c>
      <c r="H359" s="180"/>
      <c r="I359" s="181">
        <f>ROUND(E359*H359,2)</f>
        <v>0</v>
      </c>
      <c r="J359" s="180"/>
      <c r="K359" s="181">
        <f>ROUND(E359*J359,2)</f>
        <v>0</v>
      </c>
      <c r="L359" s="181">
        <v>21</v>
      </c>
      <c r="M359" s="181">
        <f>G359*(1+L359/100)</f>
        <v>0</v>
      </c>
      <c r="N359" s="179">
        <v>0</v>
      </c>
      <c r="O359" s="179">
        <f>ROUND(E359*N359,2)</f>
        <v>0</v>
      </c>
      <c r="P359" s="179">
        <v>5.2199999999999998E-3</v>
      </c>
      <c r="Q359" s="179">
        <f>ROUND(E359*P359,2)</f>
        <v>0.08</v>
      </c>
      <c r="R359" s="181" t="s">
        <v>575</v>
      </c>
      <c r="S359" s="181" t="s">
        <v>145</v>
      </c>
      <c r="T359" s="182" t="s">
        <v>145</v>
      </c>
      <c r="U359" s="161">
        <v>8.0500000000000002E-2</v>
      </c>
      <c r="V359" s="161">
        <f>ROUND(E359*U359,2)</f>
        <v>1.25</v>
      </c>
      <c r="W359" s="161"/>
      <c r="X359" s="161" t="s">
        <v>178</v>
      </c>
      <c r="Y359" s="161" t="s">
        <v>179</v>
      </c>
      <c r="Z359" s="150"/>
      <c r="AA359" s="150"/>
      <c r="AB359" s="150"/>
      <c r="AC359" s="150"/>
      <c r="AD359" s="150"/>
      <c r="AE359" s="150"/>
      <c r="AF359" s="150"/>
      <c r="AG359" s="150" t="s">
        <v>180</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2" x14ac:dyDescent="0.2">
      <c r="A360" s="157"/>
      <c r="B360" s="158"/>
      <c r="C360" s="194" t="s">
        <v>597</v>
      </c>
      <c r="D360" s="166"/>
      <c r="E360" s="167">
        <v>15.5</v>
      </c>
      <c r="F360" s="161"/>
      <c r="G360" s="161"/>
      <c r="H360" s="161"/>
      <c r="I360" s="161"/>
      <c r="J360" s="161"/>
      <c r="K360" s="161"/>
      <c r="L360" s="161"/>
      <c r="M360" s="161"/>
      <c r="N360" s="160"/>
      <c r="O360" s="160"/>
      <c r="P360" s="160"/>
      <c r="Q360" s="160"/>
      <c r="R360" s="161"/>
      <c r="S360" s="161"/>
      <c r="T360" s="161"/>
      <c r="U360" s="161"/>
      <c r="V360" s="161"/>
      <c r="W360" s="161"/>
      <c r="X360" s="161"/>
      <c r="Y360" s="161"/>
      <c r="Z360" s="150"/>
      <c r="AA360" s="150"/>
      <c r="AB360" s="150"/>
      <c r="AC360" s="150"/>
      <c r="AD360" s="150"/>
      <c r="AE360" s="150"/>
      <c r="AF360" s="150"/>
      <c r="AG360" s="150" t="s">
        <v>168</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76">
        <v>91</v>
      </c>
      <c r="B361" s="177" t="s">
        <v>598</v>
      </c>
      <c r="C361" s="193" t="s">
        <v>599</v>
      </c>
      <c r="D361" s="178" t="s">
        <v>260</v>
      </c>
      <c r="E361" s="179">
        <v>46.8</v>
      </c>
      <c r="F361" s="180"/>
      <c r="G361" s="181">
        <f>ROUND(E361*F361,2)</f>
        <v>0</v>
      </c>
      <c r="H361" s="180"/>
      <c r="I361" s="181">
        <f>ROUND(E361*H361,2)</f>
        <v>0</v>
      </c>
      <c r="J361" s="180"/>
      <c r="K361" s="181">
        <f>ROUND(E361*J361,2)</f>
        <v>0</v>
      </c>
      <c r="L361" s="181">
        <v>21</v>
      </c>
      <c r="M361" s="181">
        <f>G361*(1+L361/100)</f>
        <v>0</v>
      </c>
      <c r="N361" s="179">
        <v>0</v>
      </c>
      <c r="O361" s="179">
        <f>ROUND(E361*N361,2)</f>
        <v>0</v>
      </c>
      <c r="P361" s="179">
        <v>7.4200000000000004E-3</v>
      </c>
      <c r="Q361" s="179">
        <f>ROUND(E361*P361,2)</f>
        <v>0.35</v>
      </c>
      <c r="R361" s="181" t="s">
        <v>575</v>
      </c>
      <c r="S361" s="181" t="s">
        <v>145</v>
      </c>
      <c r="T361" s="182" t="s">
        <v>145</v>
      </c>
      <c r="U361" s="161">
        <v>0.115</v>
      </c>
      <c r="V361" s="161">
        <f>ROUND(E361*U361,2)</f>
        <v>5.38</v>
      </c>
      <c r="W361" s="161"/>
      <c r="X361" s="161" t="s">
        <v>178</v>
      </c>
      <c r="Y361" s="161" t="s">
        <v>179</v>
      </c>
      <c r="Z361" s="150"/>
      <c r="AA361" s="150"/>
      <c r="AB361" s="150"/>
      <c r="AC361" s="150"/>
      <c r="AD361" s="150"/>
      <c r="AE361" s="150"/>
      <c r="AF361" s="150"/>
      <c r="AG361" s="150" t="s">
        <v>180</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2" x14ac:dyDescent="0.2">
      <c r="A362" s="157"/>
      <c r="B362" s="158"/>
      <c r="C362" s="194" t="s">
        <v>600</v>
      </c>
      <c r="D362" s="166"/>
      <c r="E362" s="167">
        <v>46.8</v>
      </c>
      <c r="F362" s="161"/>
      <c r="G362" s="161"/>
      <c r="H362" s="161"/>
      <c r="I362" s="161"/>
      <c r="J362" s="161"/>
      <c r="K362" s="161"/>
      <c r="L362" s="161"/>
      <c r="M362" s="161"/>
      <c r="N362" s="160"/>
      <c r="O362" s="160"/>
      <c r="P362" s="160"/>
      <c r="Q362" s="160"/>
      <c r="R362" s="161"/>
      <c r="S362" s="161"/>
      <c r="T362" s="161"/>
      <c r="U362" s="161"/>
      <c r="V362" s="161"/>
      <c r="W362" s="161"/>
      <c r="X362" s="161"/>
      <c r="Y362" s="161"/>
      <c r="Z362" s="150"/>
      <c r="AA362" s="150"/>
      <c r="AB362" s="150"/>
      <c r="AC362" s="150"/>
      <c r="AD362" s="150"/>
      <c r="AE362" s="150"/>
      <c r="AF362" s="150"/>
      <c r="AG362" s="150" t="s">
        <v>168</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6">
        <v>92</v>
      </c>
      <c r="B363" s="177" t="s">
        <v>601</v>
      </c>
      <c r="C363" s="193" t="s">
        <v>602</v>
      </c>
      <c r="D363" s="178" t="s">
        <v>260</v>
      </c>
      <c r="E363" s="179">
        <v>186.92</v>
      </c>
      <c r="F363" s="180"/>
      <c r="G363" s="181">
        <f>ROUND(E363*F363,2)</f>
        <v>0</v>
      </c>
      <c r="H363" s="180"/>
      <c r="I363" s="181">
        <f>ROUND(E363*H363,2)</f>
        <v>0</v>
      </c>
      <c r="J363" s="180"/>
      <c r="K363" s="181">
        <f>ROUND(E363*J363,2)</f>
        <v>0</v>
      </c>
      <c r="L363" s="181">
        <v>21</v>
      </c>
      <c r="M363" s="181">
        <f>G363*(1+L363/100)</f>
        <v>0</v>
      </c>
      <c r="N363" s="179">
        <v>0</v>
      </c>
      <c r="O363" s="179">
        <f>ROUND(E363*N363,2)</f>
        <v>0</v>
      </c>
      <c r="P363" s="179">
        <v>1.3500000000000001E-3</v>
      </c>
      <c r="Q363" s="179">
        <f>ROUND(E363*P363,2)</f>
        <v>0.25</v>
      </c>
      <c r="R363" s="181" t="s">
        <v>575</v>
      </c>
      <c r="S363" s="181" t="s">
        <v>145</v>
      </c>
      <c r="T363" s="182" t="s">
        <v>145</v>
      </c>
      <c r="U363" s="161">
        <v>9.1999999999999998E-2</v>
      </c>
      <c r="V363" s="161">
        <f>ROUND(E363*U363,2)</f>
        <v>17.2</v>
      </c>
      <c r="W363" s="161"/>
      <c r="X363" s="161" t="s">
        <v>178</v>
      </c>
      <c r="Y363" s="161" t="s">
        <v>179</v>
      </c>
      <c r="Z363" s="150"/>
      <c r="AA363" s="150"/>
      <c r="AB363" s="150"/>
      <c r="AC363" s="150"/>
      <c r="AD363" s="150"/>
      <c r="AE363" s="150"/>
      <c r="AF363" s="150"/>
      <c r="AG363" s="150" t="s">
        <v>180</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2" x14ac:dyDescent="0.2">
      <c r="A364" s="157"/>
      <c r="B364" s="158"/>
      <c r="C364" s="194" t="s">
        <v>603</v>
      </c>
      <c r="D364" s="166"/>
      <c r="E364" s="167">
        <v>186.92</v>
      </c>
      <c r="F364" s="161"/>
      <c r="G364" s="161"/>
      <c r="H364" s="161"/>
      <c r="I364" s="161"/>
      <c r="J364" s="161"/>
      <c r="K364" s="161"/>
      <c r="L364" s="161"/>
      <c r="M364" s="161"/>
      <c r="N364" s="160"/>
      <c r="O364" s="160"/>
      <c r="P364" s="160"/>
      <c r="Q364" s="160"/>
      <c r="R364" s="161"/>
      <c r="S364" s="161"/>
      <c r="T364" s="161"/>
      <c r="U364" s="161"/>
      <c r="V364" s="161"/>
      <c r="W364" s="161"/>
      <c r="X364" s="161"/>
      <c r="Y364" s="161"/>
      <c r="Z364" s="150"/>
      <c r="AA364" s="150"/>
      <c r="AB364" s="150"/>
      <c r="AC364" s="150"/>
      <c r="AD364" s="150"/>
      <c r="AE364" s="150"/>
      <c r="AF364" s="150"/>
      <c r="AG364" s="150" t="s">
        <v>168</v>
      </c>
      <c r="AH364" s="150">
        <v>5</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76">
        <v>93</v>
      </c>
      <c r="B365" s="177" t="s">
        <v>604</v>
      </c>
      <c r="C365" s="193" t="s">
        <v>605</v>
      </c>
      <c r="D365" s="178" t="s">
        <v>260</v>
      </c>
      <c r="E365" s="179">
        <v>13.8</v>
      </c>
      <c r="F365" s="180"/>
      <c r="G365" s="181">
        <f>ROUND(E365*F365,2)</f>
        <v>0</v>
      </c>
      <c r="H365" s="180"/>
      <c r="I365" s="181">
        <f>ROUND(E365*H365,2)</f>
        <v>0</v>
      </c>
      <c r="J365" s="180"/>
      <c r="K365" s="181">
        <f>ROUND(E365*J365,2)</f>
        <v>0</v>
      </c>
      <c r="L365" s="181">
        <v>21</v>
      </c>
      <c r="M365" s="181">
        <f>G365*(1+L365/100)</f>
        <v>0</v>
      </c>
      <c r="N365" s="179">
        <v>0</v>
      </c>
      <c r="O365" s="179">
        <f>ROUND(E365*N365,2)</f>
        <v>0</v>
      </c>
      <c r="P365" s="179">
        <v>2.3E-3</v>
      </c>
      <c r="Q365" s="179">
        <f>ROUND(E365*P365,2)</f>
        <v>0.03</v>
      </c>
      <c r="R365" s="181" t="s">
        <v>575</v>
      </c>
      <c r="S365" s="181" t="s">
        <v>145</v>
      </c>
      <c r="T365" s="182" t="s">
        <v>145</v>
      </c>
      <c r="U365" s="161">
        <v>0.10349999999999999</v>
      </c>
      <c r="V365" s="161">
        <f>ROUND(E365*U365,2)</f>
        <v>1.43</v>
      </c>
      <c r="W365" s="161"/>
      <c r="X365" s="161" t="s">
        <v>178</v>
      </c>
      <c r="Y365" s="161" t="s">
        <v>179</v>
      </c>
      <c r="Z365" s="150"/>
      <c r="AA365" s="150"/>
      <c r="AB365" s="150"/>
      <c r="AC365" s="150"/>
      <c r="AD365" s="150"/>
      <c r="AE365" s="150"/>
      <c r="AF365" s="150"/>
      <c r="AG365" s="150" t="s">
        <v>180</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2" x14ac:dyDescent="0.2">
      <c r="A366" s="157"/>
      <c r="B366" s="158"/>
      <c r="C366" s="194" t="s">
        <v>606</v>
      </c>
      <c r="D366" s="166"/>
      <c r="E366" s="167">
        <v>13.8</v>
      </c>
      <c r="F366" s="161"/>
      <c r="G366" s="161"/>
      <c r="H366" s="161"/>
      <c r="I366" s="161"/>
      <c r="J366" s="161"/>
      <c r="K366" s="161"/>
      <c r="L366" s="161"/>
      <c r="M366" s="161"/>
      <c r="N366" s="160"/>
      <c r="O366" s="160"/>
      <c r="P366" s="160"/>
      <c r="Q366" s="160"/>
      <c r="R366" s="161"/>
      <c r="S366" s="161"/>
      <c r="T366" s="161"/>
      <c r="U366" s="161"/>
      <c r="V366" s="161"/>
      <c r="W366" s="161"/>
      <c r="X366" s="161"/>
      <c r="Y366" s="161"/>
      <c r="Z366" s="150"/>
      <c r="AA366" s="150"/>
      <c r="AB366" s="150"/>
      <c r="AC366" s="150"/>
      <c r="AD366" s="150"/>
      <c r="AE366" s="150"/>
      <c r="AF366" s="150"/>
      <c r="AG366" s="150" t="s">
        <v>168</v>
      </c>
      <c r="AH366" s="150">
        <v>5</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ht="22.5" outlineLevel="1" x14ac:dyDescent="0.2">
      <c r="A367" s="176">
        <v>94</v>
      </c>
      <c r="B367" s="177" t="s">
        <v>607</v>
      </c>
      <c r="C367" s="193" t="s">
        <v>608</v>
      </c>
      <c r="D367" s="178" t="s">
        <v>176</v>
      </c>
      <c r="E367" s="179">
        <v>77.078749999999999</v>
      </c>
      <c r="F367" s="180"/>
      <c r="G367" s="181">
        <f>ROUND(E367*F367,2)</f>
        <v>0</v>
      </c>
      <c r="H367" s="180"/>
      <c r="I367" s="181">
        <f>ROUND(E367*H367,2)</f>
        <v>0</v>
      </c>
      <c r="J367" s="180"/>
      <c r="K367" s="181">
        <f>ROUND(E367*J367,2)</f>
        <v>0</v>
      </c>
      <c r="L367" s="181">
        <v>21</v>
      </c>
      <c r="M367" s="181">
        <f>G367*(1+L367/100)</f>
        <v>0</v>
      </c>
      <c r="N367" s="179">
        <v>4.7999999999999996E-3</v>
      </c>
      <c r="O367" s="179">
        <f>ROUND(E367*N367,2)</f>
        <v>0.37</v>
      </c>
      <c r="P367" s="179">
        <v>0</v>
      </c>
      <c r="Q367" s="179">
        <f>ROUND(E367*P367,2)</f>
        <v>0</v>
      </c>
      <c r="R367" s="181" t="s">
        <v>195</v>
      </c>
      <c r="S367" s="181" t="s">
        <v>145</v>
      </c>
      <c r="T367" s="182" t="s">
        <v>145</v>
      </c>
      <c r="U367" s="161">
        <v>0</v>
      </c>
      <c r="V367" s="161">
        <f>ROUND(E367*U367,2)</f>
        <v>0</v>
      </c>
      <c r="W367" s="161"/>
      <c r="X367" s="161" t="s">
        <v>196</v>
      </c>
      <c r="Y367" s="161" t="s">
        <v>179</v>
      </c>
      <c r="Z367" s="150"/>
      <c r="AA367" s="150"/>
      <c r="AB367" s="150"/>
      <c r="AC367" s="150"/>
      <c r="AD367" s="150"/>
      <c r="AE367" s="150"/>
      <c r="AF367" s="150"/>
      <c r="AG367" s="150" t="s">
        <v>197</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2" x14ac:dyDescent="0.2">
      <c r="A368" s="157"/>
      <c r="B368" s="158"/>
      <c r="C368" s="194" t="s">
        <v>609</v>
      </c>
      <c r="D368" s="166"/>
      <c r="E368" s="167">
        <v>67.275000000000006</v>
      </c>
      <c r="F368" s="161"/>
      <c r="G368" s="161"/>
      <c r="H368" s="161"/>
      <c r="I368" s="161"/>
      <c r="J368" s="161"/>
      <c r="K368" s="161"/>
      <c r="L368" s="161"/>
      <c r="M368" s="161"/>
      <c r="N368" s="160"/>
      <c r="O368" s="160"/>
      <c r="P368" s="160"/>
      <c r="Q368" s="160"/>
      <c r="R368" s="161"/>
      <c r="S368" s="161"/>
      <c r="T368" s="161"/>
      <c r="U368" s="161"/>
      <c r="V368" s="161"/>
      <c r="W368" s="161"/>
      <c r="X368" s="161"/>
      <c r="Y368" s="161"/>
      <c r="Z368" s="150"/>
      <c r="AA368" s="150"/>
      <c r="AB368" s="150"/>
      <c r="AC368" s="150"/>
      <c r="AD368" s="150"/>
      <c r="AE368" s="150"/>
      <c r="AF368" s="150"/>
      <c r="AG368" s="150" t="s">
        <v>168</v>
      </c>
      <c r="AH368" s="150">
        <v>5</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
      <c r="A369" s="157"/>
      <c r="B369" s="158"/>
      <c r="C369" s="194" t="s">
        <v>610</v>
      </c>
      <c r="D369" s="166"/>
      <c r="E369" s="167">
        <v>9.8037500000000009</v>
      </c>
      <c r="F369" s="161"/>
      <c r="G369" s="161"/>
      <c r="H369" s="161"/>
      <c r="I369" s="161"/>
      <c r="J369" s="161"/>
      <c r="K369" s="161"/>
      <c r="L369" s="161"/>
      <c r="M369" s="161"/>
      <c r="N369" s="160"/>
      <c r="O369" s="160"/>
      <c r="P369" s="160"/>
      <c r="Q369" s="160"/>
      <c r="R369" s="161"/>
      <c r="S369" s="161"/>
      <c r="T369" s="161"/>
      <c r="U369" s="161"/>
      <c r="V369" s="161"/>
      <c r="W369" s="161"/>
      <c r="X369" s="161"/>
      <c r="Y369" s="161"/>
      <c r="Z369" s="150"/>
      <c r="AA369" s="150"/>
      <c r="AB369" s="150"/>
      <c r="AC369" s="150"/>
      <c r="AD369" s="150"/>
      <c r="AE369" s="150"/>
      <c r="AF369" s="150"/>
      <c r="AG369" s="150" t="s">
        <v>168</v>
      </c>
      <c r="AH369" s="150">
        <v>5</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76">
        <v>95</v>
      </c>
      <c r="B370" s="177" t="s">
        <v>611</v>
      </c>
      <c r="C370" s="193" t="s">
        <v>612</v>
      </c>
      <c r="D370" s="178" t="s">
        <v>194</v>
      </c>
      <c r="E370" s="179">
        <v>1</v>
      </c>
      <c r="F370" s="180"/>
      <c r="G370" s="181">
        <f>ROUND(E370*F370,2)</f>
        <v>0</v>
      </c>
      <c r="H370" s="180"/>
      <c r="I370" s="181">
        <f>ROUND(E370*H370,2)</f>
        <v>0</v>
      </c>
      <c r="J370" s="180"/>
      <c r="K370" s="181">
        <f>ROUND(E370*J370,2)</f>
        <v>0</v>
      </c>
      <c r="L370" s="181">
        <v>21</v>
      </c>
      <c r="M370" s="181">
        <f>G370*(1+L370/100)</f>
        <v>0</v>
      </c>
      <c r="N370" s="179">
        <v>0.13800000000000001</v>
      </c>
      <c r="O370" s="179">
        <f>ROUND(E370*N370,2)</f>
        <v>0.14000000000000001</v>
      </c>
      <c r="P370" s="179">
        <v>0</v>
      </c>
      <c r="Q370" s="179">
        <f>ROUND(E370*P370,2)</f>
        <v>0</v>
      </c>
      <c r="R370" s="181" t="s">
        <v>195</v>
      </c>
      <c r="S370" s="181" t="s">
        <v>145</v>
      </c>
      <c r="T370" s="182" t="s">
        <v>145</v>
      </c>
      <c r="U370" s="161">
        <v>0</v>
      </c>
      <c r="V370" s="161">
        <f>ROUND(E370*U370,2)</f>
        <v>0</v>
      </c>
      <c r="W370" s="161"/>
      <c r="X370" s="161" t="s">
        <v>196</v>
      </c>
      <c r="Y370" s="161" t="s">
        <v>179</v>
      </c>
      <c r="Z370" s="150"/>
      <c r="AA370" s="150"/>
      <c r="AB370" s="150"/>
      <c r="AC370" s="150"/>
      <c r="AD370" s="150"/>
      <c r="AE370" s="150"/>
      <c r="AF370" s="150"/>
      <c r="AG370" s="150" t="s">
        <v>197</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2" x14ac:dyDescent="0.2">
      <c r="A371" s="157"/>
      <c r="B371" s="158"/>
      <c r="C371" s="194" t="s">
        <v>167</v>
      </c>
      <c r="D371" s="166"/>
      <c r="E371" s="167">
        <v>1</v>
      </c>
      <c r="F371" s="161"/>
      <c r="G371" s="161"/>
      <c r="H371" s="161"/>
      <c r="I371" s="161"/>
      <c r="J371" s="161"/>
      <c r="K371" s="161"/>
      <c r="L371" s="161"/>
      <c r="M371" s="161"/>
      <c r="N371" s="160"/>
      <c r="O371" s="160"/>
      <c r="P371" s="160"/>
      <c r="Q371" s="160"/>
      <c r="R371" s="161"/>
      <c r="S371" s="161"/>
      <c r="T371" s="161"/>
      <c r="U371" s="161"/>
      <c r="V371" s="161"/>
      <c r="W371" s="161"/>
      <c r="X371" s="161"/>
      <c r="Y371" s="161"/>
      <c r="Z371" s="150"/>
      <c r="AA371" s="150"/>
      <c r="AB371" s="150"/>
      <c r="AC371" s="150"/>
      <c r="AD371" s="150"/>
      <c r="AE371" s="150"/>
      <c r="AF371" s="150"/>
      <c r="AG371" s="150" t="s">
        <v>168</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ht="22.5" outlineLevel="1" x14ac:dyDescent="0.2">
      <c r="A372" s="176">
        <v>96</v>
      </c>
      <c r="B372" s="177" t="s">
        <v>613</v>
      </c>
      <c r="C372" s="193" t="s">
        <v>614</v>
      </c>
      <c r="D372" s="178" t="s">
        <v>260</v>
      </c>
      <c r="E372" s="179">
        <v>389.2</v>
      </c>
      <c r="F372" s="180"/>
      <c r="G372" s="181">
        <f>ROUND(E372*F372,2)</f>
        <v>0</v>
      </c>
      <c r="H372" s="180"/>
      <c r="I372" s="181">
        <f>ROUND(E372*H372,2)</f>
        <v>0</v>
      </c>
      <c r="J372" s="180"/>
      <c r="K372" s="181">
        <f>ROUND(E372*J372,2)</f>
        <v>0</v>
      </c>
      <c r="L372" s="181">
        <v>21</v>
      </c>
      <c r="M372" s="181">
        <f>G372*(1+L372/100)</f>
        <v>0</v>
      </c>
      <c r="N372" s="179">
        <v>6.4999999999999997E-4</v>
      </c>
      <c r="O372" s="179">
        <f>ROUND(E372*N372,2)</f>
        <v>0.25</v>
      </c>
      <c r="P372" s="179">
        <v>0</v>
      </c>
      <c r="Q372" s="179">
        <f>ROUND(E372*P372,2)</f>
        <v>0</v>
      </c>
      <c r="R372" s="181" t="s">
        <v>195</v>
      </c>
      <c r="S372" s="181" t="s">
        <v>145</v>
      </c>
      <c r="T372" s="182" t="s">
        <v>145</v>
      </c>
      <c r="U372" s="161">
        <v>0</v>
      </c>
      <c r="V372" s="161">
        <f>ROUND(E372*U372,2)</f>
        <v>0</v>
      </c>
      <c r="W372" s="161"/>
      <c r="X372" s="161" t="s">
        <v>196</v>
      </c>
      <c r="Y372" s="161" t="s">
        <v>179</v>
      </c>
      <c r="Z372" s="150"/>
      <c r="AA372" s="150"/>
      <c r="AB372" s="150"/>
      <c r="AC372" s="150"/>
      <c r="AD372" s="150"/>
      <c r="AE372" s="150"/>
      <c r="AF372" s="150"/>
      <c r="AG372" s="150" t="s">
        <v>197</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2" x14ac:dyDescent="0.2">
      <c r="A373" s="157"/>
      <c r="B373" s="158"/>
      <c r="C373" s="194" t="s">
        <v>615</v>
      </c>
      <c r="D373" s="166"/>
      <c r="E373" s="167">
        <v>327.60000000000002</v>
      </c>
      <c r="F373" s="161"/>
      <c r="G373" s="161"/>
      <c r="H373" s="161"/>
      <c r="I373" s="161"/>
      <c r="J373" s="161"/>
      <c r="K373" s="161"/>
      <c r="L373" s="161"/>
      <c r="M373" s="161"/>
      <c r="N373" s="160"/>
      <c r="O373" s="160"/>
      <c r="P373" s="160"/>
      <c r="Q373" s="160"/>
      <c r="R373" s="161"/>
      <c r="S373" s="161"/>
      <c r="T373" s="161"/>
      <c r="U373" s="161"/>
      <c r="V373" s="161"/>
      <c r="W373" s="161"/>
      <c r="X373" s="161"/>
      <c r="Y373" s="161"/>
      <c r="Z373" s="150"/>
      <c r="AA373" s="150"/>
      <c r="AB373" s="150"/>
      <c r="AC373" s="150"/>
      <c r="AD373" s="150"/>
      <c r="AE373" s="150"/>
      <c r="AF373" s="150"/>
      <c r="AG373" s="150" t="s">
        <v>168</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3" x14ac:dyDescent="0.2">
      <c r="A374" s="157"/>
      <c r="B374" s="158"/>
      <c r="C374" s="194" t="s">
        <v>616</v>
      </c>
      <c r="D374" s="166"/>
      <c r="E374" s="167">
        <v>61.6</v>
      </c>
      <c r="F374" s="161"/>
      <c r="G374" s="161"/>
      <c r="H374" s="161"/>
      <c r="I374" s="161"/>
      <c r="J374" s="161"/>
      <c r="K374" s="161"/>
      <c r="L374" s="161"/>
      <c r="M374" s="161"/>
      <c r="N374" s="160"/>
      <c r="O374" s="160"/>
      <c r="P374" s="160"/>
      <c r="Q374" s="160"/>
      <c r="R374" s="161"/>
      <c r="S374" s="161"/>
      <c r="T374" s="161"/>
      <c r="U374" s="161"/>
      <c r="V374" s="161"/>
      <c r="W374" s="161"/>
      <c r="X374" s="161"/>
      <c r="Y374" s="161"/>
      <c r="Z374" s="150"/>
      <c r="AA374" s="150"/>
      <c r="AB374" s="150"/>
      <c r="AC374" s="150"/>
      <c r="AD374" s="150"/>
      <c r="AE374" s="150"/>
      <c r="AF374" s="150"/>
      <c r="AG374" s="150" t="s">
        <v>168</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ht="22.5" outlineLevel="1" x14ac:dyDescent="0.2">
      <c r="A375" s="176">
        <v>97</v>
      </c>
      <c r="B375" s="177" t="s">
        <v>617</v>
      </c>
      <c r="C375" s="193" t="s">
        <v>618</v>
      </c>
      <c r="D375" s="178" t="s">
        <v>260</v>
      </c>
      <c r="E375" s="179">
        <v>13.8</v>
      </c>
      <c r="F375" s="180"/>
      <c r="G375" s="181">
        <f>ROUND(E375*F375,2)</f>
        <v>0</v>
      </c>
      <c r="H375" s="180"/>
      <c r="I375" s="181">
        <f>ROUND(E375*H375,2)</f>
        <v>0</v>
      </c>
      <c r="J375" s="180"/>
      <c r="K375" s="181">
        <f>ROUND(E375*J375,2)</f>
        <v>0</v>
      </c>
      <c r="L375" s="181">
        <v>21</v>
      </c>
      <c r="M375" s="181">
        <f>G375*(1+L375/100)</f>
        <v>0</v>
      </c>
      <c r="N375" s="179">
        <v>1.2899999999999999E-3</v>
      </c>
      <c r="O375" s="179">
        <f>ROUND(E375*N375,2)</f>
        <v>0.02</v>
      </c>
      <c r="P375" s="179">
        <v>0</v>
      </c>
      <c r="Q375" s="179">
        <f>ROUND(E375*P375,2)</f>
        <v>0</v>
      </c>
      <c r="R375" s="181" t="s">
        <v>195</v>
      </c>
      <c r="S375" s="181" t="s">
        <v>145</v>
      </c>
      <c r="T375" s="182" t="s">
        <v>145</v>
      </c>
      <c r="U375" s="161">
        <v>0</v>
      </c>
      <c r="V375" s="161">
        <f>ROUND(E375*U375,2)</f>
        <v>0</v>
      </c>
      <c r="W375" s="161"/>
      <c r="X375" s="161" t="s">
        <v>196</v>
      </c>
      <c r="Y375" s="161" t="s">
        <v>179</v>
      </c>
      <c r="Z375" s="150"/>
      <c r="AA375" s="150"/>
      <c r="AB375" s="150"/>
      <c r="AC375" s="150"/>
      <c r="AD375" s="150"/>
      <c r="AE375" s="150"/>
      <c r="AF375" s="150"/>
      <c r="AG375" s="150" t="s">
        <v>197</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2" x14ac:dyDescent="0.2">
      <c r="A376" s="157"/>
      <c r="B376" s="158"/>
      <c r="C376" s="194" t="s">
        <v>606</v>
      </c>
      <c r="D376" s="166"/>
      <c r="E376" s="167">
        <v>13.8</v>
      </c>
      <c r="F376" s="161"/>
      <c r="G376" s="161"/>
      <c r="H376" s="161"/>
      <c r="I376" s="161"/>
      <c r="J376" s="161"/>
      <c r="K376" s="161"/>
      <c r="L376" s="161"/>
      <c r="M376" s="161"/>
      <c r="N376" s="160"/>
      <c r="O376" s="160"/>
      <c r="P376" s="160"/>
      <c r="Q376" s="160"/>
      <c r="R376" s="161"/>
      <c r="S376" s="161"/>
      <c r="T376" s="161"/>
      <c r="U376" s="161"/>
      <c r="V376" s="161"/>
      <c r="W376" s="161"/>
      <c r="X376" s="161"/>
      <c r="Y376" s="161"/>
      <c r="Z376" s="150"/>
      <c r="AA376" s="150"/>
      <c r="AB376" s="150"/>
      <c r="AC376" s="150"/>
      <c r="AD376" s="150"/>
      <c r="AE376" s="150"/>
      <c r="AF376" s="150"/>
      <c r="AG376" s="150" t="s">
        <v>168</v>
      </c>
      <c r="AH376" s="150">
        <v>5</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v>98</v>
      </c>
      <c r="B377" s="158" t="s">
        <v>619</v>
      </c>
      <c r="C377" s="199" t="s">
        <v>620</v>
      </c>
      <c r="D377" s="159" t="s">
        <v>0</v>
      </c>
      <c r="E377" s="198"/>
      <c r="F377" s="162"/>
      <c r="G377" s="161">
        <f>ROUND(E377*F377,2)</f>
        <v>0</v>
      </c>
      <c r="H377" s="162"/>
      <c r="I377" s="161">
        <f>ROUND(E377*H377,2)</f>
        <v>0</v>
      </c>
      <c r="J377" s="162"/>
      <c r="K377" s="161">
        <f>ROUND(E377*J377,2)</f>
        <v>0</v>
      </c>
      <c r="L377" s="161">
        <v>21</v>
      </c>
      <c r="M377" s="161">
        <f>G377*(1+L377/100)</f>
        <v>0</v>
      </c>
      <c r="N377" s="160">
        <v>0</v>
      </c>
      <c r="O377" s="160">
        <f>ROUND(E377*N377,2)</f>
        <v>0</v>
      </c>
      <c r="P377" s="160">
        <v>0</v>
      </c>
      <c r="Q377" s="160">
        <f>ROUND(E377*P377,2)</f>
        <v>0</v>
      </c>
      <c r="R377" s="161" t="s">
        <v>575</v>
      </c>
      <c r="S377" s="161" t="s">
        <v>145</v>
      </c>
      <c r="T377" s="161" t="s">
        <v>145</v>
      </c>
      <c r="U377" s="161">
        <v>0</v>
      </c>
      <c r="V377" s="161">
        <f>ROUND(E377*U377,2)</f>
        <v>0</v>
      </c>
      <c r="W377" s="161"/>
      <c r="X377" s="161" t="s">
        <v>488</v>
      </c>
      <c r="Y377" s="161" t="s">
        <v>179</v>
      </c>
      <c r="Z377" s="150"/>
      <c r="AA377" s="150"/>
      <c r="AB377" s="150"/>
      <c r="AC377" s="150"/>
      <c r="AD377" s="150"/>
      <c r="AE377" s="150"/>
      <c r="AF377" s="150"/>
      <c r="AG377" s="150" t="s">
        <v>489</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2" x14ac:dyDescent="0.2">
      <c r="A378" s="157"/>
      <c r="B378" s="158"/>
      <c r="C378" s="269" t="s">
        <v>545</v>
      </c>
      <c r="D378" s="270"/>
      <c r="E378" s="270"/>
      <c r="F378" s="270"/>
      <c r="G378" s="270"/>
      <c r="H378" s="161"/>
      <c r="I378" s="161"/>
      <c r="J378" s="161"/>
      <c r="K378" s="161"/>
      <c r="L378" s="161"/>
      <c r="M378" s="161"/>
      <c r="N378" s="160"/>
      <c r="O378" s="160"/>
      <c r="P378" s="160"/>
      <c r="Q378" s="160"/>
      <c r="R378" s="161"/>
      <c r="S378" s="161"/>
      <c r="T378" s="161"/>
      <c r="U378" s="161"/>
      <c r="V378" s="161"/>
      <c r="W378" s="161"/>
      <c r="X378" s="161"/>
      <c r="Y378" s="161"/>
      <c r="Z378" s="150"/>
      <c r="AA378" s="150"/>
      <c r="AB378" s="150"/>
      <c r="AC378" s="150"/>
      <c r="AD378" s="150"/>
      <c r="AE378" s="150"/>
      <c r="AF378" s="150"/>
      <c r="AG378" s="150" t="s">
        <v>182</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x14ac:dyDescent="0.2">
      <c r="A379" s="169" t="s">
        <v>140</v>
      </c>
      <c r="B379" s="170" t="s">
        <v>96</v>
      </c>
      <c r="C379" s="191" t="s">
        <v>97</v>
      </c>
      <c r="D379" s="171"/>
      <c r="E379" s="172"/>
      <c r="F379" s="173"/>
      <c r="G379" s="173">
        <f>SUMIF(AG380:AG385,"&lt;&gt;NOR",G380:G385)</f>
        <v>0</v>
      </c>
      <c r="H379" s="173"/>
      <c r="I379" s="173">
        <f>SUM(I380:I385)</f>
        <v>0</v>
      </c>
      <c r="J379" s="173"/>
      <c r="K379" s="173">
        <f>SUM(K380:K385)</f>
        <v>0</v>
      </c>
      <c r="L379" s="173"/>
      <c r="M379" s="173">
        <f>SUM(M380:M385)</f>
        <v>0</v>
      </c>
      <c r="N379" s="172"/>
      <c r="O379" s="172">
        <f>SUM(O380:O385)</f>
        <v>0</v>
      </c>
      <c r="P379" s="172"/>
      <c r="Q379" s="172">
        <f>SUM(Q380:Q385)</f>
        <v>12.05</v>
      </c>
      <c r="R379" s="173"/>
      <c r="S379" s="173"/>
      <c r="T379" s="174"/>
      <c r="U379" s="168"/>
      <c r="V379" s="168">
        <f>SUM(V380:V385)</f>
        <v>135.05000000000001</v>
      </c>
      <c r="W379" s="168"/>
      <c r="X379" s="168"/>
      <c r="Y379" s="168"/>
      <c r="AG379" t="s">
        <v>141</v>
      </c>
    </row>
    <row r="380" spans="1:60" outlineLevel="1" x14ac:dyDescent="0.2">
      <c r="A380" s="176">
        <v>99</v>
      </c>
      <c r="B380" s="177" t="s">
        <v>621</v>
      </c>
      <c r="C380" s="193" t="s">
        <v>622</v>
      </c>
      <c r="D380" s="178" t="s">
        <v>176</v>
      </c>
      <c r="E380" s="179">
        <v>368.99880000000002</v>
      </c>
      <c r="F380" s="180"/>
      <c r="G380" s="181">
        <f>ROUND(E380*F380,2)</f>
        <v>0</v>
      </c>
      <c r="H380" s="180"/>
      <c r="I380" s="181">
        <f>ROUND(E380*H380,2)</f>
        <v>0</v>
      </c>
      <c r="J380" s="180"/>
      <c r="K380" s="181">
        <f>ROUND(E380*J380,2)</f>
        <v>0</v>
      </c>
      <c r="L380" s="181">
        <v>21</v>
      </c>
      <c r="M380" s="181">
        <f>G380*(1+L380/100)</f>
        <v>0</v>
      </c>
      <c r="N380" s="179">
        <v>0</v>
      </c>
      <c r="O380" s="179">
        <f>ROUND(E380*N380,2)</f>
        <v>0</v>
      </c>
      <c r="P380" s="179">
        <v>2.4649999999999998E-2</v>
      </c>
      <c r="Q380" s="179">
        <f>ROUND(E380*P380,2)</f>
        <v>9.1</v>
      </c>
      <c r="R380" s="181" t="s">
        <v>623</v>
      </c>
      <c r="S380" s="181" t="s">
        <v>145</v>
      </c>
      <c r="T380" s="182" t="s">
        <v>145</v>
      </c>
      <c r="U380" s="161">
        <v>0.3</v>
      </c>
      <c r="V380" s="161">
        <f>ROUND(E380*U380,2)</f>
        <v>110.7</v>
      </c>
      <c r="W380" s="161"/>
      <c r="X380" s="161" t="s">
        <v>178</v>
      </c>
      <c r="Y380" s="161" t="s">
        <v>179</v>
      </c>
      <c r="Z380" s="150"/>
      <c r="AA380" s="150"/>
      <c r="AB380" s="150"/>
      <c r="AC380" s="150"/>
      <c r="AD380" s="150"/>
      <c r="AE380" s="150"/>
      <c r="AF380" s="150"/>
      <c r="AG380" s="150" t="s">
        <v>180</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ht="22.5" outlineLevel="2" x14ac:dyDescent="0.2">
      <c r="A381" s="157"/>
      <c r="B381" s="158"/>
      <c r="C381" s="194" t="s">
        <v>624</v>
      </c>
      <c r="D381" s="166"/>
      <c r="E381" s="167">
        <v>368.99880000000002</v>
      </c>
      <c r="F381" s="161"/>
      <c r="G381" s="161"/>
      <c r="H381" s="161"/>
      <c r="I381" s="161"/>
      <c r="J381" s="161"/>
      <c r="K381" s="161"/>
      <c r="L381" s="161"/>
      <c r="M381" s="161"/>
      <c r="N381" s="160"/>
      <c r="O381" s="160"/>
      <c r="P381" s="160"/>
      <c r="Q381" s="160"/>
      <c r="R381" s="161"/>
      <c r="S381" s="161"/>
      <c r="T381" s="161"/>
      <c r="U381" s="161"/>
      <c r="V381" s="161"/>
      <c r="W381" s="161"/>
      <c r="X381" s="161"/>
      <c r="Y381" s="161"/>
      <c r="Z381" s="150"/>
      <c r="AA381" s="150"/>
      <c r="AB381" s="150"/>
      <c r="AC381" s="150"/>
      <c r="AD381" s="150"/>
      <c r="AE381" s="150"/>
      <c r="AF381" s="150"/>
      <c r="AG381" s="150" t="s">
        <v>168</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76">
        <v>100</v>
      </c>
      <c r="B382" s="177" t="s">
        <v>625</v>
      </c>
      <c r="C382" s="193" t="s">
        <v>626</v>
      </c>
      <c r="D382" s="178" t="s">
        <v>176</v>
      </c>
      <c r="E382" s="179">
        <v>368.99880000000002</v>
      </c>
      <c r="F382" s="180"/>
      <c r="G382" s="181">
        <f>ROUND(E382*F382,2)</f>
        <v>0</v>
      </c>
      <c r="H382" s="180"/>
      <c r="I382" s="181">
        <f>ROUND(E382*H382,2)</f>
        <v>0</v>
      </c>
      <c r="J382" s="180"/>
      <c r="K382" s="181">
        <f>ROUND(E382*J382,2)</f>
        <v>0</v>
      </c>
      <c r="L382" s="181">
        <v>21</v>
      </c>
      <c r="M382" s="181">
        <f>G382*(1+L382/100)</f>
        <v>0</v>
      </c>
      <c r="N382" s="179">
        <v>0</v>
      </c>
      <c r="O382" s="179">
        <f>ROUND(E382*N382,2)</f>
        <v>0</v>
      </c>
      <c r="P382" s="179">
        <v>8.0000000000000002E-3</v>
      </c>
      <c r="Q382" s="179">
        <f>ROUND(E382*P382,2)</f>
        <v>2.95</v>
      </c>
      <c r="R382" s="181" t="s">
        <v>623</v>
      </c>
      <c r="S382" s="181" t="s">
        <v>145</v>
      </c>
      <c r="T382" s="182" t="s">
        <v>145</v>
      </c>
      <c r="U382" s="161">
        <v>6.6000000000000003E-2</v>
      </c>
      <c r="V382" s="161">
        <f>ROUND(E382*U382,2)</f>
        <v>24.35</v>
      </c>
      <c r="W382" s="161"/>
      <c r="X382" s="161" t="s">
        <v>178</v>
      </c>
      <c r="Y382" s="161" t="s">
        <v>179</v>
      </c>
      <c r="Z382" s="150"/>
      <c r="AA382" s="150"/>
      <c r="AB382" s="150"/>
      <c r="AC382" s="150"/>
      <c r="AD382" s="150"/>
      <c r="AE382" s="150"/>
      <c r="AF382" s="150"/>
      <c r="AG382" s="150" t="s">
        <v>180</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2" x14ac:dyDescent="0.2">
      <c r="A383" s="157"/>
      <c r="B383" s="158"/>
      <c r="C383" s="194" t="s">
        <v>627</v>
      </c>
      <c r="D383" s="166"/>
      <c r="E383" s="167">
        <v>368.99880000000002</v>
      </c>
      <c r="F383" s="161"/>
      <c r="G383" s="161"/>
      <c r="H383" s="161"/>
      <c r="I383" s="161"/>
      <c r="J383" s="161"/>
      <c r="K383" s="161"/>
      <c r="L383" s="161"/>
      <c r="M383" s="161"/>
      <c r="N383" s="160"/>
      <c r="O383" s="160"/>
      <c r="P383" s="160"/>
      <c r="Q383" s="160"/>
      <c r="R383" s="161"/>
      <c r="S383" s="161"/>
      <c r="T383" s="161"/>
      <c r="U383" s="161"/>
      <c r="V383" s="161"/>
      <c r="W383" s="161"/>
      <c r="X383" s="161"/>
      <c r="Y383" s="161"/>
      <c r="Z383" s="150"/>
      <c r="AA383" s="150"/>
      <c r="AB383" s="150"/>
      <c r="AC383" s="150"/>
      <c r="AD383" s="150"/>
      <c r="AE383" s="150"/>
      <c r="AF383" s="150"/>
      <c r="AG383" s="150" t="s">
        <v>168</v>
      </c>
      <c r="AH383" s="150">
        <v>5</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v>101</v>
      </c>
      <c r="B384" s="158" t="s">
        <v>628</v>
      </c>
      <c r="C384" s="199" t="s">
        <v>629</v>
      </c>
      <c r="D384" s="159" t="s">
        <v>0</v>
      </c>
      <c r="E384" s="198"/>
      <c r="F384" s="162"/>
      <c r="G384" s="161">
        <f>ROUND(E384*F384,2)</f>
        <v>0</v>
      </c>
      <c r="H384" s="162"/>
      <c r="I384" s="161">
        <f>ROUND(E384*H384,2)</f>
        <v>0</v>
      </c>
      <c r="J384" s="162"/>
      <c r="K384" s="161">
        <f>ROUND(E384*J384,2)</f>
        <v>0</v>
      </c>
      <c r="L384" s="161">
        <v>21</v>
      </c>
      <c r="M384" s="161">
        <f>G384*(1+L384/100)</f>
        <v>0</v>
      </c>
      <c r="N384" s="160">
        <v>0</v>
      </c>
      <c r="O384" s="160">
        <f>ROUND(E384*N384,2)</f>
        <v>0</v>
      </c>
      <c r="P384" s="160">
        <v>0</v>
      </c>
      <c r="Q384" s="160">
        <f>ROUND(E384*P384,2)</f>
        <v>0</v>
      </c>
      <c r="R384" s="161" t="s">
        <v>623</v>
      </c>
      <c r="S384" s="161" t="s">
        <v>145</v>
      </c>
      <c r="T384" s="161" t="s">
        <v>145</v>
      </c>
      <c r="U384" s="161">
        <v>0</v>
      </c>
      <c r="V384" s="161">
        <f>ROUND(E384*U384,2)</f>
        <v>0</v>
      </c>
      <c r="W384" s="161"/>
      <c r="X384" s="161" t="s">
        <v>488</v>
      </c>
      <c r="Y384" s="161" t="s">
        <v>179</v>
      </c>
      <c r="Z384" s="150"/>
      <c r="AA384" s="150"/>
      <c r="AB384" s="150"/>
      <c r="AC384" s="150"/>
      <c r="AD384" s="150"/>
      <c r="AE384" s="150"/>
      <c r="AF384" s="150"/>
      <c r="AG384" s="150" t="s">
        <v>489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2" x14ac:dyDescent="0.2">
      <c r="A385" s="157"/>
      <c r="B385" s="158"/>
      <c r="C385" s="269" t="s">
        <v>545</v>
      </c>
      <c r="D385" s="270"/>
      <c r="E385" s="270"/>
      <c r="F385" s="270"/>
      <c r="G385" s="270"/>
      <c r="H385" s="161"/>
      <c r="I385" s="161"/>
      <c r="J385" s="161"/>
      <c r="K385" s="161"/>
      <c r="L385" s="161"/>
      <c r="M385" s="161"/>
      <c r="N385" s="160"/>
      <c r="O385" s="160"/>
      <c r="P385" s="160"/>
      <c r="Q385" s="160"/>
      <c r="R385" s="161"/>
      <c r="S385" s="161"/>
      <c r="T385" s="161"/>
      <c r="U385" s="161"/>
      <c r="V385" s="161"/>
      <c r="W385" s="161"/>
      <c r="X385" s="161"/>
      <c r="Y385" s="161"/>
      <c r="Z385" s="150"/>
      <c r="AA385" s="150"/>
      <c r="AB385" s="150"/>
      <c r="AC385" s="150"/>
      <c r="AD385" s="150"/>
      <c r="AE385" s="150"/>
      <c r="AF385" s="150"/>
      <c r="AG385" s="150" t="s">
        <v>182</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x14ac:dyDescent="0.2">
      <c r="A386" s="169" t="s">
        <v>140</v>
      </c>
      <c r="B386" s="170" t="s">
        <v>98</v>
      </c>
      <c r="C386" s="191" t="s">
        <v>99</v>
      </c>
      <c r="D386" s="171"/>
      <c r="E386" s="172"/>
      <c r="F386" s="173"/>
      <c r="G386" s="173">
        <f>SUMIF(AG387:AG441,"&lt;&gt;NOR",G387:G441)</f>
        <v>0</v>
      </c>
      <c r="H386" s="173"/>
      <c r="I386" s="173">
        <f>SUM(I387:I441)</f>
        <v>0</v>
      </c>
      <c r="J386" s="173"/>
      <c r="K386" s="173">
        <f>SUM(K387:K441)</f>
        <v>0</v>
      </c>
      <c r="L386" s="173"/>
      <c r="M386" s="173">
        <f>SUM(M387:M441)</f>
        <v>0</v>
      </c>
      <c r="N386" s="172"/>
      <c r="O386" s="172">
        <f>SUM(O387:O441)</f>
        <v>21.190000000000005</v>
      </c>
      <c r="P386" s="172"/>
      <c r="Q386" s="172">
        <f>SUM(Q387:Q441)</f>
        <v>2.1</v>
      </c>
      <c r="R386" s="173"/>
      <c r="S386" s="173"/>
      <c r="T386" s="174"/>
      <c r="U386" s="168"/>
      <c r="V386" s="168">
        <f>SUM(V387:V441)</f>
        <v>506.91999999999996</v>
      </c>
      <c r="W386" s="168"/>
      <c r="X386" s="168"/>
      <c r="Y386" s="168"/>
      <c r="AG386" t="s">
        <v>141</v>
      </c>
    </row>
    <row r="387" spans="1:60" outlineLevel="1" x14ac:dyDescent="0.2">
      <c r="A387" s="176">
        <v>102</v>
      </c>
      <c r="B387" s="177" t="s">
        <v>630</v>
      </c>
      <c r="C387" s="193" t="s">
        <v>631</v>
      </c>
      <c r="D387" s="178" t="s">
        <v>194</v>
      </c>
      <c r="E387" s="179">
        <v>112</v>
      </c>
      <c r="F387" s="180"/>
      <c r="G387" s="181">
        <f>ROUND(E387*F387,2)</f>
        <v>0</v>
      </c>
      <c r="H387" s="180"/>
      <c r="I387" s="181">
        <f>ROUND(E387*H387,2)</f>
        <v>0</v>
      </c>
      <c r="J387" s="180"/>
      <c r="K387" s="181">
        <f>ROUND(E387*J387,2)</f>
        <v>0</v>
      </c>
      <c r="L387" s="181">
        <v>21</v>
      </c>
      <c r="M387" s="181">
        <f>G387*(1+L387/100)</f>
        <v>0</v>
      </c>
      <c r="N387" s="179">
        <v>0</v>
      </c>
      <c r="O387" s="179">
        <f>ROUND(E387*N387,2)</f>
        <v>0</v>
      </c>
      <c r="P387" s="179">
        <v>0</v>
      </c>
      <c r="Q387" s="179">
        <f>ROUND(E387*P387,2)</f>
        <v>0</v>
      </c>
      <c r="R387" s="181" t="s">
        <v>632</v>
      </c>
      <c r="S387" s="181" t="s">
        <v>145</v>
      </c>
      <c r="T387" s="182" t="s">
        <v>145</v>
      </c>
      <c r="U387" s="161">
        <v>2.48</v>
      </c>
      <c r="V387" s="161">
        <f>ROUND(E387*U387,2)</f>
        <v>277.76</v>
      </c>
      <c r="W387" s="161"/>
      <c r="X387" s="161" t="s">
        <v>178</v>
      </c>
      <c r="Y387" s="161" t="s">
        <v>179</v>
      </c>
      <c r="Z387" s="150"/>
      <c r="AA387" s="150"/>
      <c r="AB387" s="150"/>
      <c r="AC387" s="150"/>
      <c r="AD387" s="150"/>
      <c r="AE387" s="150"/>
      <c r="AF387" s="150"/>
      <c r="AG387" s="150" t="s">
        <v>180</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2" x14ac:dyDescent="0.2">
      <c r="A388" s="157"/>
      <c r="B388" s="158"/>
      <c r="C388" s="194" t="s">
        <v>633</v>
      </c>
      <c r="D388" s="166"/>
      <c r="E388" s="167">
        <v>8</v>
      </c>
      <c r="F388" s="161"/>
      <c r="G388" s="161"/>
      <c r="H388" s="161"/>
      <c r="I388" s="161"/>
      <c r="J388" s="161"/>
      <c r="K388" s="161"/>
      <c r="L388" s="161"/>
      <c r="M388" s="161"/>
      <c r="N388" s="160"/>
      <c r="O388" s="160"/>
      <c r="P388" s="160"/>
      <c r="Q388" s="160"/>
      <c r="R388" s="161"/>
      <c r="S388" s="161"/>
      <c r="T388" s="161"/>
      <c r="U388" s="161"/>
      <c r="V388" s="161"/>
      <c r="W388" s="161"/>
      <c r="X388" s="161"/>
      <c r="Y388" s="161"/>
      <c r="Z388" s="150"/>
      <c r="AA388" s="150"/>
      <c r="AB388" s="150"/>
      <c r="AC388" s="150"/>
      <c r="AD388" s="150"/>
      <c r="AE388" s="150"/>
      <c r="AF388" s="150"/>
      <c r="AG388" s="150" t="s">
        <v>168</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3" x14ac:dyDescent="0.2">
      <c r="A389" s="157"/>
      <c r="B389" s="158"/>
      <c r="C389" s="194" t="s">
        <v>634</v>
      </c>
      <c r="D389" s="166"/>
      <c r="E389" s="167">
        <v>104</v>
      </c>
      <c r="F389" s="161"/>
      <c r="G389" s="161"/>
      <c r="H389" s="161"/>
      <c r="I389" s="161"/>
      <c r="J389" s="161"/>
      <c r="K389" s="161"/>
      <c r="L389" s="161"/>
      <c r="M389" s="161"/>
      <c r="N389" s="160"/>
      <c r="O389" s="160"/>
      <c r="P389" s="160"/>
      <c r="Q389" s="160"/>
      <c r="R389" s="161"/>
      <c r="S389" s="161"/>
      <c r="T389" s="161"/>
      <c r="U389" s="161"/>
      <c r="V389" s="161"/>
      <c r="W389" s="161"/>
      <c r="X389" s="161"/>
      <c r="Y389" s="161"/>
      <c r="Z389" s="150"/>
      <c r="AA389" s="150"/>
      <c r="AB389" s="150"/>
      <c r="AC389" s="150"/>
      <c r="AD389" s="150"/>
      <c r="AE389" s="150"/>
      <c r="AF389" s="150"/>
      <c r="AG389" s="150" t="s">
        <v>168</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3" x14ac:dyDescent="0.2">
      <c r="A390" s="157"/>
      <c r="B390" s="158"/>
      <c r="C390" s="194" t="s">
        <v>635</v>
      </c>
      <c r="D390" s="166"/>
      <c r="E390" s="167"/>
      <c r="F390" s="161"/>
      <c r="G390" s="161"/>
      <c r="H390" s="161"/>
      <c r="I390" s="161"/>
      <c r="J390" s="161"/>
      <c r="K390" s="161"/>
      <c r="L390" s="161"/>
      <c r="M390" s="161"/>
      <c r="N390" s="160"/>
      <c r="O390" s="160"/>
      <c r="P390" s="160"/>
      <c r="Q390" s="160"/>
      <c r="R390" s="161"/>
      <c r="S390" s="161"/>
      <c r="T390" s="161"/>
      <c r="U390" s="161"/>
      <c r="V390" s="161"/>
      <c r="W390" s="161"/>
      <c r="X390" s="161"/>
      <c r="Y390" s="161"/>
      <c r="Z390" s="150"/>
      <c r="AA390" s="150"/>
      <c r="AB390" s="150"/>
      <c r="AC390" s="150"/>
      <c r="AD390" s="150"/>
      <c r="AE390" s="150"/>
      <c r="AF390" s="150"/>
      <c r="AG390" s="150" t="s">
        <v>168</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76">
        <v>103</v>
      </c>
      <c r="B391" s="177" t="s">
        <v>636</v>
      </c>
      <c r="C391" s="193" t="s">
        <v>637</v>
      </c>
      <c r="D391" s="178" t="s">
        <v>221</v>
      </c>
      <c r="E391" s="179">
        <v>275.89999999999998</v>
      </c>
      <c r="F391" s="180"/>
      <c r="G391" s="181">
        <f>ROUND(E391*F391,2)</f>
        <v>0</v>
      </c>
      <c r="H391" s="180"/>
      <c r="I391" s="181">
        <f>ROUND(E391*H391,2)</f>
        <v>0</v>
      </c>
      <c r="J391" s="180"/>
      <c r="K391" s="181">
        <f>ROUND(E391*J391,2)</f>
        <v>0</v>
      </c>
      <c r="L391" s="181">
        <v>21</v>
      </c>
      <c r="M391" s="181">
        <f>G391*(1+L391/100)</f>
        <v>0</v>
      </c>
      <c r="N391" s="179">
        <v>6.0000000000000002E-5</v>
      </c>
      <c r="O391" s="179">
        <f>ROUND(E391*N391,2)</f>
        <v>0.02</v>
      </c>
      <c r="P391" s="179">
        <v>0</v>
      </c>
      <c r="Q391" s="179">
        <f>ROUND(E391*P391,2)</f>
        <v>0</v>
      </c>
      <c r="R391" s="181" t="s">
        <v>632</v>
      </c>
      <c r="S391" s="181" t="s">
        <v>145</v>
      </c>
      <c r="T391" s="182" t="s">
        <v>145</v>
      </c>
      <c r="U391" s="161">
        <v>0.42599999999999999</v>
      </c>
      <c r="V391" s="161">
        <f>ROUND(E391*U391,2)</f>
        <v>117.53</v>
      </c>
      <c r="W391" s="161"/>
      <c r="X391" s="161" t="s">
        <v>178</v>
      </c>
      <c r="Y391" s="161" t="s">
        <v>179</v>
      </c>
      <c r="Z391" s="150"/>
      <c r="AA391" s="150"/>
      <c r="AB391" s="150"/>
      <c r="AC391" s="150"/>
      <c r="AD391" s="150"/>
      <c r="AE391" s="150"/>
      <c r="AF391" s="150"/>
      <c r="AG391" s="150" t="s">
        <v>180</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2" x14ac:dyDescent="0.2">
      <c r="A392" s="157"/>
      <c r="B392" s="158"/>
      <c r="C392" s="194" t="s">
        <v>638</v>
      </c>
      <c r="D392" s="166"/>
      <c r="E392" s="167">
        <v>143.5</v>
      </c>
      <c r="F392" s="161"/>
      <c r="G392" s="161"/>
      <c r="H392" s="161"/>
      <c r="I392" s="161"/>
      <c r="J392" s="161"/>
      <c r="K392" s="161"/>
      <c r="L392" s="161"/>
      <c r="M392" s="161"/>
      <c r="N392" s="160"/>
      <c r="O392" s="160"/>
      <c r="P392" s="160"/>
      <c r="Q392" s="160"/>
      <c r="R392" s="161"/>
      <c r="S392" s="161"/>
      <c r="T392" s="161"/>
      <c r="U392" s="161"/>
      <c r="V392" s="161"/>
      <c r="W392" s="161"/>
      <c r="X392" s="161"/>
      <c r="Y392" s="161"/>
      <c r="Z392" s="150"/>
      <c r="AA392" s="150"/>
      <c r="AB392" s="150"/>
      <c r="AC392" s="150"/>
      <c r="AD392" s="150"/>
      <c r="AE392" s="150"/>
      <c r="AF392" s="150"/>
      <c r="AG392" s="150" t="s">
        <v>168</v>
      </c>
      <c r="AH392" s="150">
        <v>5</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3" x14ac:dyDescent="0.2">
      <c r="A393" s="157"/>
      <c r="B393" s="158"/>
      <c r="C393" s="194" t="s">
        <v>639</v>
      </c>
      <c r="D393" s="166"/>
      <c r="E393" s="167">
        <v>132.4</v>
      </c>
      <c r="F393" s="161"/>
      <c r="G393" s="161"/>
      <c r="H393" s="161"/>
      <c r="I393" s="161"/>
      <c r="J393" s="161"/>
      <c r="K393" s="161"/>
      <c r="L393" s="161"/>
      <c r="M393" s="161"/>
      <c r="N393" s="160"/>
      <c r="O393" s="160"/>
      <c r="P393" s="160"/>
      <c r="Q393" s="160"/>
      <c r="R393" s="161"/>
      <c r="S393" s="161"/>
      <c r="T393" s="161"/>
      <c r="U393" s="161"/>
      <c r="V393" s="161"/>
      <c r="W393" s="161"/>
      <c r="X393" s="161"/>
      <c r="Y393" s="161"/>
      <c r="Z393" s="150"/>
      <c r="AA393" s="150"/>
      <c r="AB393" s="150"/>
      <c r="AC393" s="150"/>
      <c r="AD393" s="150"/>
      <c r="AE393" s="150"/>
      <c r="AF393" s="150"/>
      <c r="AG393" s="150" t="s">
        <v>168</v>
      </c>
      <c r="AH393" s="150">
        <v>5</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6">
        <v>104</v>
      </c>
      <c r="B394" s="177" t="s">
        <v>640</v>
      </c>
      <c r="C394" s="193" t="s">
        <v>641</v>
      </c>
      <c r="D394" s="178" t="s">
        <v>221</v>
      </c>
      <c r="E394" s="179">
        <v>30</v>
      </c>
      <c r="F394" s="180"/>
      <c r="G394" s="181">
        <f>ROUND(E394*F394,2)</f>
        <v>0</v>
      </c>
      <c r="H394" s="180"/>
      <c r="I394" s="181">
        <f>ROUND(E394*H394,2)</f>
        <v>0</v>
      </c>
      <c r="J394" s="180"/>
      <c r="K394" s="181">
        <f>ROUND(E394*J394,2)</f>
        <v>0</v>
      </c>
      <c r="L394" s="181">
        <v>21</v>
      </c>
      <c r="M394" s="181">
        <f>G394*(1+L394/100)</f>
        <v>0</v>
      </c>
      <c r="N394" s="179">
        <v>6.0000000000000002E-5</v>
      </c>
      <c r="O394" s="179">
        <f>ROUND(E394*N394,2)</f>
        <v>0</v>
      </c>
      <c r="P394" s="179">
        <v>0</v>
      </c>
      <c r="Q394" s="179">
        <f>ROUND(E394*P394,2)</f>
        <v>0</v>
      </c>
      <c r="R394" s="181" t="s">
        <v>632</v>
      </c>
      <c r="S394" s="181" t="s">
        <v>145</v>
      </c>
      <c r="T394" s="182" t="s">
        <v>145</v>
      </c>
      <c r="U394" s="161">
        <v>0.221</v>
      </c>
      <c r="V394" s="161">
        <f>ROUND(E394*U394,2)</f>
        <v>6.63</v>
      </c>
      <c r="W394" s="161"/>
      <c r="X394" s="161" t="s">
        <v>178</v>
      </c>
      <c r="Y394" s="161" t="s">
        <v>179</v>
      </c>
      <c r="Z394" s="150"/>
      <c r="AA394" s="150"/>
      <c r="AB394" s="150"/>
      <c r="AC394" s="150"/>
      <c r="AD394" s="150"/>
      <c r="AE394" s="150"/>
      <c r="AF394" s="150"/>
      <c r="AG394" s="150" t="s">
        <v>180</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2" x14ac:dyDescent="0.2">
      <c r="A395" s="157"/>
      <c r="B395" s="158"/>
      <c r="C395" s="194" t="s">
        <v>642</v>
      </c>
      <c r="D395" s="166"/>
      <c r="E395" s="167">
        <v>30</v>
      </c>
      <c r="F395" s="161"/>
      <c r="G395" s="161"/>
      <c r="H395" s="161"/>
      <c r="I395" s="161"/>
      <c r="J395" s="161"/>
      <c r="K395" s="161"/>
      <c r="L395" s="161"/>
      <c r="M395" s="161"/>
      <c r="N395" s="160"/>
      <c r="O395" s="160"/>
      <c r="P395" s="160"/>
      <c r="Q395" s="160"/>
      <c r="R395" s="161"/>
      <c r="S395" s="161"/>
      <c r="T395" s="161"/>
      <c r="U395" s="161"/>
      <c r="V395" s="161"/>
      <c r="W395" s="161"/>
      <c r="X395" s="161"/>
      <c r="Y395" s="161"/>
      <c r="Z395" s="150"/>
      <c r="AA395" s="150"/>
      <c r="AB395" s="150"/>
      <c r="AC395" s="150"/>
      <c r="AD395" s="150"/>
      <c r="AE395" s="150"/>
      <c r="AF395" s="150"/>
      <c r="AG395" s="150" t="s">
        <v>168</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ht="22.5" outlineLevel="1" x14ac:dyDescent="0.2">
      <c r="A396" s="176">
        <v>105</v>
      </c>
      <c r="B396" s="177" t="s">
        <v>643</v>
      </c>
      <c r="C396" s="193" t="s">
        <v>644</v>
      </c>
      <c r="D396" s="178" t="s">
        <v>221</v>
      </c>
      <c r="E396" s="179">
        <v>2100</v>
      </c>
      <c r="F396" s="180"/>
      <c r="G396" s="181">
        <f>ROUND(E396*F396,2)</f>
        <v>0</v>
      </c>
      <c r="H396" s="180"/>
      <c r="I396" s="181">
        <f>ROUND(E396*H396,2)</f>
        <v>0</v>
      </c>
      <c r="J396" s="180"/>
      <c r="K396" s="181">
        <f>ROUND(E396*J396,2)</f>
        <v>0</v>
      </c>
      <c r="L396" s="181">
        <v>21</v>
      </c>
      <c r="M396" s="181">
        <f>G396*(1+L396/100)</f>
        <v>0</v>
      </c>
      <c r="N396" s="179">
        <v>5.0000000000000002E-5</v>
      </c>
      <c r="O396" s="179">
        <f>ROUND(E396*N396,2)</f>
        <v>0.11</v>
      </c>
      <c r="P396" s="179">
        <v>1E-3</v>
      </c>
      <c r="Q396" s="179">
        <f>ROUND(E396*P396,2)</f>
        <v>2.1</v>
      </c>
      <c r="R396" s="181" t="s">
        <v>632</v>
      </c>
      <c r="S396" s="181" t="s">
        <v>145</v>
      </c>
      <c r="T396" s="182" t="s">
        <v>145</v>
      </c>
      <c r="U396" s="161">
        <v>0.05</v>
      </c>
      <c r="V396" s="161">
        <f>ROUND(E396*U396,2)</f>
        <v>105</v>
      </c>
      <c r="W396" s="161"/>
      <c r="X396" s="161" t="s">
        <v>178</v>
      </c>
      <c r="Y396" s="161" t="s">
        <v>179</v>
      </c>
      <c r="Z396" s="150"/>
      <c r="AA396" s="150"/>
      <c r="AB396" s="150"/>
      <c r="AC396" s="150"/>
      <c r="AD396" s="150"/>
      <c r="AE396" s="150"/>
      <c r="AF396" s="150"/>
      <c r="AG396" s="150" t="s">
        <v>180</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2" x14ac:dyDescent="0.2">
      <c r="A397" s="157"/>
      <c r="B397" s="158"/>
      <c r="C397" s="194" t="s">
        <v>645</v>
      </c>
      <c r="D397" s="166"/>
      <c r="E397" s="167">
        <v>2100</v>
      </c>
      <c r="F397" s="161"/>
      <c r="G397" s="161"/>
      <c r="H397" s="161"/>
      <c r="I397" s="161"/>
      <c r="J397" s="161"/>
      <c r="K397" s="161"/>
      <c r="L397" s="161"/>
      <c r="M397" s="161"/>
      <c r="N397" s="160"/>
      <c r="O397" s="160"/>
      <c r="P397" s="160"/>
      <c r="Q397" s="160"/>
      <c r="R397" s="161"/>
      <c r="S397" s="161"/>
      <c r="T397" s="161"/>
      <c r="U397" s="161"/>
      <c r="V397" s="161"/>
      <c r="W397" s="161"/>
      <c r="X397" s="161"/>
      <c r="Y397" s="161"/>
      <c r="Z397" s="150"/>
      <c r="AA397" s="150"/>
      <c r="AB397" s="150"/>
      <c r="AC397" s="150"/>
      <c r="AD397" s="150"/>
      <c r="AE397" s="150"/>
      <c r="AF397" s="150"/>
      <c r="AG397" s="150" t="s">
        <v>168</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6">
        <v>106</v>
      </c>
      <c r="B398" s="177" t="s">
        <v>646</v>
      </c>
      <c r="C398" s="193" t="s">
        <v>647</v>
      </c>
      <c r="D398" s="178" t="s">
        <v>648</v>
      </c>
      <c r="E398" s="179">
        <v>14.13</v>
      </c>
      <c r="F398" s="180"/>
      <c r="G398" s="181">
        <f>ROUND(E398*F398,2)</f>
        <v>0</v>
      </c>
      <c r="H398" s="180"/>
      <c r="I398" s="181">
        <f>ROUND(E398*H398,2)</f>
        <v>0</v>
      </c>
      <c r="J398" s="180"/>
      <c r="K398" s="181">
        <f>ROUND(E398*J398,2)</f>
        <v>0</v>
      </c>
      <c r="L398" s="181">
        <v>21</v>
      </c>
      <c r="M398" s="181">
        <f>G398*(1+L398/100)</f>
        <v>0</v>
      </c>
      <c r="N398" s="179">
        <v>2.5999999999999999E-2</v>
      </c>
      <c r="O398" s="179">
        <f>ROUND(E398*N398,2)</f>
        <v>0.37</v>
      </c>
      <c r="P398" s="179">
        <v>0</v>
      </c>
      <c r="Q398" s="179">
        <f>ROUND(E398*P398,2)</f>
        <v>0</v>
      </c>
      <c r="R398" s="181"/>
      <c r="S398" s="181" t="s">
        <v>203</v>
      </c>
      <c r="T398" s="182" t="s">
        <v>146</v>
      </c>
      <c r="U398" s="161">
        <v>0</v>
      </c>
      <c r="V398" s="161">
        <f>ROUND(E398*U398,2)</f>
        <v>0</v>
      </c>
      <c r="W398" s="161"/>
      <c r="X398" s="161" t="s">
        <v>178</v>
      </c>
      <c r="Y398" s="161" t="s">
        <v>122</v>
      </c>
      <c r="Z398" s="150"/>
      <c r="AA398" s="150"/>
      <c r="AB398" s="150"/>
      <c r="AC398" s="150"/>
      <c r="AD398" s="150"/>
      <c r="AE398" s="150"/>
      <c r="AF398" s="150"/>
      <c r="AG398" s="150" t="s">
        <v>180</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2" x14ac:dyDescent="0.2">
      <c r="A399" s="157"/>
      <c r="B399" s="158"/>
      <c r="C399" s="200" t="s">
        <v>649</v>
      </c>
      <c r="D399" s="163"/>
      <c r="E399" s="164"/>
      <c r="F399" s="165"/>
      <c r="G399" s="165"/>
      <c r="H399" s="161"/>
      <c r="I399" s="161"/>
      <c r="J399" s="161"/>
      <c r="K399" s="161"/>
      <c r="L399" s="161"/>
      <c r="M399" s="161"/>
      <c r="N399" s="160"/>
      <c r="O399" s="160"/>
      <c r="P399" s="160"/>
      <c r="Q399" s="160"/>
      <c r="R399" s="161"/>
      <c r="S399" s="161"/>
      <c r="T399" s="161"/>
      <c r="U399" s="161"/>
      <c r="V399" s="161"/>
      <c r="W399" s="161"/>
      <c r="X399" s="161"/>
      <c r="Y399" s="161"/>
      <c r="Z399" s="150"/>
      <c r="AA399" s="150"/>
      <c r="AB399" s="150"/>
      <c r="AC399" s="150"/>
      <c r="AD399" s="150"/>
      <c r="AE399" s="150"/>
      <c r="AF399" s="150"/>
      <c r="AG399" s="150" t="s">
        <v>153</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3" x14ac:dyDescent="0.2">
      <c r="A400" s="157"/>
      <c r="B400" s="158"/>
      <c r="C400" s="258" t="s">
        <v>804</v>
      </c>
      <c r="D400" s="259"/>
      <c r="E400" s="259"/>
      <c r="F400" s="259"/>
      <c r="G400" s="259"/>
      <c r="H400" s="161"/>
      <c r="I400" s="161"/>
      <c r="J400" s="161"/>
      <c r="K400" s="161"/>
      <c r="L400" s="161"/>
      <c r="M400" s="161"/>
      <c r="N400" s="160"/>
      <c r="O400" s="160"/>
      <c r="P400" s="160"/>
      <c r="Q400" s="160"/>
      <c r="R400" s="161"/>
      <c r="S400" s="161"/>
      <c r="T400" s="161"/>
      <c r="U400" s="161"/>
      <c r="V400" s="161"/>
      <c r="W400" s="161"/>
      <c r="X400" s="161"/>
      <c r="Y400" s="161"/>
      <c r="Z400" s="150"/>
      <c r="AA400" s="150"/>
      <c r="AB400" s="150"/>
      <c r="AC400" s="150"/>
      <c r="AD400" s="150"/>
      <c r="AE400" s="150"/>
      <c r="AF400" s="150"/>
      <c r="AG400" s="150" t="s">
        <v>153</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3" x14ac:dyDescent="0.2">
      <c r="A401" s="157"/>
      <c r="B401" s="158"/>
      <c r="C401" s="258" t="s">
        <v>650</v>
      </c>
      <c r="D401" s="259"/>
      <c r="E401" s="259"/>
      <c r="F401" s="259"/>
      <c r="G401" s="259"/>
      <c r="H401" s="161"/>
      <c r="I401" s="161"/>
      <c r="J401" s="161"/>
      <c r="K401" s="161"/>
      <c r="L401" s="161"/>
      <c r="M401" s="161"/>
      <c r="N401" s="160"/>
      <c r="O401" s="160"/>
      <c r="P401" s="160"/>
      <c r="Q401" s="160"/>
      <c r="R401" s="161"/>
      <c r="S401" s="161"/>
      <c r="T401" s="161"/>
      <c r="U401" s="161"/>
      <c r="V401" s="161"/>
      <c r="W401" s="161"/>
      <c r="X401" s="161"/>
      <c r="Y401" s="161"/>
      <c r="Z401" s="150"/>
      <c r="AA401" s="150"/>
      <c r="AB401" s="150"/>
      <c r="AC401" s="150"/>
      <c r="AD401" s="150"/>
      <c r="AE401" s="150"/>
      <c r="AF401" s="150"/>
      <c r="AG401" s="150" t="s">
        <v>153</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3" x14ac:dyDescent="0.2">
      <c r="A402" s="157"/>
      <c r="B402" s="158"/>
      <c r="C402" s="258" t="s">
        <v>651</v>
      </c>
      <c r="D402" s="259"/>
      <c r="E402" s="259"/>
      <c r="F402" s="259"/>
      <c r="G402" s="259"/>
      <c r="H402" s="161"/>
      <c r="I402" s="161"/>
      <c r="J402" s="161"/>
      <c r="K402" s="161"/>
      <c r="L402" s="161"/>
      <c r="M402" s="161"/>
      <c r="N402" s="160"/>
      <c r="O402" s="160"/>
      <c r="P402" s="160"/>
      <c r="Q402" s="160"/>
      <c r="R402" s="161"/>
      <c r="S402" s="161"/>
      <c r="T402" s="161"/>
      <c r="U402" s="161"/>
      <c r="V402" s="161"/>
      <c r="W402" s="161"/>
      <c r="X402" s="161"/>
      <c r="Y402" s="161"/>
      <c r="Z402" s="150"/>
      <c r="AA402" s="150"/>
      <c r="AB402" s="150"/>
      <c r="AC402" s="150"/>
      <c r="AD402" s="150"/>
      <c r="AE402" s="150"/>
      <c r="AF402" s="150"/>
      <c r="AG402" s="150" t="s">
        <v>153</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2" x14ac:dyDescent="0.2">
      <c r="A403" s="157"/>
      <c r="B403" s="158"/>
      <c r="C403" s="194" t="s">
        <v>652</v>
      </c>
      <c r="D403" s="166"/>
      <c r="E403" s="167">
        <v>14.13</v>
      </c>
      <c r="F403" s="161"/>
      <c r="G403" s="161"/>
      <c r="H403" s="161"/>
      <c r="I403" s="161"/>
      <c r="J403" s="161"/>
      <c r="K403" s="161"/>
      <c r="L403" s="161"/>
      <c r="M403" s="161"/>
      <c r="N403" s="160"/>
      <c r="O403" s="160"/>
      <c r="P403" s="160"/>
      <c r="Q403" s="160"/>
      <c r="R403" s="161"/>
      <c r="S403" s="161"/>
      <c r="T403" s="161"/>
      <c r="U403" s="161"/>
      <c r="V403" s="161"/>
      <c r="W403" s="161"/>
      <c r="X403" s="161"/>
      <c r="Y403" s="161"/>
      <c r="Z403" s="150"/>
      <c r="AA403" s="150"/>
      <c r="AB403" s="150"/>
      <c r="AC403" s="150"/>
      <c r="AD403" s="150"/>
      <c r="AE403" s="150"/>
      <c r="AF403" s="150"/>
      <c r="AG403" s="150" t="s">
        <v>168</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76">
        <v>107</v>
      </c>
      <c r="B404" s="177" t="s">
        <v>653</v>
      </c>
      <c r="C404" s="193" t="s">
        <v>654</v>
      </c>
      <c r="D404" s="178" t="s">
        <v>202</v>
      </c>
      <c r="E404" s="179">
        <v>1</v>
      </c>
      <c r="F404" s="180"/>
      <c r="G404" s="181">
        <f>ROUND(E404*F404,2)</f>
        <v>0</v>
      </c>
      <c r="H404" s="180"/>
      <c r="I404" s="181">
        <f>ROUND(E404*H404,2)</f>
        <v>0</v>
      </c>
      <c r="J404" s="180"/>
      <c r="K404" s="181">
        <f>ROUND(E404*J404,2)</f>
        <v>0</v>
      </c>
      <c r="L404" s="181">
        <v>21</v>
      </c>
      <c r="M404" s="181">
        <f>G404*(1+L404/100)</f>
        <v>0</v>
      </c>
      <c r="N404" s="179">
        <v>5.0000000000000001E-3</v>
      </c>
      <c r="O404" s="179">
        <f>ROUND(E404*N404,2)</f>
        <v>0.01</v>
      </c>
      <c r="P404" s="179">
        <v>0</v>
      </c>
      <c r="Q404" s="179">
        <f>ROUND(E404*P404,2)</f>
        <v>0</v>
      </c>
      <c r="R404" s="181"/>
      <c r="S404" s="181" t="s">
        <v>145</v>
      </c>
      <c r="T404" s="182" t="s">
        <v>146</v>
      </c>
      <c r="U404" s="161">
        <v>0</v>
      </c>
      <c r="V404" s="161">
        <f>ROUND(E404*U404,2)</f>
        <v>0</v>
      </c>
      <c r="W404" s="161"/>
      <c r="X404" s="161" t="s">
        <v>178</v>
      </c>
      <c r="Y404" s="161" t="s">
        <v>122</v>
      </c>
      <c r="Z404" s="150"/>
      <c r="AA404" s="150"/>
      <c r="AB404" s="150"/>
      <c r="AC404" s="150"/>
      <c r="AD404" s="150"/>
      <c r="AE404" s="150"/>
      <c r="AF404" s="150"/>
      <c r="AG404" s="150" t="s">
        <v>180</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2" x14ac:dyDescent="0.2">
      <c r="A405" s="157"/>
      <c r="B405" s="158"/>
      <c r="C405" s="194" t="s">
        <v>655</v>
      </c>
      <c r="D405" s="166"/>
      <c r="E405" s="167">
        <v>1</v>
      </c>
      <c r="F405" s="161"/>
      <c r="G405" s="161"/>
      <c r="H405" s="161"/>
      <c r="I405" s="161"/>
      <c r="J405" s="161"/>
      <c r="K405" s="161"/>
      <c r="L405" s="161"/>
      <c r="M405" s="161"/>
      <c r="N405" s="160"/>
      <c r="O405" s="160"/>
      <c r="P405" s="160"/>
      <c r="Q405" s="160"/>
      <c r="R405" s="161"/>
      <c r="S405" s="161"/>
      <c r="T405" s="161"/>
      <c r="U405" s="161"/>
      <c r="V405" s="161"/>
      <c r="W405" s="161"/>
      <c r="X405" s="161"/>
      <c r="Y405" s="161"/>
      <c r="Z405" s="150"/>
      <c r="AA405" s="150"/>
      <c r="AB405" s="150"/>
      <c r="AC405" s="150"/>
      <c r="AD405" s="150"/>
      <c r="AE405" s="150"/>
      <c r="AF405" s="150"/>
      <c r="AG405" s="150" t="s">
        <v>168</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ht="33.75" outlineLevel="1" x14ac:dyDescent="0.2">
      <c r="A406" s="176">
        <v>108</v>
      </c>
      <c r="B406" s="177" t="s">
        <v>656</v>
      </c>
      <c r="C406" s="193" t="s">
        <v>657</v>
      </c>
      <c r="D406" s="178" t="s">
        <v>202</v>
      </c>
      <c r="E406" s="179">
        <v>21</v>
      </c>
      <c r="F406" s="180"/>
      <c r="G406" s="181">
        <f>ROUND(E406*F406,2)</f>
        <v>0</v>
      </c>
      <c r="H406" s="180"/>
      <c r="I406" s="181">
        <f>ROUND(E406*H406,2)</f>
        <v>0</v>
      </c>
      <c r="J406" s="180"/>
      <c r="K406" s="181">
        <f>ROUND(E406*J406,2)</f>
        <v>0</v>
      </c>
      <c r="L406" s="181">
        <v>21</v>
      </c>
      <c r="M406" s="181">
        <f>G406*(1+L406/100)</f>
        <v>0</v>
      </c>
      <c r="N406" s="179">
        <v>0.09</v>
      </c>
      <c r="O406" s="179">
        <f>ROUND(E406*N406,2)</f>
        <v>1.89</v>
      </c>
      <c r="P406" s="179">
        <v>0</v>
      </c>
      <c r="Q406" s="179">
        <f>ROUND(E406*P406,2)</f>
        <v>0</v>
      </c>
      <c r="R406" s="181"/>
      <c r="S406" s="181" t="s">
        <v>203</v>
      </c>
      <c r="T406" s="182" t="s">
        <v>276</v>
      </c>
      <c r="U406" s="161">
        <v>0</v>
      </c>
      <c r="V406" s="161">
        <f>ROUND(E406*U406,2)</f>
        <v>0</v>
      </c>
      <c r="W406" s="161"/>
      <c r="X406" s="161" t="s">
        <v>178</v>
      </c>
      <c r="Y406" s="161" t="s">
        <v>179</v>
      </c>
      <c r="Z406" s="150"/>
      <c r="AA406" s="150"/>
      <c r="AB406" s="150"/>
      <c r="AC406" s="150"/>
      <c r="AD406" s="150"/>
      <c r="AE406" s="150"/>
      <c r="AF406" s="150"/>
      <c r="AG406" s="150" t="s">
        <v>180</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2" x14ac:dyDescent="0.2">
      <c r="A407" s="157"/>
      <c r="B407" s="158"/>
      <c r="C407" s="256" t="s">
        <v>658</v>
      </c>
      <c r="D407" s="257"/>
      <c r="E407" s="257"/>
      <c r="F407" s="257"/>
      <c r="G407" s="257"/>
      <c r="H407" s="161"/>
      <c r="I407" s="161"/>
      <c r="J407" s="161"/>
      <c r="K407" s="161"/>
      <c r="L407" s="161"/>
      <c r="M407" s="161"/>
      <c r="N407" s="160"/>
      <c r="O407" s="160"/>
      <c r="P407" s="160"/>
      <c r="Q407" s="160"/>
      <c r="R407" s="161"/>
      <c r="S407" s="161"/>
      <c r="T407" s="161"/>
      <c r="U407" s="161"/>
      <c r="V407" s="161"/>
      <c r="W407" s="161"/>
      <c r="X407" s="161"/>
      <c r="Y407" s="161"/>
      <c r="Z407" s="150"/>
      <c r="AA407" s="150"/>
      <c r="AB407" s="150"/>
      <c r="AC407" s="150"/>
      <c r="AD407" s="150"/>
      <c r="AE407" s="150"/>
      <c r="AF407" s="150"/>
      <c r="AG407" s="150" t="s">
        <v>153</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90" t="str">
        <f>C407</f>
        <v>Hlavní sloupky obdélníkový profil 50x30mm, výplň část sloupky 20x30 mm a část trapézový plech tl. 1,5mm</v>
      </c>
      <c r="BB407" s="150"/>
      <c r="BC407" s="150"/>
      <c r="BD407" s="150"/>
      <c r="BE407" s="150"/>
      <c r="BF407" s="150"/>
      <c r="BG407" s="150"/>
      <c r="BH407" s="150"/>
    </row>
    <row r="408" spans="1:60" outlineLevel="2" x14ac:dyDescent="0.2">
      <c r="A408" s="157"/>
      <c r="B408" s="158"/>
      <c r="C408" s="194" t="s">
        <v>659</v>
      </c>
      <c r="D408" s="166"/>
      <c r="E408" s="167">
        <v>21</v>
      </c>
      <c r="F408" s="161"/>
      <c r="G408" s="161"/>
      <c r="H408" s="161"/>
      <c r="I408" s="161"/>
      <c r="J408" s="161"/>
      <c r="K408" s="161"/>
      <c r="L408" s="161"/>
      <c r="M408" s="161"/>
      <c r="N408" s="160"/>
      <c r="O408" s="160"/>
      <c r="P408" s="160"/>
      <c r="Q408" s="160"/>
      <c r="R408" s="161"/>
      <c r="S408" s="161"/>
      <c r="T408" s="161"/>
      <c r="U408" s="161"/>
      <c r="V408" s="161"/>
      <c r="W408" s="161"/>
      <c r="X408" s="161"/>
      <c r="Y408" s="161"/>
      <c r="Z408" s="150"/>
      <c r="AA408" s="150"/>
      <c r="AB408" s="150"/>
      <c r="AC408" s="150"/>
      <c r="AD408" s="150"/>
      <c r="AE408" s="150"/>
      <c r="AF408" s="150"/>
      <c r="AG408" s="150" t="s">
        <v>168</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ht="22.5" outlineLevel="1" x14ac:dyDescent="0.2">
      <c r="A409" s="176">
        <v>109</v>
      </c>
      <c r="B409" s="177" t="s">
        <v>660</v>
      </c>
      <c r="C409" s="193" t="s">
        <v>661</v>
      </c>
      <c r="D409" s="178" t="s">
        <v>202</v>
      </c>
      <c r="E409" s="179">
        <v>91</v>
      </c>
      <c r="F409" s="180"/>
      <c r="G409" s="181">
        <f>ROUND(E409*F409,2)</f>
        <v>0</v>
      </c>
      <c r="H409" s="180"/>
      <c r="I409" s="181">
        <f>ROUND(E409*H409,2)</f>
        <v>0</v>
      </c>
      <c r="J409" s="180"/>
      <c r="K409" s="181">
        <f>ROUND(E409*J409,2)</f>
        <v>0</v>
      </c>
      <c r="L409" s="181">
        <v>21</v>
      </c>
      <c r="M409" s="181">
        <f>G409*(1+L409/100)</f>
        <v>0</v>
      </c>
      <c r="N409" s="179">
        <v>0.09</v>
      </c>
      <c r="O409" s="179">
        <f>ROUND(E409*N409,2)</f>
        <v>8.19</v>
      </c>
      <c r="P409" s="179">
        <v>0</v>
      </c>
      <c r="Q409" s="179">
        <f>ROUND(E409*P409,2)</f>
        <v>0</v>
      </c>
      <c r="R409" s="181"/>
      <c r="S409" s="181" t="s">
        <v>203</v>
      </c>
      <c r="T409" s="182" t="s">
        <v>146</v>
      </c>
      <c r="U409" s="161">
        <v>0</v>
      </c>
      <c r="V409" s="161">
        <f>ROUND(E409*U409,2)</f>
        <v>0</v>
      </c>
      <c r="W409" s="161"/>
      <c r="X409" s="161" t="s">
        <v>178</v>
      </c>
      <c r="Y409" s="161" t="s">
        <v>122</v>
      </c>
      <c r="Z409" s="150"/>
      <c r="AA409" s="150"/>
      <c r="AB409" s="150"/>
      <c r="AC409" s="150"/>
      <c r="AD409" s="150"/>
      <c r="AE409" s="150"/>
      <c r="AF409" s="150"/>
      <c r="AG409" s="150" t="s">
        <v>180</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2" x14ac:dyDescent="0.2">
      <c r="A410" s="157"/>
      <c r="B410" s="158"/>
      <c r="C410" s="256" t="s">
        <v>662</v>
      </c>
      <c r="D410" s="257"/>
      <c r="E410" s="257"/>
      <c r="F410" s="257"/>
      <c r="G410" s="257"/>
      <c r="H410" s="161"/>
      <c r="I410" s="161"/>
      <c r="J410" s="161"/>
      <c r="K410" s="161"/>
      <c r="L410" s="161"/>
      <c r="M410" s="161"/>
      <c r="N410" s="160"/>
      <c r="O410" s="160"/>
      <c r="P410" s="160"/>
      <c r="Q410" s="160"/>
      <c r="R410" s="161"/>
      <c r="S410" s="161"/>
      <c r="T410" s="161"/>
      <c r="U410" s="161"/>
      <c r="V410" s="161"/>
      <c r="W410" s="161"/>
      <c r="X410" s="161"/>
      <c r="Y410" s="161"/>
      <c r="Z410" s="150"/>
      <c r="AA410" s="150"/>
      <c r="AB410" s="150"/>
      <c r="AC410" s="150"/>
      <c r="AD410" s="150"/>
      <c r="AE410" s="150"/>
      <c r="AF410" s="150"/>
      <c r="AG410" s="150" t="s">
        <v>153</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3" x14ac:dyDescent="0.2">
      <c r="A411" s="157"/>
      <c r="B411" s="158"/>
      <c r="C411" s="258" t="s">
        <v>663</v>
      </c>
      <c r="D411" s="259"/>
      <c r="E411" s="259"/>
      <c r="F411" s="259"/>
      <c r="G411" s="259"/>
      <c r="H411" s="161"/>
      <c r="I411" s="161"/>
      <c r="J411" s="161"/>
      <c r="K411" s="161"/>
      <c r="L411" s="161"/>
      <c r="M411" s="161"/>
      <c r="N411" s="160"/>
      <c r="O411" s="160"/>
      <c r="P411" s="160"/>
      <c r="Q411" s="160"/>
      <c r="R411" s="161"/>
      <c r="S411" s="161"/>
      <c r="T411" s="161"/>
      <c r="U411" s="161"/>
      <c r="V411" s="161"/>
      <c r="W411" s="161"/>
      <c r="X411" s="161"/>
      <c r="Y411" s="161"/>
      <c r="Z411" s="150"/>
      <c r="AA411" s="150"/>
      <c r="AB411" s="150"/>
      <c r="AC411" s="150"/>
      <c r="AD411" s="150"/>
      <c r="AE411" s="150"/>
      <c r="AF411" s="150"/>
      <c r="AG411" s="150" t="s">
        <v>153</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ht="22.5" outlineLevel="3" x14ac:dyDescent="0.2">
      <c r="A412" s="157"/>
      <c r="B412" s="158"/>
      <c r="C412" s="258" t="s">
        <v>805</v>
      </c>
      <c r="D412" s="259"/>
      <c r="E412" s="259"/>
      <c r="F412" s="259"/>
      <c r="G412" s="259"/>
      <c r="H412" s="161"/>
      <c r="I412" s="161"/>
      <c r="J412" s="161"/>
      <c r="K412" s="161"/>
      <c r="L412" s="161"/>
      <c r="M412" s="161"/>
      <c r="N412" s="160"/>
      <c r="O412" s="160"/>
      <c r="P412" s="160"/>
      <c r="Q412" s="160"/>
      <c r="R412" s="161"/>
      <c r="S412" s="161"/>
      <c r="T412" s="161"/>
      <c r="U412" s="161"/>
      <c r="V412" s="161"/>
      <c r="W412" s="161"/>
      <c r="X412" s="161"/>
      <c r="Y412" s="161"/>
      <c r="Z412" s="150"/>
      <c r="AA412" s="150"/>
      <c r="AB412" s="150"/>
      <c r="AC412" s="150"/>
      <c r="AD412" s="150"/>
      <c r="AE412" s="150"/>
      <c r="AF412" s="150"/>
      <c r="AG412" s="150" t="s">
        <v>153</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90" t="str">
        <f>C412</f>
        <v>kotvení ke stávajícímu profilu pro vynesení balkónů a ke konstrukci zábradlí pomocí svařovaného plechu přes kotvy z ploché oceli 50x10mm</v>
      </c>
      <c r="BB412" s="150"/>
      <c r="BC412" s="150"/>
      <c r="BD412" s="150"/>
      <c r="BE412" s="150"/>
      <c r="BF412" s="150"/>
      <c r="BG412" s="150"/>
      <c r="BH412" s="150"/>
    </row>
    <row r="413" spans="1:60" outlineLevel="3" x14ac:dyDescent="0.2">
      <c r="A413" s="157"/>
      <c r="B413" s="158"/>
      <c r="C413" s="258" t="s">
        <v>664</v>
      </c>
      <c r="D413" s="259"/>
      <c r="E413" s="259"/>
      <c r="F413" s="259"/>
      <c r="G413" s="259"/>
      <c r="H413" s="161"/>
      <c r="I413" s="161"/>
      <c r="J413" s="161"/>
      <c r="K413" s="161"/>
      <c r="L413" s="161"/>
      <c r="M413" s="161"/>
      <c r="N413" s="160"/>
      <c r="O413" s="160"/>
      <c r="P413" s="160"/>
      <c r="Q413" s="160"/>
      <c r="R413" s="161"/>
      <c r="S413" s="161"/>
      <c r="T413" s="161"/>
      <c r="U413" s="161"/>
      <c r="V413" s="161"/>
      <c r="W413" s="161"/>
      <c r="X413" s="161"/>
      <c r="Y413" s="161"/>
      <c r="Z413" s="150"/>
      <c r="AA413" s="150"/>
      <c r="AB413" s="150"/>
      <c r="AC413" s="150"/>
      <c r="AD413" s="150"/>
      <c r="AE413" s="150"/>
      <c r="AF413" s="150"/>
      <c r="AG413" s="150" t="s">
        <v>153</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3" x14ac:dyDescent="0.2">
      <c r="A414" s="157"/>
      <c r="B414" s="158"/>
      <c r="C414" s="258" t="s">
        <v>665</v>
      </c>
      <c r="D414" s="259"/>
      <c r="E414" s="259"/>
      <c r="F414" s="259"/>
      <c r="G414" s="259"/>
      <c r="H414" s="161"/>
      <c r="I414" s="161"/>
      <c r="J414" s="161"/>
      <c r="K414" s="161"/>
      <c r="L414" s="161"/>
      <c r="M414" s="161"/>
      <c r="N414" s="160"/>
      <c r="O414" s="160"/>
      <c r="P414" s="160"/>
      <c r="Q414" s="160"/>
      <c r="R414" s="161"/>
      <c r="S414" s="161"/>
      <c r="T414" s="161"/>
      <c r="U414" s="161"/>
      <c r="V414" s="161"/>
      <c r="W414" s="161"/>
      <c r="X414" s="161"/>
      <c r="Y414" s="161"/>
      <c r="Z414" s="150"/>
      <c r="AA414" s="150"/>
      <c r="AB414" s="150"/>
      <c r="AC414" s="150"/>
      <c r="AD414" s="150"/>
      <c r="AE414" s="150"/>
      <c r="AF414" s="150"/>
      <c r="AG414" s="150" t="s">
        <v>153</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ht="22.5" outlineLevel="3" x14ac:dyDescent="0.2">
      <c r="A415" s="157"/>
      <c r="B415" s="158"/>
      <c r="C415" s="258" t="s">
        <v>666</v>
      </c>
      <c r="D415" s="259"/>
      <c r="E415" s="259"/>
      <c r="F415" s="259"/>
      <c r="G415" s="259"/>
      <c r="H415" s="161"/>
      <c r="I415" s="161"/>
      <c r="J415" s="161"/>
      <c r="K415" s="161"/>
      <c r="L415" s="161"/>
      <c r="M415" s="161"/>
      <c r="N415" s="160"/>
      <c r="O415" s="160"/>
      <c r="P415" s="160"/>
      <c r="Q415" s="160"/>
      <c r="R415" s="161"/>
      <c r="S415" s="161"/>
      <c r="T415" s="161"/>
      <c r="U415" s="161"/>
      <c r="V415" s="161"/>
      <c r="W415" s="161"/>
      <c r="X415" s="161"/>
      <c r="Y415" s="161"/>
      <c r="Z415" s="150"/>
      <c r="AA415" s="150"/>
      <c r="AB415" s="150"/>
      <c r="AC415" s="150"/>
      <c r="AD415" s="150"/>
      <c r="AE415" s="150"/>
      <c r="AF415" s="150"/>
      <c r="AG415" s="150" t="s">
        <v>153</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90" t="str">
        <f>C415</f>
        <v>výplň z cementotřískových desek - oboustranně, uchycení pomocí šroubového spoje m10 - cementrotřískové desky s povrchovou úpravou požadované barvy</v>
      </c>
      <c r="BB415" s="150"/>
      <c r="BC415" s="150"/>
      <c r="BD415" s="150"/>
      <c r="BE415" s="150"/>
      <c r="BF415" s="150"/>
      <c r="BG415" s="150"/>
      <c r="BH415" s="150"/>
    </row>
    <row r="416" spans="1:60" outlineLevel="3" x14ac:dyDescent="0.2">
      <c r="A416" s="157"/>
      <c r="B416" s="158"/>
      <c r="C416" s="258" t="s">
        <v>667</v>
      </c>
      <c r="D416" s="259"/>
      <c r="E416" s="259"/>
      <c r="F416" s="259"/>
      <c r="G416" s="259"/>
      <c r="H416" s="161"/>
      <c r="I416" s="161"/>
      <c r="J416" s="161"/>
      <c r="K416" s="161"/>
      <c r="L416" s="161"/>
      <c r="M416" s="161"/>
      <c r="N416" s="160"/>
      <c r="O416" s="160"/>
      <c r="P416" s="160"/>
      <c r="Q416" s="160"/>
      <c r="R416" s="161"/>
      <c r="S416" s="161"/>
      <c r="T416" s="161"/>
      <c r="U416" s="161"/>
      <c r="V416" s="161"/>
      <c r="W416" s="161"/>
      <c r="X416" s="161"/>
      <c r="Y416" s="161"/>
      <c r="Z416" s="150"/>
      <c r="AA416" s="150"/>
      <c r="AB416" s="150"/>
      <c r="AC416" s="150"/>
      <c r="AD416" s="150"/>
      <c r="AE416" s="150"/>
      <c r="AF416" s="150"/>
      <c r="AG416" s="150" t="s">
        <v>153</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2" x14ac:dyDescent="0.2">
      <c r="A417" s="157"/>
      <c r="B417" s="158"/>
      <c r="C417" s="194" t="s">
        <v>668</v>
      </c>
      <c r="D417" s="166"/>
      <c r="E417" s="167">
        <v>91</v>
      </c>
      <c r="F417" s="161"/>
      <c r="G417" s="161"/>
      <c r="H417" s="161"/>
      <c r="I417" s="161"/>
      <c r="J417" s="161"/>
      <c r="K417" s="161"/>
      <c r="L417" s="161"/>
      <c r="M417" s="161"/>
      <c r="N417" s="160"/>
      <c r="O417" s="160"/>
      <c r="P417" s="160"/>
      <c r="Q417" s="160"/>
      <c r="R417" s="161"/>
      <c r="S417" s="161"/>
      <c r="T417" s="161"/>
      <c r="U417" s="161"/>
      <c r="V417" s="161"/>
      <c r="W417" s="161"/>
      <c r="X417" s="161"/>
      <c r="Y417" s="161"/>
      <c r="Z417" s="150"/>
      <c r="AA417" s="150"/>
      <c r="AB417" s="150"/>
      <c r="AC417" s="150"/>
      <c r="AD417" s="150"/>
      <c r="AE417" s="150"/>
      <c r="AF417" s="150"/>
      <c r="AG417" s="150" t="s">
        <v>168</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22.5" outlineLevel="1" x14ac:dyDescent="0.2">
      <c r="A418" s="176">
        <v>110</v>
      </c>
      <c r="B418" s="177" t="s">
        <v>669</v>
      </c>
      <c r="C418" s="193" t="s">
        <v>670</v>
      </c>
      <c r="D418" s="178" t="s">
        <v>202</v>
      </c>
      <c r="E418" s="179">
        <v>112</v>
      </c>
      <c r="F418" s="180"/>
      <c r="G418" s="181">
        <f>ROUND(E418*F418,2)</f>
        <v>0</v>
      </c>
      <c r="H418" s="180"/>
      <c r="I418" s="181">
        <f>ROUND(E418*H418,2)</f>
        <v>0</v>
      </c>
      <c r="J418" s="180"/>
      <c r="K418" s="181">
        <f>ROUND(E418*J418,2)</f>
        <v>0</v>
      </c>
      <c r="L418" s="181">
        <v>21</v>
      </c>
      <c r="M418" s="181">
        <f>G418*(1+L418/100)</f>
        <v>0</v>
      </c>
      <c r="N418" s="179">
        <v>0.09</v>
      </c>
      <c r="O418" s="179">
        <f>ROUND(E418*N418,2)</f>
        <v>10.08</v>
      </c>
      <c r="P418" s="179">
        <v>0</v>
      </c>
      <c r="Q418" s="179">
        <f>ROUND(E418*P418,2)</f>
        <v>0</v>
      </c>
      <c r="R418" s="181"/>
      <c r="S418" s="181" t="s">
        <v>203</v>
      </c>
      <c r="T418" s="182" t="s">
        <v>146</v>
      </c>
      <c r="U418" s="161">
        <v>0</v>
      </c>
      <c r="V418" s="161">
        <f>ROUND(E418*U418,2)</f>
        <v>0</v>
      </c>
      <c r="W418" s="161"/>
      <c r="X418" s="161" t="s">
        <v>178</v>
      </c>
      <c r="Y418" s="161" t="s">
        <v>122</v>
      </c>
      <c r="Z418" s="150"/>
      <c r="AA418" s="150"/>
      <c r="AB418" s="150"/>
      <c r="AC418" s="150"/>
      <c r="AD418" s="150"/>
      <c r="AE418" s="150"/>
      <c r="AF418" s="150"/>
      <c r="AG418" s="150" t="s">
        <v>180</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2" x14ac:dyDescent="0.2">
      <c r="A419" s="157"/>
      <c r="B419" s="158"/>
      <c r="C419" s="256" t="s">
        <v>662</v>
      </c>
      <c r="D419" s="257"/>
      <c r="E419" s="257"/>
      <c r="F419" s="257"/>
      <c r="G419" s="257"/>
      <c r="H419" s="161"/>
      <c r="I419" s="161"/>
      <c r="J419" s="161"/>
      <c r="K419" s="161"/>
      <c r="L419" s="161"/>
      <c r="M419" s="161"/>
      <c r="N419" s="160"/>
      <c r="O419" s="160"/>
      <c r="P419" s="160"/>
      <c r="Q419" s="160"/>
      <c r="R419" s="161"/>
      <c r="S419" s="161"/>
      <c r="T419" s="161"/>
      <c r="U419" s="161"/>
      <c r="V419" s="161"/>
      <c r="W419" s="161"/>
      <c r="X419" s="161"/>
      <c r="Y419" s="161"/>
      <c r="Z419" s="150"/>
      <c r="AA419" s="150"/>
      <c r="AB419" s="150"/>
      <c r="AC419" s="150"/>
      <c r="AD419" s="150"/>
      <c r="AE419" s="150"/>
      <c r="AF419" s="150"/>
      <c r="AG419" s="150" t="s">
        <v>153</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
      <c r="A420" s="157"/>
      <c r="B420" s="158"/>
      <c r="C420" s="258" t="s">
        <v>663</v>
      </c>
      <c r="D420" s="259"/>
      <c r="E420" s="259"/>
      <c r="F420" s="259"/>
      <c r="G420" s="259"/>
      <c r="H420" s="161"/>
      <c r="I420" s="161"/>
      <c r="J420" s="161"/>
      <c r="K420" s="161"/>
      <c r="L420" s="161"/>
      <c r="M420" s="161"/>
      <c r="N420" s="160"/>
      <c r="O420" s="160"/>
      <c r="P420" s="160"/>
      <c r="Q420" s="160"/>
      <c r="R420" s="161"/>
      <c r="S420" s="161"/>
      <c r="T420" s="161"/>
      <c r="U420" s="161"/>
      <c r="V420" s="161"/>
      <c r="W420" s="161"/>
      <c r="X420" s="161"/>
      <c r="Y420" s="161"/>
      <c r="Z420" s="150"/>
      <c r="AA420" s="150"/>
      <c r="AB420" s="150"/>
      <c r="AC420" s="150"/>
      <c r="AD420" s="150"/>
      <c r="AE420" s="150"/>
      <c r="AF420" s="150"/>
      <c r="AG420" s="150" t="s">
        <v>153</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ht="22.5" outlineLevel="3" x14ac:dyDescent="0.2">
      <c r="A421" s="157"/>
      <c r="B421" s="158"/>
      <c r="C421" s="258" t="s">
        <v>805</v>
      </c>
      <c r="D421" s="259"/>
      <c r="E421" s="259"/>
      <c r="F421" s="259"/>
      <c r="G421" s="259"/>
      <c r="H421" s="161"/>
      <c r="I421" s="161"/>
      <c r="J421" s="161"/>
      <c r="K421" s="161"/>
      <c r="L421" s="161"/>
      <c r="M421" s="161"/>
      <c r="N421" s="160"/>
      <c r="O421" s="160"/>
      <c r="P421" s="160"/>
      <c r="Q421" s="160"/>
      <c r="R421" s="161"/>
      <c r="S421" s="161"/>
      <c r="T421" s="161"/>
      <c r="U421" s="161"/>
      <c r="V421" s="161"/>
      <c r="W421" s="161"/>
      <c r="X421" s="161"/>
      <c r="Y421" s="161"/>
      <c r="Z421" s="150"/>
      <c r="AA421" s="150"/>
      <c r="AB421" s="150"/>
      <c r="AC421" s="150"/>
      <c r="AD421" s="150"/>
      <c r="AE421" s="150"/>
      <c r="AF421" s="150"/>
      <c r="AG421" s="150" t="s">
        <v>153</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90" t="str">
        <f>C421</f>
        <v>kotvení ke stávajícímu profilu pro vynesení balkónů a ke konstrukci zábradlí pomocí svařovaného plechu přes kotvy z ploché oceli 50x10mm</v>
      </c>
      <c r="BB421" s="150"/>
      <c r="BC421" s="150"/>
      <c r="BD421" s="150"/>
      <c r="BE421" s="150"/>
      <c r="BF421" s="150"/>
      <c r="BG421" s="150"/>
      <c r="BH421" s="150"/>
    </row>
    <row r="422" spans="1:60" outlineLevel="3" x14ac:dyDescent="0.2">
      <c r="A422" s="157"/>
      <c r="B422" s="158"/>
      <c r="C422" s="258" t="s">
        <v>665</v>
      </c>
      <c r="D422" s="259"/>
      <c r="E422" s="259"/>
      <c r="F422" s="259"/>
      <c r="G422" s="259"/>
      <c r="H422" s="161"/>
      <c r="I422" s="161"/>
      <c r="J422" s="161"/>
      <c r="K422" s="161"/>
      <c r="L422" s="161"/>
      <c r="M422" s="161"/>
      <c r="N422" s="160"/>
      <c r="O422" s="160"/>
      <c r="P422" s="160"/>
      <c r="Q422" s="160"/>
      <c r="R422" s="161"/>
      <c r="S422" s="161"/>
      <c r="T422" s="161"/>
      <c r="U422" s="161"/>
      <c r="V422" s="161"/>
      <c r="W422" s="161"/>
      <c r="X422" s="161"/>
      <c r="Y422" s="161"/>
      <c r="Z422" s="150"/>
      <c r="AA422" s="150"/>
      <c r="AB422" s="150"/>
      <c r="AC422" s="150"/>
      <c r="AD422" s="150"/>
      <c r="AE422" s="150"/>
      <c r="AF422" s="150"/>
      <c r="AG422" s="150" t="s">
        <v>153</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ht="22.5" outlineLevel="3" x14ac:dyDescent="0.2">
      <c r="A423" s="157"/>
      <c r="B423" s="158"/>
      <c r="C423" s="258" t="s">
        <v>666</v>
      </c>
      <c r="D423" s="259"/>
      <c r="E423" s="259"/>
      <c r="F423" s="259"/>
      <c r="G423" s="259"/>
      <c r="H423" s="161"/>
      <c r="I423" s="161"/>
      <c r="J423" s="161"/>
      <c r="K423" s="161"/>
      <c r="L423" s="161"/>
      <c r="M423" s="161"/>
      <c r="N423" s="160"/>
      <c r="O423" s="160"/>
      <c r="P423" s="160"/>
      <c r="Q423" s="160"/>
      <c r="R423" s="161"/>
      <c r="S423" s="161"/>
      <c r="T423" s="161"/>
      <c r="U423" s="161"/>
      <c r="V423" s="161"/>
      <c r="W423" s="161"/>
      <c r="X423" s="161"/>
      <c r="Y423" s="161"/>
      <c r="Z423" s="150"/>
      <c r="AA423" s="150"/>
      <c r="AB423" s="150"/>
      <c r="AC423" s="150"/>
      <c r="AD423" s="150"/>
      <c r="AE423" s="150"/>
      <c r="AF423" s="150"/>
      <c r="AG423" s="150" t="s">
        <v>153</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90" t="str">
        <f>C423</f>
        <v>výplň z cementotřískových desek - oboustranně, uchycení pomocí šroubového spoje m10 - cementrotřískové desky s povrchovou úpravou požadované barvy</v>
      </c>
      <c r="BB423" s="150"/>
      <c r="BC423" s="150"/>
      <c r="BD423" s="150"/>
      <c r="BE423" s="150"/>
      <c r="BF423" s="150"/>
      <c r="BG423" s="150"/>
      <c r="BH423" s="150"/>
    </row>
    <row r="424" spans="1:60" outlineLevel="3" x14ac:dyDescent="0.2">
      <c r="A424" s="157"/>
      <c r="B424" s="158"/>
      <c r="C424" s="258" t="s">
        <v>667</v>
      </c>
      <c r="D424" s="259"/>
      <c r="E424" s="259"/>
      <c r="F424" s="259"/>
      <c r="G424" s="259"/>
      <c r="H424" s="161"/>
      <c r="I424" s="161"/>
      <c r="J424" s="161"/>
      <c r="K424" s="161"/>
      <c r="L424" s="161"/>
      <c r="M424" s="161"/>
      <c r="N424" s="160"/>
      <c r="O424" s="160"/>
      <c r="P424" s="160"/>
      <c r="Q424" s="160"/>
      <c r="R424" s="161"/>
      <c r="S424" s="161"/>
      <c r="T424" s="161"/>
      <c r="U424" s="161"/>
      <c r="V424" s="161"/>
      <c r="W424" s="161"/>
      <c r="X424" s="161"/>
      <c r="Y424" s="161"/>
      <c r="Z424" s="150"/>
      <c r="AA424" s="150"/>
      <c r="AB424" s="150"/>
      <c r="AC424" s="150"/>
      <c r="AD424" s="150"/>
      <c r="AE424" s="150"/>
      <c r="AF424" s="150"/>
      <c r="AG424" s="150" t="s">
        <v>153</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2" x14ac:dyDescent="0.2">
      <c r="A425" s="157"/>
      <c r="B425" s="158"/>
      <c r="C425" s="194" t="s">
        <v>671</v>
      </c>
      <c r="D425" s="166"/>
      <c r="E425" s="167">
        <v>112</v>
      </c>
      <c r="F425" s="161"/>
      <c r="G425" s="161"/>
      <c r="H425" s="161"/>
      <c r="I425" s="161"/>
      <c r="J425" s="161"/>
      <c r="K425" s="161"/>
      <c r="L425" s="161"/>
      <c r="M425" s="161"/>
      <c r="N425" s="160"/>
      <c r="O425" s="160"/>
      <c r="P425" s="160"/>
      <c r="Q425" s="160"/>
      <c r="R425" s="161"/>
      <c r="S425" s="161"/>
      <c r="T425" s="161"/>
      <c r="U425" s="161"/>
      <c r="V425" s="161"/>
      <c r="W425" s="161"/>
      <c r="X425" s="161"/>
      <c r="Y425" s="161"/>
      <c r="Z425" s="150"/>
      <c r="AA425" s="150"/>
      <c r="AB425" s="150"/>
      <c r="AC425" s="150"/>
      <c r="AD425" s="150"/>
      <c r="AE425" s="150"/>
      <c r="AF425" s="150"/>
      <c r="AG425" s="150" t="s">
        <v>168</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76">
        <v>111</v>
      </c>
      <c r="B426" s="177" t="s">
        <v>672</v>
      </c>
      <c r="C426" s="193" t="s">
        <v>673</v>
      </c>
      <c r="D426" s="178" t="s">
        <v>674</v>
      </c>
      <c r="E426" s="179">
        <v>1</v>
      </c>
      <c r="F426" s="180"/>
      <c r="G426" s="181">
        <f>ROUND(E426*F426,2)</f>
        <v>0</v>
      </c>
      <c r="H426" s="180"/>
      <c r="I426" s="181">
        <f>ROUND(E426*H426,2)</f>
        <v>0</v>
      </c>
      <c r="J426" s="180"/>
      <c r="K426" s="181">
        <f>ROUND(E426*J426,2)</f>
        <v>0</v>
      </c>
      <c r="L426" s="181">
        <v>21</v>
      </c>
      <c r="M426" s="181">
        <f>G426*(1+L426/100)</f>
        <v>0</v>
      </c>
      <c r="N426" s="179">
        <v>2.5999999999999999E-2</v>
      </c>
      <c r="O426" s="179">
        <f>ROUND(E426*N426,2)</f>
        <v>0.03</v>
      </c>
      <c r="P426" s="179">
        <v>0</v>
      </c>
      <c r="Q426" s="179">
        <f>ROUND(E426*P426,2)</f>
        <v>0</v>
      </c>
      <c r="R426" s="181"/>
      <c r="S426" s="181" t="s">
        <v>203</v>
      </c>
      <c r="T426" s="182" t="s">
        <v>146</v>
      </c>
      <c r="U426" s="161">
        <v>0</v>
      </c>
      <c r="V426" s="161">
        <f>ROUND(E426*U426,2)</f>
        <v>0</v>
      </c>
      <c r="W426" s="161"/>
      <c r="X426" s="161" t="s">
        <v>178</v>
      </c>
      <c r="Y426" s="161" t="s">
        <v>122</v>
      </c>
      <c r="Z426" s="150"/>
      <c r="AA426" s="150"/>
      <c r="AB426" s="150"/>
      <c r="AC426" s="150"/>
      <c r="AD426" s="150"/>
      <c r="AE426" s="150"/>
      <c r="AF426" s="150"/>
      <c r="AG426" s="150" t="s">
        <v>180</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2" x14ac:dyDescent="0.2">
      <c r="A427" s="157"/>
      <c r="B427" s="158"/>
      <c r="C427" s="194" t="s">
        <v>675</v>
      </c>
      <c r="D427" s="166"/>
      <c r="E427" s="167">
        <v>1</v>
      </c>
      <c r="F427" s="161"/>
      <c r="G427" s="161"/>
      <c r="H427" s="161"/>
      <c r="I427" s="161"/>
      <c r="J427" s="161"/>
      <c r="K427" s="161"/>
      <c r="L427" s="161"/>
      <c r="M427" s="161"/>
      <c r="N427" s="160"/>
      <c r="O427" s="160"/>
      <c r="P427" s="160"/>
      <c r="Q427" s="160"/>
      <c r="R427" s="161"/>
      <c r="S427" s="161"/>
      <c r="T427" s="161"/>
      <c r="U427" s="161"/>
      <c r="V427" s="161"/>
      <c r="W427" s="161"/>
      <c r="X427" s="161"/>
      <c r="Y427" s="161"/>
      <c r="Z427" s="150"/>
      <c r="AA427" s="150"/>
      <c r="AB427" s="150"/>
      <c r="AC427" s="150"/>
      <c r="AD427" s="150"/>
      <c r="AE427" s="150"/>
      <c r="AF427" s="150"/>
      <c r="AG427" s="150" t="s">
        <v>168</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ht="22.5" outlineLevel="1" x14ac:dyDescent="0.2">
      <c r="A428" s="176">
        <v>112</v>
      </c>
      <c r="B428" s="177" t="s">
        <v>676</v>
      </c>
      <c r="C428" s="193" t="s">
        <v>677</v>
      </c>
      <c r="D428" s="178" t="s">
        <v>487</v>
      </c>
      <c r="E428" s="179">
        <v>0.14349999999999999</v>
      </c>
      <c r="F428" s="180"/>
      <c r="G428" s="181">
        <f>ROUND(E428*F428,2)</f>
        <v>0</v>
      </c>
      <c r="H428" s="180"/>
      <c r="I428" s="181">
        <f>ROUND(E428*H428,2)</f>
        <v>0</v>
      </c>
      <c r="J428" s="180"/>
      <c r="K428" s="181">
        <f>ROUND(E428*J428,2)</f>
        <v>0</v>
      </c>
      <c r="L428" s="181">
        <v>21</v>
      </c>
      <c r="M428" s="181">
        <f>G428*(1+L428/100)</f>
        <v>0</v>
      </c>
      <c r="N428" s="179">
        <v>1</v>
      </c>
      <c r="O428" s="179">
        <f>ROUND(E428*N428,2)</f>
        <v>0.14000000000000001</v>
      </c>
      <c r="P428" s="179">
        <v>0</v>
      </c>
      <c r="Q428" s="179">
        <f>ROUND(E428*P428,2)</f>
        <v>0</v>
      </c>
      <c r="R428" s="181" t="s">
        <v>195</v>
      </c>
      <c r="S428" s="181" t="s">
        <v>145</v>
      </c>
      <c r="T428" s="182" t="s">
        <v>145</v>
      </c>
      <c r="U428" s="161">
        <v>0</v>
      </c>
      <c r="V428" s="161">
        <f>ROUND(E428*U428,2)</f>
        <v>0</v>
      </c>
      <c r="W428" s="161"/>
      <c r="X428" s="161" t="s">
        <v>196</v>
      </c>
      <c r="Y428" s="161" t="s">
        <v>179</v>
      </c>
      <c r="Z428" s="150"/>
      <c r="AA428" s="150"/>
      <c r="AB428" s="150"/>
      <c r="AC428" s="150"/>
      <c r="AD428" s="150"/>
      <c r="AE428" s="150"/>
      <c r="AF428" s="150"/>
      <c r="AG428" s="150" t="s">
        <v>197</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2" x14ac:dyDescent="0.2">
      <c r="A429" s="157"/>
      <c r="B429" s="158"/>
      <c r="C429" s="194" t="s">
        <v>678</v>
      </c>
      <c r="D429" s="166"/>
      <c r="E429" s="167">
        <v>0.14349999999999999</v>
      </c>
      <c r="F429" s="161"/>
      <c r="G429" s="161"/>
      <c r="H429" s="161"/>
      <c r="I429" s="161"/>
      <c r="J429" s="161"/>
      <c r="K429" s="161"/>
      <c r="L429" s="161"/>
      <c r="M429" s="161"/>
      <c r="N429" s="160"/>
      <c r="O429" s="160"/>
      <c r="P429" s="160"/>
      <c r="Q429" s="160"/>
      <c r="R429" s="161"/>
      <c r="S429" s="161"/>
      <c r="T429" s="161"/>
      <c r="U429" s="161"/>
      <c r="V429" s="161"/>
      <c r="W429" s="161"/>
      <c r="X429" s="161"/>
      <c r="Y429" s="161"/>
      <c r="Z429" s="150"/>
      <c r="AA429" s="150"/>
      <c r="AB429" s="150"/>
      <c r="AC429" s="150"/>
      <c r="AD429" s="150"/>
      <c r="AE429" s="150"/>
      <c r="AF429" s="150"/>
      <c r="AG429" s="150" t="s">
        <v>168</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ht="22.5" outlineLevel="1" x14ac:dyDescent="0.2">
      <c r="A430" s="176">
        <v>113</v>
      </c>
      <c r="B430" s="177" t="s">
        <v>679</v>
      </c>
      <c r="C430" s="193" t="s">
        <v>680</v>
      </c>
      <c r="D430" s="178" t="s">
        <v>487</v>
      </c>
      <c r="E430" s="179">
        <v>7.0000000000000001E-3</v>
      </c>
      <c r="F430" s="180"/>
      <c r="G430" s="181">
        <f>ROUND(E430*F430,2)</f>
        <v>0</v>
      </c>
      <c r="H430" s="180"/>
      <c r="I430" s="181">
        <f>ROUND(E430*H430,2)</f>
        <v>0</v>
      </c>
      <c r="J430" s="180"/>
      <c r="K430" s="181">
        <f>ROUND(E430*J430,2)</f>
        <v>0</v>
      </c>
      <c r="L430" s="181">
        <v>21</v>
      </c>
      <c r="M430" s="181">
        <f>G430*(1+L430/100)</f>
        <v>0</v>
      </c>
      <c r="N430" s="179">
        <v>1</v>
      </c>
      <c r="O430" s="179">
        <f>ROUND(E430*N430,2)</f>
        <v>0.01</v>
      </c>
      <c r="P430" s="179">
        <v>0</v>
      </c>
      <c r="Q430" s="179">
        <f>ROUND(E430*P430,2)</f>
        <v>0</v>
      </c>
      <c r="R430" s="181" t="s">
        <v>195</v>
      </c>
      <c r="S430" s="181" t="s">
        <v>145</v>
      </c>
      <c r="T430" s="182" t="s">
        <v>145</v>
      </c>
      <c r="U430" s="161">
        <v>0</v>
      </c>
      <c r="V430" s="161">
        <f>ROUND(E430*U430,2)</f>
        <v>0</v>
      </c>
      <c r="W430" s="161"/>
      <c r="X430" s="161" t="s">
        <v>196</v>
      </c>
      <c r="Y430" s="161" t="s">
        <v>179</v>
      </c>
      <c r="Z430" s="150"/>
      <c r="AA430" s="150"/>
      <c r="AB430" s="150"/>
      <c r="AC430" s="150"/>
      <c r="AD430" s="150"/>
      <c r="AE430" s="150"/>
      <c r="AF430" s="150"/>
      <c r="AG430" s="150" t="s">
        <v>197</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2" x14ac:dyDescent="0.2">
      <c r="A431" s="157"/>
      <c r="B431" s="158"/>
      <c r="C431" s="194" t="s">
        <v>681</v>
      </c>
      <c r="D431" s="166"/>
      <c r="E431" s="167">
        <v>7.0000000000000001E-3</v>
      </c>
      <c r="F431" s="161"/>
      <c r="G431" s="161"/>
      <c r="H431" s="161"/>
      <c r="I431" s="161"/>
      <c r="J431" s="161"/>
      <c r="K431" s="161"/>
      <c r="L431" s="161"/>
      <c r="M431" s="161"/>
      <c r="N431" s="160"/>
      <c r="O431" s="160"/>
      <c r="P431" s="160"/>
      <c r="Q431" s="160"/>
      <c r="R431" s="161"/>
      <c r="S431" s="161"/>
      <c r="T431" s="161"/>
      <c r="U431" s="161"/>
      <c r="V431" s="161"/>
      <c r="W431" s="161"/>
      <c r="X431" s="161"/>
      <c r="Y431" s="161"/>
      <c r="Z431" s="150"/>
      <c r="AA431" s="150"/>
      <c r="AB431" s="150"/>
      <c r="AC431" s="150"/>
      <c r="AD431" s="150"/>
      <c r="AE431" s="150"/>
      <c r="AF431" s="150"/>
      <c r="AG431" s="150" t="s">
        <v>168</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ht="22.5" outlineLevel="1" x14ac:dyDescent="0.2">
      <c r="A432" s="176">
        <v>114</v>
      </c>
      <c r="B432" s="177" t="s">
        <v>682</v>
      </c>
      <c r="C432" s="193" t="s">
        <v>683</v>
      </c>
      <c r="D432" s="178" t="s">
        <v>487</v>
      </c>
      <c r="E432" s="179">
        <v>7.0000000000000001E-3</v>
      </c>
      <c r="F432" s="180"/>
      <c r="G432" s="181">
        <f>ROUND(E432*F432,2)</f>
        <v>0</v>
      </c>
      <c r="H432" s="180"/>
      <c r="I432" s="181">
        <f>ROUND(E432*H432,2)</f>
        <v>0</v>
      </c>
      <c r="J432" s="180"/>
      <c r="K432" s="181">
        <f>ROUND(E432*J432,2)</f>
        <v>0</v>
      </c>
      <c r="L432" s="181">
        <v>21</v>
      </c>
      <c r="M432" s="181">
        <f>G432*(1+L432/100)</f>
        <v>0</v>
      </c>
      <c r="N432" s="179">
        <v>1</v>
      </c>
      <c r="O432" s="179">
        <f>ROUND(E432*N432,2)</f>
        <v>0.01</v>
      </c>
      <c r="P432" s="179">
        <v>0</v>
      </c>
      <c r="Q432" s="179">
        <f>ROUND(E432*P432,2)</f>
        <v>0</v>
      </c>
      <c r="R432" s="181" t="s">
        <v>195</v>
      </c>
      <c r="S432" s="181" t="s">
        <v>145</v>
      </c>
      <c r="T432" s="182" t="s">
        <v>145</v>
      </c>
      <c r="U432" s="161">
        <v>0</v>
      </c>
      <c r="V432" s="161">
        <f>ROUND(E432*U432,2)</f>
        <v>0</v>
      </c>
      <c r="W432" s="161"/>
      <c r="X432" s="161" t="s">
        <v>196</v>
      </c>
      <c r="Y432" s="161" t="s">
        <v>179</v>
      </c>
      <c r="Z432" s="150"/>
      <c r="AA432" s="150"/>
      <c r="AB432" s="150"/>
      <c r="AC432" s="150"/>
      <c r="AD432" s="150"/>
      <c r="AE432" s="150"/>
      <c r="AF432" s="150"/>
      <c r="AG432" s="150" t="s">
        <v>197</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2" x14ac:dyDescent="0.2">
      <c r="A433" s="157"/>
      <c r="B433" s="158"/>
      <c r="C433" s="194" t="s">
        <v>681</v>
      </c>
      <c r="D433" s="166"/>
      <c r="E433" s="167">
        <v>7.0000000000000001E-3</v>
      </c>
      <c r="F433" s="161"/>
      <c r="G433" s="161"/>
      <c r="H433" s="161"/>
      <c r="I433" s="161"/>
      <c r="J433" s="161"/>
      <c r="K433" s="161"/>
      <c r="L433" s="161"/>
      <c r="M433" s="161"/>
      <c r="N433" s="160"/>
      <c r="O433" s="160"/>
      <c r="P433" s="160"/>
      <c r="Q433" s="160"/>
      <c r="R433" s="161"/>
      <c r="S433" s="161"/>
      <c r="T433" s="161"/>
      <c r="U433" s="161"/>
      <c r="V433" s="161"/>
      <c r="W433" s="161"/>
      <c r="X433" s="161"/>
      <c r="Y433" s="161"/>
      <c r="Z433" s="150"/>
      <c r="AA433" s="150"/>
      <c r="AB433" s="150"/>
      <c r="AC433" s="150"/>
      <c r="AD433" s="150"/>
      <c r="AE433" s="150"/>
      <c r="AF433" s="150"/>
      <c r="AG433" s="150" t="s">
        <v>168</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ht="22.5" outlineLevel="1" x14ac:dyDescent="0.2">
      <c r="A434" s="176">
        <v>115</v>
      </c>
      <c r="B434" s="177" t="s">
        <v>684</v>
      </c>
      <c r="C434" s="193" t="s">
        <v>685</v>
      </c>
      <c r="D434" s="178" t="s">
        <v>487</v>
      </c>
      <c r="E434" s="179">
        <v>1.6E-2</v>
      </c>
      <c r="F434" s="180"/>
      <c r="G434" s="181">
        <f>ROUND(E434*F434,2)</f>
        <v>0</v>
      </c>
      <c r="H434" s="180"/>
      <c r="I434" s="181">
        <f>ROUND(E434*H434,2)</f>
        <v>0</v>
      </c>
      <c r="J434" s="180"/>
      <c r="K434" s="181">
        <f>ROUND(E434*J434,2)</f>
        <v>0</v>
      </c>
      <c r="L434" s="181">
        <v>21</v>
      </c>
      <c r="M434" s="181">
        <f>G434*(1+L434/100)</f>
        <v>0</v>
      </c>
      <c r="N434" s="179">
        <v>1</v>
      </c>
      <c r="O434" s="179">
        <f>ROUND(E434*N434,2)</f>
        <v>0.02</v>
      </c>
      <c r="P434" s="179">
        <v>0</v>
      </c>
      <c r="Q434" s="179">
        <f>ROUND(E434*P434,2)</f>
        <v>0</v>
      </c>
      <c r="R434" s="181" t="s">
        <v>195</v>
      </c>
      <c r="S434" s="181" t="s">
        <v>145</v>
      </c>
      <c r="T434" s="182" t="s">
        <v>145</v>
      </c>
      <c r="U434" s="161">
        <v>0</v>
      </c>
      <c r="V434" s="161">
        <f>ROUND(E434*U434,2)</f>
        <v>0</v>
      </c>
      <c r="W434" s="161"/>
      <c r="X434" s="161" t="s">
        <v>196</v>
      </c>
      <c r="Y434" s="161" t="s">
        <v>179</v>
      </c>
      <c r="Z434" s="150"/>
      <c r="AA434" s="150"/>
      <c r="AB434" s="150"/>
      <c r="AC434" s="150"/>
      <c r="AD434" s="150"/>
      <c r="AE434" s="150"/>
      <c r="AF434" s="150"/>
      <c r="AG434" s="150" t="s">
        <v>197</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2" x14ac:dyDescent="0.2">
      <c r="A435" s="157"/>
      <c r="B435" s="158"/>
      <c r="C435" s="194" t="s">
        <v>686</v>
      </c>
      <c r="D435" s="166"/>
      <c r="E435" s="167">
        <v>1.6E-2</v>
      </c>
      <c r="F435" s="161"/>
      <c r="G435" s="161"/>
      <c r="H435" s="161"/>
      <c r="I435" s="161"/>
      <c r="J435" s="161"/>
      <c r="K435" s="161"/>
      <c r="L435" s="161"/>
      <c r="M435" s="161"/>
      <c r="N435" s="160"/>
      <c r="O435" s="160"/>
      <c r="P435" s="160"/>
      <c r="Q435" s="160"/>
      <c r="R435" s="161"/>
      <c r="S435" s="161"/>
      <c r="T435" s="161"/>
      <c r="U435" s="161"/>
      <c r="V435" s="161"/>
      <c r="W435" s="161"/>
      <c r="X435" s="161"/>
      <c r="Y435" s="161"/>
      <c r="Z435" s="150"/>
      <c r="AA435" s="150"/>
      <c r="AB435" s="150"/>
      <c r="AC435" s="150"/>
      <c r="AD435" s="150"/>
      <c r="AE435" s="150"/>
      <c r="AF435" s="150"/>
      <c r="AG435" s="150" t="s">
        <v>168</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ht="22.5" outlineLevel="1" x14ac:dyDescent="0.2">
      <c r="A436" s="176">
        <v>116</v>
      </c>
      <c r="B436" s="177" t="s">
        <v>687</v>
      </c>
      <c r="C436" s="193" t="s">
        <v>688</v>
      </c>
      <c r="D436" s="178" t="s">
        <v>487</v>
      </c>
      <c r="E436" s="179">
        <v>0.13239999999999999</v>
      </c>
      <c r="F436" s="180"/>
      <c r="G436" s="181">
        <f>ROUND(E436*F436,2)</f>
        <v>0</v>
      </c>
      <c r="H436" s="180"/>
      <c r="I436" s="181">
        <f>ROUND(E436*H436,2)</f>
        <v>0</v>
      </c>
      <c r="J436" s="180"/>
      <c r="K436" s="181">
        <f>ROUND(E436*J436,2)</f>
        <v>0</v>
      </c>
      <c r="L436" s="181">
        <v>21</v>
      </c>
      <c r="M436" s="181">
        <f>G436*(1+L436/100)</f>
        <v>0</v>
      </c>
      <c r="N436" s="179">
        <v>1</v>
      </c>
      <c r="O436" s="179">
        <f>ROUND(E436*N436,2)</f>
        <v>0.13</v>
      </c>
      <c r="P436" s="179">
        <v>0</v>
      </c>
      <c r="Q436" s="179">
        <f>ROUND(E436*P436,2)</f>
        <v>0</v>
      </c>
      <c r="R436" s="181" t="s">
        <v>195</v>
      </c>
      <c r="S436" s="181" t="s">
        <v>145</v>
      </c>
      <c r="T436" s="182" t="s">
        <v>145</v>
      </c>
      <c r="U436" s="161">
        <v>0</v>
      </c>
      <c r="V436" s="161">
        <f>ROUND(E436*U436,2)</f>
        <v>0</v>
      </c>
      <c r="W436" s="161"/>
      <c r="X436" s="161" t="s">
        <v>196</v>
      </c>
      <c r="Y436" s="161" t="s">
        <v>179</v>
      </c>
      <c r="Z436" s="150"/>
      <c r="AA436" s="150"/>
      <c r="AB436" s="150"/>
      <c r="AC436" s="150"/>
      <c r="AD436" s="150"/>
      <c r="AE436" s="150"/>
      <c r="AF436" s="150"/>
      <c r="AG436" s="150" t="s">
        <v>197</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2" x14ac:dyDescent="0.2">
      <c r="A437" s="157"/>
      <c r="B437" s="158"/>
      <c r="C437" s="194" t="s">
        <v>689</v>
      </c>
      <c r="D437" s="166"/>
      <c r="E437" s="167">
        <v>0.13239999999999999</v>
      </c>
      <c r="F437" s="161"/>
      <c r="G437" s="161"/>
      <c r="H437" s="161"/>
      <c r="I437" s="161"/>
      <c r="J437" s="161"/>
      <c r="K437" s="161"/>
      <c r="L437" s="161"/>
      <c r="M437" s="161"/>
      <c r="N437" s="160"/>
      <c r="O437" s="160"/>
      <c r="P437" s="160"/>
      <c r="Q437" s="160"/>
      <c r="R437" s="161"/>
      <c r="S437" s="161"/>
      <c r="T437" s="161"/>
      <c r="U437" s="161"/>
      <c r="V437" s="161"/>
      <c r="W437" s="161"/>
      <c r="X437" s="161"/>
      <c r="Y437" s="161"/>
      <c r="Z437" s="150"/>
      <c r="AA437" s="150"/>
      <c r="AB437" s="150"/>
      <c r="AC437" s="150"/>
      <c r="AD437" s="150"/>
      <c r="AE437" s="150"/>
      <c r="AF437" s="150"/>
      <c r="AG437" s="150" t="s">
        <v>168</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76">
        <v>117</v>
      </c>
      <c r="B438" s="177" t="s">
        <v>690</v>
      </c>
      <c r="C438" s="193" t="s">
        <v>691</v>
      </c>
      <c r="D438" s="178" t="s">
        <v>176</v>
      </c>
      <c r="E438" s="179">
        <v>22.54</v>
      </c>
      <c r="F438" s="180"/>
      <c r="G438" s="181">
        <f>ROUND(E438*F438,2)</f>
        <v>0</v>
      </c>
      <c r="H438" s="180"/>
      <c r="I438" s="181">
        <f>ROUND(E438*H438,2)</f>
        <v>0</v>
      </c>
      <c r="J438" s="180"/>
      <c r="K438" s="181">
        <f>ROUND(E438*J438,2)</f>
        <v>0</v>
      </c>
      <c r="L438" s="181">
        <v>21</v>
      </c>
      <c r="M438" s="181">
        <f>G438*(1+L438/100)</f>
        <v>0</v>
      </c>
      <c r="N438" s="179">
        <v>7.9000000000000008E-3</v>
      </c>
      <c r="O438" s="179">
        <f>ROUND(E438*N438,2)</f>
        <v>0.18</v>
      </c>
      <c r="P438" s="179">
        <v>0</v>
      </c>
      <c r="Q438" s="179">
        <f>ROUND(E438*P438,2)</f>
        <v>0</v>
      </c>
      <c r="R438" s="181" t="s">
        <v>195</v>
      </c>
      <c r="S438" s="181" t="s">
        <v>145</v>
      </c>
      <c r="T438" s="182" t="s">
        <v>145</v>
      </c>
      <c r="U438" s="161">
        <v>0</v>
      </c>
      <c r="V438" s="161">
        <f>ROUND(E438*U438,2)</f>
        <v>0</v>
      </c>
      <c r="W438" s="161"/>
      <c r="X438" s="161" t="s">
        <v>196</v>
      </c>
      <c r="Y438" s="161" t="s">
        <v>179</v>
      </c>
      <c r="Z438" s="150"/>
      <c r="AA438" s="150"/>
      <c r="AB438" s="150"/>
      <c r="AC438" s="150"/>
      <c r="AD438" s="150"/>
      <c r="AE438" s="150"/>
      <c r="AF438" s="150"/>
      <c r="AG438" s="150" t="s">
        <v>197</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2" x14ac:dyDescent="0.2">
      <c r="A439" s="157"/>
      <c r="B439" s="158"/>
      <c r="C439" s="194" t="s">
        <v>692</v>
      </c>
      <c r="D439" s="166"/>
      <c r="E439" s="167">
        <v>22.54</v>
      </c>
      <c r="F439" s="161"/>
      <c r="G439" s="161"/>
      <c r="H439" s="161"/>
      <c r="I439" s="161"/>
      <c r="J439" s="161"/>
      <c r="K439" s="161"/>
      <c r="L439" s="161"/>
      <c r="M439" s="161"/>
      <c r="N439" s="160"/>
      <c r="O439" s="160"/>
      <c r="P439" s="160"/>
      <c r="Q439" s="160"/>
      <c r="R439" s="161"/>
      <c r="S439" s="161"/>
      <c r="T439" s="161"/>
      <c r="U439" s="161"/>
      <c r="V439" s="161"/>
      <c r="W439" s="161"/>
      <c r="X439" s="161"/>
      <c r="Y439" s="161"/>
      <c r="Z439" s="150"/>
      <c r="AA439" s="150"/>
      <c r="AB439" s="150"/>
      <c r="AC439" s="150"/>
      <c r="AD439" s="150"/>
      <c r="AE439" s="150"/>
      <c r="AF439" s="150"/>
      <c r="AG439" s="150" t="s">
        <v>168</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v>118</v>
      </c>
      <c r="B440" s="158" t="s">
        <v>693</v>
      </c>
      <c r="C440" s="199" t="s">
        <v>694</v>
      </c>
      <c r="D440" s="159" t="s">
        <v>0</v>
      </c>
      <c r="E440" s="198"/>
      <c r="F440" s="162"/>
      <c r="G440" s="161">
        <f>ROUND(E440*F440,2)</f>
        <v>0</v>
      </c>
      <c r="H440" s="162"/>
      <c r="I440" s="161">
        <f>ROUND(E440*H440,2)</f>
        <v>0</v>
      </c>
      <c r="J440" s="162"/>
      <c r="K440" s="161">
        <f>ROUND(E440*J440,2)</f>
        <v>0</v>
      </c>
      <c r="L440" s="161">
        <v>21</v>
      </c>
      <c r="M440" s="161">
        <f>G440*(1+L440/100)</f>
        <v>0</v>
      </c>
      <c r="N440" s="160">
        <v>0</v>
      </c>
      <c r="O440" s="160">
        <f>ROUND(E440*N440,2)</f>
        <v>0</v>
      </c>
      <c r="P440" s="160">
        <v>0</v>
      </c>
      <c r="Q440" s="160">
        <f>ROUND(E440*P440,2)</f>
        <v>0</v>
      </c>
      <c r="R440" s="161" t="s">
        <v>632</v>
      </c>
      <c r="S440" s="161" t="s">
        <v>145</v>
      </c>
      <c r="T440" s="161" t="s">
        <v>145</v>
      </c>
      <c r="U440" s="161">
        <v>0</v>
      </c>
      <c r="V440" s="161">
        <f>ROUND(E440*U440,2)</f>
        <v>0</v>
      </c>
      <c r="W440" s="161"/>
      <c r="X440" s="161" t="s">
        <v>488</v>
      </c>
      <c r="Y440" s="161" t="s">
        <v>179</v>
      </c>
      <c r="Z440" s="150"/>
      <c r="AA440" s="150"/>
      <c r="AB440" s="150"/>
      <c r="AC440" s="150"/>
      <c r="AD440" s="150"/>
      <c r="AE440" s="150"/>
      <c r="AF440" s="150"/>
      <c r="AG440" s="150" t="s">
        <v>489</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2" x14ac:dyDescent="0.2">
      <c r="A441" s="157"/>
      <c r="B441" s="158"/>
      <c r="C441" s="269" t="s">
        <v>545</v>
      </c>
      <c r="D441" s="270"/>
      <c r="E441" s="270"/>
      <c r="F441" s="270"/>
      <c r="G441" s="270"/>
      <c r="H441" s="161"/>
      <c r="I441" s="161"/>
      <c r="J441" s="161"/>
      <c r="K441" s="161"/>
      <c r="L441" s="161"/>
      <c r="M441" s="161"/>
      <c r="N441" s="160"/>
      <c r="O441" s="160"/>
      <c r="P441" s="160"/>
      <c r="Q441" s="160"/>
      <c r="R441" s="161"/>
      <c r="S441" s="161"/>
      <c r="T441" s="161"/>
      <c r="U441" s="161"/>
      <c r="V441" s="161"/>
      <c r="W441" s="161"/>
      <c r="X441" s="161"/>
      <c r="Y441" s="161"/>
      <c r="Z441" s="150"/>
      <c r="AA441" s="150"/>
      <c r="AB441" s="150"/>
      <c r="AC441" s="150"/>
      <c r="AD441" s="150"/>
      <c r="AE441" s="150"/>
      <c r="AF441" s="150"/>
      <c r="AG441" s="150" t="s">
        <v>182</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x14ac:dyDescent="0.2">
      <c r="A442" s="169" t="s">
        <v>140</v>
      </c>
      <c r="B442" s="170" t="s">
        <v>100</v>
      </c>
      <c r="C442" s="191" t="s">
        <v>101</v>
      </c>
      <c r="D442" s="171"/>
      <c r="E442" s="172"/>
      <c r="F442" s="173"/>
      <c r="G442" s="173">
        <f>SUMIF(AG443:AG472,"&lt;&gt;NOR",G443:G472)</f>
        <v>0</v>
      </c>
      <c r="H442" s="173"/>
      <c r="I442" s="173">
        <f>SUM(I443:I472)</f>
        <v>0</v>
      </c>
      <c r="J442" s="173"/>
      <c r="K442" s="173">
        <f>SUM(K443:K472)</f>
        <v>0</v>
      </c>
      <c r="L442" s="173"/>
      <c r="M442" s="173">
        <f>SUM(M443:M472)</f>
        <v>0</v>
      </c>
      <c r="N442" s="172"/>
      <c r="O442" s="172">
        <f>SUM(O443:O472)</f>
        <v>3.13</v>
      </c>
      <c r="P442" s="172"/>
      <c r="Q442" s="172">
        <f>SUM(Q443:Q472)</f>
        <v>0</v>
      </c>
      <c r="R442" s="173"/>
      <c r="S442" s="173"/>
      <c r="T442" s="174"/>
      <c r="U442" s="168"/>
      <c r="V442" s="168">
        <f>SUM(V443:V472)</f>
        <v>152.48000000000002</v>
      </c>
      <c r="W442" s="168"/>
      <c r="X442" s="168"/>
      <c r="Y442" s="168"/>
      <c r="AG442" t="s">
        <v>141</v>
      </c>
    </row>
    <row r="443" spans="1:60" outlineLevel="1" x14ac:dyDescent="0.2">
      <c r="A443" s="176">
        <v>119</v>
      </c>
      <c r="B443" s="177" t="s">
        <v>695</v>
      </c>
      <c r="C443" s="193" t="s">
        <v>696</v>
      </c>
      <c r="D443" s="178" t="s">
        <v>176</v>
      </c>
      <c r="E443" s="179">
        <v>63.448</v>
      </c>
      <c r="F443" s="180"/>
      <c r="G443" s="181">
        <f>ROUND(E443*F443,2)</f>
        <v>0</v>
      </c>
      <c r="H443" s="180"/>
      <c r="I443" s="181">
        <f>ROUND(E443*H443,2)</f>
        <v>0</v>
      </c>
      <c r="J443" s="180"/>
      <c r="K443" s="181">
        <f>ROUND(E443*J443,2)</f>
        <v>0</v>
      </c>
      <c r="L443" s="181">
        <v>21</v>
      </c>
      <c r="M443" s="181">
        <f>G443*(1+L443/100)</f>
        <v>0</v>
      </c>
      <c r="N443" s="179">
        <v>0</v>
      </c>
      <c r="O443" s="179">
        <f>ROUND(E443*N443,2)</f>
        <v>0</v>
      </c>
      <c r="P443" s="179">
        <v>0</v>
      </c>
      <c r="Q443" s="179">
        <f>ROUND(E443*P443,2)</f>
        <v>0</v>
      </c>
      <c r="R443" s="181" t="s">
        <v>697</v>
      </c>
      <c r="S443" s="181" t="s">
        <v>145</v>
      </c>
      <c r="T443" s="182" t="s">
        <v>145</v>
      </c>
      <c r="U443" s="161">
        <v>0.88100000000000001</v>
      </c>
      <c r="V443" s="161">
        <f>ROUND(E443*U443,2)</f>
        <v>55.9</v>
      </c>
      <c r="W443" s="161"/>
      <c r="X443" s="161" t="s">
        <v>178</v>
      </c>
      <c r="Y443" s="161" t="s">
        <v>179</v>
      </c>
      <c r="Z443" s="150"/>
      <c r="AA443" s="150"/>
      <c r="AB443" s="150"/>
      <c r="AC443" s="150"/>
      <c r="AD443" s="150"/>
      <c r="AE443" s="150"/>
      <c r="AF443" s="150"/>
      <c r="AG443" s="150" t="s">
        <v>180</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2" x14ac:dyDescent="0.2">
      <c r="A444" s="157"/>
      <c r="B444" s="158"/>
      <c r="C444" s="267" t="s">
        <v>698</v>
      </c>
      <c r="D444" s="268"/>
      <c r="E444" s="268"/>
      <c r="F444" s="268"/>
      <c r="G444" s="268"/>
      <c r="H444" s="161"/>
      <c r="I444" s="161"/>
      <c r="J444" s="161"/>
      <c r="K444" s="161"/>
      <c r="L444" s="161"/>
      <c r="M444" s="161"/>
      <c r="N444" s="160"/>
      <c r="O444" s="160"/>
      <c r="P444" s="160"/>
      <c r="Q444" s="160"/>
      <c r="R444" s="161"/>
      <c r="S444" s="161"/>
      <c r="T444" s="161"/>
      <c r="U444" s="161"/>
      <c r="V444" s="161"/>
      <c r="W444" s="161"/>
      <c r="X444" s="161"/>
      <c r="Y444" s="161"/>
      <c r="Z444" s="150"/>
      <c r="AA444" s="150"/>
      <c r="AB444" s="150"/>
      <c r="AC444" s="150"/>
      <c r="AD444" s="150"/>
      <c r="AE444" s="150"/>
      <c r="AF444" s="150"/>
      <c r="AG444" s="150" t="s">
        <v>182</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2" x14ac:dyDescent="0.2">
      <c r="A445" s="157"/>
      <c r="B445" s="158"/>
      <c r="C445" s="194" t="s">
        <v>493</v>
      </c>
      <c r="D445" s="166"/>
      <c r="E445" s="167">
        <v>63.448</v>
      </c>
      <c r="F445" s="161"/>
      <c r="G445" s="161"/>
      <c r="H445" s="161"/>
      <c r="I445" s="161"/>
      <c r="J445" s="161"/>
      <c r="K445" s="161"/>
      <c r="L445" s="161"/>
      <c r="M445" s="161"/>
      <c r="N445" s="160"/>
      <c r="O445" s="160"/>
      <c r="P445" s="160"/>
      <c r="Q445" s="160"/>
      <c r="R445" s="161"/>
      <c r="S445" s="161"/>
      <c r="T445" s="161"/>
      <c r="U445" s="161"/>
      <c r="V445" s="161"/>
      <c r="W445" s="161"/>
      <c r="X445" s="161"/>
      <c r="Y445" s="161"/>
      <c r="Z445" s="150"/>
      <c r="AA445" s="150"/>
      <c r="AB445" s="150"/>
      <c r="AC445" s="150"/>
      <c r="AD445" s="150"/>
      <c r="AE445" s="150"/>
      <c r="AF445" s="150"/>
      <c r="AG445" s="150" t="s">
        <v>168</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ht="22.5" outlineLevel="1" x14ac:dyDescent="0.2">
      <c r="A446" s="176">
        <v>120</v>
      </c>
      <c r="B446" s="177" t="s">
        <v>699</v>
      </c>
      <c r="C446" s="193" t="s">
        <v>700</v>
      </c>
      <c r="D446" s="178" t="s">
        <v>260</v>
      </c>
      <c r="E446" s="179">
        <v>78.400000000000006</v>
      </c>
      <c r="F446" s="180"/>
      <c r="G446" s="181">
        <f>ROUND(E446*F446,2)</f>
        <v>0</v>
      </c>
      <c r="H446" s="180"/>
      <c r="I446" s="181">
        <f>ROUND(E446*H446,2)</f>
        <v>0</v>
      </c>
      <c r="J446" s="180"/>
      <c r="K446" s="181">
        <f>ROUND(E446*J446,2)</f>
        <v>0</v>
      </c>
      <c r="L446" s="181">
        <v>21</v>
      </c>
      <c r="M446" s="181">
        <f>G446*(1+L446/100)</f>
        <v>0</v>
      </c>
      <c r="N446" s="179">
        <v>2.4399999999999999E-3</v>
      </c>
      <c r="O446" s="179">
        <f>ROUND(E446*N446,2)</f>
        <v>0.19</v>
      </c>
      <c r="P446" s="179">
        <v>0</v>
      </c>
      <c r="Q446" s="179">
        <f>ROUND(E446*P446,2)</f>
        <v>0</v>
      </c>
      <c r="R446" s="181" t="s">
        <v>697</v>
      </c>
      <c r="S446" s="181" t="s">
        <v>145</v>
      </c>
      <c r="T446" s="182" t="s">
        <v>145</v>
      </c>
      <c r="U446" s="161">
        <v>0.45600000000000002</v>
      </c>
      <c r="V446" s="161">
        <f>ROUND(E446*U446,2)</f>
        <v>35.75</v>
      </c>
      <c r="W446" s="161"/>
      <c r="X446" s="161" t="s">
        <v>178</v>
      </c>
      <c r="Y446" s="161" t="s">
        <v>179</v>
      </c>
      <c r="Z446" s="150"/>
      <c r="AA446" s="150"/>
      <c r="AB446" s="150"/>
      <c r="AC446" s="150"/>
      <c r="AD446" s="150"/>
      <c r="AE446" s="150"/>
      <c r="AF446" s="150"/>
      <c r="AG446" s="150" t="s">
        <v>180</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2" x14ac:dyDescent="0.2">
      <c r="A447" s="157"/>
      <c r="B447" s="158"/>
      <c r="C447" s="194" t="s">
        <v>701</v>
      </c>
      <c r="D447" s="166"/>
      <c r="E447" s="167">
        <v>5.6</v>
      </c>
      <c r="F447" s="161"/>
      <c r="G447" s="161"/>
      <c r="H447" s="161"/>
      <c r="I447" s="161"/>
      <c r="J447" s="161"/>
      <c r="K447" s="161"/>
      <c r="L447" s="161"/>
      <c r="M447" s="161"/>
      <c r="N447" s="160"/>
      <c r="O447" s="160"/>
      <c r="P447" s="160"/>
      <c r="Q447" s="160"/>
      <c r="R447" s="161"/>
      <c r="S447" s="161"/>
      <c r="T447" s="161"/>
      <c r="U447" s="161"/>
      <c r="V447" s="161"/>
      <c r="W447" s="161"/>
      <c r="X447" s="161"/>
      <c r="Y447" s="161"/>
      <c r="Z447" s="150"/>
      <c r="AA447" s="150"/>
      <c r="AB447" s="150"/>
      <c r="AC447" s="150"/>
      <c r="AD447" s="150"/>
      <c r="AE447" s="150"/>
      <c r="AF447" s="150"/>
      <c r="AG447" s="150" t="s">
        <v>168</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3" x14ac:dyDescent="0.2">
      <c r="A448" s="157"/>
      <c r="B448" s="158"/>
      <c r="C448" s="194" t="s">
        <v>702</v>
      </c>
      <c r="D448" s="166"/>
      <c r="E448" s="167">
        <v>72.8</v>
      </c>
      <c r="F448" s="161"/>
      <c r="G448" s="161"/>
      <c r="H448" s="161"/>
      <c r="I448" s="161"/>
      <c r="J448" s="161"/>
      <c r="K448" s="161"/>
      <c r="L448" s="161"/>
      <c r="M448" s="161"/>
      <c r="N448" s="160"/>
      <c r="O448" s="160"/>
      <c r="P448" s="160"/>
      <c r="Q448" s="160"/>
      <c r="R448" s="161"/>
      <c r="S448" s="161"/>
      <c r="T448" s="161"/>
      <c r="U448" s="161"/>
      <c r="V448" s="161"/>
      <c r="W448" s="161"/>
      <c r="X448" s="161"/>
      <c r="Y448" s="161"/>
      <c r="Z448" s="150"/>
      <c r="AA448" s="150"/>
      <c r="AB448" s="150"/>
      <c r="AC448" s="150"/>
      <c r="AD448" s="150"/>
      <c r="AE448" s="150"/>
      <c r="AF448" s="150"/>
      <c r="AG448" s="150" t="s">
        <v>168</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ht="22.5" outlineLevel="1" x14ac:dyDescent="0.2">
      <c r="A449" s="176">
        <v>121</v>
      </c>
      <c r="B449" s="177" t="s">
        <v>703</v>
      </c>
      <c r="C449" s="193" t="s">
        <v>704</v>
      </c>
      <c r="D449" s="178" t="s">
        <v>260</v>
      </c>
      <c r="E449" s="179">
        <v>78.400000000000006</v>
      </c>
      <c r="F449" s="180"/>
      <c r="G449" s="181">
        <f>ROUND(E449*F449,2)</f>
        <v>0</v>
      </c>
      <c r="H449" s="180"/>
      <c r="I449" s="181">
        <f>ROUND(E449*H449,2)</f>
        <v>0</v>
      </c>
      <c r="J449" s="180"/>
      <c r="K449" s="181">
        <f>ROUND(E449*J449,2)</f>
        <v>0</v>
      </c>
      <c r="L449" s="181">
        <v>21</v>
      </c>
      <c r="M449" s="181">
        <f>G449*(1+L449/100)</f>
        <v>0</v>
      </c>
      <c r="N449" s="179">
        <v>2.0200000000000001E-3</v>
      </c>
      <c r="O449" s="179">
        <f>ROUND(E449*N449,2)</f>
        <v>0.16</v>
      </c>
      <c r="P449" s="179">
        <v>0</v>
      </c>
      <c r="Q449" s="179">
        <f>ROUND(E449*P449,2)</f>
        <v>0</v>
      </c>
      <c r="R449" s="181" t="s">
        <v>697</v>
      </c>
      <c r="S449" s="181" t="s">
        <v>145</v>
      </c>
      <c r="T449" s="182" t="s">
        <v>145</v>
      </c>
      <c r="U449" s="161">
        <v>0.23</v>
      </c>
      <c r="V449" s="161">
        <f>ROUND(E449*U449,2)</f>
        <v>18.03</v>
      </c>
      <c r="W449" s="161"/>
      <c r="X449" s="161" t="s">
        <v>178</v>
      </c>
      <c r="Y449" s="161" t="s">
        <v>179</v>
      </c>
      <c r="Z449" s="150"/>
      <c r="AA449" s="150"/>
      <c r="AB449" s="150"/>
      <c r="AC449" s="150"/>
      <c r="AD449" s="150"/>
      <c r="AE449" s="150"/>
      <c r="AF449" s="150"/>
      <c r="AG449" s="150" t="s">
        <v>180</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2" x14ac:dyDescent="0.2">
      <c r="A450" s="157"/>
      <c r="B450" s="158"/>
      <c r="C450" s="194" t="s">
        <v>705</v>
      </c>
      <c r="D450" s="166"/>
      <c r="E450" s="167">
        <v>78.400000000000006</v>
      </c>
      <c r="F450" s="161"/>
      <c r="G450" s="161"/>
      <c r="H450" s="161"/>
      <c r="I450" s="161"/>
      <c r="J450" s="161"/>
      <c r="K450" s="161"/>
      <c r="L450" s="161"/>
      <c r="M450" s="161"/>
      <c r="N450" s="160"/>
      <c r="O450" s="160"/>
      <c r="P450" s="160"/>
      <c r="Q450" s="160"/>
      <c r="R450" s="161"/>
      <c r="S450" s="161"/>
      <c r="T450" s="161"/>
      <c r="U450" s="161"/>
      <c r="V450" s="161"/>
      <c r="W450" s="161"/>
      <c r="X450" s="161"/>
      <c r="Y450" s="161"/>
      <c r="Z450" s="150"/>
      <c r="AA450" s="150"/>
      <c r="AB450" s="150"/>
      <c r="AC450" s="150"/>
      <c r="AD450" s="150"/>
      <c r="AE450" s="150"/>
      <c r="AF450" s="150"/>
      <c r="AG450" s="150" t="s">
        <v>168</v>
      </c>
      <c r="AH450" s="150">
        <v>5</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ht="22.5" outlineLevel="1" x14ac:dyDescent="0.2">
      <c r="A451" s="176">
        <v>122</v>
      </c>
      <c r="B451" s="177" t="s">
        <v>706</v>
      </c>
      <c r="C451" s="193" t="s">
        <v>707</v>
      </c>
      <c r="D451" s="178" t="s">
        <v>260</v>
      </c>
      <c r="E451" s="179">
        <v>108.92</v>
      </c>
      <c r="F451" s="180"/>
      <c r="G451" s="181">
        <f>ROUND(E451*F451,2)</f>
        <v>0</v>
      </c>
      <c r="H451" s="180"/>
      <c r="I451" s="181">
        <f>ROUND(E451*H451,2)</f>
        <v>0</v>
      </c>
      <c r="J451" s="180"/>
      <c r="K451" s="181">
        <f>ROUND(E451*J451,2)</f>
        <v>0</v>
      </c>
      <c r="L451" s="181">
        <v>21</v>
      </c>
      <c r="M451" s="181">
        <f>G451*(1+L451/100)</f>
        <v>0</v>
      </c>
      <c r="N451" s="179">
        <v>4.4000000000000002E-4</v>
      </c>
      <c r="O451" s="179">
        <f>ROUND(E451*N451,2)</f>
        <v>0.05</v>
      </c>
      <c r="P451" s="179">
        <v>0</v>
      </c>
      <c r="Q451" s="179">
        <f>ROUND(E451*P451,2)</f>
        <v>0</v>
      </c>
      <c r="R451" s="181" t="s">
        <v>697</v>
      </c>
      <c r="S451" s="181" t="s">
        <v>145</v>
      </c>
      <c r="T451" s="182" t="s">
        <v>145</v>
      </c>
      <c r="U451" s="161">
        <v>0.16900000000000001</v>
      </c>
      <c r="V451" s="161">
        <f>ROUND(E451*U451,2)</f>
        <v>18.41</v>
      </c>
      <c r="W451" s="161"/>
      <c r="X451" s="161" t="s">
        <v>178</v>
      </c>
      <c r="Y451" s="161" t="s">
        <v>179</v>
      </c>
      <c r="Z451" s="150"/>
      <c r="AA451" s="150"/>
      <c r="AB451" s="150"/>
      <c r="AC451" s="150"/>
      <c r="AD451" s="150"/>
      <c r="AE451" s="150"/>
      <c r="AF451" s="150"/>
      <c r="AG451" s="150" t="s">
        <v>180</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2" x14ac:dyDescent="0.2">
      <c r="A452" s="157"/>
      <c r="B452" s="158"/>
      <c r="C452" s="194" t="s">
        <v>708</v>
      </c>
      <c r="D452" s="166"/>
      <c r="E452" s="167">
        <v>108.92</v>
      </c>
      <c r="F452" s="161"/>
      <c r="G452" s="161"/>
      <c r="H452" s="161"/>
      <c r="I452" s="161"/>
      <c r="J452" s="161"/>
      <c r="K452" s="161"/>
      <c r="L452" s="161"/>
      <c r="M452" s="161"/>
      <c r="N452" s="160"/>
      <c r="O452" s="160"/>
      <c r="P452" s="160"/>
      <c r="Q452" s="160"/>
      <c r="R452" s="161"/>
      <c r="S452" s="161"/>
      <c r="T452" s="161"/>
      <c r="U452" s="161"/>
      <c r="V452" s="161"/>
      <c r="W452" s="161"/>
      <c r="X452" s="161"/>
      <c r="Y452" s="161"/>
      <c r="Z452" s="150"/>
      <c r="AA452" s="150"/>
      <c r="AB452" s="150"/>
      <c r="AC452" s="150"/>
      <c r="AD452" s="150"/>
      <c r="AE452" s="150"/>
      <c r="AF452" s="150"/>
      <c r="AG452" s="150" t="s">
        <v>168</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76">
        <v>123</v>
      </c>
      <c r="B453" s="177" t="s">
        <v>709</v>
      </c>
      <c r="C453" s="193" t="s">
        <v>710</v>
      </c>
      <c r="D453" s="178" t="s">
        <v>260</v>
      </c>
      <c r="E453" s="179">
        <v>108.92</v>
      </c>
      <c r="F453" s="180"/>
      <c r="G453" s="181">
        <f>ROUND(E453*F453,2)</f>
        <v>0</v>
      </c>
      <c r="H453" s="180"/>
      <c r="I453" s="181">
        <f>ROUND(E453*H453,2)</f>
        <v>0</v>
      </c>
      <c r="J453" s="180"/>
      <c r="K453" s="181">
        <f>ROUND(E453*J453,2)</f>
        <v>0</v>
      </c>
      <c r="L453" s="181">
        <v>21</v>
      </c>
      <c r="M453" s="181">
        <f>G453*(1+L453/100)</f>
        <v>0</v>
      </c>
      <c r="N453" s="179">
        <v>0</v>
      </c>
      <c r="O453" s="179">
        <f>ROUND(E453*N453,2)</f>
        <v>0</v>
      </c>
      <c r="P453" s="179">
        <v>0</v>
      </c>
      <c r="Q453" s="179">
        <f>ROUND(E453*P453,2)</f>
        <v>0</v>
      </c>
      <c r="R453" s="181" t="s">
        <v>697</v>
      </c>
      <c r="S453" s="181" t="s">
        <v>145</v>
      </c>
      <c r="T453" s="182" t="s">
        <v>145</v>
      </c>
      <c r="U453" s="161">
        <v>0.154</v>
      </c>
      <c r="V453" s="161">
        <f>ROUND(E453*U453,2)</f>
        <v>16.77</v>
      </c>
      <c r="W453" s="161"/>
      <c r="X453" s="161" t="s">
        <v>178</v>
      </c>
      <c r="Y453" s="161" t="s">
        <v>179</v>
      </c>
      <c r="Z453" s="150"/>
      <c r="AA453" s="150"/>
      <c r="AB453" s="150"/>
      <c r="AC453" s="150"/>
      <c r="AD453" s="150"/>
      <c r="AE453" s="150"/>
      <c r="AF453" s="150"/>
      <c r="AG453" s="150" t="s">
        <v>180</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2" x14ac:dyDescent="0.2">
      <c r="A454" s="157"/>
      <c r="B454" s="158"/>
      <c r="C454" s="194" t="s">
        <v>711</v>
      </c>
      <c r="D454" s="166"/>
      <c r="E454" s="167">
        <v>108.92</v>
      </c>
      <c r="F454" s="161"/>
      <c r="G454" s="161"/>
      <c r="H454" s="161"/>
      <c r="I454" s="161"/>
      <c r="J454" s="161"/>
      <c r="K454" s="161"/>
      <c r="L454" s="161"/>
      <c r="M454" s="161"/>
      <c r="N454" s="160"/>
      <c r="O454" s="160"/>
      <c r="P454" s="160"/>
      <c r="Q454" s="160"/>
      <c r="R454" s="161"/>
      <c r="S454" s="161"/>
      <c r="T454" s="161"/>
      <c r="U454" s="161"/>
      <c r="V454" s="161"/>
      <c r="W454" s="161"/>
      <c r="X454" s="161"/>
      <c r="Y454" s="161"/>
      <c r="Z454" s="150"/>
      <c r="AA454" s="150"/>
      <c r="AB454" s="150"/>
      <c r="AC454" s="150"/>
      <c r="AD454" s="150"/>
      <c r="AE454" s="150"/>
      <c r="AF454" s="150"/>
      <c r="AG454" s="150" t="s">
        <v>168</v>
      </c>
      <c r="AH454" s="150">
        <v>5</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6">
        <v>124</v>
      </c>
      <c r="B455" s="177" t="s">
        <v>712</v>
      </c>
      <c r="C455" s="193" t="s">
        <v>713</v>
      </c>
      <c r="D455" s="178" t="s">
        <v>260</v>
      </c>
      <c r="E455" s="179">
        <v>108.92</v>
      </c>
      <c r="F455" s="180"/>
      <c r="G455" s="181">
        <f>ROUND(E455*F455,2)</f>
        <v>0</v>
      </c>
      <c r="H455" s="180"/>
      <c r="I455" s="181">
        <f>ROUND(E455*H455,2)</f>
        <v>0</v>
      </c>
      <c r="J455" s="180"/>
      <c r="K455" s="181">
        <f>ROUND(E455*J455,2)</f>
        <v>0</v>
      </c>
      <c r="L455" s="181">
        <v>21</v>
      </c>
      <c r="M455" s="181">
        <f>G455*(1+L455/100)</f>
        <v>0</v>
      </c>
      <c r="N455" s="179">
        <v>4.0000000000000003E-5</v>
      </c>
      <c r="O455" s="179">
        <f>ROUND(E455*N455,2)</f>
        <v>0</v>
      </c>
      <c r="P455" s="179">
        <v>0</v>
      </c>
      <c r="Q455" s="179">
        <f>ROUND(E455*P455,2)</f>
        <v>0</v>
      </c>
      <c r="R455" s="181" t="s">
        <v>697</v>
      </c>
      <c r="S455" s="181" t="s">
        <v>145</v>
      </c>
      <c r="T455" s="182" t="s">
        <v>145</v>
      </c>
      <c r="U455" s="161">
        <v>7.0000000000000007E-2</v>
      </c>
      <c r="V455" s="161">
        <f>ROUND(E455*U455,2)</f>
        <v>7.62</v>
      </c>
      <c r="W455" s="161"/>
      <c r="X455" s="161" t="s">
        <v>178</v>
      </c>
      <c r="Y455" s="161" t="s">
        <v>179</v>
      </c>
      <c r="Z455" s="150"/>
      <c r="AA455" s="150"/>
      <c r="AB455" s="150"/>
      <c r="AC455" s="150"/>
      <c r="AD455" s="150"/>
      <c r="AE455" s="150"/>
      <c r="AF455" s="150"/>
      <c r="AG455" s="150" t="s">
        <v>180</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2" x14ac:dyDescent="0.2">
      <c r="A456" s="157"/>
      <c r="B456" s="158"/>
      <c r="C456" s="194" t="s">
        <v>711</v>
      </c>
      <c r="D456" s="166"/>
      <c r="E456" s="167">
        <v>108.92</v>
      </c>
      <c r="F456" s="161"/>
      <c r="G456" s="161"/>
      <c r="H456" s="161"/>
      <c r="I456" s="161"/>
      <c r="J456" s="161"/>
      <c r="K456" s="161"/>
      <c r="L456" s="161"/>
      <c r="M456" s="161"/>
      <c r="N456" s="160"/>
      <c r="O456" s="160"/>
      <c r="P456" s="160"/>
      <c r="Q456" s="160"/>
      <c r="R456" s="161"/>
      <c r="S456" s="161"/>
      <c r="T456" s="161"/>
      <c r="U456" s="161"/>
      <c r="V456" s="161"/>
      <c r="W456" s="161"/>
      <c r="X456" s="161"/>
      <c r="Y456" s="161"/>
      <c r="Z456" s="150"/>
      <c r="AA456" s="150"/>
      <c r="AB456" s="150"/>
      <c r="AC456" s="150"/>
      <c r="AD456" s="150"/>
      <c r="AE456" s="150"/>
      <c r="AF456" s="150"/>
      <c r="AG456" s="150" t="s">
        <v>168</v>
      </c>
      <c r="AH456" s="150">
        <v>5</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ht="45" outlineLevel="1" x14ac:dyDescent="0.2">
      <c r="A457" s="176">
        <v>125</v>
      </c>
      <c r="B457" s="177" t="s">
        <v>714</v>
      </c>
      <c r="C457" s="193" t="s">
        <v>715</v>
      </c>
      <c r="D457" s="178" t="s">
        <v>202</v>
      </c>
      <c r="E457" s="179">
        <v>98</v>
      </c>
      <c r="F457" s="180"/>
      <c r="G457" s="181">
        <f>ROUND(E457*F457,2)</f>
        <v>0</v>
      </c>
      <c r="H457" s="180"/>
      <c r="I457" s="181">
        <f>ROUND(E457*H457,2)</f>
        <v>0</v>
      </c>
      <c r="J457" s="180"/>
      <c r="K457" s="181">
        <f>ROUND(E457*J457,2)</f>
        <v>0</v>
      </c>
      <c r="L457" s="181">
        <v>21</v>
      </c>
      <c r="M457" s="181">
        <f>G457*(1+L457/100)</f>
        <v>0</v>
      </c>
      <c r="N457" s="179">
        <v>0</v>
      </c>
      <c r="O457" s="179">
        <f>ROUND(E457*N457,2)</f>
        <v>0</v>
      </c>
      <c r="P457" s="179">
        <v>0</v>
      </c>
      <c r="Q457" s="179">
        <f>ROUND(E457*P457,2)</f>
        <v>0</v>
      </c>
      <c r="R457" s="181" t="s">
        <v>195</v>
      </c>
      <c r="S457" s="181" t="s">
        <v>145</v>
      </c>
      <c r="T457" s="182" t="s">
        <v>145</v>
      </c>
      <c r="U457" s="161">
        <v>0</v>
      </c>
      <c r="V457" s="161">
        <f>ROUND(E457*U457,2)</f>
        <v>0</v>
      </c>
      <c r="W457" s="161"/>
      <c r="X457" s="161" t="s">
        <v>196</v>
      </c>
      <c r="Y457" s="161" t="s">
        <v>179</v>
      </c>
      <c r="Z457" s="150"/>
      <c r="AA457" s="150"/>
      <c r="AB457" s="150"/>
      <c r="AC457" s="150"/>
      <c r="AD457" s="150"/>
      <c r="AE457" s="150"/>
      <c r="AF457" s="150"/>
      <c r="AG457" s="150" t="s">
        <v>197</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2" x14ac:dyDescent="0.2">
      <c r="A458" s="157"/>
      <c r="B458" s="158"/>
      <c r="C458" s="194" t="s">
        <v>716</v>
      </c>
      <c r="D458" s="166"/>
      <c r="E458" s="167">
        <v>98</v>
      </c>
      <c r="F458" s="161"/>
      <c r="G458" s="161"/>
      <c r="H458" s="161"/>
      <c r="I458" s="161"/>
      <c r="J458" s="161"/>
      <c r="K458" s="161"/>
      <c r="L458" s="161"/>
      <c r="M458" s="161"/>
      <c r="N458" s="160"/>
      <c r="O458" s="160"/>
      <c r="P458" s="160"/>
      <c r="Q458" s="160"/>
      <c r="R458" s="161"/>
      <c r="S458" s="161"/>
      <c r="T458" s="161"/>
      <c r="U458" s="161"/>
      <c r="V458" s="161"/>
      <c r="W458" s="161"/>
      <c r="X458" s="161"/>
      <c r="Y458" s="161"/>
      <c r="Z458" s="150"/>
      <c r="AA458" s="150"/>
      <c r="AB458" s="150"/>
      <c r="AC458" s="150"/>
      <c r="AD458" s="150"/>
      <c r="AE458" s="150"/>
      <c r="AF458" s="150"/>
      <c r="AG458" s="150" t="s">
        <v>168</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6">
        <v>126</v>
      </c>
      <c r="B459" s="177" t="s">
        <v>717</v>
      </c>
      <c r="C459" s="193" t="s">
        <v>718</v>
      </c>
      <c r="D459" s="178" t="s">
        <v>202</v>
      </c>
      <c r="E459" s="179">
        <v>98</v>
      </c>
      <c r="F459" s="180"/>
      <c r="G459" s="181">
        <f>ROUND(E459*F459,2)</f>
        <v>0</v>
      </c>
      <c r="H459" s="180"/>
      <c r="I459" s="181">
        <f>ROUND(E459*H459,2)</f>
        <v>0</v>
      </c>
      <c r="J459" s="180"/>
      <c r="K459" s="181">
        <f>ROUND(E459*J459,2)</f>
        <v>0</v>
      </c>
      <c r="L459" s="181">
        <v>21</v>
      </c>
      <c r="M459" s="181">
        <f>G459*(1+L459/100)</f>
        <v>0</v>
      </c>
      <c r="N459" s="179">
        <v>2.0000000000000001E-4</v>
      </c>
      <c r="O459" s="179">
        <f>ROUND(E459*N459,2)</f>
        <v>0.02</v>
      </c>
      <c r="P459" s="179">
        <v>0</v>
      </c>
      <c r="Q459" s="179">
        <f>ROUND(E459*P459,2)</f>
        <v>0</v>
      </c>
      <c r="R459" s="181" t="s">
        <v>195</v>
      </c>
      <c r="S459" s="181" t="s">
        <v>145</v>
      </c>
      <c r="T459" s="182" t="s">
        <v>145</v>
      </c>
      <c r="U459" s="161">
        <v>0</v>
      </c>
      <c r="V459" s="161">
        <f>ROUND(E459*U459,2)</f>
        <v>0</v>
      </c>
      <c r="W459" s="161"/>
      <c r="X459" s="161" t="s">
        <v>196</v>
      </c>
      <c r="Y459" s="161" t="s">
        <v>179</v>
      </c>
      <c r="Z459" s="150"/>
      <c r="AA459" s="150"/>
      <c r="AB459" s="150"/>
      <c r="AC459" s="150"/>
      <c r="AD459" s="150"/>
      <c r="AE459" s="150"/>
      <c r="AF459" s="150"/>
      <c r="AG459" s="150" t="s">
        <v>197</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2" x14ac:dyDescent="0.2">
      <c r="A460" s="157"/>
      <c r="B460" s="158"/>
      <c r="C460" s="194" t="s">
        <v>716</v>
      </c>
      <c r="D460" s="166"/>
      <c r="E460" s="167">
        <v>98</v>
      </c>
      <c r="F460" s="161"/>
      <c r="G460" s="161"/>
      <c r="H460" s="161"/>
      <c r="I460" s="161"/>
      <c r="J460" s="161"/>
      <c r="K460" s="161"/>
      <c r="L460" s="161"/>
      <c r="M460" s="161"/>
      <c r="N460" s="160"/>
      <c r="O460" s="160"/>
      <c r="P460" s="160"/>
      <c r="Q460" s="160"/>
      <c r="R460" s="161"/>
      <c r="S460" s="161"/>
      <c r="T460" s="161"/>
      <c r="U460" s="161"/>
      <c r="V460" s="161"/>
      <c r="W460" s="161"/>
      <c r="X460" s="161"/>
      <c r="Y460" s="161"/>
      <c r="Z460" s="150"/>
      <c r="AA460" s="150"/>
      <c r="AB460" s="150"/>
      <c r="AC460" s="150"/>
      <c r="AD460" s="150"/>
      <c r="AE460" s="150"/>
      <c r="AF460" s="150"/>
      <c r="AG460" s="150" t="s">
        <v>168</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2.5" outlineLevel="1" x14ac:dyDescent="0.2">
      <c r="A461" s="176">
        <v>127</v>
      </c>
      <c r="B461" s="177" t="s">
        <v>719</v>
      </c>
      <c r="C461" s="193" t="s">
        <v>720</v>
      </c>
      <c r="D461" s="178" t="s">
        <v>221</v>
      </c>
      <c r="E461" s="179">
        <v>31.2193</v>
      </c>
      <c r="F461" s="180"/>
      <c r="G461" s="181">
        <f>ROUND(E461*F461,2)</f>
        <v>0</v>
      </c>
      <c r="H461" s="180"/>
      <c r="I461" s="181">
        <f>ROUND(E461*H461,2)</f>
        <v>0</v>
      </c>
      <c r="J461" s="180"/>
      <c r="K461" s="181">
        <f>ROUND(E461*J461,2)</f>
        <v>0</v>
      </c>
      <c r="L461" s="181">
        <v>21</v>
      </c>
      <c r="M461" s="181">
        <f>G461*(1+L461/100)</f>
        <v>0</v>
      </c>
      <c r="N461" s="179">
        <v>1E-3</v>
      </c>
      <c r="O461" s="179">
        <f>ROUND(E461*N461,2)</f>
        <v>0.03</v>
      </c>
      <c r="P461" s="179">
        <v>0</v>
      </c>
      <c r="Q461" s="179">
        <f>ROUND(E461*P461,2)</f>
        <v>0</v>
      </c>
      <c r="R461" s="181"/>
      <c r="S461" s="181" t="s">
        <v>203</v>
      </c>
      <c r="T461" s="182" t="s">
        <v>146</v>
      </c>
      <c r="U461" s="161">
        <v>0</v>
      </c>
      <c r="V461" s="161">
        <f>ROUND(E461*U461,2)</f>
        <v>0</v>
      </c>
      <c r="W461" s="161"/>
      <c r="X461" s="161" t="s">
        <v>196</v>
      </c>
      <c r="Y461" s="161" t="s">
        <v>122</v>
      </c>
      <c r="Z461" s="150"/>
      <c r="AA461" s="150"/>
      <c r="AB461" s="150"/>
      <c r="AC461" s="150"/>
      <c r="AD461" s="150"/>
      <c r="AE461" s="150"/>
      <c r="AF461" s="150"/>
      <c r="AG461" s="150" t="s">
        <v>197</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2" x14ac:dyDescent="0.2">
      <c r="A462" s="157"/>
      <c r="B462" s="158"/>
      <c r="C462" s="194" t="s">
        <v>721</v>
      </c>
      <c r="D462" s="166"/>
      <c r="E462" s="167">
        <v>31.2193</v>
      </c>
      <c r="F462" s="161"/>
      <c r="G462" s="161"/>
      <c r="H462" s="161"/>
      <c r="I462" s="161"/>
      <c r="J462" s="161"/>
      <c r="K462" s="161"/>
      <c r="L462" s="161"/>
      <c r="M462" s="161"/>
      <c r="N462" s="160"/>
      <c r="O462" s="160"/>
      <c r="P462" s="160"/>
      <c r="Q462" s="160"/>
      <c r="R462" s="161"/>
      <c r="S462" s="161"/>
      <c r="T462" s="161"/>
      <c r="U462" s="161"/>
      <c r="V462" s="161"/>
      <c r="W462" s="161"/>
      <c r="X462" s="161"/>
      <c r="Y462" s="161"/>
      <c r="Z462" s="150"/>
      <c r="AA462" s="150"/>
      <c r="AB462" s="150"/>
      <c r="AC462" s="150"/>
      <c r="AD462" s="150"/>
      <c r="AE462" s="150"/>
      <c r="AF462" s="150"/>
      <c r="AG462" s="150" t="s">
        <v>168</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76">
        <v>128</v>
      </c>
      <c r="B463" s="177" t="s">
        <v>722</v>
      </c>
      <c r="C463" s="193" t="s">
        <v>723</v>
      </c>
      <c r="D463" s="178" t="s">
        <v>724</v>
      </c>
      <c r="E463" s="179">
        <v>0.31724000000000002</v>
      </c>
      <c r="F463" s="180"/>
      <c r="G463" s="181">
        <f>ROUND(E463*F463,2)</f>
        <v>0</v>
      </c>
      <c r="H463" s="180"/>
      <c r="I463" s="181">
        <f>ROUND(E463*H463,2)</f>
        <v>0</v>
      </c>
      <c r="J463" s="180"/>
      <c r="K463" s="181">
        <f>ROUND(E463*J463,2)</f>
        <v>0</v>
      </c>
      <c r="L463" s="181">
        <v>21</v>
      </c>
      <c r="M463" s="181">
        <f>G463*(1+L463/100)</f>
        <v>0</v>
      </c>
      <c r="N463" s="179">
        <v>1</v>
      </c>
      <c r="O463" s="179">
        <f>ROUND(E463*N463,2)</f>
        <v>0.32</v>
      </c>
      <c r="P463" s="179">
        <v>0</v>
      </c>
      <c r="Q463" s="179">
        <f>ROUND(E463*P463,2)</f>
        <v>0</v>
      </c>
      <c r="R463" s="181"/>
      <c r="S463" s="181" t="s">
        <v>203</v>
      </c>
      <c r="T463" s="182" t="s">
        <v>146</v>
      </c>
      <c r="U463" s="161">
        <v>0</v>
      </c>
      <c r="V463" s="161">
        <f>ROUND(E463*U463,2)</f>
        <v>0</v>
      </c>
      <c r="W463" s="161"/>
      <c r="X463" s="161" t="s">
        <v>196</v>
      </c>
      <c r="Y463" s="161" t="s">
        <v>122</v>
      </c>
      <c r="Z463" s="150"/>
      <c r="AA463" s="150"/>
      <c r="AB463" s="150"/>
      <c r="AC463" s="150"/>
      <c r="AD463" s="150"/>
      <c r="AE463" s="150"/>
      <c r="AF463" s="150"/>
      <c r="AG463" s="150" t="s">
        <v>197</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2" x14ac:dyDescent="0.2">
      <c r="A464" s="157"/>
      <c r="B464" s="158"/>
      <c r="C464" s="194" t="s">
        <v>725</v>
      </c>
      <c r="D464" s="166"/>
      <c r="E464" s="167">
        <v>0.31724000000000002</v>
      </c>
      <c r="F464" s="161"/>
      <c r="G464" s="161"/>
      <c r="H464" s="161"/>
      <c r="I464" s="161"/>
      <c r="J464" s="161"/>
      <c r="K464" s="161"/>
      <c r="L464" s="161"/>
      <c r="M464" s="161"/>
      <c r="N464" s="160"/>
      <c r="O464" s="160"/>
      <c r="P464" s="160"/>
      <c r="Q464" s="160"/>
      <c r="R464" s="161"/>
      <c r="S464" s="161"/>
      <c r="T464" s="161"/>
      <c r="U464" s="161"/>
      <c r="V464" s="161"/>
      <c r="W464" s="161"/>
      <c r="X464" s="161"/>
      <c r="Y464" s="161"/>
      <c r="Z464" s="150"/>
      <c r="AA464" s="150"/>
      <c r="AB464" s="150"/>
      <c r="AC464" s="150"/>
      <c r="AD464" s="150"/>
      <c r="AE464" s="150"/>
      <c r="AF464" s="150"/>
      <c r="AG464" s="150" t="s">
        <v>168</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76">
        <v>129</v>
      </c>
      <c r="B465" s="177" t="s">
        <v>726</v>
      </c>
      <c r="C465" s="193" t="s">
        <v>727</v>
      </c>
      <c r="D465" s="178" t="s">
        <v>260</v>
      </c>
      <c r="E465" s="179">
        <v>109.9</v>
      </c>
      <c r="F465" s="180"/>
      <c r="G465" s="181">
        <f>ROUND(E465*F465,2)</f>
        <v>0</v>
      </c>
      <c r="H465" s="180"/>
      <c r="I465" s="181">
        <f>ROUND(E465*H465,2)</f>
        <v>0</v>
      </c>
      <c r="J465" s="180"/>
      <c r="K465" s="181">
        <f>ROUND(E465*J465,2)</f>
        <v>0</v>
      </c>
      <c r="L465" s="181">
        <v>21</v>
      </c>
      <c r="M465" s="181">
        <f>G465*(1+L465/100)</f>
        <v>0</v>
      </c>
      <c r="N465" s="179">
        <v>2.2000000000000001E-4</v>
      </c>
      <c r="O465" s="179">
        <f>ROUND(E465*N465,2)</f>
        <v>0.02</v>
      </c>
      <c r="P465" s="179">
        <v>0</v>
      </c>
      <c r="Q465" s="179">
        <f>ROUND(E465*P465,2)</f>
        <v>0</v>
      </c>
      <c r="R465" s="181"/>
      <c r="S465" s="181" t="s">
        <v>203</v>
      </c>
      <c r="T465" s="182" t="s">
        <v>146</v>
      </c>
      <c r="U465" s="161">
        <v>0</v>
      </c>
      <c r="V465" s="161">
        <f>ROUND(E465*U465,2)</f>
        <v>0</v>
      </c>
      <c r="W465" s="161"/>
      <c r="X465" s="161" t="s">
        <v>196</v>
      </c>
      <c r="Y465" s="161" t="s">
        <v>122</v>
      </c>
      <c r="Z465" s="150"/>
      <c r="AA465" s="150"/>
      <c r="AB465" s="150"/>
      <c r="AC465" s="150"/>
      <c r="AD465" s="150"/>
      <c r="AE465" s="150"/>
      <c r="AF465" s="150"/>
      <c r="AG465" s="150" t="s">
        <v>197</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2" x14ac:dyDescent="0.2">
      <c r="A466" s="157"/>
      <c r="B466" s="158"/>
      <c r="C466" s="194" t="s">
        <v>728</v>
      </c>
      <c r="D466" s="166"/>
      <c r="E466" s="167">
        <v>109.9</v>
      </c>
      <c r="F466" s="161"/>
      <c r="G466" s="161"/>
      <c r="H466" s="161"/>
      <c r="I466" s="161"/>
      <c r="J466" s="161"/>
      <c r="K466" s="161"/>
      <c r="L466" s="161"/>
      <c r="M466" s="161"/>
      <c r="N466" s="160"/>
      <c r="O466" s="160"/>
      <c r="P466" s="160"/>
      <c r="Q466" s="160"/>
      <c r="R466" s="161"/>
      <c r="S466" s="161"/>
      <c r="T466" s="161"/>
      <c r="U466" s="161"/>
      <c r="V466" s="161"/>
      <c r="W466" s="161"/>
      <c r="X466" s="161"/>
      <c r="Y466" s="161"/>
      <c r="Z466" s="150"/>
      <c r="AA466" s="150"/>
      <c r="AB466" s="150"/>
      <c r="AC466" s="150"/>
      <c r="AD466" s="150"/>
      <c r="AE466" s="150"/>
      <c r="AF466" s="150"/>
      <c r="AG466" s="150" t="s">
        <v>168</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ht="22.5" outlineLevel="1" x14ac:dyDescent="0.2">
      <c r="A467" s="176">
        <v>130</v>
      </c>
      <c r="B467" s="177" t="s">
        <v>729</v>
      </c>
      <c r="C467" s="193" t="s">
        <v>730</v>
      </c>
      <c r="D467" s="178" t="s">
        <v>176</v>
      </c>
      <c r="E467" s="179">
        <v>58.548000000000002</v>
      </c>
      <c r="F467" s="180"/>
      <c r="G467" s="181">
        <f>ROUND(E467*F467,2)</f>
        <v>0</v>
      </c>
      <c r="H467" s="180"/>
      <c r="I467" s="181">
        <f>ROUND(E467*H467,2)</f>
        <v>0</v>
      </c>
      <c r="J467" s="180"/>
      <c r="K467" s="181">
        <f>ROUND(E467*J467,2)</f>
        <v>0</v>
      </c>
      <c r="L467" s="181">
        <v>21</v>
      </c>
      <c r="M467" s="181">
        <f>G467*(1+L467/100)</f>
        <v>0</v>
      </c>
      <c r="N467" s="179">
        <v>1.9199999999999998E-2</v>
      </c>
      <c r="O467" s="179">
        <f>ROUND(E467*N467,2)</f>
        <v>1.1200000000000001</v>
      </c>
      <c r="P467" s="179">
        <v>0</v>
      </c>
      <c r="Q467" s="179">
        <f>ROUND(E467*P467,2)</f>
        <v>0</v>
      </c>
      <c r="R467" s="181" t="s">
        <v>195</v>
      </c>
      <c r="S467" s="181" t="s">
        <v>535</v>
      </c>
      <c r="T467" s="182" t="s">
        <v>535</v>
      </c>
      <c r="U467" s="161">
        <v>0</v>
      </c>
      <c r="V467" s="161">
        <f>ROUND(E467*U467,2)</f>
        <v>0</v>
      </c>
      <c r="W467" s="161"/>
      <c r="X467" s="161" t="s">
        <v>196</v>
      </c>
      <c r="Y467" s="161" t="s">
        <v>179</v>
      </c>
      <c r="Z467" s="150"/>
      <c r="AA467" s="150"/>
      <c r="AB467" s="150"/>
      <c r="AC467" s="150"/>
      <c r="AD467" s="150"/>
      <c r="AE467" s="150"/>
      <c r="AF467" s="150"/>
      <c r="AG467" s="150" t="s">
        <v>197</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2" x14ac:dyDescent="0.2">
      <c r="A468" s="157"/>
      <c r="B468" s="158"/>
      <c r="C468" s="194" t="s">
        <v>731</v>
      </c>
      <c r="D468" s="166"/>
      <c r="E468" s="167">
        <v>58.548000000000002</v>
      </c>
      <c r="F468" s="161"/>
      <c r="G468" s="161"/>
      <c r="H468" s="161"/>
      <c r="I468" s="161"/>
      <c r="J468" s="161"/>
      <c r="K468" s="161"/>
      <c r="L468" s="161"/>
      <c r="M468" s="161"/>
      <c r="N468" s="160"/>
      <c r="O468" s="160"/>
      <c r="P468" s="160"/>
      <c r="Q468" s="160"/>
      <c r="R468" s="161"/>
      <c r="S468" s="161"/>
      <c r="T468" s="161"/>
      <c r="U468" s="161"/>
      <c r="V468" s="161"/>
      <c r="W468" s="161"/>
      <c r="X468" s="161"/>
      <c r="Y468" s="161"/>
      <c r="Z468" s="150"/>
      <c r="AA468" s="150"/>
      <c r="AB468" s="150"/>
      <c r="AC468" s="150"/>
      <c r="AD468" s="150"/>
      <c r="AE468" s="150"/>
      <c r="AF468" s="150"/>
      <c r="AG468" s="150" t="s">
        <v>168</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ht="22.5" outlineLevel="1" x14ac:dyDescent="0.2">
      <c r="A469" s="176">
        <v>131</v>
      </c>
      <c r="B469" s="177" t="s">
        <v>732</v>
      </c>
      <c r="C469" s="193" t="s">
        <v>733</v>
      </c>
      <c r="D469" s="178" t="s">
        <v>176</v>
      </c>
      <c r="E469" s="179">
        <v>63.448</v>
      </c>
      <c r="F469" s="180"/>
      <c r="G469" s="181">
        <f>ROUND(E469*F469,2)</f>
        <v>0</v>
      </c>
      <c r="H469" s="180"/>
      <c r="I469" s="181">
        <f>ROUND(E469*H469,2)</f>
        <v>0</v>
      </c>
      <c r="J469" s="180"/>
      <c r="K469" s="181">
        <f>ROUND(E469*J469,2)</f>
        <v>0</v>
      </c>
      <c r="L469" s="181">
        <v>21</v>
      </c>
      <c r="M469" s="181">
        <f>G469*(1+L469/100)</f>
        <v>0</v>
      </c>
      <c r="N469" s="179">
        <v>1.9199999999999998E-2</v>
      </c>
      <c r="O469" s="179">
        <f>ROUND(E469*N469,2)</f>
        <v>1.22</v>
      </c>
      <c r="P469" s="179">
        <v>0</v>
      </c>
      <c r="Q469" s="179">
        <f>ROUND(E469*P469,2)</f>
        <v>0</v>
      </c>
      <c r="R469" s="181" t="s">
        <v>195</v>
      </c>
      <c r="S469" s="181" t="s">
        <v>535</v>
      </c>
      <c r="T469" s="182" t="s">
        <v>535</v>
      </c>
      <c r="U469" s="161">
        <v>0</v>
      </c>
      <c r="V469" s="161">
        <f>ROUND(E469*U469,2)</f>
        <v>0</v>
      </c>
      <c r="W469" s="161"/>
      <c r="X469" s="161" t="s">
        <v>196</v>
      </c>
      <c r="Y469" s="161" t="s">
        <v>179</v>
      </c>
      <c r="Z469" s="150"/>
      <c r="AA469" s="150"/>
      <c r="AB469" s="150"/>
      <c r="AC469" s="150"/>
      <c r="AD469" s="150"/>
      <c r="AE469" s="150"/>
      <c r="AF469" s="150"/>
      <c r="AG469" s="150" t="s">
        <v>197</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2" x14ac:dyDescent="0.2">
      <c r="A470" s="157"/>
      <c r="B470" s="158"/>
      <c r="C470" s="194" t="s">
        <v>493</v>
      </c>
      <c r="D470" s="166"/>
      <c r="E470" s="167">
        <v>63.448</v>
      </c>
      <c r="F470" s="161"/>
      <c r="G470" s="161"/>
      <c r="H470" s="161"/>
      <c r="I470" s="161"/>
      <c r="J470" s="161"/>
      <c r="K470" s="161"/>
      <c r="L470" s="161"/>
      <c r="M470" s="161"/>
      <c r="N470" s="160"/>
      <c r="O470" s="160"/>
      <c r="P470" s="160"/>
      <c r="Q470" s="160"/>
      <c r="R470" s="161"/>
      <c r="S470" s="161"/>
      <c r="T470" s="161"/>
      <c r="U470" s="161"/>
      <c r="V470" s="161"/>
      <c r="W470" s="161"/>
      <c r="X470" s="161"/>
      <c r="Y470" s="161"/>
      <c r="Z470" s="150"/>
      <c r="AA470" s="150"/>
      <c r="AB470" s="150"/>
      <c r="AC470" s="150"/>
      <c r="AD470" s="150"/>
      <c r="AE470" s="150"/>
      <c r="AF470" s="150"/>
      <c r="AG470" s="150" t="s">
        <v>168</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v>132</v>
      </c>
      <c r="B471" s="158" t="s">
        <v>734</v>
      </c>
      <c r="C471" s="199" t="s">
        <v>735</v>
      </c>
      <c r="D471" s="159" t="s">
        <v>0</v>
      </c>
      <c r="E471" s="198"/>
      <c r="F471" s="162"/>
      <c r="G471" s="161">
        <f>ROUND(E471*F471,2)</f>
        <v>0</v>
      </c>
      <c r="H471" s="162"/>
      <c r="I471" s="161">
        <f>ROUND(E471*H471,2)</f>
        <v>0</v>
      </c>
      <c r="J471" s="162"/>
      <c r="K471" s="161">
        <f>ROUND(E471*J471,2)</f>
        <v>0</v>
      </c>
      <c r="L471" s="161">
        <v>21</v>
      </c>
      <c r="M471" s="161">
        <f>G471*(1+L471/100)</f>
        <v>0</v>
      </c>
      <c r="N471" s="160">
        <v>0</v>
      </c>
      <c r="O471" s="160">
        <f>ROUND(E471*N471,2)</f>
        <v>0</v>
      </c>
      <c r="P471" s="160">
        <v>0</v>
      </c>
      <c r="Q471" s="160">
        <f>ROUND(E471*P471,2)</f>
        <v>0</v>
      </c>
      <c r="R471" s="161" t="s">
        <v>697</v>
      </c>
      <c r="S471" s="161" t="s">
        <v>145</v>
      </c>
      <c r="T471" s="161" t="s">
        <v>145</v>
      </c>
      <c r="U471" s="161">
        <v>0</v>
      </c>
      <c r="V471" s="161">
        <f>ROUND(E471*U471,2)</f>
        <v>0</v>
      </c>
      <c r="W471" s="161"/>
      <c r="X471" s="161" t="s">
        <v>488</v>
      </c>
      <c r="Y471" s="161" t="s">
        <v>179</v>
      </c>
      <c r="Z471" s="150"/>
      <c r="AA471" s="150"/>
      <c r="AB471" s="150"/>
      <c r="AC471" s="150"/>
      <c r="AD471" s="150"/>
      <c r="AE471" s="150"/>
      <c r="AF471" s="150"/>
      <c r="AG471" s="150" t="s">
        <v>489</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2" x14ac:dyDescent="0.2">
      <c r="A472" s="157"/>
      <c r="B472" s="158"/>
      <c r="C472" s="269" t="s">
        <v>545</v>
      </c>
      <c r="D472" s="270"/>
      <c r="E472" s="270"/>
      <c r="F472" s="270"/>
      <c r="G472" s="270"/>
      <c r="H472" s="161"/>
      <c r="I472" s="161"/>
      <c r="J472" s="161"/>
      <c r="K472" s="161"/>
      <c r="L472" s="161"/>
      <c r="M472" s="161"/>
      <c r="N472" s="160"/>
      <c r="O472" s="160"/>
      <c r="P472" s="160"/>
      <c r="Q472" s="160"/>
      <c r="R472" s="161"/>
      <c r="S472" s="161"/>
      <c r="T472" s="161"/>
      <c r="U472" s="161"/>
      <c r="V472" s="161"/>
      <c r="W472" s="161"/>
      <c r="X472" s="161"/>
      <c r="Y472" s="161"/>
      <c r="Z472" s="150"/>
      <c r="AA472" s="150"/>
      <c r="AB472" s="150"/>
      <c r="AC472" s="150"/>
      <c r="AD472" s="150"/>
      <c r="AE472" s="150"/>
      <c r="AF472" s="150"/>
      <c r="AG472" s="150" t="s">
        <v>182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x14ac:dyDescent="0.2">
      <c r="A473" s="169" t="s">
        <v>140</v>
      </c>
      <c r="B473" s="170" t="s">
        <v>102</v>
      </c>
      <c r="C473" s="191" t="s">
        <v>103</v>
      </c>
      <c r="D473" s="171"/>
      <c r="E473" s="172"/>
      <c r="F473" s="173"/>
      <c r="G473" s="173">
        <f>SUMIF(AG474:AG485,"&lt;&gt;NOR",G474:G485)</f>
        <v>0</v>
      </c>
      <c r="H473" s="173"/>
      <c r="I473" s="173">
        <f>SUM(I474:I485)</f>
        <v>0</v>
      </c>
      <c r="J473" s="173"/>
      <c r="K473" s="173">
        <f>SUM(K474:K485)</f>
        <v>0</v>
      </c>
      <c r="L473" s="173"/>
      <c r="M473" s="173">
        <f>SUM(M474:M485)</f>
        <v>0</v>
      </c>
      <c r="N473" s="172"/>
      <c r="O473" s="172">
        <f>SUM(O474:O485)</f>
        <v>0.08</v>
      </c>
      <c r="P473" s="172"/>
      <c r="Q473" s="172">
        <f>SUM(Q474:Q485)</f>
        <v>0</v>
      </c>
      <c r="R473" s="173"/>
      <c r="S473" s="173"/>
      <c r="T473" s="174"/>
      <c r="U473" s="168"/>
      <c r="V473" s="168">
        <f>SUM(V474:V485)</f>
        <v>93.700000000000017</v>
      </c>
      <c r="W473" s="168"/>
      <c r="X473" s="168"/>
      <c r="Y473" s="168"/>
      <c r="AG473" t="s">
        <v>141</v>
      </c>
    </row>
    <row r="474" spans="1:60" outlineLevel="1" x14ac:dyDescent="0.2">
      <c r="A474" s="176">
        <v>133</v>
      </c>
      <c r="B474" s="177" t="s">
        <v>736</v>
      </c>
      <c r="C474" s="193" t="s">
        <v>737</v>
      </c>
      <c r="D474" s="178" t="s">
        <v>176</v>
      </c>
      <c r="E474" s="179">
        <v>231.8</v>
      </c>
      <c r="F474" s="180"/>
      <c r="G474" s="181">
        <f>ROUND(E474*F474,2)</f>
        <v>0</v>
      </c>
      <c r="H474" s="180"/>
      <c r="I474" s="181">
        <f>ROUND(E474*H474,2)</f>
        <v>0</v>
      </c>
      <c r="J474" s="180"/>
      <c r="K474" s="181">
        <f>ROUND(E474*J474,2)</f>
        <v>0</v>
      </c>
      <c r="L474" s="181">
        <v>21</v>
      </c>
      <c r="M474" s="181">
        <f>G474*(1+L474/100)</f>
        <v>0</v>
      </c>
      <c r="N474" s="179">
        <v>2.5000000000000001E-4</v>
      </c>
      <c r="O474" s="179">
        <f>ROUND(E474*N474,2)</f>
        <v>0.06</v>
      </c>
      <c r="P474" s="179">
        <v>0</v>
      </c>
      <c r="Q474" s="179">
        <f>ROUND(E474*P474,2)</f>
        <v>0</v>
      </c>
      <c r="R474" s="181" t="s">
        <v>738</v>
      </c>
      <c r="S474" s="181" t="s">
        <v>145</v>
      </c>
      <c r="T474" s="182" t="s">
        <v>145</v>
      </c>
      <c r="U474" s="161">
        <v>0.30599999999999999</v>
      </c>
      <c r="V474" s="161">
        <f>ROUND(E474*U474,2)</f>
        <v>70.930000000000007</v>
      </c>
      <c r="W474" s="161"/>
      <c r="X474" s="161" t="s">
        <v>178</v>
      </c>
      <c r="Y474" s="161" t="s">
        <v>179</v>
      </c>
      <c r="Z474" s="150"/>
      <c r="AA474" s="150"/>
      <c r="AB474" s="150"/>
      <c r="AC474" s="150"/>
      <c r="AD474" s="150"/>
      <c r="AE474" s="150"/>
      <c r="AF474" s="150"/>
      <c r="AG474" s="150" t="s">
        <v>180</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2" x14ac:dyDescent="0.2">
      <c r="A475" s="157"/>
      <c r="B475" s="158"/>
      <c r="C475" s="267" t="s">
        <v>739</v>
      </c>
      <c r="D475" s="268"/>
      <c r="E475" s="268"/>
      <c r="F475" s="268"/>
      <c r="G475" s="268"/>
      <c r="H475" s="161"/>
      <c r="I475" s="161"/>
      <c r="J475" s="161"/>
      <c r="K475" s="161"/>
      <c r="L475" s="161"/>
      <c r="M475" s="161"/>
      <c r="N475" s="160"/>
      <c r="O475" s="160"/>
      <c r="P475" s="160"/>
      <c r="Q475" s="160"/>
      <c r="R475" s="161"/>
      <c r="S475" s="161"/>
      <c r="T475" s="161"/>
      <c r="U475" s="161"/>
      <c r="V475" s="161"/>
      <c r="W475" s="161"/>
      <c r="X475" s="161"/>
      <c r="Y475" s="161"/>
      <c r="Z475" s="150"/>
      <c r="AA475" s="150"/>
      <c r="AB475" s="150"/>
      <c r="AC475" s="150"/>
      <c r="AD475" s="150"/>
      <c r="AE475" s="150"/>
      <c r="AF475" s="150"/>
      <c r="AG475" s="150" t="s">
        <v>182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2" x14ac:dyDescent="0.2">
      <c r="A476" s="157"/>
      <c r="B476" s="158"/>
      <c r="C476" s="258" t="s">
        <v>740</v>
      </c>
      <c r="D476" s="259"/>
      <c r="E476" s="259"/>
      <c r="F476" s="259"/>
      <c r="G476" s="259"/>
      <c r="H476" s="161"/>
      <c r="I476" s="161"/>
      <c r="J476" s="161"/>
      <c r="K476" s="161"/>
      <c r="L476" s="161"/>
      <c r="M476" s="161"/>
      <c r="N476" s="160"/>
      <c r="O476" s="160"/>
      <c r="P476" s="160"/>
      <c r="Q476" s="160"/>
      <c r="R476" s="161"/>
      <c r="S476" s="161"/>
      <c r="T476" s="161"/>
      <c r="U476" s="161"/>
      <c r="V476" s="161"/>
      <c r="W476" s="161"/>
      <c r="X476" s="161"/>
      <c r="Y476" s="161"/>
      <c r="Z476" s="150"/>
      <c r="AA476" s="150"/>
      <c r="AB476" s="150"/>
      <c r="AC476" s="150"/>
      <c r="AD476" s="150"/>
      <c r="AE476" s="150"/>
      <c r="AF476" s="150"/>
      <c r="AG476" s="150" t="s">
        <v>153</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2" x14ac:dyDescent="0.2">
      <c r="A477" s="157"/>
      <c r="B477" s="158"/>
      <c r="C477" s="194" t="s">
        <v>741</v>
      </c>
      <c r="D477" s="166"/>
      <c r="E477" s="167">
        <v>231.8</v>
      </c>
      <c r="F477" s="161"/>
      <c r="G477" s="161"/>
      <c r="H477" s="161"/>
      <c r="I477" s="161"/>
      <c r="J477" s="161"/>
      <c r="K477" s="161"/>
      <c r="L477" s="161"/>
      <c r="M477" s="161"/>
      <c r="N477" s="160"/>
      <c r="O477" s="160"/>
      <c r="P477" s="160"/>
      <c r="Q477" s="160"/>
      <c r="R477" s="161"/>
      <c r="S477" s="161"/>
      <c r="T477" s="161"/>
      <c r="U477" s="161"/>
      <c r="V477" s="161"/>
      <c r="W477" s="161"/>
      <c r="X477" s="161"/>
      <c r="Y477" s="161"/>
      <c r="Z477" s="150"/>
      <c r="AA477" s="150"/>
      <c r="AB477" s="150"/>
      <c r="AC477" s="150"/>
      <c r="AD477" s="150"/>
      <c r="AE477" s="150"/>
      <c r="AF477" s="150"/>
      <c r="AG477" s="150" t="s">
        <v>168</v>
      </c>
      <c r="AH477" s="150">
        <v>5</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76">
        <v>134</v>
      </c>
      <c r="B478" s="177" t="s">
        <v>742</v>
      </c>
      <c r="C478" s="193" t="s">
        <v>743</v>
      </c>
      <c r="D478" s="178" t="s">
        <v>176</v>
      </c>
      <c r="E478" s="179">
        <v>1.5548</v>
      </c>
      <c r="F478" s="180"/>
      <c r="G478" s="181">
        <f>ROUND(E478*F478,2)</f>
        <v>0</v>
      </c>
      <c r="H478" s="180"/>
      <c r="I478" s="181">
        <f>ROUND(E478*H478,2)</f>
        <v>0</v>
      </c>
      <c r="J478" s="180"/>
      <c r="K478" s="181">
        <f>ROUND(E478*J478,2)</f>
        <v>0</v>
      </c>
      <c r="L478" s="181">
        <v>21</v>
      </c>
      <c r="M478" s="181">
        <f>G478*(1+L478/100)</f>
        <v>0</v>
      </c>
      <c r="N478" s="179">
        <v>4.2000000000000002E-4</v>
      </c>
      <c r="O478" s="179">
        <f>ROUND(E478*N478,2)</f>
        <v>0</v>
      </c>
      <c r="P478" s="179">
        <v>0</v>
      </c>
      <c r="Q478" s="179">
        <f>ROUND(E478*P478,2)</f>
        <v>0</v>
      </c>
      <c r="R478" s="181" t="s">
        <v>738</v>
      </c>
      <c r="S478" s="181" t="s">
        <v>145</v>
      </c>
      <c r="T478" s="182" t="s">
        <v>145</v>
      </c>
      <c r="U478" s="161">
        <v>0.33</v>
      </c>
      <c r="V478" s="161">
        <f>ROUND(E478*U478,2)</f>
        <v>0.51</v>
      </c>
      <c r="W478" s="161"/>
      <c r="X478" s="161" t="s">
        <v>178</v>
      </c>
      <c r="Y478" s="161" t="s">
        <v>179</v>
      </c>
      <c r="Z478" s="150"/>
      <c r="AA478" s="150"/>
      <c r="AB478" s="150"/>
      <c r="AC478" s="150"/>
      <c r="AD478" s="150"/>
      <c r="AE478" s="150"/>
      <c r="AF478" s="150"/>
      <c r="AG478" s="150" t="s">
        <v>180</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2" x14ac:dyDescent="0.2">
      <c r="A479" s="157"/>
      <c r="B479" s="158"/>
      <c r="C479" s="194" t="s">
        <v>744</v>
      </c>
      <c r="D479" s="166"/>
      <c r="E479" s="167">
        <v>1.5548</v>
      </c>
      <c r="F479" s="161"/>
      <c r="G479" s="161"/>
      <c r="H479" s="161"/>
      <c r="I479" s="161"/>
      <c r="J479" s="161"/>
      <c r="K479" s="161"/>
      <c r="L479" s="161"/>
      <c r="M479" s="161"/>
      <c r="N479" s="160"/>
      <c r="O479" s="160"/>
      <c r="P479" s="160"/>
      <c r="Q479" s="160"/>
      <c r="R479" s="161"/>
      <c r="S479" s="161"/>
      <c r="T479" s="161"/>
      <c r="U479" s="161"/>
      <c r="V479" s="161"/>
      <c r="W479" s="161"/>
      <c r="X479" s="161"/>
      <c r="Y479" s="161"/>
      <c r="Z479" s="150"/>
      <c r="AA479" s="150"/>
      <c r="AB479" s="150"/>
      <c r="AC479" s="150"/>
      <c r="AD479" s="150"/>
      <c r="AE479" s="150"/>
      <c r="AF479" s="150"/>
      <c r="AG479" s="150" t="s">
        <v>168</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3" x14ac:dyDescent="0.2">
      <c r="A480" s="157"/>
      <c r="B480" s="158"/>
      <c r="C480" s="194" t="s">
        <v>745</v>
      </c>
      <c r="D480" s="166"/>
      <c r="E480" s="167"/>
      <c r="F480" s="161"/>
      <c r="G480" s="161"/>
      <c r="H480" s="161"/>
      <c r="I480" s="161"/>
      <c r="J480" s="161"/>
      <c r="K480" s="161"/>
      <c r="L480" s="161"/>
      <c r="M480" s="161"/>
      <c r="N480" s="160"/>
      <c r="O480" s="160"/>
      <c r="P480" s="160"/>
      <c r="Q480" s="160"/>
      <c r="R480" s="161"/>
      <c r="S480" s="161"/>
      <c r="T480" s="161"/>
      <c r="U480" s="161"/>
      <c r="V480" s="161"/>
      <c r="W480" s="161"/>
      <c r="X480" s="161"/>
      <c r="Y480" s="161"/>
      <c r="Z480" s="150"/>
      <c r="AA480" s="150"/>
      <c r="AB480" s="150"/>
      <c r="AC480" s="150"/>
      <c r="AD480" s="150"/>
      <c r="AE480" s="150"/>
      <c r="AF480" s="150"/>
      <c r="AG480" s="150" t="s">
        <v>168</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76">
        <v>135</v>
      </c>
      <c r="B481" s="177" t="s">
        <v>746</v>
      </c>
      <c r="C481" s="193" t="s">
        <v>747</v>
      </c>
      <c r="D481" s="178" t="s">
        <v>176</v>
      </c>
      <c r="E481" s="179">
        <v>148.39400000000001</v>
      </c>
      <c r="F481" s="180"/>
      <c r="G481" s="181">
        <f>ROUND(E481*F481,2)</f>
        <v>0</v>
      </c>
      <c r="H481" s="180"/>
      <c r="I481" s="181">
        <f>ROUND(E481*H481,2)</f>
        <v>0</v>
      </c>
      <c r="J481" s="180"/>
      <c r="K481" s="181">
        <f>ROUND(E481*J481,2)</f>
        <v>0</v>
      </c>
      <c r="L481" s="181">
        <v>21</v>
      </c>
      <c r="M481" s="181">
        <f>G481*(1+L481/100)</f>
        <v>0</v>
      </c>
      <c r="N481" s="179">
        <v>1.4999999999999999E-4</v>
      </c>
      <c r="O481" s="179">
        <f>ROUND(E481*N481,2)</f>
        <v>0.02</v>
      </c>
      <c r="P481" s="179">
        <v>0</v>
      </c>
      <c r="Q481" s="179">
        <f>ROUND(E481*P481,2)</f>
        <v>0</v>
      </c>
      <c r="R481" s="181"/>
      <c r="S481" s="181" t="s">
        <v>203</v>
      </c>
      <c r="T481" s="182" t="s">
        <v>146</v>
      </c>
      <c r="U481" s="161">
        <v>0.15</v>
      </c>
      <c r="V481" s="161">
        <f>ROUND(E481*U481,2)</f>
        <v>22.26</v>
      </c>
      <c r="W481" s="161"/>
      <c r="X481" s="161" t="s">
        <v>178</v>
      </c>
      <c r="Y481" s="161" t="s">
        <v>122</v>
      </c>
      <c r="Z481" s="150"/>
      <c r="AA481" s="150"/>
      <c r="AB481" s="150"/>
      <c r="AC481" s="150"/>
      <c r="AD481" s="150"/>
      <c r="AE481" s="150"/>
      <c r="AF481" s="150"/>
      <c r="AG481" s="150" t="s">
        <v>180</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2" x14ac:dyDescent="0.2">
      <c r="A482" s="157"/>
      <c r="B482" s="158"/>
      <c r="C482" s="256" t="s">
        <v>748</v>
      </c>
      <c r="D482" s="257"/>
      <c r="E482" s="257"/>
      <c r="F482" s="257"/>
      <c r="G482" s="257"/>
      <c r="H482" s="161"/>
      <c r="I482" s="161"/>
      <c r="J482" s="161"/>
      <c r="K482" s="161"/>
      <c r="L482" s="161"/>
      <c r="M482" s="161"/>
      <c r="N482" s="160"/>
      <c r="O482" s="160"/>
      <c r="P482" s="160"/>
      <c r="Q482" s="160"/>
      <c r="R482" s="161"/>
      <c r="S482" s="161"/>
      <c r="T482" s="161"/>
      <c r="U482" s="161"/>
      <c r="V482" s="161"/>
      <c r="W482" s="161"/>
      <c r="X482" s="161"/>
      <c r="Y482" s="161"/>
      <c r="Z482" s="150"/>
      <c r="AA482" s="150"/>
      <c r="AB482" s="150"/>
      <c r="AC482" s="150"/>
      <c r="AD482" s="150"/>
      <c r="AE482" s="150"/>
      <c r="AF482" s="150"/>
      <c r="AG482" s="150" t="s">
        <v>153</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2" x14ac:dyDescent="0.2">
      <c r="A483" s="157"/>
      <c r="B483" s="158"/>
      <c r="C483" s="194" t="s">
        <v>749</v>
      </c>
      <c r="D483" s="166"/>
      <c r="E483" s="167">
        <v>75.2</v>
      </c>
      <c r="F483" s="161"/>
      <c r="G483" s="161"/>
      <c r="H483" s="161"/>
      <c r="I483" s="161"/>
      <c r="J483" s="161"/>
      <c r="K483" s="161"/>
      <c r="L483" s="161"/>
      <c r="M483" s="161"/>
      <c r="N483" s="160"/>
      <c r="O483" s="160"/>
      <c r="P483" s="160"/>
      <c r="Q483" s="160"/>
      <c r="R483" s="161"/>
      <c r="S483" s="161"/>
      <c r="T483" s="161"/>
      <c r="U483" s="161"/>
      <c r="V483" s="161"/>
      <c r="W483" s="161"/>
      <c r="X483" s="161"/>
      <c r="Y483" s="161"/>
      <c r="Z483" s="150"/>
      <c r="AA483" s="150"/>
      <c r="AB483" s="150"/>
      <c r="AC483" s="150"/>
      <c r="AD483" s="150"/>
      <c r="AE483" s="150"/>
      <c r="AF483" s="150"/>
      <c r="AG483" s="150" t="s">
        <v>168</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3" x14ac:dyDescent="0.2">
      <c r="A484" s="157"/>
      <c r="B484" s="158"/>
      <c r="C484" s="194" t="s">
        <v>750</v>
      </c>
      <c r="D484" s="166"/>
      <c r="E484" s="167">
        <v>38.25</v>
      </c>
      <c r="F484" s="161"/>
      <c r="G484" s="161"/>
      <c r="H484" s="161"/>
      <c r="I484" s="161"/>
      <c r="J484" s="161"/>
      <c r="K484" s="161"/>
      <c r="L484" s="161"/>
      <c r="M484" s="161"/>
      <c r="N484" s="160"/>
      <c r="O484" s="160"/>
      <c r="P484" s="160"/>
      <c r="Q484" s="160"/>
      <c r="R484" s="161"/>
      <c r="S484" s="161"/>
      <c r="T484" s="161"/>
      <c r="U484" s="161"/>
      <c r="V484" s="161"/>
      <c r="W484" s="161"/>
      <c r="X484" s="161"/>
      <c r="Y484" s="161"/>
      <c r="Z484" s="150"/>
      <c r="AA484" s="150"/>
      <c r="AB484" s="150"/>
      <c r="AC484" s="150"/>
      <c r="AD484" s="150"/>
      <c r="AE484" s="150"/>
      <c r="AF484" s="150"/>
      <c r="AG484" s="150" t="s">
        <v>168</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
      <c r="A485" s="157"/>
      <c r="B485" s="158"/>
      <c r="C485" s="194" t="s">
        <v>751</v>
      </c>
      <c r="D485" s="166"/>
      <c r="E485" s="167">
        <v>34.944000000000003</v>
      </c>
      <c r="F485" s="161"/>
      <c r="G485" s="161"/>
      <c r="H485" s="161"/>
      <c r="I485" s="161"/>
      <c r="J485" s="161"/>
      <c r="K485" s="161"/>
      <c r="L485" s="161"/>
      <c r="M485" s="161"/>
      <c r="N485" s="160"/>
      <c r="O485" s="160"/>
      <c r="P485" s="160"/>
      <c r="Q485" s="160"/>
      <c r="R485" s="161"/>
      <c r="S485" s="161"/>
      <c r="T485" s="161"/>
      <c r="U485" s="161"/>
      <c r="V485" s="161"/>
      <c r="W485" s="161"/>
      <c r="X485" s="161"/>
      <c r="Y485" s="161"/>
      <c r="Z485" s="150"/>
      <c r="AA485" s="150"/>
      <c r="AB485" s="150"/>
      <c r="AC485" s="150"/>
      <c r="AD485" s="150"/>
      <c r="AE485" s="150"/>
      <c r="AF485" s="150"/>
      <c r="AG485" s="150" t="s">
        <v>168</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x14ac:dyDescent="0.2">
      <c r="A486" s="169" t="s">
        <v>140</v>
      </c>
      <c r="B486" s="170" t="s">
        <v>104</v>
      </c>
      <c r="C486" s="191" t="s">
        <v>105</v>
      </c>
      <c r="D486" s="171"/>
      <c r="E486" s="172"/>
      <c r="F486" s="173"/>
      <c r="G486" s="173">
        <f>SUMIF(AG487:AG497,"&lt;&gt;NOR",G487:G497)</f>
        <v>0</v>
      </c>
      <c r="H486" s="173"/>
      <c r="I486" s="173">
        <f>SUM(I487:I497)</f>
        <v>0</v>
      </c>
      <c r="J486" s="173"/>
      <c r="K486" s="173">
        <f>SUM(K487:K497)</f>
        <v>0</v>
      </c>
      <c r="L486" s="173"/>
      <c r="M486" s="173">
        <f>SUM(M487:M497)</f>
        <v>0</v>
      </c>
      <c r="N486" s="172"/>
      <c r="O486" s="172">
        <f>SUM(O487:O497)</f>
        <v>0.7</v>
      </c>
      <c r="P486" s="172"/>
      <c r="Q486" s="172">
        <f>SUM(Q487:Q497)</f>
        <v>0</v>
      </c>
      <c r="R486" s="173"/>
      <c r="S486" s="173"/>
      <c r="T486" s="174"/>
      <c r="U486" s="168"/>
      <c r="V486" s="168">
        <f>SUM(V487:V497)</f>
        <v>110.4</v>
      </c>
      <c r="W486" s="168"/>
      <c r="X486" s="168"/>
      <c r="Y486" s="168"/>
      <c r="AG486" t="s">
        <v>141</v>
      </c>
    </row>
    <row r="487" spans="1:60" outlineLevel="1" x14ac:dyDescent="0.2">
      <c r="A487" s="176">
        <v>136</v>
      </c>
      <c r="B487" s="177" t="s">
        <v>752</v>
      </c>
      <c r="C487" s="193" t="s">
        <v>753</v>
      </c>
      <c r="D487" s="178" t="s">
        <v>176</v>
      </c>
      <c r="E487" s="179">
        <v>564.34</v>
      </c>
      <c r="F487" s="180"/>
      <c r="G487" s="181">
        <f>ROUND(E487*F487,2)</f>
        <v>0</v>
      </c>
      <c r="H487" s="180"/>
      <c r="I487" s="181">
        <f>ROUND(E487*H487,2)</f>
        <v>0</v>
      </c>
      <c r="J487" s="180"/>
      <c r="K487" s="181">
        <f>ROUND(E487*J487,2)</f>
        <v>0</v>
      </c>
      <c r="L487" s="181">
        <v>21</v>
      </c>
      <c r="M487" s="181">
        <f>G487*(1+L487/100)</f>
        <v>0</v>
      </c>
      <c r="N487" s="179">
        <v>5.1999999999999995E-4</v>
      </c>
      <c r="O487" s="179">
        <f>ROUND(E487*N487,2)</f>
        <v>0.28999999999999998</v>
      </c>
      <c r="P487" s="179">
        <v>0</v>
      </c>
      <c r="Q487" s="179">
        <f>ROUND(E487*P487,2)</f>
        <v>0</v>
      </c>
      <c r="R487" s="181" t="s">
        <v>565</v>
      </c>
      <c r="S487" s="181" t="s">
        <v>145</v>
      </c>
      <c r="T487" s="182" t="s">
        <v>145</v>
      </c>
      <c r="U487" s="161">
        <v>3.2480000000000002E-2</v>
      </c>
      <c r="V487" s="161">
        <f>ROUND(E487*U487,2)</f>
        <v>18.329999999999998</v>
      </c>
      <c r="W487" s="161"/>
      <c r="X487" s="161" t="s">
        <v>178</v>
      </c>
      <c r="Y487" s="161" t="s">
        <v>207</v>
      </c>
      <c r="Z487" s="150"/>
      <c r="AA487" s="150"/>
      <c r="AB487" s="150"/>
      <c r="AC487" s="150"/>
      <c r="AD487" s="150"/>
      <c r="AE487" s="150"/>
      <c r="AF487" s="150"/>
      <c r="AG487" s="150" t="s">
        <v>180</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2" x14ac:dyDescent="0.2">
      <c r="A488" s="157"/>
      <c r="B488" s="158"/>
      <c r="C488" s="194" t="s">
        <v>754</v>
      </c>
      <c r="D488" s="166"/>
      <c r="E488" s="167">
        <v>564.34</v>
      </c>
      <c r="F488" s="161"/>
      <c r="G488" s="161"/>
      <c r="H488" s="161"/>
      <c r="I488" s="161"/>
      <c r="J488" s="161"/>
      <c r="K488" s="161"/>
      <c r="L488" s="161"/>
      <c r="M488" s="161"/>
      <c r="N488" s="160"/>
      <c r="O488" s="160"/>
      <c r="P488" s="160"/>
      <c r="Q488" s="160"/>
      <c r="R488" s="161"/>
      <c r="S488" s="161"/>
      <c r="T488" s="161"/>
      <c r="U488" s="161"/>
      <c r="V488" s="161"/>
      <c r="W488" s="161"/>
      <c r="X488" s="161"/>
      <c r="Y488" s="161"/>
      <c r="Z488" s="150"/>
      <c r="AA488" s="150"/>
      <c r="AB488" s="150"/>
      <c r="AC488" s="150"/>
      <c r="AD488" s="150"/>
      <c r="AE488" s="150"/>
      <c r="AF488" s="150"/>
      <c r="AG488" s="150" t="s">
        <v>168</v>
      </c>
      <c r="AH488" s="150">
        <v>5</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76">
        <v>137</v>
      </c>
      <c r="B489" s="177" t="s">
        <v>755</v>
      </c>
      <c r="C489" s="193" t="s">
        <v>756</v>
      </c>
      <c r="D489" s="178" t="s">
        <v>176</v>
      </c>
      <c r="E489" s="179">
        <v>43.206400000000002</v>
      </c>
      <c r="F489" s="180"/>
      <c r="G489" s="181">
        <f>ROUND(E489*F489,2)</f>
        <v>0</v>
      </c>
      <c r="H489" s="180"/>
      <c r="I489" s="181">
        <f>ROUND(E489*H489,2)</f>
        <v>0</v>
      </c>
      <c r="J489" s="180"/>
      <c r="K489" s="181">
        <f>ROUND(E489*J489,2)</f>
        <v>0</v>
      </c>
      <c r="L489" s="181">
        <v>21</v>
      </c>
      <c r="M489" s="181">
        <f>G489*(1+L489/100)</f>
        <v>0</v>
      </c>
      <c r="N489" s="179">
        <v>6.9999999999999994E-5</v>
      </c>
      <c r="O489" s="179">
        <f>ROUND(E489*N489,2)</f>
        <v>0</v>
      </c>
      <c r="P489" s="179">
        <v>0</v>
      </c>
      <c r="Q489" s="179">
        <f>ROUND(E489*P489,2)</f>
        <v>0</v>
      </c>
      <c r="R489" s="181" t="s">
        <v>565</v>
      </c>
      <c r="S489" s="181" t="s">
        <v>145</v>
      </c>
      <c r="T489" s="182" t="s">
        <v>145</v>
      </c>
      <c r="U489" s="161">
        <v>3.2480000000000002E-2</v>
      </c>
      <c r="V489" s="161">
        <f>ROUND(E489*U489,2)</f>
        <v>1.4</v>
      </c>
      <c r="W489" s="161"/>
      <c r="X489" s="161" t="s">
        <v>178</v>
      </c>
      <c r="Y489" s="161" t="s">
        <v>179</v>
      </c>
      <c r="Z489" s="150"/>
      <c r="AA489" s="150"/>
      <c r="AB489" s="150"/>
      <c r="AC489" s="150"/>
      <c r="AD489" s="150"/>
      <c r="AE489" s="150"/>
      <c r="AF489" s="150"/>
      <c r="AG489" s="150" t="s">
        <v>180</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2" x14ac:dyDescent="0.2">
      <c r="A490" s="157"/>
      <c r="B490" s="158"/>
      <c r="C490" s="194" t="s">
        <v>757</v>
      </c>
      <c r="D490" s="166"/>
      <c r="E490" s="167">
        <v>43.206400000000002</v>
      </c>
      <c r="F490" s="161"/>
      <c r="G490" s="161"/>
      <c r="H490" s="161"/>
      <c r="I490" s="161"/>
      <c r="J490" s="161"/>
      <c r="K490" s="161"/>
      <c r="L490" s="161"/>
      <c r="M490" s="161"/>
      <c r="N490" s="160"/>
      <c r="O490" s="160"/>
      <c r="P490" s="160"/>
      <c r="Q490" s="160"/>
      <c r="R490" s="161"/>
      <c r="S490" s="161"/>
      <c r="T490" s="161"/>
      <c r="U490" s="161"/>
      <c r="V490" s="161"/>
      <c r="W490" s="161"/>
      <c r="X490" s="161"/>
      <c r="Y490" s="161"/>
      <c r="Z490" s="150"/>
      <c r="AA490" s="150"/>
      <c r="AB490" s="150"/>
      <c r="AC490" s="150"/>
      <c r="AD490" s="150"/>
      <c r="AE490" s="150"/>
      <c r="AF490" s="150"/>
      <c r="AG490" s="150" t="s">
        <v>168</v>
      </c>
      <c r="AH490" s="150">
        <v>5</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76">
        <v>138</v>
      </c>
      <c r="B491" s="177" t="s">
        <v>758</v>
      </c>
      <c r="C491" s="193" t="s">
        <v>759</v>
      </c>
      <c r="D491" s="178" t="s">
        <v>176</v>
      </c>
      <c r="E491" s="179">
        <v>564.34</v>
      </c>
      <c r="F491" s="180"/>
      <c r="G491" s="181">
        <f>ROUND(E491*F491,2)</f>
        <v>0</v>
      </c>
      <c r="H491" s="180"/>
      <c r="I491" s="181">
        <f>ROUND(E491*H491,2)</f>
        <v>0</v>
      </c>
      <c r="J491" s="180"/>
      <c r="K491" s="181">
        <f>ROUND(E491*J491,2)</f>
        <v>0</v>
      </c>
      <c r="L491" s="181">
        <v>21</v>
      </c>
      <c r="M491" s="181">
        <f>G491*(1+L491/100)</f>
        <v>0</v>
      </c>
      <c r="N491" s="179">
        <v>5.8E-4</v>
      </c>
      <c r="O491" s="179">
        <f>ROUND(E491*N491,2)</f>
        <v>0.33</v>
      </c>
      <c r="P491" s="179">
        <v>0</v>
      </c>
      <c r="Q491" s="179">
        <f>ROUND(E491*P491,2)</f>
        <v>0</v>
      </c>
      <c r="R491" s="181" t="s">
        <v>565</v>
      </c>
      <c r="S491" s="181" t="s">
        <v>145</v>
      </c>
      <c r="T491" s="182" t="s">
        <v>145</v>
      </c>
      <c r="U491" s="161">
        <v>0.14777999999999999</v>
      </c>
      <c r="V491" s="161">
        <f>ROUND(E491*U491,2)</f>
        <v>83.4</v>
      </c>
      <c r="W491" s="161"/>
      <c r="X491" s="161" t="s">
        <v>178</v>
      </c>
      <c r="Y491" s="161" t="s">
        <v>207</v>
      </c>
      <c r="Z491" s="150"/>
      <c r="AA491" s="150"/>
      <c r="AB491" s="150"/>
      <c r="AC491" s="150"/>
      <c r="AD491" s="150"/>
      <c r="AE491" s="150"/>
      <c r="AF491" s="150"/>
      <c r="AG491" s="150" t="s">
        <v>180</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2" x14ac:dyDescent="0.2">
      <c r="A492" s="157"/>
      <c r="B492" s="158"/>
      <c r="C492" s="194" t="s">
        <v>760</v>
      </c>
      <c r="D492" s="166"/>
      <c r="E492" s="167">
        <v>340.34</v>
      </c>
      <c r="F492" s="161"/>
      <c r="G492" s="161"/>
      <c r="H492" s="161"/>
      <c r="I492" s="161"/>
      <c r="J492" s="161"/>
      <c r="K492" s="161"/>
      <c r="L492" s="161"/>
      <c r="M492" s="161"/>
      <c r="N492" s="160"/>
      <c r="O492" s="160"/>
      <c r="P492" s="160"/>
      <c r="Q492" s="160"/>
      <c r="R492" s="161"/>
      <c r="S492" s="161"/>
      <c r="T492" s="161"/>
      <c r="U492" s="161"/>
      <c r="V492" s="161"/>
      <c r="W492" s="161"/>
      <c r="X492" s="161"/>
      <c r="Y492" s="161"/>
      <c r="Z492" s="150"/>
      <c r="AA492" s="150"/>
      <c r="AB492" s="150"/>
      <c r="AC492" s="150"/>
      <c r="AD492" s="150"/>
      <c r="AE492" s="150"/>
      <c r="AF492" s="150"/>
      <c r="AG492" s="150" t="s">
        <v>168</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3" x14ac:dyDescent="0.2">
      <c r="A493" s="157"/>
      <c r="B493" s="158"/>
      <c r="C493" s="194" t="s">
        <v>761</v>
      </c>
      <c r="D493" s="166"/>
      <c r="E493" s="167">
        <v>224</v>
      </c>
      <c r="F493" s="161"/>
      <c r="G493" s="161"/>
      <c r="H493" s="161"/>
      <c r="I493" s="161"/>
      <c r="J493" s="161"/>
      <c r="K493" s="161"/>
      <c r="L493" s="161"/>
      <c r="M493" s="161"/>
      <c r="N493" s="160"/>
      <c r="O493" s="160"/>
      <c r="P493" s="160"/>
      <c r="Q493" s="160"/>
      <c r="R493" s="161"/>
      <c r="S493" s="161"/>
      <c r="T493" s="161"/>
      <c r="U493" s="161"/>
      <c r="V493" s="161"/>
      <c r="W493" s="161"/>
      <c r="X493" s="161"/>
      <c r="Y493" s="161"/>
      <c r="Z493" s="150"/>
      <c r="AA493" s="150"/>
      <c r="AB493" s="150"/>
      <c r="AC493" s="150"/>
      <c r="AD493" s="150"/>
      <c r="AE493" s="150"/>
      <c r="AF493" s="150"/>
      <c r="AG493" s="150" t="s">
        <v>168</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76">
        <v>139</v>
      </c>
      <c r="B494" s="177" t="s">
        <v>762</v>
      </c>
      <c r="C494" s="193" t="s">
        <v>763</v>
      </c>
      <c r="D494" s="178" t="s">
        <v>176</v>
      </c>
      <c r="E494" s="179">
        <v>43.206400000000002</v>
      </c>
      <c r="F494" s="180"/>
      <c r="G494" s="181">
        <f>ROUND(E494*F494,2)</f>
        <v>0</v>
      </c>
      <c r="H494" s="180"/>
      <c r="I494" s="181">
        <f>ROUND(E494*H494,2)</f>
        <v>0</v>
      </c>
      <c r="J494" s="180"/>
      <c r="K494" s="181">
        <f>ROUND(E494*J494,2)</f>
        <v>0</v>
      </c>
      <c r="L494" s="181">
        <v>21</v>
      </c>
      <c r="M494" s="181">
        <f>G494*(1+L494/100)</f>
        <v>0</v>
      </c>
      <c r="N494" s="179">
        <v>1.3999999999999999E-4</v>
      </c>
      <c r="O494" s="179">
        <f>ROUND(E494*N494,2)</f>
        <v>0.01</v>
      </c>
      <c r="P494" s="179">
        <v>0</v>
      </c>
      <c r="Q494" s="179">
        <f>ROUND(E494*P494,2)</f>
        <v>0</v>
      </c>
      <c r="R494" s="181" t="s">
        <v>565</v>
      </c>
      <c r="S494" s="181" t="s">
        <v>145</v>
      </c>
      <c r="T494" s="182" t="s">
        <v>145</v>
      </c>
      <c r="U494" s="161">
        <v>0.10191</v>
      </c>
      <c r="V494" s="161">
        <f>ROUND(E494*U494,2)</f>
        <v>4.4000000000000004</v>
      </c>
      <c r="W494" s="161"/>
      <c r="X494" s="161" t="s">
        <v>178</v>
      </c>
      <c r="Y494" s="161" t="s">
        <v>179</v>
      </c>
      <c r="Z494" s="150"/>
      <c r="AA494" s="150"/>
      <c r="AB494" s="150"/>
      <c r="AC494" s="150"/>
      <c r="AD494" s="150"/>
      <c r="AE494" s="150"/>
      <c r="AF494" s="150"/>
      <c r="AG494" s="150" t="s">
        <v>180</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2" x14ac:dyDescent="0.2">
      <c r="A495" s="157"/>
      <c r="B495" s="158"/>
      <c r="C495" s="194" t="s">
        <v>214</v>
      </c>
      <c r="D495" s="166"/>
      <c r="E495" s="167">
        <v>43.206400000000002</v>
      </c>
      <c r="F495" s="161"/>
      <c r="G495" s="161"/>
      <c r="H495" s="161"/>
      <c r="I495" s="161"/>
      <c r="J495" s="161"/>
      <c r="K495" s="161"/>
      <c r="L495" s="161"/>
      <c r="M495" s="161"/>
      <c r="N495" s="160"/>
      <c r="O495" s="160"/>
      <c r="P495" s="160"/>
      <c r="Q495" s="160"/>
      <c r="R495" s="161"/>
      <c r="S495" s="161"/>
      <c r="T495" s="161"/>
      <c r="U495" s="161"/>
      <c r="V495" s="161"/>
      <c r="W495" s="161"/>
      <c r="X495" s="161"/>
      <c r="Y495" s="161"/>
      <c r="Z495" s="150"/>
      <c r="AA495" s="150"/>
      <c r="AB495" s="150"/>
      <c r="AC495" s="150"/>
      <c r="AD495" s="150"/>
      <c r="AE495" s="150"/>
      <c r="AF495" s="150"/>
      <c r="AG495" s="150" t="s">
        <v>168</v>
      </c>
      <c r="AH495" s="150">
        <v>5</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6">
        <v>140</v>
      </c>
      <c r="B496" s="177" t="s">
        <v>764</v>
      </c>
      <c r="C496" s="193" t="s">
        <v>765</v>
      </c>
      <c r="D496" s="178" t="s">
        <v>176</v>
      </c>
      <c r="E496" s="179">
        <v>212.61</v>
      </c>
      <c r="F496" s="180"/>
      <c r="G496" s="181">
        <f>ROUND(E496*F496,2)</f>
        <v>0</v>
      </c>
      <c r="H496" s="180"/>
      <c r="I496" s="181">
        <f>ROUND(E496*H496,2)</f>
        <v>0</v>
      </c>
      <c r="J496" s="180"/>
      <c r="K496" s="181">
        <f>ROUND(E496*J496,2)</f>
        <v>0</v>
      </c>
      <c r="L496" s="181">
        <v>21</v>
      </c>
      <c r="M496" s="181">
        <f>G496*(1+L496/100)</f>
        <v>0</v>
      </c>
      <c r="N496" s="179">
        <v>3.5E-4</v>
      </c>
      <c r="O496" s="179">
        <f>ROUND(E496*N496,2)</f>
        <v>7.0000000000000007E-2</v>
      </c>
      <c r="P496" s="179">
        <v>0</v>
      </c>
      <c r="Q496" s="179">
        <f>ROUND(E496*P496,2)</f>
        <v>0</v>
      </c>
      <c r="R496" s="181" t="s">
        <v>565</v>
      </c>
      <c r="S496" s="181" t="s">
        <v>145</v>
      </c>
      <c r="T496" s="182" t="s">
        <v>145</v>
      </c>
      <c r="U496" s="161">
        <v>1.35E-2</v>
      </c>
      <c r="V496" s="161">
        <f>ROUND(E496*U496,2)</f>
        <v>2.87</v>
      </c>
      <c r="W496" s="161"/>
      <c r="X496" s="161" t="s">
        <v>178</v>
      </c>
      <c r="Y496" s="161" t="s">
        <v>207</v>
      </c>
      <c r="Z496" s="150"/>
      <c r="AA496" s="150"/>
      <c r="AB496" s="150"/>
      <c r="AC496" s="150"/>
      <c r="AD496" s="150"/>
      <c r="AE496" s="150"/>
      <c r="AF496" s="150"/>
      <c r="AG496" s="150" t="s">
        <v>180</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2" x14ac:dyDescent="0.2">
      <c r="A497" s="157"/>
      <c r="B497" s="158"/>
      <c r="C497" s="194" t="s">
        <v>766</v>
      </c>
      <c r="D497" s="166"/>
      <c r="E497" s="167">
        <v>212.61</v>
      </c>
      <c r="F497" s="161"/>
      <c r="G497" s="161"/>
      <c r="H497" s="161"/>
      <c r="I497" s="161"/>
      <c r="J497" s="161"/>
      <c r="K497" s="161"/>
      <c r="L497" s="161"/>
      <c r="M497" s="161"/>
      <c r="N497" s="160"/>
      <c r="O497" s="160"/>
      <c r="P497" s="160"/>
      <c r="Q497" s="160"/>
      <c r="R497" s="161"/>
      <c r="S497" s="161"/>
      <c r="T497" s="161"/>
      <c r="U497" s="161"/>
      <c r="V497" s="161"/>
      <c r="W497" s="161"/>
      <c r="X497" s="161"/>
      <c r="Y497" s="161"/>
      <c r="Z497" s="150"/>
      <c r="AA497" s="150"/>
      <c r="AB497" s="150"/>
      <c r="AC497" s="150"/>
      <c r="AD497" s="150"/>
      <c r="AE497" s="150"/>
      <c r="AF497" s="150"/>
      <c r="AG497" s="150" t="s">
        <v>168</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x14ac:dyDescent="0.2">
      <c r="A498" s="169" t="s">
        <v>140</v>
      </c>
      <c r="B498" s="170" t="s">
        <v>106</v>
      </c>
      <c r="C498" s="191" t="s">
        <v>107</v>
      </c>
      <c r="D498" s="171"/>
      <c r="E498" s="172"/>
      <c r="F498" s="173"/>
      <c r="G498" s="173">
        <f>SUMIF(AG499:AG516,"&lt;&gt;NOR",G499:G516)</f>
        <v>0</v>
      </c>
      <c r="H498" s="173"/>
      <c r="I498" s="173">
        <f>SUM(I499:I516)</f>
        <v>0</v>
      </c>
      <c r="J498" s="173"/>
      <c r="K498" s="173">
        <f>SUM(K499:K516)</f>
        <v>0</v>
      </c>
      <c r="L498" s="173"/>
      <c r="M498" s="173">
        <f>SUM(M499:M516)</f>
        <v>0</v>
      </c>
      <c r="N498" s="172"/>
      <c r="O498" s="172">
        <f>SUM(O499:O516)</f>
        <v>3.2599999999999993</v>
      </c>
      <c r="P498" s="172"/>
      <c r="Q498" s="172">
        <f>SUM(Q499:Q516)</f>
        <v>0</v>
      </c>
      <c r="R498" s="173"/>
      <c r="S498" s="173"/>
      <c r="T498" s="174"/>
      <c r="U498" s="168"/>
      <c r="V498" s="168">
        <f>SUM(V499:V516)</f>
        <v>0</v>
      </c>
      <c r="W498" s="168"/>
      <c r="X498" s="168"/>
      <c r="Y498" s="168"/>
      <c r="AG498" t="s">
        <v>141</v>
      </c>
    </row>
    <row r="499" spans="1:60" outlineLevel="1" x14ac:dyDescent="0.2">
      <c r="A499" s="176">
        <v>141</v>
      </c>
      <c r="B499" s="177" t="s">
        <v>767</v>
      </c>
      <c r="C499" s="193" t="s">
        <v>768</v>
      </c>
      <c r="D499" s="178" t="s">
        <v>144</v>
      </c>
      <c r="E499" s="179">
        <v>1</v>
      </c>
      <c r="F499" s="180"/>
      <c r="G499" s="181">
        <f>ROUND(E499*F499,2)</f>
        <v>0</v>
      </c>
      <c r="H499" s="180"/>
      <c r="I499" s="181">
        <f>ROUND(E499*H499,2)</f>
        <v>0</v>
      </c>
      <c r="J499" s="180"/>
      <c r="K499" s="181">
        <f>ROUND(E499*J499,2)</f>
        <v>0</v>
      </c>
      <c r="L499" s="181">
        <v>21</v>
      </c>
      <c r="M499" s="181">
        <f>G499*(1+L499/100)</f>
        <v>0</v>
      </c>
      <c r="N499" s="179">
        <v>0</v>
      </c>
      <c r="O499" s="179">
        <f>ROUND(E499*N499,2)</f>
        <v>0</v>
      </c>
      <c r="P499" s="179">
        <v>0</v>
      </c>
      <c r="Q499" s="179">
        <f>ROUND(E499*P499,2)</f>
        <v>0</v>
      </c>
      <c r="R499" s="181"/>
      <c r="S499" s="181" t="s">
        <v>203</v>
      </c>
      <c r="T499" s="182" t="s">
        <v>276</v>
      </c>
      <c r="U499" s="161">
        <v>0</v>
      </c>
      <c r="V499" s="161">
        <f>ROUND(E499*U499,2)</f>
        <v>0</v>
      </c>
      <c r="W499" s="161"/>
      <c r="X499" s="161" t="s">
        <v>178</v>
      </c>
      <c r="Y499" s="161" t="s">
        <v>179</v>
      </c>
      <c r="Z499" s="150"/>
      <c r="AA499" s="150"/>
      <c r="AB499" s="150"/>
      <c r="AC499" s="150"/>
      <c r="AD499" s="150"/>
      <c r="AE499" s="150"/>
      <c r="AF499" s="150"/>
      <c r="AG499" s="150" t="s">
        <v>180</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2" x14ac:dyDescent="0.2">
      <c r="A500" s="157"/>
      <c r="B500" s="158"/>
      <c r="C500" s="194" t="s">
        <v>769</v>
      </c>
      <c r="D500" s="166"/>
      <c r="E500" s="167">
        <v>1</v>
      </c>
      <c r="F500" s="161"/>
      <c r="G500" s="161"/>
      <c r="H500" s="161"/>
      <c r="I500" s="161"/>
      <c r="J500" s="161"/>
      <c r="K500" s="161"/>
      <c r="L500" s="161"/>
      <c r="M500" s="161"/>
      <c r="N500" s="160"/>
      <c r="O500" s="160"/>
      <c r="P500" s="160"/>
      <c r="Q500" s="160"/>
      <c r="R500" s="161"/>
      <c r="S500" s="161"/>
      <c r="T500" s="161"/>
      <c r="U500" s="161"/>
      <c r="V500" s="161"/>
      <c r="W500" s="161"/>
      <c r="X500" s="161"/>
      <c r="Y500" s="161"/>
      <c r="Z500" s="150"/>
      <c r="AA500" s="150"/>
      <c r="AB500" s="150"/>
      <c r="AC500" s="150"/>
      <c r="AD500" s="150"/>
      <c r="AE500" s="150"/>
      <c r="AF500" s="150"/>
      <c r="AG500" s="150" t="s">
        <v>168</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76">
        <v>142</v>
      </c>
      <c r="B501" s="177" t="s">
        <v>770</v>
      </c>
      <c r="C501" s="193" t="s">
        <v>771</v>
      </c>
      <c r="D501" s="178" t="s">
        <v>674</v>
      </c>
      <c r="E501" s="179">
        <v>1</v>
      </c>
      <c r="F501" s="180"/>
      <c r="G501" s="181">
        <f>ROUND(E501*F501,2)</f>
        <v>0</v>
      </c>
      <c r="H501" s="180"/>
      <c r="I501" s="181">
        <f>ROUND(E501*H501,2)</f>
        <v>0</v>
      </c>
      <c r="J501" s="180"/>
      <c r="K501" s="181">
        <f>ROUND(E501*J501,2)</f>
        <v>0</v>
      </c>
      <c r="L501" s="181">
        <v>21</v>
      </c>
      <c r="M501" s="181">
        <f>G501*(1+L501/100)</f>
        <v>0</v>
      </c>
      <c r="N501" s="179">
        <v>0</v>
      </c>
      <c r="O501" s="179">
        <f>ROUND(E501*N501,2)</f>
        <v>0</v>
      </c>
      <c r="P501" s="179">
        <v>0</v>
      </c>
      <c r="Q501" s="179">
        <f>ROUND(E501*P501,2)</f>
        <v>0</v>
      </c>
      <c r="R501" s="181"/>
      <c r="S501" s="181" t="s">
        <v>203</v>
      </c>
      <c r="T501" s="182" t="s">
        <v>146</v>
      </c>
      <c r="U501" s="161">
        <v>0</v>
      </c>
      <c r="V501" s="161">
        <f>ROUND(E501*U501,2)</f>
        <v>0</v>
      </c>
      <c r="W501" s="161"/>
      <c r="X501" s="161" t="s">
        <v>178</v>
      </c>
      <c r="Y501" s="161" t="s">
        <v>122</v>
      </c>
      <c r="Z501" s="150"/>
      <c r="AA501" s="150"/>
      <c r="AB501" s="150"/>
      <c r="AC501" s="150"/>
      <c r="AD501" s="150"/>
      <c r="AE501" s="150"/>
      <c r="AF501" s="150"/>
      <c r="AG501" s="150" t="s">
        <v>180</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2" x14ac:dyDescent="0.2">
      <c r="A502" s="157"/>
      <c r="B502" s="158"/>
      <c r="C502" s="194" t="s">
        <v>772</v>
      </c>
      <c r="D502" s="166"/>
      <c r="E502" s="167">
        <v>1</v>
      </c>
      <c r="F502" s="161"/>
      <c r="G502" s="161"/>
      <c r="H502" s="161"/>
      <c r="I502" s="161"/>
      <c r="J502" s="161"/>
      <c r="K502" s="161"/>
      <c r="L502" s="161"/>
      <c r="M502" s="161"/>
      <c r="N502" s="160"/>
      <c r="O502" s="160"/>
      <c r="P502" s="160"/>
      <c r="Q502" s="160"/>
      <c r="R502" s="161"/>
      <c r="S502" s="161"/>
      <c r="T502" s="161"/>
      <c r="U502" s="161"/>
      <c r="V502" s="161"/>
      <c r="W502" s="161"/>
      <c r="X502" s="161"/>
      <c r="Y502" s="161"/>
      <c r="Z502" s="150"/>
      <c r="AA502" s="150"/>
      <c r="AB502" s="150"/>
      <c r="AC502" s="150"/>
      <c r="AD502" s="150"/>
      <c r="AE502" s="150"/>
      <c r="AF502" s="150"/>
      <c r="AG502" s="150" t="s">
        <v>168</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ht="22.5" outlineLevel="1" x14ac:dyDescent="0.2">
      <c r="A503" s="176">
        <v>143</v>
      </c>
      <c r="B503" s="177" t="s">
        <v>773</v>
      </c>
      <c r="C503" s="193" t="s">
        <v>774</v>
      </c>
      <c r="D503" s="178" t="s">
        <v>202</v>
      </c>
      <c r="E503" s="179">
        <v>1</v>
      </c>
      <c r="F503" s="180"/>
      <c r="G503" s="181">
        <f>ROUND(E503*F503,2)</f>
        <v>0</v>
      </c>
      <c r="H503" s="180"/>
      <c r="I503" s="181">
        <f>ROUND(E503*H503,2)</f>
        <v>0</v>
      </c>
      <c r="J503" s="180"/>
      <c r="K503" s="181">
        <f>ROUND(E503*J503,2)</f>
        <v>0</v>
      </c>
      <c r="L503" s="181">
        <v>21</v>
      </c>
      <c r="M503" s="181">
        <f>G503*(1+L503/100)</f>
        <v>0</v>
      </c>
      <c r="N503" s="179">
        <v>0.09</v>
      </c>
      <c r="O503" s="179">
        <f>ROUND(E503*N503,2)</f>
        <v>0.09</v>
      </c>
      <c r="P503" s="179">
        <v>0</v>
      </c>
      <c r="Q503" s="179">
        <f>ROUND(E503*P503,2)</f>
        <v>0</v>
      </c>
      <c r="R503" s="181"/>
      <c r="S503" s="181" t="s">
        <v>203</v>
      </c>
      <c r="T503" s="182" t="s">
        <v>146</v>
      </c>
      <c r="U503" s="161">
        <v>0</v>
      </c>
      <c r="V503" s="161">
        <f>ROUND(E503*U503,2)</f>
        <v>0</v>
      </c>
      <c r="W503" s="161"/>
      <c r="X503" s="161" t="s">
        <v>178</v>
      </c>
      <c r="Y503" s="161" t="s">
        <v>122</v>
      </c>
      <c r="Z503" s="150"/>
      <c r="AA503" s="150"/>
      <c r="AB503" s="150"/>
      <c r="AC503" s="150"/>
      <c r="AD503" s="150"/>
      <c r="AE503" s="150"/>
      <c r="AF503" s="150"/>
      <c r="AG503" s="150" t="s">
        <v>180</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2" x14ac:dyDescent="0.2">
      <c r="A504" s="157"/>
      <c r="B504" s="158"/>
      <c r="C504" s="194" t="s">
        <v>775</v>
      </c>
      <c r="D504" s="166"/>
      <c r="E504" s="167">
        <v>1</v>
      </c>
      <c r="F504" s="161"/>
      <c r="G504" s="161"/>
      <c r="H504" s="161"/>
      <c r="I504" s="161"/>
      <c r="J504" s="161"/>
      <c r="K504" s="161"/>
      <c r="L504" s="161"/>
      <c r="M504" s="161"/>
      <c r="N504" s="160"/>
      <c r="O504" s="160"/>
      <c r="P504" s="160"/>
      <c r="Q504" s="160"/>
      <c r="R504" s="161"/>
      <c r="S504" s="161"/>
      <c r="T504" s="161"/>
      <c r="U504" s="161"/>
      <c r="V504" s="161"/>
      <c r="W504" s="161"/>
      <c r="X504" s="161"/>
      <c r="Y504" s="161"/>
      <c r="Z504" s="150"/>
      <c r="AA504" s="150"/>
      <c r="AB504" s="150"/>
      <c r="AC504" s="150"/>
      <c r="AD504" s="150"/>
      <c r="AE504" s="150"/>
      <c r="AF504" s="150"/>
      <c r="AG504" s="150" t="s">
        <v>168</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76">
        <v>144</v>
      </c>
      <c r="B505" s="177" t="s">
        <v>776</v>
      </c>
      <c r="C505" s="193" t="s">
        <v>777</v>
      </c>
      <c r="D505" s="178" t="s">
        <v>202</v>
      </c>
      <c r="E505" s="179">
        <v>4</v>
      </c>
      <c r="F505" s="180"/>
      <c r="G505" s="181">
        <f>ROUND(E505*F505,2)</f>
        <v>0</v>
      </c>
      <c r="H505" s="180"/>
      <c r="I505" s="181">
        <f>ROUND(E505*H505,2)</f>
        <v>0</v>
      </c>
      <c r="J505" s="180"/>
      <c r="K505" s="181">
        <f>ROUND(E505*J505,2)</f>
        <v>0</v>
      </c>
      <c r="L505" s="181">
        <v>21</v>
      </c>
      <c r="M505" s="181">
        <f>G505*(1+L505/100)</f>
        <v>0</v>
      </c>
      <c r="N505" s="179">
        <v>0.09</v>
      </c>
      <c r="O505" s="179">
        <f>ROUND(E505*N505,2)</f>
        <v>0.36</v>
      </c>
      <c r="P505" s="179">
        <v>0</v>
      </c>
      <c r="Q505" s="179">
        <f>ROUND(E505*P505,2)</f>
        <v>0</v>
      </c>
      <c r="R505" s="181"/>
      <c r="S505" s="181" t="s">
        <v>203</v>
      </c>
      <c r="T505" s="182" t="s">
        <v>146</v>
      </c>
      <c r="U505" s="161">
        <v>0</v>
      </c>
      <c r="V505" s="161">
        <f>ROUND(E505*U505,2)</f>
        <v>0</v>
      </c>
      <c r="W505" s="161"/>
      <c r="X505" s="161" t="s">
        <v>178</v>
      </c>
      <c r="Y505" s="161" t="s">
        <v>122</v>
      </c>
      <c r="Z505" s="150"/>
      <c r="AA505" s="150"/>
      <c r="AB505" s="150"/>
      <c r="AC505" s="150"/>
      <c r="AD505" s="150"/>
      <c r="AE505" s="150"/>
      <c r="AF505" s="150"/>
      <c r="AG505" s="150" t="s">
        <v>180</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2" x14ac:dyDescent="0.2">
      <c r="A506" s="157"/>
      <c r="B506" s="158"/>
      <c r="C506" s="194" t="s">
        <v>778</v>
      </c>
      <c r="D506" s="166"/>
      <c r="E506" s="167">
        <v>4</v>
      </c>
      <c r="F506" s="161"/>
      <c r="G506" s="161"/>
      <c r="H506" s="161"/>
      <c r="I506" s="161"/>
      <c r="J506" s="161"/>
      <c r="K506" s="161"/>
      <c r="L506" s="161"/>
      <c r="M506" s="161"/>
      <c r="N506" s="160"/>
      <c r="O506" s="160"/>
      <c r="P506" s="160"/>
      <c r="Q506" s="160"/>
      <c r="R506" s="161"/>
      <c r="S506" s="161"/>
      <c r="T506" s="161"/>
      <c r="U506" s="161"/>
      <c r="V506" s="161"/>
      <c r="W506" s="161"/>
      <c r="X506" s="161"/>
      <c r="Y506" s="161"/>
      <c r="Z506" s="150"/>
      <c r="AA506" s="150"/>
      <c r="AB506" s="150"/>
      <c r="AC506" s="150"/>
      <c r="AD506" s="150"/>
      <c r="AE506" s="150"/>
      <c r="AF506" s="150"/>
      <c r="AG506" s="150" t="s">
        <v>168</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76">
        <v>145</v>
      </c>
      <c r="B507" s="177" t="s">
        <v>779</v>
      </c>
      <c r="C507" s="193" t="s">
        <v>780</v>
      </c>
      <c r="D507" s="178" t="s">
        <v>202</v>
      </c>
      <c r="E507" s="179">
        <v>29</v>
      </c>
      <c r="F507" s="180"/>
      <c r="G507" s="181">
        <f>ROUND(E507*F507,2)</f>
        <v>0</v>
      </c>
      <c r="H507" s="180"/>
      <c r="I507" s="181">
        <f>ROUND(E507*H507,2)</f>
        <v>0</v>
      </c>
      <c r="J507" s="180"/>
      <c r="K507" s="181">
        <f>ROUND(E507*J507,2)</f>
        <v>0</v>
      </c>
      <c r="L507" s="181">
        <v>21</v>
      </c>
      <c r="M507" s="181">
        <f>G507*(1+L507/100)</f>
        <v>0</v>
      </c>
      <c r="N507" s="179">
        <v>0.09</v>
      </c>
      <c r="O507" s="179">
        <f>ROUND(E507*N507,2)</f>
        <v>2.61</v>
      </c>
      <c r="P507" s="179">
        <v>0</v>
      </c>
      <c r="Q507" s="179">
        <f>ROUND(E507*P507,2)</f>
        <v>0</v>
      </c>
      <c r="R507" s="181"/>
      <c r="S507" s="181" t="s">
        <v>203</v>
      </c>
      <c r="T507" s="182" t="s">
        <v>146</v>
      </c>
      <c r="U507" s="161">
        <v>0</v>
      </c>
      <c r="V507" s="161">
        <f>ROUND(E507*U507,2)</f>
        <v>0</v>
      </c>
      <c r="W507" s="161"/>
      <c r="X507" s="161" t="s">
        <v>178</v>
      </c>
      <c r="Y507" s="161" t="s">
        <v>122</v>
      </c>
      <c r="Z507" s="150"/>
      <c r="AA507" s="150"/>
      <c r="AB507" s="150"/>
      <c r="AC507" s="150"/>
      <c r="AD507" s="150"/>
      <c r="AE507" s="150"/>
      <c r="AF507" s="150"/>
      <c r="AG507" s="150" t="s">
        <v>180</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ht="22.5" outlineLevel="2" x14ac:dyDescent="0.2">
      <c r="A508" s="157"/>
      <c r="B508" s="158"/>
      <c r="C508" s="256" t="s">
        <v>781</v>
      </c>
      <c r="D508" s="257"/>
      <c r="E508" s="257"/>
      <c r="F508" s="257"/>
      <c r="G508" s="257"/>
      <c r="H508" s="161"/>
      <c r="I508" s="161"/>
      <c r="J508" s="161"/>
      <c r="K508" s="161"/>
      <c r="L508" s="161"/>
      <c r="M508" s="161"/>
      <c r="N508" s="160"/>
      <c r="O508" s="160"/>
      <c r="P508" s="160"/>
      <c r="Q508" s="160"/>
      <c r="R508" s="161"/>
      <c r="S508" s="161"/>
      <c r="T508" s="161"/>
      <c r="U508" s="161"/>
      <c r="V508" s="161"/>
      <c r="W508" s="161"/>
      <c r="X508" s="161"/>
      <c r="Y508" s="161"/>
      <c r="Z508" s="150"/>
      <c r="AA508" s="150"/>
      <c r="AB508" s="150"/>
      <c r="AC508" s="150"/>
      <c r="AD508" s="150"/>
      <c r="AE508" s="150"/>
      <c r="AF508" s="150"/>
      <c r="AG508" s="150" t="s">
        <v>153</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90" t="str">
        <f>C508</f>
        <v>Demontáž před vybouráním lignoporu a po zateplení stropu EPS TL. 80 mm a zpětná montáž vnitřního stropního svítidla, včetně dočasného svěšení a opětovného zavěšení přívodního kabelu</v>
      </c>
      <c r="BB508" s="150"/>
      <c r="BC508" s="150"/>
      <c r="BD508" s="150"/>
      <c r="BE508" s="150"/>
      <c r="BF508" s="150"/>
      <c r="BG508" s="150"/>
      <c r="BH508" s="150"/>
    </row>
    <row r="509" spans="1:60" outlineLevel="2" x14ac:dyDescent="0.2">
      <c r="A509" s="157"/>
      <c r="B509" s="158"/>
      <c r="C509" s="194" t="s">
        <v>782</v>
      </c>
      <c r="D509" s="166"/>
      <c r="E509" s="167">
        <v>29</v>
      </c>
      <c r="F509" s="161"/>
      <c r="G509" s="161"/>
      <c r="H509" s="161"/>
      <c r="I509" s="161"/>
      <c r="J509" s="161"/>
      <c r="K509" s="161"/>
      <c r="L509" s="161"/>
      <c r="M509" s="161"/>
      <c r="N509" s="160"/>
      <c r="O509" s="160"/>
      <c r="P509" s="160"/>
      <c r="Q509" s="160"/>
      <c r="R509" s="161"/>
      <c r="S509" s="161"/>
      <c r="T509" s="161"/>
      <c r="U509" s="161"/>
      <c r="V509" s="161"/>
      <c r="W509" s="161"/>
      <c r="X509" s="161"/>
      <c r="Y509" s="161"/>
      <c r="Z509" s="150"/>
      <c r="AA509" s="150"/>
      <c r="AB509" s="150"/>
      <c r="AC509" s="150"/>
      <c r="AD509" s="150"/>
      <c r="AE509" s="150"/>
      <c r="AF509" s="150"/>
      <c r="AG509" s="150" t="s">
        <v>168</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76">
        <v>146</v>
      </c>
      <c r="B510" s="177" t="s">
        <v>783</v>
      </c>
      <c r="C510" s="193" t="s">
        <v>784</v>
      </c>
      <c r="D510" s="178" t="s">
        <v>674</v>
      </c>
      <c r="E510" s="179">
        <v>1</v>
      </c>
      <c r="F510" s="180"/>
      <c r="G510" s="181">
        <f>ROUND(E510*F510,2)</f>
        <v>0</v>
      </c>
      <c r="H510" s="180"/>
      <c r="I510" s="181">
        <f>ROUND(E510*H510,2)</f>
        <v>0</v>
      </c>
      <c r="J510" s="180"/>
      <c r="K510" s="181">
        <f>ROUND(E510*J510,2)</f>
        <v>0</v>
      </c>
      <c r="L510" s="181">
        <v>21</v>
      </c>
      <c r="M510" s="181">
        <f>G510*(1+L510/100)</f>
        <v>0</v>
      </c>
      <c r="N510" s="179">
        <v>0.09</v>
      </c>
      <c r="O510" s="179">
        <f>ROUND(E510*N510,2)</f>
        <v>0.09</v>
      </c>
      <c r="P510" s="179">
        <v>0</v>
      </c>
      <c r="Q510" s="179">
        <f>ROUND(E510*P510,2)</f>
        <v>0</v>
      </c>
      <c r="R510" s="181"/>
      <c r="S510" s="181" t="s">
        <v>203</v>
      </c>
      <c r="T510" s="182" t="s">
        <v>146</v>
      </c>
      <c r="U510" s="161">
        <v>0</v>
      </c>
      <c r="V510" s="161">
        <f>ROUND(E510*U510,2)</f>
        <v>0</v>
      </c>
      <c r="W510" s="161"/>
      <c r="X510" s="161" t="s">
        <v>178</v>
      </c>
      <c r="Y510" s="161" t="s">
        <v>122</v>
      </c>
      <c r="Z510" s="150"/>
      <c r="AA510" s="150"/>
      <c r="AB510" s="150"/>
      <c r="AC510" s="150"/>
      <c r="AD510" s="150"/>
      <c r="AE510" s="150"/>
      <c r="AF510" s="150"/>
      <c r="AG510" s="150" t="s">
        <v>180</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ht="22.5" outlineLevel="2" x14ac:dyDescent="0.2">
      <c r="A511" s="157"/>
      <c r="B511" s="158"/>
      <c r="C511" s="256" t="s">
        <v>781</v>
      </c>
      <c r="D511" s="257"/>
      <c r="E511" s="257"/>
      <c r="F511" s="257"/>
      <c r="G511" s="257"/>
      <c r="H511" s="161"/>
      <c r="I511" s="161"/>
      <c r="J511" s="161"/>
      <c r="K511" s="161"/>
      <c r="L511" s="161"/>
      <c r="M511" s="161"/>
      <c r="N511" s="160"/>
      <c r="O511" s="160"/>
      <c r="P511" s="160"/>
      <c r="Q511" s="160"/>
      <c r="R511" s="161"/>
      <c r="S511" s="161"/>
      <c r="T511" s="161"/>
      <c r="U511" s="161"/>
      <c r="V511" s="161"/>
      <c r="W511" s="161"/>
      <c r="X511" s="161"/>
      <c r="Y511" s="161"/>
      <c r="Z511" s="150"/>
      <c r="AA511" s="150"/>
      <c r="AB511" s="150"/>
      <c r="AC511" s="150"/>
      <c r="AD511" s="150"/>
      <c r="AE511" s="150"/>
      <c r="AF511" s="150"/>
      <c r="AG511" s="150" t="s">
        <v>153</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90" t="str">
        <f>C511</f>
        <v>Demontáž před vybouráním lignoporu a po zateplení stropu EPS TL. 80 mm a zpětná montáž vnitřního stropního svítidla, včetně dočasného svěšení a opětovného zavěšení přívodního kabelu</v>
      </c>
      <c r="BB511" s="150"/>
      <c r="BC511" s="150"/>
      <c r="BD511" s="150"/>
      <c r="BE511" s="150"/>
      <c r="BF511" s="150"/>
      <c r="BG511" s="150"/>
      <c r="BH511" s="150"/>
    </row>
    <row r="512" spans="1:60" outlineLevel="2" x14ac:dyDescent="0.2">
      <c r="A512" s="157"/>
      <c r="B512" s="158"/>
      <c r="C512" s="194" t="s">
        <v>785</v>
      </c>
      <c r="D512" s="166"/>
      <c r="E512" s="167">
        <v>1</v>
      </c>
      <c r="F512" s="161"/>
      <c r="G512" s="161"/>
      <c r="H512" s="161"/>
      <c r="I512" s="161"/>
      <c r="J512" s="161"/>
      <c r="K512" s="161"/>
      <c r="L512" s="161"/>
      <c r="M512" s="161"/>
      <c r="N512" s="160"/>
      <c r="O512" s="160"/>
      <c r="P512" s="160"/>
      <c r="Q512" s="160"/>
      <c r="R512" s="161"/>
      <c r="S512" s="161"/>
      <c r="T512" s="161"/>
      <c r="U512" s="161"/>
      <c r="V512" s="161"/>
      <c r="W512" s="161"/>
      <c r="X512" s="161"/>
      <c r="Y512" s="161"/>
      <c r="Z512" s="150"/>
      <c r="AA512" s="150"/>
      <c r="AB512" s="150"/>
      <c r="AC512" s="150"/>
      <c r="AD512" s="150"/>
      <c r="AE512" s="150"/>
      <c r="AF512" s="150"/>
      <c r="AG512" s="150" t="s">
        <v>168</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76">
        <v>147</v>
      </c>
      <c r="B513" s="177" t="s">
        <v>786</v>
      </c>
      <c r="C513" s="193" t="s">
        <v>787</v>
      </c>
      <c r="D513" s="178" t="s">
        <v>202</v>
      </c>
      <c r="E513" s="179">
        <v>1</v>
      </c>
      <c r="F513" s="180"/>
      <c r="G513" s="181">
        <f>ROUND(E513*F513,2)</f>
        <v>0</v>
      </c>
      <c r="H513" s="180"/>
      <c r="I513" s="181">
        <f>ROUND(E513*H513,2)</f>
        <v>0</v>
      </c>
      <c r="J513" s="180"/>
      <c r="K513" s="181">
        <f>ROUND(E513*J513,2)</f>
        <v>0</v>
      </c>
      <c r="L513" s="181">
        <v>21</v>
      </c>
      <c r="M513" s="181">
        <f>G513*(1+L513/100)</f>
        <v>0</v>
      </c>
      <c r="N513" s="179">
        <v>0.09</v>
      </c>
      <c r="O513" s="179">
        <f>ROUND(E513*N513,2)</f>
        <v>0.09</v>
      </c>
      <c r="P513" s="179">
        <v>0</v>
      </c>
      <c r="Q513" s="179">
        <f>ROUND(E513*P513,2)</f>
        <v>0</v>
      </c>
      <c r="R513" s="181"/>
      <c r="S513" s="181" t="s">
        <v>203</v>
      </c>
      <c r="T513" s="182" t="s">
        <v>276</v>
      </c>
      <c r="U513" s="161">
        <v>0</v>
      </c>
      <c r="V513" s="161">
        <f>ROUND(E513*U513,2)</f>
        <v>0</v>
      </c>
      <c r="W513" s="161"/>
      <c r="X513" s="161" t="s">
        <v>178</v>
      </c>
      <c r="Y513" s="161" t="s">
        <v>179</v>
      </c>
      <c r="Z513" s="150"/>
      <c r="AA513" s="150"/>
      <c r="AB513" s="150"/>
      <c r="AC513" s="150"/>
      <c r="AD513" s="150"/>
      <c r="AE513" s="150"/>
      <c r="AF513" s="150"/>
      <c r="AG513" s="150" t="s">
        <v>180</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2" x14ac:dyDescent="0.2">
      <c r="A514" s="157"/>
      <c r="B514" s="158"/>
      <c r="C514" s="194" t="s">
        <v>788</v>
      </c>
      <c r="D514" s="166"/>
      <c r="E514" s="167">
        <v>1</v>
      </c>
      <c r="F514" s="161"/>
      <c r="G514" s="161"/>
      <c r="H514" s="161"/>
      <c r="I514" s="161"/>
      <c r="J514" s="161"/>
      <c r="K514" s="161"/>
      <c r="L514" s="161"/>
      <c r="M514" s="161"/>
      <c r="N514" s="160"/>
      <c r="O514" s="160"/>
      <c r="P514" s="160"/>
      <c r="Q514" s="160"/>
      <c r="R514" s="161"/>
      <c r="S514" s="161"/>
      <c r="T514" s="161"/>
      <c r="U514" s="161"/>
      <c r="V514" s="161"/>
      <c r="W514" s="161"/>
      <c r="X514" s="161"/>
      <c r="Y514" s="161"/>
      <c r="Z514" s="150"/>
      <c r="AA514" s="150"/>
      <c r="AB514" s="150"/>
      <c r="AC514" s="150"/>
      <c r="AD514" s="150"/>
      <c r="AE514" s="150"/>
      <c r="AF514" s="150"/>
      <c r="AG514" s="150" t="s">
        <v>168</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76">
        <v>148</v>
      </c>
      <c r="B515" s="177" t="s">
        <v>789</v>
      </c>
      <c r="C515" s="193" t="s">
        <v>790</v>
      </c>
      <c r="D515" s="178" t="s">
        <v>260</v>
      </c>
      <c r="E515" s="179">
        <v>180</v>
      </c>
      <c r="F515" s="180"/>
      <c r="G515" s="181">
        <f>ROUND(E515*F515,2)</f>
        <v>0</v>
      </c>
      <c r="H515" s="180"/>
      <c r="I515" s="181">
        <f>ROUND(E515*H515,2)</f>
        <v>0</v>
      </c>
      <c r="J515" s="180"/>
      <c r="K515" s="181">
        <f>ROUND(E515*J515,2)</f>
        <v>0</v>
      </c>
      <c r="L515" s="181">
        <v>21</v>
      </c>
      <c r="M515" s="181">
        <f>G515*(1+L515/100)</f>
        <v>0</v>
      </c>
      <c r="N515" s="179">
        <v>1.2999999999999999E-4</v>
      </c>
      <c r="O515" s="179">
        <f>ROUND(E515*N515,2)</f>
        <v>0.02</v>
      </c>
      <c r="P515" s="179">
        <v>0</v>
      </c>
      <c r="Q515" s="179">
        <f>ROUND(E515*P515,2)</f>
        <v>0</v>
      </c>
      <c r="R515" s="181" t="s">
        <v>195</v>
      </c>
      <c r="S515" s="181" t="s">
        <v>145</v>
      </c>
      <c r="T515" s="182" t="s">
        <v>145</v>
      </c>
      <c r="U515" s="161">
        <v>0</v>
      </c>
      <c r="V515" s="161">
        <f>ROUND(E515*U515,2)</f>
        <v>0</v>
      </c>
      <c r="W515" s="161"/>
      <c r="X515" s="161" t="s">
        <v>196</v>
      </c>
      <c r="Y515" s="161" t="s">
        <v>179</v>
      </c>
      <c r="Z515" s="150"/>
      <c r="AA515" s="150"/>
      <c r="AB515" s="150"/>
      <c r="AC515" s="150"/>
      <c r="AD515" s="150"/>
      <c r="AE515" s="150"/>
      <c r="AF515" s="150"/>
      <c r="AG515" s="150" t="s">
        <v>197</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2" x14ac:dyDescent="0.2">
      <c r="A516" s="157"/>
      <c r="B516" s="158"/>
      <c r="C516" s="194" t="s">
        <v>791</v>
      </c>
      <c r="D516" s="166"/>
      <c r="E516" s="167">
        <v>180</v>
      </c>
      <c r="F516" s="161"/>
      <c r="G516" s="161"/>
      <c r="H516" s="161"/>
      <c r="I516" s="161"/>
      <c r="J516" s="161"/>
      <c r="K516" s="161"/>
      <c r="L516" s="161"/>
      <c r="M516" s="161"/>
      <c r="N516" s="160"/>
      <c r="O516" s="160"/>
      <c r="P516" s="160"/>
      <c r="Q516" s="160"/>
      <c r="R516" s="161"/>
      <c r="S516" s="161"/>
      <c r="T516" s="161"/>
      <c r="U516" s="161"/>
      <c r="V516" s="161"/>
      <c r="W516" s="161"/>
      <c r="X516" s="161"/>
      <c r="Y516" s="161"/>
      <c r="Z516" s="150"/>
      <c r="AA516" s="150"/>
      <c r="AB516" s="150"/>
      <c r="AC516" s="150"/>
      <c r="AD516" s="150"/>
      <c r="AE516" s="150"/>
      <c r="AF516" s="150"/>
      <c r="AG516" s="150" t="s">
        <v>168</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x14ac:dyDescent="0.2">
      <c r="A517" s="169" t="s">
        <v>140</v>
      </c>
      <c r="B517" s="170" t="s">
        <v>108</v>
      </c>
      <c r="C517" s="191" t="s">
        <v>109</v>
      </c>
      <c r="D517" s="171"/>
      <c r="E517" s="172"/>
      <c r="F517" s="173"/>
      <c r="G517" s="173">
        <f>SUMIF(AG518:AG520,"&lt;&gt;NOR",G518:G520)</f>
        <v>0</v>
      </c>
      <c r="H517" s="173"/>
      <c r="I517" s="173">
        <f>SUM(I518:I520)</f>
        <v>0</v>
      </c>
      <c r="J517" s="173"/>
      <c r="K517" s="173">
        <f>SUM(K518:K520)</f>
        <v>0</v>
      </c>
      <c r="L517" s="173"/>
      <c r="M517" s="173">
        <f>SUM(M518:M520)</f>
        <v>0</v>
      </c>
      <c r="N517" s="172"/>
      <c r="O517" s="172">
        <f>SUM(O518:O520)</f>
        <v>0</v>
      </c>
      <c r="P517" s="172"/>
      <c r="Q517" s="172">
        <f>SUM(Q518:Q520)</f>
        <v>0</v>
      </c>
      <c r="R517" s="173"/>
      <c r="S517" s="173"/>
      <c r="T517" s="174"/>
      <c r="U517" s="168"/>
      <c r="V517" s="168">
        <f>SUM(V518:V520)</f>
        <v>143.19</v>
      </c>
      <c r="W517" s="168"/>
      <c r="X517" s="168"/>
      <c r="Y517" s="168"/>
      <c r="AG517" t="s">
        <v>141</v>
      </c>
    </row>
    <row r="518" spans="1:60" outlineLevel="1" x14ac:dyDescent="0.2">
      <c r="A518" s="176">
        <v>149</v>
      </c>
      <c r="B518" s="177" t="s">
        <v>792</v>
      </c>
      <c r="C518" s="193" t="s">
        <v>793</v>
      </c>
      <c r="D518" s="178" t="s">
        <v>487</v>
      </c>
      <c r="E518" s="179">
        <v>292.23455000000001</v>
      </c>
      <c r="F518" s="180"/>
      <c r="G518" s="181">
        <f>ROUND(E518*F518,2)</f>
        <v>0</v>
      </c>
      <c r="H518" s="180"/>
      <c r="I518" s="181">
        <f>ROUND(E518*H518,2)</f>
        <v>0</v>
      </c>
      <c r="J518" s="180"/>
      <c r="K518" s="181">
        <f>ROUND(E518*J518,2)</f>
        <v>0</v>
      </c>
      <c r="L518" s="181">
        <v>21</v>
      </c>
      <c r="M518" s="181">
        <f>G518*(1+L518/100)</f>
        <v>0</v>
      </c>
      <c r="N518" s="179">
        <v>0</v>
      </c>
      <c r="O518" s="179">
        <f>ROUND(E518*N518,2)</f>
        <v>0</v>
      </c>
      <c r="P518" s="179">
        <v>0</v>
      </c>
      <c r="Q518" s="179">
        <f>ROUND(E518*P518,2)</f>
        <v>0</v>
      </c>
      <c r="R518" s="181"/>
      <c r="S518" s="181" t="s">
        <v>203</v>
      </c>
      <c r="T518" s="182" t="s">
        <v>146</v>
      </c>
      <c r="U518" s="161">
        <v>0.49</v>
      </c>
      <c r="V518" s="161">
        <f>ROUND(E518*U518,2)</f>
        <v>143.19</v>
      </c>
      <c r="W518" s="161"/>
      <c r="X518" s="161" t="s">
        <v>794</v>
      </c>
      <c r="Y518" s="161" t="s">
        <v>179</v>
      </c>
      <c r="Z518" s="150"/>
      <c r="AA518" s="150"/>
      <c r="AB518" s="150"/>
      <c r="AC518" s="150"/>
      <c r="AD518" s="150"/>
      <c r="AE518" s="150"/>
      <c r="AF518" s="150"/>
      <c r="AG518" s="150" t="s">
        <v>795</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2" x14ac:dyDescent="0.2">
      <c r="A519" s="157"/>
      <c r="B519" s="158"/>
      <c r="C519" s="256" t="s">
        <v>796</v>
      </c>
      <c r="D519" s="257"/>
      <c r="E519" s="257"/>
      <c r="F519" s="257"/>
      <c r="G519" s="257"/>
      <c r="H519" s="161"/>
      <c r="I519" s="161"/>
      <c r="J519" s="161"/>
      <c r="K519" s="161"/>
      <c r="L519" s="161"/>
      <c r="M519" s="161"/>
      <c r="N519" s="160"/>
      <c r="O519" s="160"/>
      <c r="P519" s="160"/>
      <c r="Q519" s="160"/>
      <c r="R519" s="161"/>
      <c r="S519" s="161"/>
      <c r="T519" s="161"/>
      <c r="U519" s="161"/>
      <c r="V519" s="161"/>
      <c r="W519" s="161"/>
      <c r="X519" s="161"/>
      <c r="Y519" s="161"/>
      <c r="Z519" s="150"/>
      <c r="AA519" s="150"/>
      <c r="AB519" s="150"/>
      <c r="AC519" s="150"/>
      <c r="AD519" s="150"/>
      <c r="AE519" s="150"/>
      <c r="AF519" s="150"/>
      <c r="AG519" s="150" t="s">
        <v>153</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3" x14ac:dyDescent="0.2">
      <c r="A520" s="157"/>
      <c r="B520" s="158"/>
      <c r="C520" s="258" t="s">
        <v>797</v>
      </c>
      <c r="D520" s="259"/>
      <c r="E520" s="259"/>
      <c r="F520" s="259"/>
      <c r="G520" s="259"/>
      <c r="H520" s="161"/>
      <c r="I520" s="161"/>
      <c r="J520" s="161"/>
      <c r="K520" s="161"/>
      <c r="L520" s="161"/>
      <c r="M520" s="161"/>
      <c r="N520" s="160"/>
      <c r="O520" s="160"/>
      <c r="P520" s="160"/>
      <c r="Q520" s="160"/>
      <c r="R520" s="161"/>
      <c r="S520" s="161"/>
      <c r="T520" s="161"/>
      <c r="U520" s="161"/>
      <c r="V520" s="161"/>
      <c r="W520" s="161"/>
      <c r="X520" s="161"/>
      <c r="Y520" s="161"/>
      <c r="Z520" s="150"/>
      <c r="AA520" s="150"/>
      <c r="AB520" s="150"/>
      <c r="AC520" s="150"/>
      <c r="AD520" s="150"/>
      <c r="AE520" s="150"/>
      <c r="AF520" s="150"/>
      <c r="AG520" s="150" t="s">
        <v>153</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x14ac:dyDescent="0.2">
      <c r="A521" s="169" t="s">
        <v>140</v>
      </c>
      <c r="B521" s="170" t="s">
        <v>112</v>
      </c>
      <c r="C521" s="191" t="s">
        <v>28</v>
      </c>
      <c r="D521" s="171"/>
      <c r="E521" s="172"/>
      <c r="F521" s="173"/>
      <c r="G521" s="173">
        <f>SUMIF(AG522:AG525,"&lt;&gt;NOR",G522:G525)</f>
        <v>0</v>
      </c>
      <c r="H521" s="173"/>
      <c r="I521" s="173">
        <f>SUM(I522:I525)</f>
        <v>0</v>
      </c>
      <c r="J521" s="173"/>
      <c r="K521" s="173">
        <f>SUM(K522:K525)</f>
        <v>0</v>
      </c>
      <c r="L521" s="173"/>
      <c r="M521" s="173">
        <f>SUM(M522:M525)</f>
        <v>0</v>
      </c>
      <c r="N521" s="172"/>
      <c r="O521" s="172">
        <f>SUM(O522:O525)</f>
        <v>0</v>
      </c>
      <c r="P521" s="172"/>
      <c r="Q521" s="172">
        <f>SUM(Q522:Q525)</f>
        <v>0</v>
      </c>
      <c r="R521" s="173"/>
      <c r="S521" s="173"/>
      <c r="T521" s="174"/>
      <c r="U521" s="168"/>
      <c r="V521" s="168">
        <f>SUM(V522:V525)</f>
        <v>0</v>
      </c>
      <c r="W521" s="168"/>
      <c r="X521" s="168"/>
      <c r="Y521" s="168"/>
      <c r="AG521" t="s">
        <v>141</v>
      </c>
    </row>
    <row r="522" spans="1:60" ht="22.5" outlineLevel="1" x14ac:dyDescent="0.2">
      <c r="A522" s="176">
        <v>150</v>
      </c>
      <c r="B522" s="177" t="s">
        <v>798</v>
      </c>
      <c r="C522" s="193" t="s">
        <v>799</v>
      </c>
      <c r="D522" s="178" t="s">
        <v>800</v>
      </c>
      <c r="E522" s="179">
        <v>8000</v>
      </c>
      <c r="F522" s="180"/>
      <c r="G522" s="181">
        <f>ROUND(E522*F522,2)</f>
        <v>0</v>
      </c>
      <c r="H522" s="180"/>
      <c r="I522" s="181">
        <f>ROUND(E522*H522,2)</f>
        <v>0</v>
      </c>
      <c r="J522" s="180"/>
      <c r="K522" s="181">
        <f>ROUND(E522*J522,2)</f>
        <v>0</v>
      </c>
      <c r="L522" s="181">
        <v>21</v>
      </c>
      <c r="M522" s="181">
        <f>G522*(1+L522/100)</f>
        <v>0</v>
      </c>
      <c r="N522" s="179">
        <v>0</v>
      </c>
      <c r="O522" s="179">
        <f>ROUND(E522*N522,2)</f>
        <v>0</v>
      </c>
      <c r="P522" s="179">
        <v>0</v>
      </c>
      <c r="Q522" s="179">
        <f>ROUND(E522*P522,2)</f>
        <v>0</v>
      </c>
      <c r="R522" s="181"/>
      <c r="S522" s="181" t="s">
        <v>203</v>
      </c>
      <c r="T522" s="182" t="s">
        <v>146</v>
      </c>
      <c r="U522" s="161">
        <v>0</v>
      </c>
      <c r="V522" s="161">
        <f>ROUND(E522*U522,2)</f>
        <v>0</v>
      </c>
      <c r="W522" s="161"/>
      <c r="X522" s="161" t="s">
        <v>178</v>
      </c>
      <c r="Y522" s="161" t="s">
        <v>207</v>
      </c>
      <c r="Z522" s="150"/>
      <c r="AA522" s="150"/>
      <c r="AB522" s="150"/>
      <c r="AC522" s="150"/>
      <c r="AD522" s="150"/>
      <c r="AE522" s="150"/>
      <c r="AF522" s="150"/>
      <c r="AG522" s="150" t="s">
        <v>180</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2" x14ac:dyDescent="0.2">
      <c r="A523" s="157"/>
      <c r="B523" s="158"/>
      <c r="C523" s="194" t="s">
        <v>801</v>
      </c>
      <c r="D523" s="166"/>
      <c r="E523" s="167">
        <v>1000</v>
      </c>
      <c r="F523" s="161"/>
      <c r="G523" s="161"/>
      <c r="H523" s="161"/>
      <c r="I523" s="161"/>
      <c r="J523" s="161"/>
      <c r="K523" s="161"/>
      <c r="L523" s="161"/>
      <c r="M523" s="161"/>
      <c r="N523" s="160"/>
      <c r="O523" s="160"/>
      <c r="P523" s="160"/>
      <c r="Q523" s="160"/>
      <c r="R523" s="161"/>
      <c r="S523" s="161"/>
      <c r="T523" s="161"/>
      <c r="U523" s="161"/>
      <c r="V523" s="161"/>
      <c r="W523" s="161"/>
      <c r="X523" s="161"/>
      <c r="Y523" s="161"/>
      <c r="Z523" s="150"/>
      <c r="AA523" s="150"/>
      <c r="AB523" s="150"/>
      <c r="AC523" s="150"/>
      <c r="AD523" s="150"/>
      <c r="AE523" s="150"/>
      <c r="AF523" s="150"/>
      <c r="AG523" s="150" t="s">
        <v>168</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3" x14ac:dyDescent="0.2">
      <c r="A524" s="157"/>
      <c r="B524" s="158"/>
      <c r="C524" s="194" t="s">
        <v>802</v>
      </c>
      <c r="D524" s="166"/>
      <c r="E524" s="167">
        <v>2000</v>
      </c>
      <c r="F524" s="161"/>
      <c r="G524" s="161"/>
      <c r="H524" s="161"/>
      <c r="I524" s="161"/>
      <c r="J524" s="161"/>
      <c r="K524" s="161"/>
      <c r="L524" s="161"/>
      <c r="M524" s="161"/>
      <c r="N524" s="160"/>
      <c r="O524" s="160"/>
      <c r="P524" s="160"/>
      <c r="Q524" s="160"/>
      <c r="R524" s="161"/>
      <c r="S524" s="161"/>
      <c r="T524" s="161"/>
      <c r="U524" s="161"/>
      <c r="V524" s="161"/>
      <c r="W524" s="161"/>
      <c r="X524" s="161"/>
      <c r="Y524" s="161"/>
      <c r="Z524" s="150"/>
      <c r="AA524" s="150"/>
      <c r="AB524" s="150"/>
      <c r="AC524" s="150"/>
      <c r="AD524" s="150"/>
      <c r="AE524" s="150"/>
      <c r="AF524" s="150"/>
      <c r="AG524" s="150" t="s">
        <v>168</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3" x14ac:dyDescent="0.2">
      <c r="A525" s="157"/>
      <c r="B525" s="158"/>
      <c r="C525" s="194" t="s">
        <v>803</v>
      </c>
      <c r="D525" s="166"/>
      <c r="E525" s="167">
        <v>5000</v>
      </c>
      <c r="F525" s="161"/>
      <c r="G525" s="161"/>
      <c r="H525" s="161"/>
      <c r="I525" s="161"/>
      <c r="J525" s="161"/>
      <c r="K525" s="161"/>
      <c r="L525" s="161"/>
      <c r="M525" s="161"/>
      <c r="N525" s="160"/>
      <c r="O525" s="160"/>
      <c r="P525" s="160"/>
      <c r="Q525" s="160"/>
      <c r="R525" s="161"/>
      <c r="S525" s="161"/>
      <c r="T525" s="161"/>
      <c r="U525" s="161"/>
      <c r="V525" s="161"/>
      <c r="W525" s="161"/>
      <c r="X525" s="161"/>
      <c r="Y525" s="161"/>
      <c r="Z525" s="150"/>
      <c r="AA525" s="150"/>
      <c r="AB525" s="150"/>
      <c r="AC525" s="150"/>
      <c r="AD525" s="150"/>
      <c r="AE525" s="150"/>
      <c r="AF525" s="150"/>
      <c r="AG525" s="150" t="s">
        <v>168</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x14ac:dyDescent="0.2">
      <c r="A526" s="3"/>
      <c r="B526" s="4"/>
      <c r="C526" s="195"/>
      <c r="D526" s="6"/>
      <c r="E526" s="3"/>
      <c r="F526" s="3"/>
      <c r="G526" s="3"/>
      <c r="H526" s="3"/>
      <c r="I526" s="3"/>
      <c r="J526" s="3"/>
      <c r="K526" s="3"/>
      <c r="L526" s="3"/>
      <c r="M526" s="3"/>
      <c r="N526" s="3"/>
      <c r="O526" s="3"/>
      <c r="P526" s="3"/>
      <c r="Q526" s="3"/>
      <c r="R526" s="3"/>
      <c r="S526" s="3"/>
      <c r="T526" s="3"/>
      <c r="U526" s="3"/>
      <c r="V526" s="3"/>
      <c r="W526" s="3"/>
      <c r="X526" s="3"/>
      <c r="Y526" s="3"/>
      <c r="AE526">
        <v>15</v>
      </c>
      <c r="AF526">
        <v>21</v>
      </c>
      <c r="AG526" t="s">
        <v>126</v>
      </c>
    </row>
    <row r="527" spans="1:60" x14ac:dyDescent="0.2">
      <c r="A527" s="153"/>
      <c r="B527" s="154" t="s">
        <v>29</v>
      </c>
      <c r="C527" s="196"/>
      <c r="D527" s="155"/>
      <c r="E527" s="156"/>
      <c r="F527" s="156"/>
      <c r="G527" s="175">
        <f>G8+G24+G33+G39+G47+G57+G200+G207+G239+G247+G274+G277+G282+G291+G320+G340+G379+G386+G442+G473+G486+G498+G517+G521</f>
        <v>0</v>
      </c>
      <c r="H527" s="3"/>
      <c r="I527" s="3"/>
      <c r="J527" s="3"/>
      <c r="K527" s="3"/>
      <c r="L527" s="3"/>
      <c r="M527" s="3"/>
      <c r="N527" s="3"/>
      <c r="O527" s="3"/>
      <c r="P527" s="3"/>
      <c r="Q527" s="3"/>
      <c r="R527" s="3"/>
      <c r="S527" s="3"/>
      <c r="T527" s="3"/>
      <c r="U527" s="3"/>
      <c r="V527" s="3"/>
      <c r="W527" s="3"/>
      <c r="X527" s="3"/>
      <c r="Y527" s="3"/>
      <c r="AE527">
        <f>SUMIF(L7:L525,AE526,G7:G525)</f>
        <v>0</v>
      </c>
      <c r="AF527">
        <f>SUMIF(L7:L525,AF526,G7:G525)</f>
        <v>0</v>
      </c>
      <c r="AG527" t="s">
        <v>171</v>
      </c>
    </row>
    <row r="528" spans="1:60" x14ac:dyDescent="0.2">
      <c r="C528" s="197"/>
      <c r="D528" s="10"/>
      <c r="AG528" t="s">
        <v>173</v>
      </c>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FuWYVXs5WOBd/16+/cYfOx6Wk6GR/xu1gGp8unEg5E0GjYXHw4kSe9r6Rg5JrMHbrhZxnOdmh1US/9yLOvOw5w==" saltValue="fnOVz9TyUDagQ7MnbjatPw==" spinCount="100000" sheet="1" formatRows="0"/>
  <mergeCells count="78">
    <mergeCell ref="C520:G520"/>
    <mergeCell ref="C423:G423"/>
    <mergeCell ref="C424:G424"/>
    <mergeCell ref="C441:G441"/>
    <mergeCell ref="C444:G444"/>
    <mergeCell ref="C472:G472"/>
    <mergeCell ref="C475:G475"/>
    <mergeCell ref="C476:G476"/>
    <mergeCell ref="C482:G482"/>
    <mergeCell ref="C508:G508"/>
    <mergeCell ref="C511:G511"/>
    <mergeCell ref="C519:G519"/>
    <mergeCell ref="C422:G422"/>
    <mergeCell ref="C407:G407"/>
    <mergeCell ref="C410:G410"/>
    <mergeCell ref="C411:G411"/>
    <mergeCell ref="C412:G412"/>
    <mergeCell ref="C413:G413"/>
    <mergeCell ref="C414:G414"/>
    <mergeCell ref="C415:G415"/>
    <mergeCell ref="C416:G416"/>
    <mergeCell ref="C419:G419"/>
    <mergeCell ref="C420:G420"/>
    <mergeCell ref="C421:G421"/>
    <mergeCell ref="C402:G402"/>
    <mergeCell ref="C319:G319"/>
    <mergeCell ref="C331:G331"/>
    <mergeCell ref="C342:G342"/>
    <mergeCell ref="C345:G345"/>
    <mergeCell ref="C348:G348"/>
    <mergeCell ref="C351:G351"/>
    <mergeCell ref="C354:G354"/>
    <mergeCell ref="C378:G378"/>
    <mergeCell ref="C385:G385"/>
    <mergeCell ref="C400:G400"/>
    <mergeCell ref="C401:G401"/>
    <mergeCell ref="C281:G281"/>
    <mergeCell ref="C205:G205"/>
    <mergeCell ref="C209:G209"/>
    <mergeCell ref="C210:G210"/>
    <mergeCell ref="C216:G216"/>
    <mergeCell ref="C237:G237"/>
    <mergeCell ref="C249:G249"/>
    <mergeCell ref="C250:G250"/>
    <mergeCell ref="C258:G258"/>
    <mergeCell ref="C259:G259"/>
    <mergeCell ref="C272:G272"/>
    <mergeCell ref="C276:G276"/>
    <mergeCell ref="C202:G202"/>
    <mergeCell ref="C80:G80"/>
    <mergeCell ref="C86:G86"/>
    <mergeCell ref="C89:G89"/>
    <mergeCell ref="C90:G90"/>
    <mergeCell ref="C100:G100"/>
    <mergeCell ref="C140:G140"/>
    <mergeCell ref="C143:G143"/>
    <mergeCell ref="C147:G147"/>
    <mergeCell ref="C153:G153"/>
    <mergeCell ref="C157:G157"/>
    <mergeCell ref="C175:G175"/>
    <mergeCell ref="C74:G74"/>
    <mergeCell ref="C26:G26"/>
    <mergeCell ref="C29:G29"/>
    <mergeCell ref="C35:G35"/>
    <mergeCell ref="C41:G41"/>
    <mergeCell ref="C45:G45"/>
    <mergeCell ref="C49:G49"/>
    <mergeCell ref="C52:G52"/>
    <mergeCell ref="C55:G55"/>
    <mergeCell ref="C59:G59"/>
    <mergeCell ref="C62:G62"/>
    <mergeCell ref="C65:G65"/>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C79D198B7E60468F979E707E5FACA2" ma:contentTypeVersion="13" ma:contentTypeDescription="Vytvoří nový dokument" ma:contentTypeScope="" ma:versionID="b53173ba3f5ed67fbd4f2d53987b7b21">
  <xsd:schema xmlns:xsd="http://www.w3.org/2001/XMLSchema" xmlns:xs="http://www.w3.org/2001/XMLSchema" xmlns:p="http://schemas.microsoft.com/office/2006/metadata/properties" xmlns:ns2="cb8518e5-3586-4e28-a4b0-42c89f704688" xmlns:ns3="9a61d8df-3f63-45b1-8d77-c9158ac84b49" targetNamespace="http://schemas.microsoft.com/office/2006/metadata/properties" ma:root="true" ma:fieldsID="c9fab0107020590e95139ee0456a37f9" ns2:_="" ns3:_="">
    <xsd:import namespace="cb8518e5-3586-4e28-a4b0-42c89f704688"/>
    <xsd:import namespace="9a61d8df-3f63-45b1-8d77-c9158ac84b4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518e5-3586-4e28-a4b0-42c89f7046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c7317140-6cc1-4e69-acf2-2554cd773c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61d8df-3f63-45b1-8d77-c9158ac84b4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9b56bf-a8b4-42ca-bba0-d5d57cf0b229}" ma:internalName="TaxCatchAll" ma:showField="CatchAllData" ma:web="9a61d8df-3f63-45b1-8d77-c9158ac84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61d8df-3f63-45b1-8d77-c9158ac84b49" xsi:nil="true"/>
    <lcf76f155ced4ddcb4097134ff3c332f xmlns="cb8518e5-3586-4e28-a4b0-42c89f7046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9F01AE-E31B-48B5-9022-DAAD626ED8CF}"/>
</file>

<file path=customXml/itemProps2.xml><?xml version="1.0" encoding="utf-8"?>
<ds:datastoreItem xmlns:ds="http://schemas.openxmlformats.org/officeDocument/2006/customXml" ds:itemID="{FE9618DD-439C-4E1B-B6AC-F03ABA4EC9A6}"/>
</file>

<file path=customXml/itemProps3.xml><?xml version="1.0" encoding="utf-8"?>
<ds:datastoreItem xmlns:ds="http://schemas.openxmlformats.org/officeDocument/2006/customXml" ds:itemID="{A0D6126C-7D5A-44FA-A987-B9B4095B0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B01 B00 Pol</vt:lpstr>
      <vt:lpstr>B01 B01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'B01 B00 Pol'!Názvy_tisku</vt:lpstr>
      <vt:lpstr>'B01 B01 Pol'!Názvy_tisku</vt:lpstr>
      <vt:lpstr>oadresa</vt:lpstr>
      <vt:lpstr>Stavba!Objednatel</vt:lpstr>
      <vt:lpstr>Stavba!Objekt</vt:lpstr>
      <vt:lpstr>'B01 B00 Pol'!Oblast_tisku</vt:lpstr>
      <vt:lpstr>'B01 B01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Simerský</dc:creator>
  <cp:lastModifiedBy>Projekce</cp:lastModifiedBy>
  <cp:lastPrinted>2019-03-19T12:27:02Z</cp:lastPrinted>
  <dcterms:created xsi:type="dcterms:W3CDTF">2009-04-08T07:15:50Z</dcterms:created>
  <dcterms:modified xsi:type="dcterms:W3CDTF">2025-07-25T08:18:16Z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0x010100E5C79D198B7E60468F979E707E5FACA2</vt:lpwstr>
  </property>
  <property fmtid="{D5CDD505-2E9C-101B-9397-08002B2CF9AE}" pid="3" name="MediaServiceImageTags">
    <vt:lpwstr/>
  </property>
</Properties>
</file>