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__INVEST_AKCE_PŘIPRAVOVANÉ\Panský_dům_a_zahrada\Kotelna 2025\VZMR\Výkaz výměr\"/>
    </mc:Choice>
  </mc:AlternateContent>
  <bookViews>
    <workbookView xWindow="16485" yWindow="3585" windowWidth="24060" windowHeight="19770" activeTab="1"/>
  </bookViews>
  <sheets>
    <sheet name="Pokyny pro vyplnění" sheetId="11" r:id="rId1"/>
    <sheet name="Stavba" sheetId="1" r:id="rId2"/>
    <sheet name="VzorPolozky" sheetId="10" state="hidden" r:id="rId3"/>
    <sheet name="D.1.2 2 Pol" sheetId="12" r:id="rId4"/>
    <sheet name="D.1.2 7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2 Pol'!$1:$7</definedName>
    <definedName name="_xlnm.Print_Titles" localSheetId="4">'D.1.2 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2 Pol'!$A$1:$Y$500</definedName>
    <definedName name="_xlnm.Print_Area" localSheetId="4">'D.1.2 7 Pol'!$A$1:$Y$246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G43" i="1"/>
  <c r="F43" i="1"/>
  <c r="G42" i="1"/>
  <c r="F42" i="1"/>
  <c r="G41" i="1"/>
  <c r="F41" i="1"/>
  <c r="G39" i="1"/>
  <c r="F39" i="1"/>
  <c r="G245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AF245" i="13" s="1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5" i="13"/>
  <c r="G36" i="13"/>
  <c r="I36" i="13"/>
  <c r="K36" i="13"/>
  <c r="M36" i="13"/>
  <c r="O36" i="13"/>
  <c r="Q36" i="13"/>
  <c r="Q35" i="13" s="1"/>
  <c r="V36" i="13"/>
  <c r="V35" i="13" s="1"/>
  <c r="G38" i="13"/>
  <c r="I38" i="13"/>
  <c r="K38" i="13"/>
  <c r="M38" i="13"/>
  <c r="O38" i="13"/>
  <c r="Q38" i="13"/>
  <c r="V38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O35" i="13" s="1"/>
  <c r="Q42" i="13"/>
  <c r="V42" i="13"/>
  <c r="G44" i="13"/>
  <c r="M44" i="13" s="1"/>
  <c r="I44" i="13"/>
  <c r="I35" i="13" s="1"/>
  <c r="K44" i="13"/>
  <c r="O44" i="13"/>
  <c r="Q44" i="13"/>
  <c r="V44" i="13"/>
  <c r="G46" i="13"/>
  <c r="I46" i="13"/>
  <c r="K46" i="13"/>
  <c r="M46" i="13"/>
  <c r="O46" i="13"/>
  <c r="Q46" i="13"/>
  <c r="V46" i="13"/>
  <c r="G48" i="13"/>
  <c r="M48" i="13" s="1"/>
  <c r="I48" i="13"/>
  <c r="K48" i="13"/>
  <c r="O48" i="13"/>
  <c r="Q48" i="13"/>
  <c r="V48" i="13"/>
  <c r="G50" i="13"/>
  <c r="I50" i="13"/>
  <c r="K50" i="13"/>
  <c r="M50" i="13"/>
  <c r="O50" i="13"/>
  <c r="Q50" i="13"/>
  <c r="V50" i="13"/>
  <c r="G52" i="13"/>
  <c r="I52" i="13"/>
  <c r="K52" i="13"/>
  <c r="K35" i="13" s="1"/>
  <c r="M52" i="13"/>
  <c r="O52" i="13"/>
  <c r="Q52" i="13"/>
  <c r="V52" i="13"/>
  <c r="G54" i="13"/>
  <c r="I54" i="13"/>
  <c r="K54" i="13"/>
  <c r="M54" i="13"/>
  <c r="O54" i="13"/>
  <c r="Q54" i="13"/>
  <c r="V54" i="13"/>
  <c r="G56" i="13"/>
  <c r="I56" i="13"/>
  <c r="K56" i="13"/>
  <c r="M56" i="13"/>
  <c r="O56" i="13"/>
  <c r="Q56" i="13"/>
  <c r="V56" i="13"/>
  <c r="G58" i="13"/>
  <c r="I58" i="13"/>
  <c r="K58" i="13"/>
  <c r="M58" i="13"/>
  <c r="O58" i="13"/>
  <c r="Q58" i="13"/>
  <c r="V58" i="13"/>
  <c r="G60" i="13"/>
  <c r="I60" i="13"/>
  <c r="K60" i="13"/>
  <c r="M60" i="13"/>
  <c r="O60" i="13"/>
  <c r="Q60" i="13"/>
  <c r="V60" i="13"/>
  <c r="G62" i="13"/>
  <c r="M62" i="13" s="1"/>
  <c r="I62" i="13"/>
  <c r="K62" i="13"/>
  <c r="O62" i="13"/>
  <c r="Q62" i="13"/>
  <c r="V62" i="13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70" i="13"/>
  <c r="I70" i="13"/>
  <c r="K70" i="13"/>
  <c r="M70" i="13"/>
  <c r="O70" i="13"/>
  <c r="Q70" i="13"/>
  <c r="V70" i="13"/>
  <c r="G72" i="13"/>
  <c r="I72" i="13"/>
  <c r="K72" i="13"/>
  <c r="M72" i="13"/>
  <c r="O72" i="13"/>
  <c r="Q72" i="13"/>
  <c r="V72" i="13"/>
  <c r="G74" i="13"/>
  <c r="I74" i="13"/>
  <c r="K74" i="13"/>
  <c r="M74" i="13"/>
  <c r="O74" i="13"/>
  <c r="Q74" i="13"/>
  <c r="V74" i="13"/>
  <c r="G76" i="13"/>
  <c r="I76" i="13"/>
  <c r="K76" i="13"/>
  <c r="M76" i="13"/>
  <c r="O76" i="13"/>
  <c r="Q76" i="13"/>
  <c r="V76" i="13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2" i="13"/>
  <c r="I82" i="13"/>
  <c r="K82" i="13"/>
  <c r="M82" i="13"/>
  <c r="O82" i="13"/>
  <c r="Q82" i="13"/>
  <c r="V82" i="13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G88" i="13"/>
  <c r="I88" i="13"/>
  <c r="K88" i="13"/>
  <c r="M88" i="13"/>
  <c r="O88" i="13"/>
  <c r="Q88" i="13"/>
  <c r="V88" i="13"/>
  <c r="G90" i="13"/>
  <c r="M90" i="13" s="1"/>
  <c r="I90" i="13"/>
  <c r="K90" i="13"/>
  <c r="O90" i="13"/>
  <c r="Q90" i="13"/>
  <c r="V90" i="13"/>
  <c r="G92" i="13"/>
  <c r="I92" i="13"/>
  <c r="K92" i="13"/>
  <c r="M92" i="13"/>
  <c r="O92" i="13"/>
  <c r="Q92" i="13"/>
  <c r="V92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0" i="13"/>
  <c r="I100" i="13"/>
  <c r="K100" i="13"/>
  <c r="M100" i="13"/>
  <c r="O100" i="13"/>
  <c r="Q100" i="13"/>
  <c r="V100" i="13"/>
  <c r="G102" i="13"/>
  <c r="I102" i="13"/>
  <c r="K102" i="13"/>
  <c r="M102" i="13"/>
  <c r="O102" i="13"/>
  <c r="Q102" i="13"/>
  <c r="V102" i="13"/>
  <c r="G104" i="13"/>
  <c r="I104" i="13"/>
  <c r="K104" i="13"/>
  <c r="M104" i="13"/>
  <c r="O104" i="13"/>
  <c r="Q104" i="13"/>
  <c r="V104" i="13"/>
  <c r="G108" i="13"/>
  <c r="O108" i="13"/>
  <c r="G109" i="13"/>
  <c r="M109" i="13" s="1"/>
  <c r="I109" i="13"/>
  <c r="I108" i="13" s="1"/>
  <c r="K109" i="13"/>
  <c r="O109" i="13"/>
  <c r="Q109" i="13"/>
  <c r="V109" i="13"/>
  <c r="G111" i="13"/>
  <c r="I111" i="13"/>
  <c r="K111" i="13"/>
  <c r="M111" i="13"/>
  <c r="O111" i="13"/>
  <c r="Q111" i="13"/>
  <c r="V111" i="13"/>
  <c r="G113" i="13"/>
  <c r="M113" i="13" s="1"/>
  <c r="I113" i="13"/>
  <c r="K113" i="13"/>
  <c r="O113" i="13"/>
  <c r="Q113" i="13"/>
  <c r="V113" i="13"/>
  <c r="G115" i="13"/>
  <c r="I115" i="13"/>
  <c r="K115" i="13"/>
  <c r="M115" i="13"/>
  <c r="O115" i="13"/>
  <c r="Q115" i="13"/>
  <c r="V115" i="13"/>
  <c r="G117" i="13"/>
  <c r="I117" i="13"/>
  <c r="K117" i="13"/>
  <c r="K108" i="13" s="1"/>
  <c r="M117" i="13"/>
  <c r="O117" i="13"/>
  <c r="Q117" i="13"/>
  <c r="V117" i="13"/>
  <c r="G119" i="13"/>
  <c r="I119" i="13"/>
  <c r="K119" i="13"/>
  <c r="M119" i="13"/>
  <c r="O119" i="13"/>
  <c r="Q119" i="13"/>
  <c r="V119" i="13"/>
  <c r="G121" i="13"/>
  <c r="I121" i="13"/>
  <c r="K121" i="13"/>
  <c r="M121" i="13"/>
  <c r="O121" i="13"/>
  <c r="Q121" i="13"/>
  <c r="V121" i="13"/>
  <c r="G123" i="13"/>
  <c r="I123" i="13"/>
  <c r="K123" i="13"/>
  <c r="M123" i="13"/>
  <c r="O123" i="13"/>
  <c r="Q123" i="13"/>
  <c r="V123" i="13"/>
  <c r="G125" i="13"/>
  <c r="I125" i="13"/>
  <c r="K125" i="13"/>
  <c r="M125" i="13"/>
  <c r="O125" i="13"/>
  <c r="Q125" i="13"/>
  <c r="Q108" i="13" s="1"/>
  <c r="V125" i="13"/>
  <c r="V108" i="13" s="1"/>
  <c r="G127" i="13"/>
  <c r="M127" i="13" s="1"/>
  <c r="I127" i="13"/>
  <c r="K127" i="13"/>
  <c r="O127" i="13"/>
  <c r="Q127" i="13"/>
  <c r="V127" i="13"/>
  <c r="G132" i="13"/>
  <c r="G131" i="13" s="1"/>
  <c r="I132" i="13"/>
  <c r="I131" i="13" s="1"/>
  <c r="K132" i="13"/>
  <c r="K131" i="13" s="1"/>
  <c r="O132" i="13"/>
  <c r="O131" i="13" s="1"/>
  <c r="Q132" i="13"/>
  <c r="Q131" i="13" s="1"/>
  <c r="V132" i="13"/>
  <c r="G134" i="13"/>
  <c r="I134" i="13"/>
  <c r="K134" i="13"/>
  <c r="M134" i="13"/>
  <c r="O134" i="13"/>
  <c r="Q134" i="13"/>
  <c r="V134" i="13"/>
  <c r="V131" i="13" s="1"/>
  <c r="G136" i="13"/>
  <c r="I136" i="13"/>
  <c r="K136" i="13"/>
  <c r="M136" i="13"/>
  <c r="O136" i="13"/>
  <c r="Q136" i="13"/>
  <c r="V136" i="13"/>
  <c r="G138" i="13"/>
  <c r="I138" i="13"/>
  <c r="K138" i="13"/>
  <c r="M138" i="13"/>
  <c r="O138" i="13"/>
  <c r="Q138" i="13"/>
  <c r="V138" i="13"/>
  <c r="G140" i="13"/>
  <c r="I140" i="13"/>
  <c r="K140" i="13"/>
  <c r="M140" i="13"/>
  <c r="O140" i="13"/>
  <c r="Q140" i="13"/>
  <c r="V140" i="13"/>
  <c r="G142" i="13"/>
  <c r="I142" i="13"/>
  <c r="K142" i="13"/>
  <c r="M142" i="13"/>
  <c r="O142" i="13"/>
  <c r="Q142" i="13"/>
  <c r="V142" i="13"/>
  <c r="G144" i="13"/>
  <c r="I144" i="13"/>
  <c r="K144" i="13"/>
  <c r="M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I148" i="13"/>
  <c r="K148" i="13"/>
  <c r="M148" i="13"/>
  <c r="O148" i="13"/>
  <c r="Q148" i="13"/>
  <c r="V148" i="13"/>
  <c r="G150" i="13"/>
  <c r="I150" i="13"/>
  <c r="K150" i="13"/>
  <c r="M150" i="13"/>
  <c r="O150" i="13"/>
  <c r="Q150" i="13"/>
  <c r="V150" i="13"/>
  <c r="G152" i="13"/>
  <c r="I152" i="13"/>
  <c r="K152" i="13"/>
  <c r="M152" i="13"/>
  <c r="O152" i="13"/>
  <c r="Q152" i="13"/>
  <c r="V152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58" i="13"/>
  <c r="I158" i="13"/>
  <c r="K158" i="13"/>
  <c r="M158" i="13"/>
  <c r="O158" i="13"/>
  <c r="Q158" i="13"/>
  <c r="V158" i="13"/>
  <c r="G160" i="13"/>
  <c r="M160" i="13" s="1"/>
  <c r="I160" i="13"/>
  <c r="K160" i="13"/>
  <c r="O160" i="13"/>
  <c r="Q160" i="13"/>
  <c r="V160" i="13"/>
  <c r="G162" i="13"/>
  <c r="I162" i="13"/>
  <c r="K162" i="13"/>
  <c r="M162" i="13"/>
  <c r="O162" i="13"/>
  <c r="Q162" i="13"/>
  <c r="V162" i="13"/>
  <c r="G164" i="13"/>
  <c r="M164" i="13" s="1"/>
  <c r="I164" i="13"/>
  <c r="K164" i="13"/>
  <c r="O164" i="13"/>
  <c r="Q164" i="13"/>
  <c r="V164" i="13"/>
  <c r="G166" i="13"/>
  <c r="I166" i="13"/>
  <c r="K166" i="13"/>
  <c r="M166" i="13"/>
  <c r="O166" i="13"/>
  <c r="Q166" i="13"/>
  <c r="V166" i="13"/>
  <c r="G168" i="13"/>
  <c r="I168" i="13"/>
  <c r="K168" i="13"/>
  <c r="M168" i="13"/>
  <c r="O168" i="13"/>
  <c r="Q168" i="13"/>
  <c r="V168" i="13"/>
  <c r="G170" i="13"/>
  <c r="I170" i="13"/>
  <c r="K170" i="13"/>
  <c r="M170" i="13"/>
  <c r="O170" i="13"/>
  <c r="Q170" i="13"/>
  <c r="V170" i="13"/>
  <c r="G172" i="13"/>
  <c r="I172" i="13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I176" i="13"/>
  <c r="K176" i="13"/>
  <c r="M176" i="13"/>
  <c r="O176" i="13"/>
  <c r="Q176" i="13"/>
  <c r="V176" i="13"/>
  <c r="G181" i="13"/>
  <c r="I181" i="13"/>
  <c r="I180" i="13" s="1"/>
  <c r="K181" i="13"/>
  <c r="K180" i="13" s="1"/>
  <c r="M181" i="13"/>
  <c r="O181" i="13"/>
  <c r="O180" i="13" s="1"/>
  <c r="Q181" i="13"/>
  <c r="Q180" i="13" s="1"/>
  <c r="V181" i="13"/>
  <c r="V180" i="13" s="1"/>
  <c r="G183" i="13"/>
  <c r="G180" i="13" s="1"/>
  <c r="I183" i="13"/>
  <c r="K183" i="13"/>
  <c r="M183" i="13"/>
  <c r="O183" i="13"/>
  <c r="Q183" i="13"/>
  <c r="V183" i="13"/>
  <c r="G185" i="13"/>
  <c r="I185" i="13"/>
  <c r="K185" i="13"/>
  <c r="M185" i="13"/>
  <c r="O185" i="13"/>
  <c r="Q185" i="13"/>
  <c r="V185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Q189" i="13"/>
  <c r="V189" i="13"/>
  <c r="G191" i="13"/>
  <c r="I191" i="13"/>
  <c r="K191" i="13"/>
  <c r="M191" i="13"/>
  <c r="O191" i="13"/>
  <c r="Q191" i="13"/>
  <c r="V191" i="13"/>
  <c r="G193" i="13"/>
  <c r="M193" i="13" s="1"/>
  <c r="I193" i="13"/>
  <c r="K193" i="13"/>
  <c r="O193" i="13"/>
  <c r="Q193" i="13"/>
  <c r="V193" i="13"/>
  <c r="G195" i="13"/>
  <c r="I195" i="13"/>
  <c r="K195" i="13"/>
  <c r="M195" i="13"/>
  <c r="O195" i="13"/>
  <c r="Q195" i="13"/>
  <c r="V195" i="13"/>
  <c r="G197" i="13"/>
  <c r="M197" i="13" s="1"/>
  <c r="I197" i="13"/>
  <c r="K197" i="13"/>
  <c r="O197" i="13"/>
  <c r="Q197" i="13"/>
  <c r="V197" i="13"/>
  <c r="G199" i="13"/>
  <c r="I199" i="13"/>
  <c r="K199" i="13"/>
  <c r="M199" i="13"/>
  <c r="O199" i="13"/>
  <c r="Q199" i="13"/>
  <c r="V199" i="13"/>
  <c r="G201" i="13"/>
  <c r="I201" i="13"/>
  <c r="K201" i="13"/>
  <c r="M201" i="13"/>
  <c r="O201" i="13"/>
  <c r="Q201" i="13"/>
  <c r="V201" i="13"/>
  <c r="G203" i="13"/>
  <c r="I203" i="13"/>
  <c r="K203" i="13"/>
  <c r="M203" i="13"/>
  <c r="O203" i="13"/>
  <c r="Q203" i="13"/>
  <c r="V203" i="13"/>
  <c r="G205" i="13"/>
  <c r="I205" i="13"/>
  <c r="K205" i="13"/>
  <c r="M205" i="13"/>
  <c r="O205" i="13"/>
  <c r="Q205" i="13"/>
  <c r="V205" i="13"/>
  <c r="G207" i="13"/>
  <c r="I207" i="13"/>
  <c r="K207" i="13"/>
  <c r="M207" i="13"/>
  <c r="O207" i="13"/>
  <c r="Q207" i="13"/>
  <c r="V207" i="13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3" i="13"/>
  <c r="I213" i="13"/>
  <c r="K213" i="13"/>
  <c r="M213" i="13"/>
  <c r="O213" i="13"/>
  <c r="Q213" i="13"/>
  <c r="V213" i="13"/>
  <c r="G215" i="13"/>
  <c r="I215" i="13"/>
  <c r="K215" i="13"/>
  <c r="M215" i="13"/>
  <c r="O215" i="13"/>
  <c r="Q215" i="13"/>
  <c r="V215" i="13"/>
  <c r="G217" i="13"/>
  <c r="I217" i="13"/>
  <c r="K217" i="13"/>
  <c r="M217" i="13"/>
  <c r="O217" i="13"/>
  <c r="Q217" i="13"/>
  <c r="V217" i="13"/>
  <c r="G219" i="13"/>
  <c r="I219" i="13"/>
  <c r="K219" i="13"/>
  <c r="M219" i="13"/>
  <c r="O219" i="13"/>
  <c r="Q219" i="13"/>
  <c r="V219" i="13"/>
  <c r="G221" i="13"/>
  <c r="M221" i="13" s="1"/>
  <c r="I221" i="13"/>
  <c r="K221" i="13"/>
  <c r="O221" i="13"/>
  <c r="Q221" i="13"/>
  <c r="V221" i="13"/>
  <c r="G226" i="13"/>
  <c r="G225" i="13" s="1"/>
  <c r="I226" i="13"/>
  <c r="K226" i="13"/>
  <c r="K225" i="13" s="1"/>
  <c r="O226" i="13"/>
  <c r="Q226" i="13"/>
  <c r="V226" i="13"/>
  <c r="G228" i="13"/>
  <c r="I228" i="13"/>
  <c r="I225" i="13" s="1"/>
  <c r="K228" i="13"/>
  <c r="M228" i="13"/>
  <c r="O228" i="13"/>
  <c r="O225" i="13" s="1"/>
  <c r="Q228" i="13"/>
  <c r="Q225" i="13" s="1"/>
  <c r="V228" i="13"/>
  <c r="V225" i="13" s="1"/>
  <c r="G230" i="13"/>
  <c r="M230" i="13" s="1"/>
  <c r="I230" i="13"/>
  <c r="K230" i="13"/>
  <c r="O230" i="13"/>
  <c r="Q230" i="13"/>
  <c r="V230" i="13"/>
  <c r="G232" i="13"/>
  <c r="I232" i="13"/>
  <c r="K232" i="13"/>
  <c r="M232" i="13"/>
  <c r="O232" i="13"/>
  <c r="Q232" i="13"/>
  <c r="V232" i="13"/>
  <c r="G234" i="13"/>
  <c r="I234" i="13"/>
  <c r="K234" i="13"/>
  <c r="M234" i="13"/>
  <c r="O234" i="13"/>
  <c r="Q234" i="13"/>
  <c r="V234" i="13"/>
  <c r="G236" i="13"/>
  <c r="I236" i="13"/>
  <c r="K236" i="13"/>
  <c r="M236" i="13"/>
  <c r="O236" i="13"/>
  <c r="Q236" i="13"/>
  <c r="V236" i="13"/>
  <c r="G238" i="13"/>
  <c r="I238" i="13"/>
  <c r="K238" i="13"/>
  <c r="M238" i="13"/>
  <c r="O238" i="13"/>
  <c r="Q238" i="13"/>
  <c r="V238" i="13"/>
  <c r="G240" i="13"/>
  <c r="M240" i="13" s="1"/>
  <c r="I240" i="13"/>
  <c r="K240" i="13"/>
  <c r="O240" i="13"/>
  <c r="Q240" i="13"/>
  <c r="V240" i="13"/>
  <c r="AE245" i="13"/>
  <c r="G499" i="12"/>
  <c r="BA489" i="12"/>
  <c r="BA394" i="12"/>
  <c r="BA261" i="12"/>
  <c r="BA259" i="12"/>
  <c r="BA257" i="12"/>
  <c r="BA247" i="12"/>
  <c r="BA203" i="12"/>
  <c r="BA201" i="12"/>
  <c r="BA199" i="12"/>
  <c r="BA197" i="12"/>
  <c r="BA195" i="12"/>
  <c r="BA151" i="12"/>
  <c r="BA145" i="12"/>
  <c r="BA91" i="12"/>
  <c r="BA89" i="12"/>
  <c r="BA14" i="12"/>
  <c r="BA12" i="12"/>
  <c r="BA10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I16" i="12"/>
  <c r="I15" i="12" s="1"/>
  <c r="K16" i="12"/>
  <c r="K15" i="12" s="1"/>
  <c r="M16" i="12"/>
  <c r="M15" i="12" s="1"/>
  <c r="O16" i="12"/>
  <c r="Q16" i="12"/>
  <c r="Q15" i="12" s="1"/>
  <c r="V16" i="12"/>
  <c r="V15" i="12" s="1"/>
  <c r="G17" i="12"/>
  <c r="I17" i="12"/>
  <c r="K17" i="12"/>
  <c r="M17" i="12"/>
  <c r="G18" i="12"/>
  <c r="I18" i="12"/>
  <c r="K18" i="12"/>
  <c r="M18" i="12"/>
  <c r="O18" i="12"/>
  <c r="O17" i="12" s="1"/>
  <c r="Q18" i="12"/>
  <c r="Q17" i="12" s="1"/>
  <c r="V18" i="12"/>
  <c r="V17" i="12" s="1"/>
  <c r="G20" i="12"/>
  <c r="I20" i="12"/>
  <c r="I19" i="12" s="1"/>
  <c r="K20" i="12"/>
  <c r="M20" i="12"/>
  <c r="O20" i="12"/>
  <c r="Q20" i="12"/>
  <c r="Q19" i="12" s="1"/>
  <c r="V20" i="12"/>
  <c r="V19" i="12" s="1"/>
  <c r="G21" i="12"/>
  <c r="G19" i="12" s="1"/>
  <c r="I21" i="12"/>
  <c r="K21" i="12"/>
  <c r="K19" i="12" s="1"/>
  <c r="O21" i="12"/>
  <c r="O19" i="12" s="1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3" i="12"/>
  <c r="I33" i="12"/>
  <c r="K33" i="12"/>
  <c r="M33" i="12"/>
  <c r="O33" i="12"/>
  <c r="Q33" i="12"/>
  <c r="V33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3" i="12"/>
  <c r="I43" i="12"/>
  <c r="K43" i="12"/>
  <c r="M43" i="12"/>
  <c r="O43" i="12"/>
  <c r="Q43" i="12"/>
  <c r="V43" i="12"/>
  <c r="G46" i="12"/>
  <c r="I46" i="12"/>
  <c r="K46" i="12"/>
  <c r="M46" i="12"/>
  <c r="O46" i="12"/>
  <c r="Q46" i="12"/>
  <c r="V46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V53" i="12"/>
  <c r="G54" i="12"/>
  <c r="I54" i="12"/>
  <c r="K54" i="12"/>
  <c r="M54" i="12"/>
  <c r="M53" i="12" s="1"/>
  <c r="O54" i="12"/>
  <c r="O53" i="12" s="1"/>
  <c r="Q54" i="12"/>
  <c r="Q53" i="12" s="1"/>
  <c r="V54" i="12"/>
  <c r="G57" i="12"/>
  <c r="I57" i="12"/>
  <c r="I53" i="12" s="1"/>
  <c r="K57" i="12"/>
  <c r="K53" i="12" s="1"/>
  <c r="M57" i="12"/>
  <c r="O57" i="12"/>
  <c r="Q57" i="12"/>
  <c r="V57" i="12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4" i="12"/>
  <c r="I64" i="12"/>
  <c r="I62" i="12" s="1"/>
  <c r="K64" i="12"/>
  <c r="K62" i="12" s="1"/>
  <c r="M64" i="12"/>
  <c r="O64" i="12"/>
  <c r="Q64" i="12"/>
  <c r="Q62" i="12" s="1"/>
  <c r="V64" i="12"/>
  <c r="V62" i="12" s="1"/>
  <c r="G65" i="12"/>
  <c r="M65" i="12" s="1"/>
  <c r="I65" i="12"/>
  <c r="K65" i="12"/>
  <c r="O65" i="12"/>
  <c r="Q65" i="12"/>
  <c r="V65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O62" i="12" s="1"/>
  <c r="Q75" i="12"/>
  <c r="V75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5" i="12"/>
  <c r="G84" i="12" s="1"/>
  <c r="I85" i="12"/>
  <c r="I84" i="12" s="1"/>
  <c r="K85" i="12"/>
  <c r="K84" i="12" s="1"/>
  <c r="O85" i="12"/>
  <c r="O84" i="12" s="1"/>
  <c r="Q85" i="12"/>
  <c r="V85" i="12"/>
  <c r="G86" i="12"/>
  <c r="I86" i="12"/>
  <c r="K86" i="12"/>
  <c r="M86" i="12"/>
  <c r="O86" i="12"/>
  <c r="Q86" i="12"/>
  <c r="V86" i="12"/>
  <c r="V84" i="12" s="1"/>
  <c r="G87" i="12"/>
  <c r="M87" i="12" s="1"/>
  <c r="I87" i="12"/>
  <c r="K87" i="12"/>
  <c r="O87" i="12"/>
  <c r="Q87" i="12"/>
  <c r="Q84" i="12" s="1"/>
  <c r="V87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8" i="12"/>
  <c r="I118" i="12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4" i="12"/>
  <c r="M124" i="12" s="1"/>
  <c r="I124" i="12"/>
  <c r="K124" i="12"/>
  <c r="O124" i="12"/>
  <c r="Q124" i="12"/>
  <c r="V124" i="12"/>
  <c r="G127" i="12"/>
  <c r="I127" i="12"/>
  <c r="K127" i="12"/>
  <c r="M127" i="12"/>
  <c r="O127" i="12"/>
  <c r="Q127" i="12"/>
  <c r="V127" i="12"/>
  <c r="G130" i="12"/>
  <c r="I130" i="12"/>
  <c r="K130" i="12"/>
  <c r="M130" i="12"/>
  <c r="O130" i="12"/>
  <c r="Q130" i="12"/>
  <c r="V130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41" i="12"/>
  <c r="G140" i="12" s="1"/>
  <c r="I141" i="12"/>
  <c r="K141" i="12"/>
  <c r="K140" i="12" s="1"/>
  <c r="O141" i="12"/>
  <c r="O140" i="12" s="1"/>
  <c r="Q141" i="12"/>
  <c r="Q140" i="12" s="1"/>
  <c r="V141" i="12"/>
  <c r="V140" i="12" s="1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I140" i="12" s="1"/>
  <c r="K144" i="12"/>
  <c r="O144" i="12"/>
  <c r="Q144" i="12"/>
  <c r="V144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3" i="12"/>
  <c r="G162" i="12" s="1"/>
  <c r="I163" i="12"/>
  <c r="I162" i="12" s="1"/>
  <c r="K163" i="12"/>
  <c r="K162" i="12" s="1"/>
  <c r="O163" i="12"/>
  <c r="Q163" i="12"/>
  <c r="V163" i="12"/>
  <c r="V162" i="12" s="1"/>
  <c r="G164" i="12"/>
  <c r="I164" i="12"/>
  <c r="K164" i="12"/>
  <c r="M164" i="12"/>
  <c r="O164" i="12"/>
  <c r="O162" i="12" s="1"/>
  <c r="Q164" i="12"/>
  <c r="Q162" i="12" s="1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G192" i="12"/>
  <c r="I192" i="12"/>
  <c r="K192" i="12"/>
  <c r="K191" i="12" s="1"/>
  <c r="M192" i="12"/>
  <c r="O192" i="12"/>
  <c r="Q192" i="12"/>
  <c r="V192" i="12"/>
  <c r="V191" i="12" s="1"/>
  <c r="G193" i="12"/>
  <c r="I193" i="12"/>
  <c r="I191" i="12" s="1"/>
  <c r="K193" i="12"/>
  <c r="M193" i="12"/>
  <c r="O193" i="12"/>
  <c r="O191" i="12" s="1"/>
  <c r="Q193" i="12"/>
  <c r="Q191" i="12" s="1"/>
  <c r="V193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2" i="12"/>
  <c r="I202" i="12"/>
  <c r="K202" i="12"/>
  <c r="M202" i="12"/>
  <c r="O202" i="12"/>
  <c r="Q202" i="12"/>
  <c r="V202" i="12"/>
  <c r="G204" i="12"/>
  <c r="I204" i="12"/>
  <c r="K204" i="12"/>
  <c r="M204" i="12"/>
  <c r="O204" i="12"/>
  <c r="Q204" i="12"/>
  <c r="V204" i="12"/>
  <c r="G210" i="12"/>
  <c r="I210" i="12"/>
  <c r="K210" i="12"/>
  <c r="M210" i="12"/>
  <c r="O210" i="12"/>
  <c r="Q210" i="12"/>
  <c r="V210" i="12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I218" i="12"/>
  <c r="K218" i="12"/>
  <c r="M218" i="12"/>
  <c r="O218" i="12"/>
  <c r="Q218" i="12"/>
  <c r="V218" i="12"/>
  <c r="G219" i="12"/>
  <c r="I219" i="12"/>
  <c r="K219" i="12"/>
  <c r="M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I228" i="12"/>
  <c r="K228" i="12"/>
  <c r="M228" i="12"/>
  <c r="O228" i="12"/>
  <c r="Q228" i="12"/>
  <c r="V228" i="12"/>
  <c r="G229" i="12"/>
  <c r="I229" i="12"/>
  <c r="K229" i="12"/>
  <c r="M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I240" i="12"/>
  <c r="K240" i="12"/>
  <c r="M240" i="12"/>
  <c r="O240" i="12"/>
  <c r="Q240" i="12"/>
  <c r="V240" i="12"/>
  <c r="G241" i="12"/>
  <c r="I241" i="12"/>
  <c r="K241" i="12"/>
  <c r="M241" i="12"/>
  <c r="O241" i="12"/>
  <c r="Q241" i="12"/>
  <c r="V241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G251" i="12"/>
  <c r="I251" i="12"/>
  <c r="I250" i="12" s="1"/>
  <c r="K251" i="12"/>
  <c r="K250" i="12" s="1"/>
  <c r="M251" i="12"/>
  <c r="O251" i="12"/>
  <c r="O250" i="12" s="1"/>
  <c r="Q251" i="12"/>
  <c r="Q250" i="12" s="1"/>
  <c r="V251" i="12"/>
  <c r="G252" i="12"/>
  <c r="I252" i="12"/>
  <c r="K252" i="12"/>
  <c r="M252" i="12"/>
  <c r="O252" i="12"/>
  <c r="Q252" i="12"/>
  <c r="V252" i="12"/>
  <c r="G253" i="12"/>
  <c r="I253" i="12"/>
  <c r="K253" i="12"/>
  <c r="M253" i="12"/>
  <c r="O253" i="12"/>
  <c r="Q253" i="12"/>
  <c r="V253" i="12"/>
  <c r="V250" i="12" s="1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V255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I264" i="12"/>
  <c r="K264" i="12"/>
  <c r="M264" i="12"/>
  <c r="O264" i="12"/>
  <c r="Q264" i="12"/>
  <c r="V264" i="12"/>
  <c r="G266" i="12"/>
  <c r="I266" i="12"/>
  <c r="K266" i="12"/>
  <c r="M266" i="12"/>
  <c r="O266" i="12"/>
  <c r="Q266" i="12"/>
  <c r="V266" i="12"/>
  <c r="G270" i="12"/>
  <c r="I270" i="12"/>
  <c r="K270" i="12"/>
  <c r="M270" i="12"/>
  <c r="O270" i="12"/>
  <c r="Q270" i="12"/>
  <c r="V270" i="12"/>
  <c r="G272" i="12"/>
  <c r="M272" i="12" s="1"/>
  <c r="I272" i="12"/>
  <c r="K272" i="12"/>
  <c r="O272" i="12"/>
  <c r="Q272" i="12"/>
  <c r="V272" i="12"/>
  <c r="G276" i="12"/>
  <c r="I276" i="12"/>
  <c r="K276" i="12"/>
  <c r="M276" i="12"/>
  <c r="O276" i="12"/>
  <c r="Q276" i="12"/>
  <c r="V276" i="12"/>
  <c r="G279" i="12"/>
  <c r="I279" i="12"/>
  <c r="K279" i="12"/>
  <c r="M279" i="12"/>
  <c r="O279" i="12"/>
  <c r="Q279" i="12"/>
  <c r="V279" i="12"/>
  <c r="G283" i="12"/>
  <c r="M283" i="12" s="1"/>
  <c r="I283" i="12"/>
  <c r="K283" i="12"/>
  <c r="O283" i="12"/>
  <c r="Q283" i="12"/>
  <c r="V283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91" i="12"/>
  <c r="M291" i="12" s="1"/>
  <c r="I291" i="12"/>
  <c r="K291" i="12"/>
  <c r="O291" i="12"/>
  <c r="Q291" i="12"/>
  <c r="V291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I296" i="12"/>
  <c r="K296" i="12"/>
  <c r="M296" i="12"/>
  <c r="O296" i="12"/>
  <c r="Q296" i="12"/>
  <c r="V296" i="12"/>
  <c r="G298" i="12"/>
  <c r="I298" i="12"/>
  <c r="K298" i="12"/>
  <c r="M298" i="12"/>
  <c r="O298" i="12"/>
  <c r="Q298" i="12"/>
  <c r="V298" i="12"/>
  <c r="G300" i="12"/>
  <c r="I300" i="12"/>
  <c r="K300" i="12"/>
  <c r="M300" i="12"/>
  <c r="O300" i="12"/>
  <c r="Q300" i="12"/>
  <c r="V300" i="12"/>
  <c r="G301" i="12"/>
  <c r="I301" i="12"/>
  <c r="K301" i="12"/>
  <c r="M301" i="12"/>
  <c r="O301" i="12"/>
  <c r="Q301" i="12"/>
  <c r="V301" i="12"/>
  <c r="G302" i="12"/>
  <c r="I302" i="12"/>
  <c r="K302" i="12"/>
  <c r="M302" i="12"/>
  <c r="O302" i="12"/>
  <c r="Q302" i="12"/>
  <c r="V302" i="12"/>
  <c r="G303" i="12"/>
  <c r="I303" i="12"/>
  <c r="K303" i="12"/>
  <c r="M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I305" i="12"/>
  <c r="K305" i="12"/>
  <c r="M305" i="12"/>
  <c r="O305" i="12"/>
  <c r="Q305" i="12"/>
  <c r="V305" i="12"/>
  <c r="G309" i="12"/>
  <c r="M309" i="12" s="1"/>
  <c r="I309" i="12"/>
  <c r="K309" i="12"/>
  <c r="O309" i="12"/>
  <c r="Q309" i="12"/>
  <c r="V309" i="12"/>
  <c r="G315" i="12"/>
  <c r="M315" i="12" s="1"/>
  <c r="I315" i="12"/>
  <c r="K315" i="12"/>
  <c r="O315" i="12"/>
  <c r="Q315" i="12"/>
  <c r="V315" i="12"/>
  <c r="G319" i="12"/>
  <c r="I319" i="12"/>
  <c r="K319" i="12"/>
  <c r="M319" i="12"/>
  <c r="O319" i="12"/>
  <c r="Q319" i="12"/>
  <c r="V319" i="12"/>
  <c r="G325" i="12"/>
  <c r="I325" i="12"/>
  <c r="K325" i="12"/>
  <c r="M325" i="12"/>
  <c r="O325" i="12"/>
  <c r="Q325" i="12"/>
  <c r="V325" i="12"/>
  <c r="G329" i="12"/>
  <c r="I329" i="12"/>
  <c r="K329" i="12"/>
  <c r="M329" i="12"/>
  <c r="O329" i="12"/>
  <c r="Q329" i="12"/>
  <c r="V329" i="12"/>
  <c r="G333" i="12"/>
  <c r="I333" i="12"/>
  <c r="K333" i="12"/>
  <c r="M333" i="12"/>
  <c r="O333" i="12"/>
  <c r="Q333" i="12"/>
  <c r="V333" i="12"/>
  <c r="G335" i="12"/>
  <c r="M335" i="12" s="1"/>
  <c r="I335" i="12"/>
  <c r="I334" i="12" s="1"/>
  <c r="K335" i="12"/>
  <c r="K334" i="12" s="1"/>
  <c r="O335" i="12"/>
  <c r="Q335" i="12"/>
  <c r="V335" i="12"/>
  <c r="G336" i="12"/>
  <c r="I336" i="12"/>
  <c r="K336" i="12"/>
  <c r="M336" i="12"/>
  <c r="O336" i="12"/>
  <c r="Q336" i="12"/>
  <c r="V336" i="12"/>
  <c r="G337" i="12"/>
  <c r="I337" i="12"/>
  <c r="K337" i="12"/>
  <c r="M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I339" i="12"/>
  <c r="K339" i="12"/>
  <c r="M339" i="12"/>
  <c r="O339" i="12"/>
  <c r="O334" i="12" s="1"/>
  <c r="Q339" i="12"/>
  <c r="Q334" i="12" s="1"/>
  <c r="V339" i="12"/>
  <c r="V334" i="12" s="1"/>
  <c r="G340" i="12"/>
  <c r="I340" i="12"/>
  <c r="K340" i="12"/>
  <c r="M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I343" i="12"/>
  <c r="K343" i="12"/>
  <c r="M343" i="12"/>
  <c r="O343" i="12"/>
  <c r="Q343" i="12"/>
  <c r="V343" i="12"/>
  <c r="G344" i="12"/>
  <c r="I344" i="12"/>
  <c r="K344" i="12"/>
  <c r="M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3" i="12"/>
  <c r="I353" i="12"/>
  <c r="K353" i="12"/>
  <c r="M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I355" i="12"/>
  <c r="K355" i="12"/>
  <c r="M355" i="12"/>
  <c r="O355" i="12"/>
  <c r="Q355" i="12"/>
  <c r="V355" i="12"/>
  <c r="G356" i="12"/>
  <c r="I356" i="12"/>
  <c r="K356" i="12"/>
  <c r="M356" i="12"/>
  <c r="O356" i="12"/>
  <c r="Q356" i="12"/>
  <c r="V356" i="12"/>
  <c r="G357" i="12"/>
  <c r="I357" i="12"/>
  <c r="K357" i="12"/>
  <c r="M357" i="12"/>
  <c r="O357" i="12"/>
  <c r="Q357" i="12"/>
  <c r="V357" i="12"/>
  <c r="G358" i="12"/>
  <c r="I358" i="12"/>
  <c r="K358" i="12"/>
  <c r="M358" i="12"/>
  <c r="O358" i="12"/>
  <c r="Q358" i="12"/>
  <c r="V358" i="12"/>
  <c r="G359" i="12"/>
  <c r="I359" i="12"/>
  <c r="K359" i="12"/>
  <c r="M359" i="12"/>
  <c r="O359" i="12"/>
  <c r="Q359" i="12"/>
  <c r="V359" i="12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I362" i="12"/>
  <c r="K362" i="12"/>
  <c r="M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6" i="12"/>
  <c r="I366" i="12"/>
  <c r="K366" i="12"/>
  <c r="M366" i="12"/>
  <c r="O366" i="12"/>
  <c r="Q366" i="12"/>
  <c r="V366" i="12"/>
  <c r="G368" i="12"/>
  <c r="M368" i="12" s="1"/>
  <c r="I368" i="12"/>
  <c r="K368" i="12"/>
  <c r="O368" i="12"/>
  <c r="Q368" i="12"/>
  <c r="V368" i="12"/>
  <c r="G370" i="12"/>
  <c r="I370" i="12"/>
  <c r="K370" i="12"/>
  <c r="M370" i="12"/>
  <c r="O370" i="12"/>
  <c r="Q370" i="12"/>
  <c r="V370" i="12"/>
  <c r="G372" i="12"/>
  <c r="I372" i="12"/>
  <c r="K372" i="12"/>
  <c r="M372" i="12"/>
  <c r="O372" i="12"/>
  <c r="Q372" i="12"/>
  <c r="V372" i="12"/>
  <c r="G373" i="12"/>
  <c r="I373" i="12"/>
  <c r="K373" i="12"/>
  <c r="M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I375" i="12"/>
  <c r="K375" i="12"/>
  <c r="M375" i="12"/>
  <c r="O375" i="12"/>
  <c r="Q375" i="12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79" i="12"/>
  <c r="I379" i="12"/>
  <c r="K379" i="12"/>
  <c r="M379" i="12"/>
  <c r="O379" i="12"/>
  <c r="Q379" i="12"/>
  <c r="V379" i="12"/>
  <c r="G380" i="12"/>
  <c r="I380" i="12"/>
  <c r="K380" i="12"/>
  <c r="M380" i="12"/>
  <c r="O380" i="12"/>
  <c r="Q380" i="12"/>
  <c r="V380" i="12"/>
  <c r="G382" i="12"/>
  <c r="I382" i="12"/>
  <c r="K382" i="12"/>
  <c r="M382" i="12"/>
  <c r="O382" i="12"/>
  <c r="Q382" i="12"/>
  <c r="V382" i="12"/>
  <c r="G384" i="12"/>
  <c r="M384" i="12" s="1"/>
  <c r="I384" i="12"/>
  <c r="K384" i="12"/>
  <c r="O384" i="12"/>
  <c r="Q384" i="12"/>
  <c r="V384" i="12"/>
  <c r="Q385" i="12"/>
  <c r="V385" i="12"/>
  <c r="G386" i="12"/>
  <c r="G385" i="12" s="1"/>
  <c r="I386" i="12"/>
  <c r="I385" i="12" s="1"/>
  <c r="K386" i="12"/>
  <c r="K385" i="12" s="1"/>
  <c r="M386" i="12"/>
  <c r="O386" i="12"/>
  <c r="Q386" i="12"/>
  <c r="V386" i="12"/>
  <c r="G387" i="12"/>
  <c r="M387" i="12" s="1"/>
  <c r="I387" i="12"/>
  <c r="K387" i="12"/>
  <c r="O387" i="12"/>
  <c r="Q387" i="12"/>
  <c r="V387" i="12"/>
  <c r="G390" i="12"/>
  <c r="I390" i="12"/>
  <c r="K390" i="12"/>
  <c r="M390" i="12"/>
  <c r="O390" i="12"/>
  <c r="O385" i="12" s="1"/>
  <c r="Q390" i="12"/>
  <c r="V390" i="12"/>
  <c r="G392" i="12"/>
  <c r="G391" i="12" s="1"/>
  <c r="I392" i="12"/>
  <c r="I391" i="12" s="1"/>
  <c r="K392" i="12"/>
  <c r="K391" i="12" s="1"/>
  <c r="M392" i="12"/>
  <c r="O392" i="12"/>
  <c r="O391" i="12" s="1"/>
  <c r="Q392" i="12"/>
  <c r="Q391" i="12" s="1"/>
  <c r="V392" i="12"/>
  <c r="V391" i="12" s="1"/>
  <c r="G393" i="12"/>
  <c r="M393" i="12" s="1"/>
  <c r="I393" i="12"/>
  <c r="K393" i="12"/>
  <c r="O393" i="12"/>
  <c r="Q393" i="12"/>
  <c r="V393" i="12"/>
  <c r="G395" i="12"/>
  <c r="I395" i="12"/>
  <c r="K395" i="12"/>
  <c r="M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I397" i="12"/>
  <c r="K397" i="12"/>
  <c r="M397" i="12"/>
  <c r="O397" i="12"/>
  <c r="Q397" i="12"/>
  <c r="V397" i="12"/>
  <c r="G398" i="12"/>
  <c r="I398" i="12"/>
  <c r="K398" i="12"/>
  <c r="M398" i="12"/>
  <c r="O398" i="12"/>
  <c r="Q398" i="12"/>
  <c r="V398" i="12"/>
  <c r="G399" i="12"/>
  <c r="I399" i="12"/>
  <c r="K399" i="12"/>
  <c r="M399" i="12"/>
  <c r="O399" i="12"/>
  <c r="Q399" i="12"/>
  <c r="V399" i="12"/>
  <c r="G400" i="12"/>
  <c r="I400" i="12"/>
  <c r="K400" i="12"/>
  <c r="M400" i="12"/>
  <c r="O400" i="12"/>
  <c r="Q400" i="12"/>
  <c r="V400" i="12"/>
  <c r="G401" i="12"/>
  <c r="I401" i="12"/>
  <c r="K401" i="12"/>
  <c r="M401" i="12"/>
  <c r="O401" i="12"/>
  <c r="Q401" i="12"/>
  <c r="V401" i="12"/>
  <c r="G402" i="12"/>
  <c r="I402" i="12"/>
  <c r="K402" i="12"/>
  <c r="M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I404" i="12"/>
  <c r="K404" i="12"/>
  <c r="M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8" i="12"/>
  <c r="I408" i="12"/>
  <c r="K408" i="12"/>
  <c r="O408" i="12"/>
  <c r="Q408" i="12"/>
  <c r="G409" i="12"/>
  <c r="M409" i="12" s="1"/>
  <c r="M408" i="12" s="1"/>
  <c r="I409" i="12"/>
  <c r="K409" i="12"/>
  <c r="O409" i="12"/>
  <c r="Q409" i="12"/>
  <c r="V409" i="12"/>
  <c r="V408" i="12" s="1"/>
  <c r="G411" i="12"/>
  <c r="I411" i="12"/>
  <c r="K411" i="12"/>
  <c r="M411" i="12"/>
  <c r="O411" i="12"/>
  <c r="Q411" i="12"/>
  <c r="V411" i="12"/>
  <c r="G417" i="12"/>
  <c r="I417" i="12"/>
  <c r="K417" i="12"/>
  <c r="M417" i="12"/>
  <c r="O417" i="12"/>
  <c r="Q417" i="12"/>
  <c r="V417" i="12"/>
  <c r="O421" i="12"/>
  <c r="Q421" i="12"/>
  <c r="V421" i="12"/>
  <c r="G422" i="12"/>
  <c r="M422" i="12" s="1"/>
  <c r="M421" i="12" s="1"/>
  <c r="I422" i="12"/>
  <c r="I421" i="12" s="1"/>
  <c r="K422" i="12"/>
  <c r="K421" i="12" s="1"/>
  <c r="O422" i="12"/>
  <c r="Q422" i="12"/>
  <c r="V422" i="12"/>
  <c r="G425" i="12"/>
  <c r="I425" i="12"/>
  <c r="K425" i="12"/>
  <c r="M425" i="12"/>
  <c r="O425" i="12"/>
  <c r="Q425" i="12"/>
  <c r="V425" i="12"/>
  <c r="G428" i="12"/>
  <c r="M428" i="12" s="1"/>
  <c r="M427" i="12" s="1"/>
  <c r="I428" i="12"/>
  <c r="K428" i="12"/>
  <c r="O428" i="12"/>
  <c r="O427" i="12" s="1"/>
  <c r="Q428" i="12"/>
  <c r="Q427" i="12" s="1"/>
  <c r="V428" i="12"/>
  <c r="V427" i="12" s="1"/>
  <c r="G459" i="12"/>
  <c r="G427" i="12" s="1"/>
  <c r="I459" i="12"/>
  <c r="I427" i="12" s="1"/>
  <c r="K459" i="12"/>
  <c r="K427" i="12" s="1"/>
  <c r="M459" i="12"/>
  <c r="O459" i="12"/>
  <c r="Q459" i="12"/>
  <c r="V459" i="12"/>
  <c r="G461" i="12"/>
  <c r="I461" i="12"/>
  <c r="K461" i="12"/>
  <c r="M461" i="12"/>
  <c r="O461" i="12"/>
  <c r="Q461" i="12"/>
  <c r="V461" i="12"/>
  <c r="G463" i="12"/>
  <c r="I463" i="12"/>
  <c r="K463" i="12"/>
  <c r="M463" i="12"/>
  <c r="O463" i="12"/>
  <c r="Q463" i="12"/>
  <c r="V463" i="12"/>
  <c r="G466" i="12"/>
  <c r="M466" i="12" s="1"/>
  <c r="I466" i="12"/>
  <c r="K466" i="12"/>
  <c r="O466" i="12"/>
  <c r="Q466" i="12"/>
  <c r="V466" i="12"/>
  <c r="G468" i="12"/>
  <c r="I468" i="12"/>
  <c r="K468" i="12"/>
  <c r="M468" i="12"/>
  <c r="O468" i="12"/>
  <c r="Q468" i="12"/>
  <c r="V468" i="12"/>
  <c r="G472" i="12"/>
  <c r="I472" i="12"/>
  <c r="K472" i="12"/>
  <c r="M472" i="12"/>
  <c r="O472" i="12"/>
  <c r="Q472" i="12"/>
  <c r="V472" i="12"/>
  <c r="G473" i="12"/>
  <c r="M473" i="12" s="1"/>
  <c r="I473" i="12"/>
  <c r="K473" i="12"/>
  <c r="O473" i="12"/>
  <c r="Q473" i="12"/>
  <c r="V473" i="12"/>
  <c r="G475" i="12"/>
  <c r="M475" i="12" s="1"/>
  <c r="I475" i="12"/>
  <c r="K475" i="12"/>
  <c r="O475" i="12"/>
  <c r="Q475" i="12"/>
  <c r="Q474" i="12" s="1"/>
  <c r="V475" i="12"/>
  <c r="V474" i="12" s="1"/>
  <c r="G483" i="12"/>
  <c r="G474" i="12" s="1"/>
  <c r="I483" i="12"/>
  <c r="I474" i="12" s="1"/>
  <c r="K483" i="12"/>
  <c r="K474" i="12" s="1"/>
  <c r="M483" i="12"/>
  <c r="O483" i="12"/>
  <c r="O474" i="12" s="1"/>
  <c r="Q483" i="12"/>
  <c r="V483" i="12"/>
  <c r="G486" i="12"/>
  <c r="M486" i="12" s="1"/>
  <c r="I486" i="12"/>
  <c r="K486" i="12"/>
  <c r="O486" i="12"/>
  <c r="Q486" i="12"/>
  <c r="V486" i="12"/>
  <c r="G491" i="12"/>
  <c r="I491" i="12"/>
  <c r="K491" i="12"/>
  <c r="M491" i="12"/>
  <c r="O491" i="12"/>
  <c r="Q491" i="12"/>
  <c r="V491" i="12"/>
  <c r="G492" i="12"/>
  <c r="M492" i="12" s="1"/>
  <c r="I492" i="12"/>
  <c r="K492" i="12"/>
  <c r="O492" i="12"/>
  <c r="Q492" i="12"/>
  <c r="V492" i="12"/>
  <c r="G493" i="12"/>
  <c r="I493" i="12"/>
  <c r="K493" i="12"/>
  <c r="M493" i="12"/>
  <c r="O493" i="12"/>
  <c r="Q493" i="12"/>
  <c r="V493" i="12"/>
  <c r="G494" i="12"/>
  <c r="I494" i="12"/>
  <c r="K494" i="12"/>
  <c r="M494" i="12"/>
  <c r="O494" i="12"/>
  <c r="Q494" i="12"/>
  <c r="V494" i="12"/>
  <c r="G495" i="12"/>
  <c r="I495" i="12"/>
  <c r="K495" i="12"/>
  <c r="M495" i="12"/>
  <c r="O495" i="12"/>
  <c r="Q495" i="12"/>
  <c r="V495" i="12"/>
  <c r="G496" i="12"/>
  <c r="I496" i="12"/>
  <c r="K496" i="12"/>
  <c r="M496" i="12"/>
  <c r="O496" i="12"/>
  <c r="Q496" i="12"/>
  <c r="V496" i="12"/>
  <c r="G497" i="12"/>
  <c r="I497" i="12"/>
  <c r="K497" i="12"/>
  <c r="M497" i="12"/>
  <c r="O497" i="12"/>
  <c r="Q497" i="12"/>
  <c r="V497" i="12"/>
  <c r="AE499" i="12"/>
  <c r="I20" i="1"/>
  <c r="I19" i="1"/>
  <c r="I18" i="1"/>
  <c r="I17" i="1"/>
  <c r="I16" i="1"/>
  <c r="I80" i="1"/>
  <c r="J69" i="1" s="1"/>
  <c r="AZ49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H39" i="1"/>
  <c r="H44" i="1" s="1"/>
  <c r="J28" i="1"/>
  <c r="J26" i="1"/>
  <c r="G38" i="1"/>
  <c r="F38" i="1"/>
  <c r="J23" i="1"/>
  <c r="J24" i="1"/>
  <c r="J25" i="1"/>
  <c r="J27" i="1"/>
  <c r="E24" i="1"/>
  <c r="E26" i="1"/>
  <c r="J74" i="1" l="1"/>
  <c r="J73" i="1"/>
  <c r="J72" i="1"/>
  <c r="J71" i="1"/>
  <c r="J70" i="1"/>
  <c r="J56" i="1"/>
  <c r="J57" i="1"/>
  <c r="J79" i="1"/>
  <c r="J63" i="1"/>
  <c r="J60" i="1"/>
  <c r="J75" i="1"/>
  <c r="J61" i="1"/>
  <c r="J59" i="1"/>
  <c r="J76" i="1"/>
  <c r="J62" i="1"/>
  <c r="J77" i="1"/>
  <c r="J78" i="1"/>
  <c r="J64" i="1"/>
  <c r="J65" i="1"/>
  <c r="J67" i="1"/>
  <c r="J66" i="1"/>
  <c r="J68" i="1"/>
  <c r="J58" i="1"/>
  <c r="A26" i="1"/>
  <c r="G26" i="1"/>
  <c r="G28" i="1"/>
  <c r="A23" i="1"/>
  <c r="M35" i="13"/>
  <c r="M8" i="13"/>
  <c r="M180" i="13"/>
  <c r="M108" i="13"/>
  <c r="M226" i="13"/>
  <c r="M225" i="13" s="1"/>
  <c r="M132" i="13"/>
  <c r="M131" i="13" s="1"/>
  <c r="M334" i="12"/>
  <c r="M474" i="12"/>
  <c r="M250" i="12"/>
  <c r="M385" i="12"/>
  <c r="M391" i="12"/>
  <c r="M62" i="12"/>
  <c r="M191" i="12"/>
  <c r="M141" i="12"/>
  <c r="M140" i="12" s="1"/>
  <c r="M21" i="12"/>
  <c r="M19" i="12" s="1"/>
  <c r="G334" i="12"/>
  <c r="G421" i="12"/>
  <c r="AF499" i="12"/>
  <c r="M163" i="12"/>
  <c r="M162" i="12" s="1"/>
  <c r="M85" i="12"/>
  <c r="M84" i="12" s="1"/>
  <c r="G62" i="12"/>
  <c r="I21" i="1"/>
  <c r="I39" i="1"/>
  <c r="I44" i="1" s="1"/>
  <c r="J80" i="1" l="1"/>
  <c r="A24" i="1"/>
  <c r="G24" i="1"/>
  <c r="A27" i="1" s="1"/>
  <c r="J41" i="1"/>
  <c r="J42" i="1"/>
  <c r="J39" i="1"/>
  <c r="J44" i="1" s="1"/>
  <c r="J43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<sst xmlns="http://schemas.openxmlformats.org/spreadsheetml/2006/main" count="4096" uniqueCount="1102">
  <si>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</si>
  <si>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</si>
  <si>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</si>
  <si>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</si>
  <si>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</si>
  <si>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</si>
  <si>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</si>
  <si>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</si>
  <si>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</si>
  <si>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</si>
  <si>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</si>
  <si>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</si>
  <si>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</si>
  <si>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</si>
  <si>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</si>
  <si>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</si>
  <si>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</si>
  <si>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</si>
  <si>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</si>
  <si>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</si>
  <si>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</si>
  <si>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</si>
  <si>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</si>
  <si>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</si>
  <si>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</si>
  <si>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</si>
  <si>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</si>
  <si>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</si>
  <si>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</si>
  <si>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</si>
  <si>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</si>
  <si>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</si>
  <si>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</si>
  <si>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</si>
  <si>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</si>
  <si>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</si>
  <si>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</si>
  <si>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</si>
  <si>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</si>
  <si>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</si>
  <si>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</si>
  <si>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</si>
  <si>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</si>
  <si>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0222</t>
  </si>
  <si>
    <t>Rekonstrukce kotelny Panský dům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</si>
  <si>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</si>
  <si>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</si>
  <si>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</si>
  <si>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</si>
  <si>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</si>
  <si>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</si>
  <si>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</si>
  <si>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Naardenská 141</t>
  </si>
  <si>
    <t>04533127</t>
  </si>
  <si>
    <t>CZ04533127</t>
  </si>
  <si>
    <t>Stavba</t>
  </si>
  <si>
    <t>Stavební objekt</t>
  </si>
  <si>
    <t>D.1.2</t>
  </si>
  <si>
    <t>Technika prostředí staveb</t>
  </si>
  <si>
    <t>2</t>
  </si>
  <si>
    <t>Vytápění</t>
  </si>
  <si>
    <t>7</t>
  </si>
  <si>
    <t>MaR</t>
  </si>
  <si>
    <t>Celkem za stavbu</t>
  </si>
  <si>
    <t>CZK</t>
  </si>
  <si>
    <t>#POPS</t>
  </si>
  <si>
    <t>Popis stavby: 0222 - Rekonstrukce kotelny Panský dům</t>
  </si>
  <si>
    <t>#POPO</t>
  </si>
  <si>
    <t>Popis objektu: D.1.2 - Technika prostředí staveb</t>
  </si>
  <si>
    <t>#POPR</t>
  </si>
  <si>
    <t>Popis rozpočtu: 2 - Vytápění</t>
  </si>
  <si>
    <t>součástí Cu potrubí jsou všechny tvarovky kromě vypsaných samostanými položkami.</t>
  </si>
  <si>
    <t>Popis rozpočtu: 7 - MaR</t>
  </si>
  <si>
    <t>Rekapitulace dílů</t>
  </si>
  <si>
    <t>Typ dílu</t>
  </si>
  <si>
    <t>_1</t>
  </si>
  <si>
    <t>Dodávka MaR-Periferie</t>
  </si>
  <si>
    <t>_2</t>
  </si>
  <si>
    <t>Dodávka MaR-Rozvaděč MaR1</t>
  </si>
  <si>
    <t>_3</t>
  </si>
  <si>
    <t>Montáž MaR techniky</t>
  </si>
  <si>
    <t>_4</t>
  </si>
  <si>
    <t>Dodávka Elektro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</si>
  <si>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</si>
  <si>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</si>
  <si>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</si>
  <si>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</si>
  <si>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</si>
  <si>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</si>
  <si>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</si>
  <si>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</si>
  <si>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</si>
  <si>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</si>
  <si>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</si>
  <si>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</si>
  <si>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</si>
  <si>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</si>
  <si>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</si>
  <si>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</si>
  <si>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731B</t>
  </si>
  <si>
    <t>Komín kotel K1/2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</si>
  <si>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</si>
  <si>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</si>
  <si>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</si>
  <si>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</si>
  <si>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</si>
  <si>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</si>
  <si>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</si>
  <si>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</si>
  <si>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</si>
  <si>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</si>
  <si>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</si>
  <si>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</si>
  <si>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</si>
  <si>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</si>
  <si>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</si>
  <si>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</si>
  <si>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</si>
  <si>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</si>
  <si>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</si>
  <si>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</si>
  <si>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</si>
  <si>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</si>
  <si>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</si>
  <si>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</si>
  <si>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</si>
  <si>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</si>
  <si>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</si>
  <si>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</si>
  <si>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</si>
  <si>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</si>
  <si>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</si>
  <si>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</si>
  <si>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</si>
  <si>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</si>
  <si>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</si>
  <si>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</si>
  <si>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</si>
  <si>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</si>
  <si>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</si>
  <si>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</si>
  <si>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</si>
  <si>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</si>
  <si>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</si>
  <si>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</si>
  <si>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</si>
  <si>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</si>
  <si>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</si>
  <si>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</si>
  <si>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</si>
  <si>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</si>
  <si>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</si>
  <si>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</si>
  <si>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612401191RT2</t>
  </si>
  <si>
    <t>Omítky malých ploch vnitřních stěn do 0,09 m2, vápennou štukovou omítkou</t>
  </si>
  <si>
    <t>kus</t>
  </si>
  <si>
    <t>801-4</t>
  </si>
  <si>
    <t>RTS 25/ I</t>
  </si>
  <si>
    <t>Práce</t>
  </si>
  <si>
    <t>Běžná</t>
  </si>
  <si>
    <t>POL1_</t>
  </si>
  <si>
    <t>jakoukoliv maltou, z pomocného pracovního lešení o výšce podlahy do 1900 mm a pro zatížení do 1,5 kPa,</t>
  </si>
  <si>
    <t>SPI</t>
  </si>
  <si>
    <t>612401291RT2</t>
  </si>
  <si>
    <t>Omítky malých ploch vnitřních stěn přes 0,09 do 0,25 m2, vápennou štukovou omítkou</t>
  </si>
  <si>
    <t>612401391RT2</t>
  </si>
  <si>
    <t>Omítky malých ploch vnitřních stěn přes 0,25 do 1 m2, vápennou štukovou omítkou</t>
  </si>
  <si>
    <t>941955001R00</t>
  </si>
  <si>
    <t>Lešení lehké pracovní pomocné pomocné, o výšce lešeňové podlahy do 1,2 m</t>
  </si>
  <si>
    <t>m2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</si>
  <si>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</si>
  <si>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</si>
  <si>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</si>
  <si>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</si>
  <si>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713400821R00</t>
  </si>
  <si>
    <t>Odstranění tepelné izolace potrubí pásy nebo foĺiemi  potrubí</t>
  </si>
  <si>
    <t>800-713</t>
  </si>
  <si>
    <t>713400822R00</t>
  </si>
  <si>
    <t>Odstranění tepelné izolace potrubí pásy nebo foĺiemi  z ohybů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</si>
  <si>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</si>
  <si>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</si>
  <si>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m</t>
  </si>
  <si>
    <t>SPCM</t>
  </si>
  <si>
    <t>Specifikace</t>
  </si>
  <si>
    <t>POL3_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</si>
  <si>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</si>
  <si>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</si>
  <si>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Odkaz na mn. položky pořadí 154 : 16,00000</t>
  </si>
  <si>
    <t>VV</t>
  </si>
  <si>
    <t>Koeficient : 0,05</t>
  </si>
  <si>
    <t>R : 4</t>
  </si>
  <si>
    <t>631547318R</t>
  </si>
  <si>
    <t>pouzdro potrubní řezané; minerální vlákno; povrchová úprava Al fólie se skelnou mřížkou; vnitřní průměr 54,0 mm; tl. izolace 50,0 mm; provozní teplota  do 250 °C; tepelná vodivost (10°C) 0,0330 W/mK; tepelná vodivost (50°C) 0,037 W/mK</t>
  </si>
  <si>
    <t>Odkaz na mn. položky pořadí 155 : 3,50000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</si>
  <si>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</si>
  <si>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</si>
  <si>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Odkaz na mn. položky pořadí 156 : 7,50000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</si>
  <si>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</si>
  <si>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</si>
  <si>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Odkaz na mn. položky pořadí 157 : 5,00000</t>
  </si>
  <si>
    <t>71346-3211T0A</t>
  </si>
  <si>
    <t>Izolace potrubí (jednovrstvá)potrubními pouzdry s Al folií s přelepenými spoji páskou do 50mm</t>
  </si>
  <si>
    <t>Vlastní</t>
  </si>
  <si>
    <t>Indiv</t>
  </si>
  <si>
    <t>Odkaz na mn. položky pořadí 9 : 20,80000*0,9</t>
  </si>
  <si>
    <t>Odkaz na mn. položky pořadí 8 : 4,00000*0,9</t>
  </si>
  <si>
    <t>71346-3212T0A</t>
  </si>
  <si>
    <t>Izolace potrubí (jednovrstvá)potrubními pouzdry s Al folií s přelepenými spoji páskou do 100mm</t>
  </si>
  <si>
    <t>Odkaz na mn. položky pořadí 10 : 3,67500*0,9</t>
  </si>
  <si>
    <t>Odkaz na mn. položky pořadí 11 : 7,87500*0,9</t>
  </si>
  <si>
    <t>Odkaz na mn. položky pořadí 12 : 5,25000*0,9</t>
  </si>
  <si>
    <t>71346-3215T0A</t>
  </si>
  <si>
    <t>Izolace ohybů (jednovrstvá)potrubními pouzdry s Al folií s přelepenými spoji páskou do 50mm</t>
  </si>
  <si>
    <t>Odkaz na mn. položky pořadí 9 : 20,80000*0,1</t>
  </si>
  <si>
    <t>Odkaz na mn. položky pořadí 8 : 4,00000*0,1</t>
  </si>
  <si>
    <t>71346-3216T0A</t>
  </si>
  <si>
    <t>Izolace ohybů (jednovrstvá)potrubními pouzdry s Al folií s přelepenými spoji páskou do 100mm</t>
  </si>
  <si>
    <t>Odkaz na mn. položky pořadí 10 : 3,67500*0,1</t>
  </si>
  <si>
    <t>Odkaz na mn. položky pořadí 11 : 7,87500*0,1</t>
  </si>
  <si>
    <t>Odkaz na mn. položky pořadí 12 : 5,25000*0,1</t>
  </si>
  <si>
    <t>7130011</t>
  </si>
  <si>
    <t>Snímatelná izolace odlučovače nečistot, D+M</t>
  </si>
  <si>
    <t>998713102R00</t>
  </si>
  <si>
    <t>Přesun hmot pro izolace tepelné v objektech výšky do 12 m</t>
  </si>
  <si>
    <t>t</t>
  </si>
  <si>
    <t>Přesun hmot</t>
  </si>
  <si>
    <t>POL7_</t>
  </si>
  <si>
    <t>50 m vodorovně</t>
  </si>
  <si>
    <t>721176101R00</t>
  </si>
  <si>
    <t>Potrubí HT připojovací vnější průměr D 32 mm, tloušťka stěny 1,8 mm, DN 30</t>
  </si>
  <si>
    <t>800-721</t>
  </si>
  <si>
    <t>včetně tvarovek, objímek. Bez zednických výpomocí.</t>
  </si>
  <si>
    <t>Potrubí včetně tvarovek. Bez zednických výpomocí.</t>
  </si>
  <si>
    <t>POP</t>
  </si>
  <si>
    <t>721176103R00</t>
  </si>
  <si>
    <t>Potrubí HT připojovací vnější průměr D 50 mm, tloušťka stěny 1,8 mm, DN 50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</si>
  <si>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</si>
  <si>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</si>
  <si>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</si>
  <si>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</si>
  <si>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</si>
  <si>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722170801R00</t>
  </si>
  <si>
    <t>Demontáž potrubí z trubek z PH tlakových do D 32 mm</t>
  </si>
  <si>
    <t>722178712R00</t>
  </si>
  <si>
    <t>Potrubí vícevrstvé PP-RCT/ PP-RCT+BF/ PP-RCT, D 25 mm, s 3,5 mm, S 3,2, polyfúzně svařované</t>
  </si>
  <si>
    <t>včetně tvarovek, bez zednických výpomocí</t>
  </si>
  <si>
    <t>Včetně pomocného lešení o výšce podlahy do 1900 mm a pro zatížení do 1,5 kPa.</t>
  </si>
  <si>
    <t>Bez zednických výpomocí.</t>
  </si>
  <si>
    <t>722131912R00</t>
  </si>
  <si>
    <t>Opravy vodovodního potrubí závitového vsazení odbočky do potrubí, DN 20</t>
  </si>
  <si>
    <t>soubor</t>
  </si>
  <si>
    <t>722280106R00</t>
  </si>
  <si>
    <t>Tlaková zkouška vodovodního potrubí do DN 32</t>
  </si>
  <si>
    <t>Včetně dodávky vody, uzavření a zabezpečení konců potrubí.</t>
  </si>
  <si>
    <t>Odkaz na mn. položky pořadí 24 : 3,00000</t>
  </si>
  <si>
    <t>722237121R00</t>
  </si>
  <si>
    <t>Kohout kulový, mosazný, vnitřní-vnitřní závit, DN 15, PN 42</t>
  </si>
  <si>
    <t>722237122R00</t>
  </si>
  <si>
    <t>Kohout kulový, mosazný, vnitřní-vnitřní závit, DN 20, PN 42</t>
  </si>
  <si>
    <t>734421150R00</t>
  </si>
  <si>
    <t>Tlakoměr deformační 0-10 MPa č. 53312, D 100, včetně dodávky materiálu</t>
  </si>
  <si>
    <t>800-731</t>
  </si>
  <si>
    <t>0-10Bar</t>
  </si>
  <si>
    <t>722001R1</t>
  </si>
  <si>
    <t>Drobný montážní materiál D+M, (vsuvky, odbočky, redukce...)</t>
  </si>
  <si>
    <t>722190901R00</t>
  </si>
  <si>
    <t>Uzavření nebo otevření vodovodního potrubí při opravě</t>
  </si>
  <si>
    <t>včetně vypuštění a napuštění,</t>
  </si>
  <si>
    <t>722190901R01</t>
  </si>
  <si>
    <t>Vypuštění vnitřního vodovodu</t>
  </si>
  <si>
    <t>998722102R00</t>
  </si>
  <si>
    <t>Přesun hmot pro vnitřní vodovod v objektech výšky do 12 m</t>
  </si>
  <si>
    <t>vodorovně do 50 m</t>
  </si>
  <si>
    <t>722220862R00</t>
  </si>
  <si>
    <t>Demontáž armatur závitových se dvěma závity, G 5/4"</t>
  </si>
  <si>
    <t>733191816R00</t>
  </si>
  <si>
    <t>Demontáž příslušenství potrubí - odřezání třmenových držáků bez demontáže konzol nebo výložníků  do D 44,5</t>
  </si>
  <si>
    <t>733190801R00</t>
  </si>
  <si>
    <t>Demontáž příslušenství potrubí - odřezání objímek dvojitých  DN 50</t>
  </si>
  <si>
    <t>733193810R00</t>
  </si>
  <si>
    <t>Demontáž příslušenství potrubí - rozřezání konzol, podpěr a výložníků  z úhelníků do 50/50/5 mm</t>
  </si>
  <si>
    <t>Včetně demontáže konzol, podpěr a výložníků zakotvených do zdiva jednostranně. Je - li nosná konstrukce vetknuta do zdiva oboustranně, určuje se počet rozřezání dvojnásobným množstvím.</t>
  </si>
  <si>
    <t>733193820R00</t>
  </si>
  <si>
    <t>Rozřezání konzol pro potrubí z úhel.L 80x80x8 mm</t>
  </si>
  <si>
    <t>723120804R00</t>
  </si>
  <si>
    <t>Demontáž potrubí svařovaného z trubek závitových do DN 25</t>
  </si>
  <si>
    <t>723120809R00</t>
  </si>
  <si>
    <t>Demontáž potrubí svařovaného z trubek závitových přes 50 do DN 80</t>
  </si>
  <si>
    <t>723235111R00</t>
  </si>
  <si>
    <t>Kohout kulový  , mosazný, závit vnitřní-vnitřní, DN 15, PN 8, včetně dodávky materiálu</t>
  </si>
  <si>
    <t>723235114R00</t>
  </si>
  <si>
    <t>Kohout kulový  , mosazný, závit vnitřní-vnitřní, DN 32, PN 8, včetně dodávky materiálu</t>
  </si>
  <si>
    <t>723235116R00</t>
  </si>
  <si>
    <t>Kohout kulový  , mosazný, závit vnitřní-vnitřní, DN 50, PN 8, včetně dodávky materiálu</t>
  </si>
  <si>
    <t>PFP M1065.600</t>
  </si>
  <si>
    <t>Filtr pro plyn, DN65, PN16</t>
  </si>
  <si>
    <t>42237076.AR</t>
  </si>
  <si>
    <t>kohout kulový přírubový; pro plyn; PN 16; DN 65; L = 170 mm; ovládání jednoramennou pákou; nevhodné k regulaci</t>
  </si>
  <si>
    <t>230030003R00</t>
  </si>
  <si>
    <t>Montáž trubních dílů přírubových do 25 kg</t>
  </si>
  <si>
    <t>Odkaz na mn. položky pořadí 44 : 1,00000</t>
  </si>
  <si>
    <t>Odkaz na mn. položky pořadí 45 : 2,00000</t>
  </si>
  <si>
    <t>230032028R00</t>
  </si>
  <si>
    <t>Montáž přírubových spojů do PN 16, DN 65</t>
  </si>
  <si>
    <t>Odkaz na mn. položky pořadí 48 : 6,00000</t>
  </si>
  <si>
    <t>319001 16 65T1</t>
  </si>
  <si>
    <t>Přírubový spoj PN16 DN65 - uhlíková ocel, (1x těsnění, 1 sada šrouby a matice černé DIN931 pevnost 8.8G)</t>
  </si>
  <si>
    <t xml:space="preserve">ks    </t>
  </si>
  <si>
    <t>230023047R00</t>
  </si>
  <si>
    <t>Montáž trub.dílů přivař.do 10 kg tř.11-13, 76 x 3,2</t>
  </si>
  <si>
    <t>Odkaz na mn. položky pořadí 50 : 6,00000</t>
  </si>
  <si>
    <t>31946408R</t>
  </si>
  <si>
    <t>příruba přivařovací s krkem; mat. uhlík. ocel (11 416); Js (DN) 65 mm; 1,6 MPa; PN 16; vnitř.D = 65,0 mm; vnější D1= 185 mm; V = 45 mm; ČSN 13 1231</t>
  </si>
  <si>
    <t>0-6KPa</t>
  </si>
  <si>
    <t>723225113R00</t>
  </si>
  <si>
    <t>Ventil vzorkovací přímý, mosazný, vnitřní závit, DN 15, včetně dodávky materiálu</t>
  </si>
  <si>
    <t>7230001</t>
  </si>
  <si>
    <t>Bezpečnostní rychlouzávěr DN50, bez napětí uzavřeno, 2KPa, 230V</t>
  </si>
  <si>
    <t>723239106R00</t>
  </si>
  <si>
    <t>Montáž plynovodních armatur se dvěma závity  , G 2"</t>
  </si>
  <si>
    <t>Odkaz na mn. položky pořadí 53 : 1,00000</t>
  </si>
  <si>
    <t>723120202R00</t>
  </si>
  <si>
    <t>Potrubí z trubek černých závitových svařovaných DN 15</t>
  </si>
  <si>
    <t>bezešvých ČSN 42 0250 a běžných ČSN 42 5710 - jakost 11353.0,</t>
  </si>
  <si>
    <t>Potrubí včetně tvarovek a zednických výpomocí.</t>
  </si>
  <si>
    <t>723150304R00</t>
  </si>
  <si>
    <t>Potrubí ocelové hladké černé svařované D 32 mm, s 2,6 mm</t>
  </si>
  <si>
    <t>723150305R00</t>
  </si>
  <si>
    <t>Potrubí ocelové hladké černé svařované D 38 mm, s 2,6 mm</t>
  </si>
  <si>
    <t>723150312R00</t>
  </si>
  <si>
    <t>Potrubí ocelové hladké černé svařované D 57 mm, s 2,9 mm</t>
  </si>
  <si>
    <t>723150313R00</t>
  </si>
  <si>
    <t>Potrubí ocelové hladké černé svařované D 76 mm, s 3,2 mm</t>
  </si>
  <si>
    <t>723150314R00</t>
  </si>
  <si>
    <t>Potrubí ocelové hladké černé svařované D 89 mm, s 3,6 mm</t>
  </si>
  <si>
    <t>723190901R01</t>
  </si>
  <si>
    <t>Uzavření nebo otevření plynového potrubí</t>
  </si>
  <si>
    <t>723190907R00</t>
  </si>
  <si>
    <t>Opravy plynovodního potrubí doplňkové práce  odvzdušnění a napuštění plynového potrubí</t>
  </si>
  <si>
    <t>723190907R01</t>
  </si>
  <si>
    <t>Odvětrání vnitřního plynovodu</t>
  </si>
  <si>
    <t>723190909R00</t>
  </si>
  <si>
    <t>Opravy plynovodního potrubí doplňkové práce  neúřední tlaková zkouška dosavadního potrubí</t>
  </si>
  <si>
    <t>723001R1</t>
  </si>
  <si>
    <t>998723102R00</t>
  </si>
  <si>
    <t>Přesun hmot pro vnitřní plynovod v objektech výšky do 12 m</t>
  </si>
  <si>
    <t>731200829R01</t>
  </si>
  <si>
    <t>Demontáž kotle ocel.,kapal./plyn, do 150 kW</t>
  </si>
  <si>
    <t>7243118001</t>
  </si>
  <si>
    <t>Demontáž HVDT, připojení  DN100</t>
  </si>
  <si>
    <t>725540802R01</t>
  </si>
  <si>
    <t>Demontáž automatického expanzomatu</t>
  </si>
  <si>
    <t>B2HAP72</t>
  </si>
  <si>
    <t>Kaskáda 2 plynových kondenzačních kotlů o regulovaném výkonu 32-300kW</t>
  </si>
  <si>
    <t>K1/2 - KASKÁDA 2 PLYNOVÝCH KONDENZAČNÍCH KOTLŮ S MODULOVANÝM VÁLCOVÝM HOŘÁKEM NA ZKAPALNĚNÝ A ZEMNÍ PLYN S PŘÍMĚSÍ VODÍKU AŽ 20%. PŘÍPUSTNÁ PROVOZNÍ TEPLOTA 76°C, MAXIMÁLNÍ PROVOZNÍ TLAK 4BAR, NORMOVANÝ STUPEŇ VYUŽITÍ 98% (Hs), ŠIROKÝ MODULAČNÍ ROZSAH 32 - 150KW (50/30°C), MAXIMÁLNÍ SPOTŘEBA PLYNU KASKÁDY (17,47*2 = 34,94m3/h), PŘIPOJOVACÍ DIMENZE ZP 1"</t>
  </si>
  <si>
    <t>-	ROZMĚRY KOTLE 690x600x900mm</t>
  </si>
  <si>
    <t>-	CELKOVÁ HMOTNOST 130kg</t>
  </si>
  <si>
    <t>-	VODNÍ OBJEM 15l</t>
  </si>
  <si>
    <t>-	PŘIPOJOVACÍ TLAK ZEMNÍHO PLYNU 2-2,5KPa</t>
  </si>
  <si>
    <t>-	EL. PARAMETRY: - 230V, 50Hz, PŘÍKON 222W</t>
  </si>
  <si>
    <t>DVOJICE NOVĚ NAVRŽENÝCH ZÁVĚSNÝCH KOTLŮ BUDE ZAPOJENA DO KASKÁDY, POD KOTLI BUDE OSAZENA PŘIPOJOVACÍ SESTAVA S OBĚHOVÝM ČERPADLEM, UZAVÍRACÍ ARMATUROU NA PŘÍVODU, VRATU A PLYNU A POJISTNÝ VENTILEM 4BAR</t>
  </si>
  <si>
    <t/>
  </si>
  <si>
    <t>na spalinách je součástí dodávky kotlů i spalinová klapka</t>
  </si>
  <si>
    <t>7452091</t>
  </si>
  <si>
    <t>Rozšíření EA1</t>
  </si>
  <si>
    <t>731249129R01</t>
  </si>
  <si>
    <t>Montáž kotle ocel.teplov.,kapalina/plyn do 150 kW</t>
  </si>
  <si>
    <t>7441823</t>
  </si>
  <si>
    <t>Neutralizační zařízení včetně náplně</t>
  </si>
  <si>
    <t>7441823-m</t>
  </si>
  <si>
    <t>Montáž neutralizačního zařízení</t>
  </si>
  <si>
    <t>ZK03678</t>
  </si>
  <si>
    <t>Montážní rám, pro montáž kotlů do prostoru</t>
  </si>
  <si>
    <t>ZK03678-m</t>
  </si>
  <si>
    <t>Montáž montážních rámů, vč. dodávky spojovacího materiálu</t>
  </si>
  <si>
    <t>998731102R00</t>
  </si>
  <si>
    <t>Přesun hmot pro kotelny umístěné ve výšce (hloubce) do 12 m</t>
  </si>
  <si>
    <t xml:space="preserve">dem </t>
  </si>
  <si>
    <t>Částečná demontáž paty nerezového třívrstvého komínu pro montáž vložky, (včetně potřebné úpravy)</t>
  </si>
  <si>
    <t>dem kouřovod</t>
  </si>
  <si>
    <t>Demontáž kouřovodu v prostoru kotelny</t>
  </si>
  <si>
    <t>PBKA09</t>
  </si>
  <si>
    <t>Kotlová redukce centrická; černá; DN100*/110</t>
  </si>
  <si>
    <t>PBRTD1</t>
  </si>
  <si>
    <t>Revizní T-kus; černá; DN110</t>
  </si>
  <si>
    <t>PBRM11</t>
  </si>
  <si>
    <t>Trubka s hrdlem; 1m; černá; DN110</t>
  </si>
  <si>
    <t>PBKT30</t>
  </si>
  <si>
    <t>Revizní T-kus s měř. otvorem redukovaný; černá; DN110*/200</t>
  </si>
  <si>
    <t>PBRM50</t>
  </si>
  <si>
    <t>Trubka s hrdlem; 0,5m; černá; DN200</t>
  </si>
  <si>
    <t>PBTE10</t>
  </si>
  <si>
    <t>Trubkový díl s 87° odbočkou; 1m; černá; DN200/110</t>
  </si>
  <si>
    <t>PBRTA0</t>
  </si>
  <si>
    <t>Revizní T-kus s odtokem; černá; DN200</t>
  </si>
  <si>
    <t>ZUWK01</t>
  </si>
  <si>
    <t>Hadice pro odvod kondenzátu 1bm</t>
  </si>
  <si>
    <t>ZUSF05</t>
  </si>
  <si>
    <t>Silikonové mazivo 50g</t>
  </si>
  <si>
    <t>ZUOS40</t>
  </si>
  <si>
    <t>Sifon Zeus (pro přetlak) vývod 40mm</t>
  </si>
  <si>
    <t>PBRM10</t>
  </si>
  <si>
    <t>Trubka s hrdlem; 1m; černá; DN200</t>
  </si>
  <si>
    <t>PBRB90</t>
  </si>
  <si>
    <t>Revizní koleno 87°; černá; DN200</t>
  </si>
  <si>
    <t>ZOBJ00</t>
  </si>
  <si>
    <t>Objímka M8/10; DN200</t>
  </si>
  <si>
    <t>IVERM120</t>
  </si>
  <si>
    <t>Rovný díl 950mm EW/200</t>
  </si>
  <si>
    <t>IVERM020</t>
  </si>
  <si>
    <t>Rovný díl 200mm EW/200</t>
  </si>
  <si>
    <t>IVEFB820</t>
  </si>
  <si>
    <t>Pateční koleno 85° EW/200</t>
  </si>
  <si>
    <t>IVEFRU20</t>
  </si>
  <si>
    <t>Distanční objímka EW/200</t>
  </si>
  <si>
    <t>IVEMDE20</t>
  </si>
  <si>
    <t>Těsnění Silikon  /200</t>
  </si>
  <si>
    <t>IVEWBU20</t>
  </si>
  <si>
    <t>Rozeta a manž. proti zatékání EW/200</t>
  </si>
  <si>
    <t>731B-1</t>
  </si>
  <si>
    <t>Oplechování nevyužitého komína proti zatečení, D+M</t>
  </si>
  <si>
    <t>mm1</t>
  </si>
  <si>
    <t>Drobný montážní materiál</t>
  </si>
  <si>
    <t>mont1</t>
  </si>
  <si>
    <t>Montáž kaskádového odkouření a vložkování komínu - komplet</t>
  </si>
  <si>
    <t>(včetně zařízení pro výškové práce)</t>
  </si>
  <si>
    <t>dopr.</t>
  </si>
  <si>
    <t>Doprava materiálu</t>
  </si>
  <si>
    <t>998731102R01</t>
  </si>
  <si>
    <t>Přesun hmot pro kotelny, výšky do 20 m</t>
  </si>
  <si>
    <t>732110812R00</t>
  </si>
  <si>
    <t>Demontáž rozdělovačů a sběračů přes 100 do DN 200</t>
  </si>
  <si>
    <t>732199100RM11</t>
  </si>
  <si>
    <t>Montáž orientačního štítku, včetně dodávky štítku</t>
  </si>
  <si>
    <t>97924246 - OČ1</t>
  </si>
  <si>
    <t>Elektronické oběhové čerpadlo</t>
  </si>
  <si>
    <t>OBĚHOVÉ ČERPADLO S FM, S MOŽNOSTÍ REGULAČNÍHO REŽIMU - KONSTANTNÍ TLAK (PROMĚNNÝ PRŮTOK) Q=3m3/h; H=6m v. sl., LITINOVÉ TĚLO ČERPADLA, PŘIPOJENÍ 6/4", PN16, PŘÍKON 9-153W, 230V</t>
  </si>
  <si>
    <t>97924246 - OČ2</t>
  </si>
  <si>
    <t>99411178 - OČ3</t>
  </si>
  <si>
    <t>OBĚHOVÉ ČERPADLO S FM, S MOŽNOSTÍ REGULAČNÍHO REŽIMU - KONSTANTNÍ TLAK (PROMĚNNÝ PRŮTOK) Q=1m3/h; H=6m v. sl., LITINOVÉ TĚLO ČERPADLA, PŘIPOJENÍ 6/4", PN10, PŘÍKON 3-50W, 230V</t>
  </si>
  <si>
    <t>97924247 - OČ4</t>
  </si>
  <si>
    <t>OBĚHOVÉ ČERPADLO S FM, S MOŽNOSTÍ REGULAČNÍHO REŽIMU - KONSTANTNÍ TLAK (PROMĚNNÝ PRŮTOK) Q=4m3/h; H=6m v. sl., LITINOVÉ TĚLO ČERPADLA, PŘIPOJENÍ 6/4", PN10, PŘÍKON 9-153W, 230V</t>
  </si>
  <si>
    <t>97924247 - OČ5</t>
  </si>
  <si>
    <t>732429112R00</t>
  </si>
  <si>
    <t>Čerpadla teplovodní Montáž čerpadel teplovodních oběhových spirálních DN 40</t>
  </si>
  <si>
    <t>Odkaz na mn. položky pořadí 107 : 1,00000</t>
  </si>
  <si>
    <t>Odkaz na mn. položky pořadí 108 : 1,00000</t>
  </si>
  <si>
    <t>Odkaz na mn. položky pořadí 109 : 1,00000</t>
  </si>
  <si>
    <t>Odkaz na mn. položky pořadí 110 : 1,00000</t>
  </si>
  <si>
    <t>Odkaz na mn. položky pořadí 111 : 1,00000</t>
  </si>
  <si>
    <t>11601000</t>
  </si>
  <si>
    <t>Ventil směšovací 3-cestný DN20, kvs 4</t>
  </si>
  <si>
    <t>TSV3 : 1</t>
  </si>
  <si>
    <t>11601100</t>
  </si>
  <si>
    <t>Ventil směšovací 3-cestný DN25, kvs 10</t>
  </si>
  <si>
    <t>TSV1/2/4/5 : 4</t>
  </si>
  <si>
    <t>734209124R00</t>
  </si>
  <si>
    <t>Montáž závitové armatury se třemi závity, G 3/4", bez dodávky materiálu</t>
  </si>
  <si>
    <t>Odkaz na mn. položky pořadí 113 : 1,00000</t>
  </si>
  <si>
    <t>734209125R00</t>
  </si>
  <si>
    <t>Montáž závitové armatury se třemi závity, G 1", bez dodávky materiálu</t>
  </si>
  <si>
    <t>Odkaz na mn. položky pořadí 114 : 4,00000</t>
  </si>
  <si>
    <t>48466208R</t>
  </si>
  <si>
    <t>Nádoba expanzní s membránou; provedení: stojaté; objem = 140 l; v = 890 mm; d = 512 mm; připojení: R 1"; max. provozní tlak = 6 bar</t>
  </si>
  <si>
    <t>732339107R00</t>
  </si>
  <si>
    <t>Nádoby expanzní tlakové Montáž nádob expanzních tlakových o obsahu 140 l</t>
  </si>
  <si>
    <t>Odkaz na mn. položky pořadí 117 : 2,00000</t>
  </si>
  <si>
    <t>55123112R</t>
  </si>
  <si>
    <t>Příslušenství expanzní nádoby - kulový kohout 1" se zajištěním a vypouštěním</t>
  </si>
  <si>
    <t>734209115R00</t>
  </si>
  <si>
    <t>Montáž závitové armatury se dvěma závity, G 1", bez dodávky materiálu</t>
  </si>
  <si>
    <t>Odkaz na mn. položky pořadí 119 : 2,00000</t>
  </si>
  <si>
    <t>43631231R</t>
  </si>
  <si>
    <t>Systém doplňovací - automatické doplňovací zařízení; PN 10; připojení: R 1/2"; teplota média do 70 °C; spouštění: řídicí jednotka</t>
  </si>
  <si>
    <t>43631252R</t>
  </si>
  <si>
    <t>Úpravna vody - zařízení k připojení dvou změkčovacích nebo demineralizačních patron; průtok do 0,36 m3/h; PN 8; připojení: Rp 1/2"; teplota média do 40 °C</t>
  </si>
  <si>
    <t>43631256R</t>
  </si>
  <si>
    <t>Příslušenství úpravny vody - patronová náplň pro změkčení vody</t>
  </si>
  <si>
    <t>43631265R</t>
  </si>
  <si>
    <t>Příslušenství úpravny vody - elektronický vodoměr s funkcí monitorování změkčovacích a demineralizačních zařízení</t>
  </si>
  <si>
    <t>43631267R</t>
  </si>
  <si>
    <t>Příslušenství úpravny vody - externí tlakové čidlo; připojení: R 1/2"</t>
  </si>
  <si>
    <t>6811900</t>
  </si>
  <si>
    <t>Měřící sada pro stanovení celkové tvrdosti vody</t>
  </si>
  <si>
    <t>9200276</t>
  </si>
  <si>
    <t>Montážní klíč pro změkčovací zařízení</t>
  </si>
  <si>
    <t>7945722</t>
  </si>
  <si>
    <t>Uvedení do provozu</t>
  </si>
  <si>
    <t>436-m</t>
  </si>
  <si>
    <t>Montáž změkčovacích armatur - kompletace zařízení</t>
  </si>
  <si>
    <t>NAB1-25-1317 - 1</t>
  </si>
  <si>
    <t>Sdružený rozdělovač sběrač M150, 0,6MPa, délka 3m</t>
  </si>
  <si>
    <t>- přívod 2x PN16 DN80 příruba</t>
  </si>
  <si>
    <t>- 4x závit 6/4"</t>
  </si>
  <si>
    <t>- 1x závit 1"</t>
  </si>
  <si>
    <t>NAB1-25-1317 - 2</t>
  </si>
  <si>
    <t>Stavitelný stojan 65/200 450-680</t>
  </si>
  <si>
    <t>NAB1-25-1317 - 3</t>
  </si>
  <si>
    <t>Izolace PUR 35mm RS M150, kašírovaná ALU folie 0,55mm</t>
  </si>
  <si>
    <t>NAB1-25-1317 - 123m</t>
  </si>
  <si>
    <t>MOntáž rozdělovače, včetně stojanu a izolace</t>
  </si>
  <si>
    <t>NAB1-25-1317 - 4</t>
  </si>
  <si>
    <t>Hydraulický vyrovnávač dynamických tlaků HVDT 4, svařenec, 18m3/h DN80, PN16 - příruby</t>
  </si>
  <si>
    <t>NAB1-25-1317 - 5</t>
  </si>
  <si>
    <t>Izolace PUR 35mm, kašírovaná ALU folie</t>
  </si>
  <si>
    <t>NAB1-25-1317 - 45m</t>
  </si>
  <si>
    <t>Montáž HVDT včetně izolace</t>
  </si>
  <si>
    <t>8253310</t>
  </si>
  <si>
    <t>Odlučovač mikrobublin nečistot, připojení: příruba, materiál: ocel lakovaná, 110 °C, 10 bar, Připojení	DN65, PN16</t>
  </si>
  <si>
    <t>9258340</t>
  </si>
  <si>
    <t>Magnetická tyč do odlučovače</t>
  </si>
  <si>
    <t>9255805</t>
  </si>
  <si>
    <t>Odvzdušňovací ventil do odlučovače</t>
  </si>
  <si>
    <t>uzaviratelný pro snadnou výměnu bez přerušení provozu; volitelná doplňková sada pro odlučovač nečistot a kalu</t>
  </si>
  <si>
    <t>998732102R00</t>
  </si>
  <si>
    <t>Přesun hmot pro strojovny v objektech výšky do 12 m</t>
  </si>
  <si>
    <t>733120815R00</t>
  </si>
  <si>
    <t>Demontáž potrubí z ocelových trubek hladkých do D 38</t>
  </si>
  <si>
    <t>733120819R00</t>
  </si>
  <si>
    <t>Demontáž potrubí z ocelových trubek hladkých přes 38 do D 60,3</t>
  </si>
  <si>
    <t>733160804R00</t>
  </si>
  <si>
    <t>Demontáž potrubí z měděných trubek přes D 28 mm do D 54 mm</t>
  </si>
  <si>
    <t>733194810R00</t>
  </si>
  <si>
    <t>Rozřezání konzol pro potrubí z U profilu,U 6,5</t>
  </si>
  <si>
    <t>733163513R00</t>
  </si>
  <si>
    <t>Potrubí pro vytápění a chlazení z trubek měděných spojovaných lisováním d 18 mm, s 1,0 mm</t>
  </si>
  <si>
    <t>montáž a dodávka trubek a tvarovek, bez lešení, bez zednické přípomoci, bez kotvení</t>
  </si>
  <si>
    <t>733163514R00</t>
  </si>
  <si>
    <t>Potrubí pro vytápění a chlazení z trubek měděných spojovaných lisováním d 22 mm, s 1,0 mm</t>
  </si>
  <si>
    <t>733163515R00</t>
  </si>
  <si>
    <t>Potrubí pro vytápění a chlazení z trubek měděných spojovaných lisováním d 28 mm, s 1,5 mm</t>
  </si>
  <si>
    <t>expanzní potrubí : 3</t>
  </si>
  <si>
    <t>rozdělovač : 4</t>
  </si>
  <si>
    <t>733163516R00</t>
  </si>
  <si>
    <t>Potrubí pro vytápění a chlazení z trubek měděných spojovaných lisováním d 35 mm, s 1,5 mm</t>
  </si>
  <si>
    <t>733163517R00</t>
  </si>
  <si>
    <t>Potrubí pro vytápění a chlazení z trubek měděných spojovaných lisováním d 42 mm, s 1,5 mm</t>
  </si>
  <si>
    <t>rozdělovač : 8*1,5</t>
  </si>
  <si>
    <t>733163518R00</t>
  </si>
  <si>
    <t>Potrubí pro vytápění a chlazení z trubek měděných spojovaných lisováním d 54 mm, s 2,0 mm</t>
  </si>
  <si>
    <t>připojení kotlů : 3,5</t>
  </si>
  <si>
    <t>733163520R00</t>
  </si>
  <si>
    <t>Potrubí pro vytápění a chlazení z trubek měděných spojovaných lisováním d 76 mm, s 2,0 mm</t>
  </si>
  <si>
    <t>PŘÍVOD : 4</t>
  </si>
  <si>
    <t>VRAT : 3,5</t>
  </si>
  <si>
    <t>733163521R00</t>
  </si>
  <si>
    <t>Potrubí pro vytápění a chlazení z trubek měděných spojovaných lisováním d 89 mm, s 2,0 mm</t>
  </si>
  <si>
    <t>2,5+2,5</t>
  </si>
  <si>
    <t>79954</t>
  </si>
  <si>
    <t>Přírubový přechod lisovací - červený bronz DN65, PN16</t>
  </si>
  <si>
    <t xml:space="preserve">479978 </t>
  </si>
  <si>
    <t>Přírubový přechod lisovací - červený bronz DN80, PN16</t>
  </si>
  <si>
    <t>733165240R00</t>
  </si>
  <si>
    <t>Montáž spoje tvarovky měděné lisovací D 76 mm</t>
  </si>
  <si>
    <t>bez dodávky tvarovky</t>
  </si>
  <si>
    <t>Odkaz na mn. položky pořadí 158 : 2,00000</t>
  </si>
  <si>
    <t>733165241R00</t>
  </si>
  <si>
    <t>Montáž spoje tvarovky měděné lisovací D 89 mm</t>
  </si>
  <si>
    <t>Odkaz na mn. položky pořadí 159 : 6,00000</t>
  </si>
  <si>
    <t>319001 16 65T2</t>
  </si>
  <si>
    <t>319001 16 80T1</t>
  </si>
  <si>
    <t>Přírubový spoj PN16 DN80 - uhlíková ocel, (1x těsnění, 1 sada šrouby a matice černé DIN931 pevnost 8.8G)</t>
  </si>
  <si>
    <t>Odkaz na mn. položky pořadí 162 : 5,00000</t>
  </si>
  <si>
    <t>230032029R00</t>
  </si>
  <si>
    <t>Montáž přírubových spojů do PN 16, DN 80</t>
  </si>
  <si>
    <t>Odkaz na mn. položky pořadí 163 : 8,00000</t>
  </si>
  <si>
    <t>477 110</t>
  </si>
  <si>
    <t>Redukce lisovací - Cu 65/50</t>
  </si>
  <si>
    <t>477 134</t>
  </si>
  <si>
    <t>Redukce lisovací - Cu 80/65</t>
  </si>
  <si>
    <t>476977</t>
  </si>
  <si>
    <t>T-kus redukovaný lisovací - Cu 76,1/54/76,1</t>
  </si>
  <si>
    <t xml:space="preserve">476847 </t>
  </si>
  <si>
    <t>Koleno lisovací - Cu 76,1</t>
  </si>
  <si>
    <t xml:space="preserve">476854 </t>
  </si>
  <si>
    <t>Koleno lisovací - Cu 88,9</t>
  </si>
  <si>
    <t>733165238R00</t>
  </si>
  <si>
    <t>Montáž spoje tvarovky měděné lisovací D 54 mm</t>
  </si>
  <si>
    <t>Odkaz na mn. položky pořadí 166 : 2,00000</t>
  </si>
  <si>
    <t>Odkaz na mn. položky pořadí 168 : 2,00000</t>
  </si>
  <si>
    <t>Odkaz na mn. položky pořadí 167 : 2,00000</t>
  </si>
  <si>
    <t>Odkaz na mn. položky pořadí 168 : 2,00000*2</t>
  </si>
  <si>
    <t>Odkaz na mn. položky pořadí 169 : 8,00000*2</t>
  </si>
  <si>
    <t>Odkaz na mn. položky pořadí 170 : 7,00000*2</t>
  </si>
  <si>
    <t>733190306R00</t>
  </si>
  <si>
    <t xml:space="preserve">Tlaková zkouška potrubí ocelových závitových, plastových, měděných do D 35 </t>
  </si>
  <si>
    <t>Odkaz na mn. položky pořadí 150 : 10,00000</t>
  </si>
  <si>
    <t>Odkaz na mn. položky pořadí 151 : 1,50000</t>
  </si>
  <si>
    <t>Odkaz na mn. položky pořadí 152 : 7,00000</t>
  </si>
  <si>
    <t>Odkaz na mn. položky pořadí 153 : 1,00000</t>
  </si>
  <si>
    <t>733190307R00</t>
  </si>
  <si>
    <t>Tlaková zkouška potrubí ocelových závitových, plastových, měděných do D 64</t>
  </si>
  <si>
    <t>733190308R00</t>
  </si>
  <si>
    <t>Tlaková zkouška potrubí měděného do D 108</t>
  </si>
  <si>
    <t>998733103R00</t>
  </si>
  <si>
    <t>Přesun hmot pro rozvody potrubí v objektech výšky do 24 m</t>
  </si>
  <si>
    <t>734200821R00</t>
  </si>
  <si>
    <t xml:space="preserve">Demontáž závitových armatur se dvěma závity, do G 1/2" </t>
  </si>
  <si>
    <t>734200822R00</t>
  </si>
  <si>
    <t>Demontáž závitových armatur se dvěma závity, přes 1/2 do G 1"</t>
  </si>
  <si>
    <t>734200823R00</t>
  </si>
  <si>
    <t>Demontáž závitových armatur se dvěma závity, přes 1 do G 6/4"</t>
  </si>
  <si>
    <t>734200824R00</t>
  </si>
  <si>
    <t>Demontáž závitových armatur se dvěma závity, přes 6/4 do G 2"</t>
  </si>
  <si>
    <t>734494216R00</t>
  </si>
  <si>
    <t>Návarek s trubkovým závitem G 5/4", včetně dodávky materiálu</t>
  </si>
  <si>
    <t>734494217R00</t>
  </si>
  <si>
    <t>Návarek s trubkovým závitem G 6/4", včetně dodávky materiálu</t>
  </si>
  <si>
    <t>734494218R00</t>
  </si>
  <si>
    <t>Návarek s trubkovým závitem G 2", včetně dodávky materiálu</t>
  </si>
  <si>
    <t>734235121R00</t>
  </si>
  <si>
    <t>Kohout kulový, mosazný, DN 15, PN 42, vnitřní-vnitřní, včetně dodávky materiálu</t>
  </si>
  <si>
    <t>734235123R00</t>
  </si>
  <si>
    <t>Kohout kulový, mosazný, DN 25, PN 35, vnitřní-vnitřní, včetně dodávky materiálu</t>
  </si>
  <si>
    <t>734235125R00</t>
  </si>
  <si>
    <t>Kohout kulový, mosazný, DN 40, PN 35, vnitřní-vnitřní, včetně dodávky materiálu</t>
  </si>
  <si>
    <t>734235126R00</t>
  </si>
  <si>
    <t>Kohout kulový, mosazný, DN 50, PN 35, vnitřní-vnitřní, včetně dodávky materiálu</t>
  </si>
  <si>
    <t>422370415R</t>
  </si>
  <si>
    <t>kohout kulový přírubový; pro vodovod, pro pitnou vodu; PN 16; DN 65; L = 170 mm; ovládání páčka; nevhodné k regulaci</t>
  </si>
  <si>
    <t>422370416R</t>
  </si>
  <si>
    <t>kohout kulový přírubový; pro vodovod, pro pitnou vodu; PN 16; DN 80; L = 180 mm; ovládání páčka; nevhodné k regulaci</t>
  </si>
  <si>
    <t>42266511R</t>
  </si>
  <si>
    <t>filtr přírubový pro voda, vytápění, klimatizace, protipožární systémy, průmysl,; materiál těla tvárná litina, nerez sítko AISI 304,těsnění EPDM; DN 65; l = 290 mm; pracovní teplota 0 až 100 ° C; provozní tlak PN 16</t>
  </si>
  <si>
    <t>Odkaz na mn. položky pořadí 189 : 2,00000</t>
  </si>
  <si>
    <t>Odkaz na mn. položky pořadí 191 : 1,00000</t>
  </si>
  <si>
    <t>Odkaz na mn. položky pořadí 190 : 2,00000</t>
  </si>
  <si>
    <t>734293273R00</t>
  </si>
  <si>
    <t>Kohout kulový s filtrem, mosazný, DN 25, PN 25, vnitřní-vnitřní závit, včetně dodávky materiálu</t>
  </si>
  <si>
    <t>734293275R00</t>
  </si>
  <si>
    <t>Kohout kulový s filtrem, mosazný, DN 40, PN 16, vnitřní-vnitřní závit, včetně dodávky materiálu</t>
  </si>
  <si>
    <t>734293312R00</t>
  </si>
  <si>
    <t>Kohout kulový, napouštěcí a vypouštěcí, mosazný, DN 15, PN 10, včetně dodávky materiálu</t>
  </si>
  <si>
    <t>734293313R00</t>
  </si>
  <si>
    <t>Kohout kulový, napouštěcí a vypouštěcí, mosazný, DN 20, PN 10, včetně dodávky materiálu</t>
  </si>
  <si>
    <t>734293221R00</t>
  </si>
  <si>
    <t>Filtr mosazný, DN 15, PN 20, vnitřní-vnitřní závit, včetně dodávky materiálu</t>
  </si>
  <si>
    <t>734293223R00</t>
  </si>
  <si>
    <t>Filtr mosazný, DN 25, PN 20, vnitřní-vnitřní závit, včetně dodávky materiálu</t>
  </si>
  <si>
    <t>734293225R00</t>
  </si>
  <si>
    <t>Filtr mosazný, DN 40, PN 20, vnitřní-vnitřní závit, včetně dodávky materiálu</t>
  </si>
  <si>
    <t>734243123R00</t>
  </si>
  <si>
    <t>Ventil zpětný, mosazný, DN 25 , PN 20, vnitřní-vnitřní závit, včetně dodávky materiálu</t>
  </si>
  <si>
    <t>734243125R00</t>
  </si>
  <si>
    <t>Ventil zpětný, mosazný, DN 40, PN 20, vnitřní-vnitřní závit, včetně dodávky materiálu</t>
  </si>
  <si>
    <t>734243126R00</t>
  </si>
  <si>
    <t>Ventil zpětný, mosazný, DN 50, PN 20, vnitřní-vnitřní závit, včetně dodávky materiálu</t>
  </si>
  <si>
    <t>734213112R00</t>
  </si>
  <si>
    <t>Ventil automatický, odvzdušňovací, mosazný, PN 10, DN 15, včetně dodávky materiálu</t>
  </si>
  <si>
    <t>223.2461.000</t>
  </si>
  <si>
    <t>Ventil vyvažovací DN25, kvs 8,1, vnitřní závit, rozsah měření 10-40l/min</t>
  </si>
  <si>
    <t>s průtokoměrem</t>
  </si>
  <si>
    <t>223.2561.000</t>
  </si>
  <si>
    <t>Ventil vyvažovací DN32, kvs 17,0, vnitřní závit, rozsah měření 30-70l/min.</t>
  </si>
  <si>
    <t>POL1_1</t>
  </si>
  <si>
    <t>Odkaz na mn. položky pořadí 204 : 1,00000</t>
  </si>
  <si>
    <t>734209116R00</t>
  </si>
  <si>
    <t>Montáž závitové armatury se dvěma závity, G 5/4", bez dodávky materiálu</t>
  </si>
  <si>
    <t>Odkaz na mn. položky pořadí 205 : 4,00000</t>
  </si>
  <si>
    <t>734413122R00</t>
  </si>
  <si>
    <t>Teploměr s jímkou D 63 mm, délka jímky 50 mm, T = 0 až 120°C, včetně dodávky materiálu</t>
  </si>
  <si>
    <t>38841060R1</t>
  </si>
  <si>
    <t>Tlakoměr standardní kruhový 0 - 0,6MPa, D100, G1/2"</t>
  </si>
  <si>
    <t>734209103R00</t>
  </si>
  <si>
    <t>Montáž závitové armatury s jedním závitem, G 1/2", bez dodávky materiálu</t>
  </si>
  <si>
    <t>42234500R1</t>
  </si>
  <si>
    <t>Kohout tlakoměrový G 1/2" zkušební mosaz</t>
  </si>
  <si>
    <t>734209113R00</t>
  </si>
  <si>
    <t>Montáž závitové armatury se dvěma závity, G 1/2", bez dodávky materiálu</t>
  </si>
  <si>
    <t>734391124R00</t>
  </si>
  <si>
    <t>Kondenzační smyčka k přivaření stočená, včetně dodávky materiálu</t>
  </si>
  <si>
    <t>typ smyčky bude upřesněn během montáže</t>
  </si>
  <si>
    <t>734253116R00</t>
  </si>
  <si>
    <t>Pojistný ventil 1"x1 1/4", 2,5BAR, pro výkon 315kW</t>
  </si>
  <si>
    <t>734209105R00</t>
  </si>
  <si>
    <t>Montáž závitové armatury s jedním závitem, G 1", bez dodávky materiálu</t>
  </si>
  <si>
    <t>Odkaz na mn. položky pořadí 214 : 1,00000</t>
  </si>
  <si>
    <t>733001R1</t>
  </si>
  <si>
    <t>bronz nebo mosaz (nutné jako přechod ocel / Cu)</t>
  </si>
  <si>
    <t>998734103R00</t>
  </si>
  <si>
    <t>Přesun hmot pro armatury v objektech výšky do 4 m</t>
  </si>
  <si>
    <t>73549001</t>
  </si>
  <si>
    <t>Vypuštění vody ze systému vytápění</t>
  </si>
  <si>
    <t>735191910R01</t>
  </si>
  <si>
    <t>Propláchnutí celého topného systému a napuštění upravenou (změkčenou) vodou s chemií (proti korozi), včetně dodávky upravené vody</t>
  </si>
  <si>
    <t>proplach bude proveden po výměně termostatických ventilů.</t>
  </si>
  <si>
    <t>Proplachování bude prováděno minimálně 48h.</t>
  </si>
  <si>
    <t>735191905R00</t>
  </si>
  <si>
    <t>Ostatní opravy otopných těles odvzdušnění   otopných těles</t>
  </si>
  <si>
    <t>767996802R00</t>
  </si>
  <si>
    <t>Demontáž ostatních doplňků staveb atypických konstrukcí  o hmotnosti přes 50 do 100 kg</t>
  </si>
  <si>
    <t>kg</t>
  </si>
  <si>
    <t>800-767</t>
  </si>
  <si>
    <t>13210376Ra</t>
  </si>
  <si>
    <t>Ocelové doplňkové konstrukce pro potrubní rozvody</t>
  </si>
  <si>
    <t>(OCEL KRUHOVÁ d8-4m; d10-8; d12-8m; d16-4m; PROFIL L50x5-30m; PROFIL [65-40m [100-20m;  [120-10m; [140-10m; OCEL PÁSOVÁ 100x5-10m)</t>
  </si>
  <si>
    <t>767995103R00</t>
  </si>
  <si>
    <t>Výroba a montáž atypických kovovových doplňků staveb hmotnosti přes 10 do 20 kg</t>
  </si>
  <si>
    <t>767883212RT2</t>
  </si>
  <si>
    <t>Objímka pro zavěšení potrubí dvoušroubová, pro potrubí do průměru 19 mm, na kombivrut a hmoždinku, maximální doporučené zatížení v tahu 0,8 kN</t>
  </si>
  <si>
    <t>ks</t>
  </si>
  <si>
    <t>767883212RT3</t>
  </si>
  <si>
    <t>Objímka pro zavěšení potrubí dvoušroubová, pro potrubí průměru 20 - 23 mm, na kombivrut a hmoždinku, maximální doporučené zatížení v tahu 0,8 kN</t>
  </si>
  <si>
    <t>767883212RT4</t>
  </si>
  <si>
    <t>Objímka pro zavěšení potrubí dvoušroubová, pro potrubí průměru 25 - 30 mm, na kombivrut a hmoždinku, maximální doporučené zatížení v tahu 0,8 kN</t>
  </si>
  <si>
    <t>767883212RT5</t>
  </si>
  <si>
    <t>Objímka pro zavěšení potrubí dvoušroubová, pro potrubí průměru 31 - 38 mm, na kombivrut a hmoždinku, maximální doporučené zatížení v tahu 0,8 kN</t>
  </si>
  <si>
    <t>767883212RT6</t>
  </si>
  <si>
    <t>Objímka pro zavěšení potrubí dvoušroubová, pro potrubí průměru 40 - 46 mm, na kombivrut a hmoždinku, maximální doporučené zatížení v tahu 1,0 kN</t>
  </si>
  <si>
    <t>767883212RT7</t>
  </si>
  <si>
    <t>Objímka pro zavěšení potrubí dvoušroubová, pro potrubí průměru 48 - 54 mm, na kombivrut a hmoždinku, maximální doporučené zatížení v tahu 1,0 kN</t>
  </si>
  <si>
    <t>767883212RU2</t>
  </si>
  <si>
    <t>Objímka pro zavěšení potrubí dvoušroubová, pro potrubí do průměru 78 mm, na kombivrut a hmoždinku, maximální doporučené zatížení v tahu 1,8 kN</t>
  </si>
  <si>
    <t>767883212RU4</t>
  </si>
  <si>
    <t>Objímka pro zavěšení potrubí dvoušroubová, pro potrubí do průměru 92 mm, na kombivrut a hmoždinku, maximální doporučené zatížení v tahu 1,8 kN</t>
  </si>
  <si>
    <t>uložení</t>
  </si>
  <si>
    <t>Uložení potrubí (závitové tyče, spojovací matky, konzolky)</t>
  </si>
  <si>
    <t>423916622R</t>
  </si>
  <si>
    <t>žlab podpůrný pozinkovaný; pr. 25 mm, délka 2 m; použití: pro plastová potrubí, upevnění ke zdi nebo stropu pomocí objímek</t>
  </si>
  <si>
    <t>998767102R00</t>
  </si>
  <si>
    <t>Přesun hmot pro kovové stavební doplňk. konstrukce v objektech výšky do 12 m</t>
  </si>
  <si>
    <t>POL7_7</t>
  </si>
  <si>
    <t>783122510R00</t>
  </si>
  <si>
    <t>Nátěry ocelových konstrukcí syntetické A - ocelová konstrukce těžká, dvojnásobné + 1x email</t>
  </si>
  <si>
    <t>800-783</t>
  </si>
  <si>
    <t>na vzduchu schnoucí</t>
  </si>
  <si>
    <t>783424340R00</t>
  </si>
  <si>
    <t>Nátěry potrubí a armatur syntetické potrubí, do DN 50 mm, dvojnásobné s 1x emailováním a základním nátěrem</t>
  </si>
  <si>
    <t>Odkaz na mn. položky pořadí 56 : 1,50000</t>
  </si>
  <si>
    <t>Odkaz na mn. položky pořadí 57 : 2,50000</t>
  </si>
  <si>
    <t>Odkaz na mn. položky pořadí 58 : 1,00000</t>
  </si>
  <si>
    <t>Odkaz na mn. položky pořadí 55 : 6,00000</t>
  </si>
  <si>
    <t>783425350R00</t>
  </si>
  <si>
    <t>Nátěry potrubí a armatur syntetické potrubí, do DN 100 mm, dvojnásobné s 1x emailováním a základním nátěrem</t>
  </si>
  <si>
    <t>Odkaz na mn. položky pořadí 60 : 0,50000</t>
  </si>
  <si>
    <t>Odkaz na mn. položky pořadí 59 : 3,20000</t>
  </si>
  <si>
    <t>784195112R00</t>
  </si>
  <si>
    <t>Malby z malířských směsí hlinkových,  , bělost 77 %, dvojnásobné</t>
  </si>
  <si>
    <t>800-784</t>
  </si>
  <si>
    <t>33</t>
  </si>
  <si>
    <t>23*3</t>
  </si>
  <si>
    <t>784191101R00</t>
  </si>
  <si>
    <t>Příprava povrchu Penetrace (napouštění) podkladu disperzní, jednonásobná</t>
  </si>
  <si>
    <t>Odkaz na mn. položky pořadí 238 : 102,00000</t>
  </si>
  <si>
    <t>979082111R00</t>
  </si>
  <si>
    <t>Vnitrostaveništní doprava suti a vybouraných hmot do 10 m</t>
  </si>
  <si>
    <t>801-3</t>
  </si>
  <si>
    <t>Odkaz na dem. hmot. položky pořadí 6 : 0,01260</t>
  </si>
  <si>
    <t>Odkaz na dem. hmot. položky pořadí 7 : 0,00220</t>
  </si>
  <si>
    <t>Odkaz na dem. hmot. položky pořadí 22 : 0,00639</t>
  </si>
  <si>
    <t>Odkaz na dem. hmot. položky pořadí 23 : 0,00056</t>
  </si>
  <si>
    <t>Odkaz na dem. hmot. položky pořadí 34 : 0,00738</t>
  </si>
  <si>
    <t>Odkaz na dem. hmot. položky pořadí 35 : 0,00042</t>
  </si>
  <si>
    <t>Odkaz na dem. hmot. položky pořadí 36 : 0,00144</t>
  </si>
  <si>
    <t>Odkaz na dem. hmot. položky pořadí 37 : 0,00430</t>
  </si>
  <si>
    <t>Odkaz na dem. hmot. položky pořadí 38 : 0,01494</t>
  </si>
  <si>
    <t>Odkaz na dem. hmot. položky pořadí 39 : 0,01505</t>
  </si>
  <si>
    <t>Odkaz na dem. hmot. položky pořadí 40 : 0,00828</t>
  </si>
  <si>
    <t>Odkaz na dem. hmot. položky pořadí 67 : 1,08450</t>
  </si>
  <si>
    <t>Odkaz na dem. hmot. položky pořadí 68 : 0,31500</t>
  </si>
  <si>
    <t>Odkaz na dem. hmot. položky pořadí 69 : 0,31200</t>
  </si>
  <si>
    <t>Odkaz na dem. hmot. položky pořadí 78 : 0,00300</t>
  </si>
  <si>
    <t>Odkaz na dem. hmot. položky pořadí 79 : 0,03000</t>
  </si>
  <si>
    <t>Odkaz na dem. hmot. položky pořadí 105 : 0,37432</t>
  </si>
  <si>
    <t>Odkaz na dem. hmot. položky pořadí 142 : 0,00508</t>
  </si>
  <si>
    <t>Odkaz na dem. hmot. položky pořadí 143 : 0,04730</t>
  </si>
  <si>
    <t>Odkaz na dem. hmot. položky pořadí 144 : 0,11640</t>
  </si>
  <si>
    <t>Odkaz na dem. hmot. položky pořadí 145 : 0,00070</t>
  </si>
  <si>
    <t>Odkaz na dem. hmot. položky pořadí 146 : 0,00288</t>
  </si>
  <si>
    <t>Odkaz na dem. hmot. položky pořadí 147 : 0,00215</t>
  </si>
  <si>
    <t>Odkaz na dem. hmot. položky pořadí 148 : 0,00747</t>
  </si>
  <si>
    <t>Odkaz na dem. hmot. položky pořadí 149 : 0,01701</t>
  </si>
  <si>
    <t>Odkaz na dem. hmot. položky pořadí 178 : 0,00450</t>
  </si>
  <si>
    <t>Odkaz na dem. hmot. položky pořadí 179 : 0,00550</t>
  </si>
  <si>
    <t>Odkaz na dem. hmot. položky pořadí 180 : 0,03080</t>
  </si>
  <si>
    <t>Odkaz na dem. hmot. položky pořadí 181 : 0,04550</t>
  </si>
  <si>
    <t>Odkaz na dem. hmot. položky pořadí 221 : 0,03000</t>
  </si>
  <si>
    <t>979082121R00</t>
  </si>
  <si>
    <t>Vnitrostaveništní doprava suti a vybouraných hmot příplatek k ceně za každých dalších 5 m</t>
  </si>
  <si>
    <t>Odkaz na mn. položky pořadí 240 : 2,50767*4</t>
  </si>
  <si>
    <t>979011211R00</t>
  </si>
  <si>
    <t>Svislá doprava suti a vybouraných hmot nošením za prvé podlaží nad základním podlažím</t>
  </si>
  <si>
    <t>Odkaz na mn. položky pořadí 240 : 2,50767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</si>
  <si>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</si>
  <si>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</si>
  <si>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</si>
  <si>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</si>
  <si>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</si>
  <si>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979990144R00</t>
  </si>
  <si>
    <t>Poplatek za uložení, minerální vata,  , skupina 17 06 04 z Katalogu odpadů</t>
  </si>
  <si>
    <t>kategorie 17 06 03 izolační materiály, které jsou, nebo obsahují nebezpečné látky</t>
  </si>
  <si>
    <t>979990144R01</t>
  </si>
  <si>
    <t>Poplatek za uložení suti - strojní zařízení</t>
  </si>
  <si>
    <t>RTS 24/ II</t>
  </si>
  <si>
    <t>979990144R02</t>
  </si>
  <si>
    <t>Poplatek za uložení suti - plasty</t>
  </si>
  <si>
    <t>VRN 001</t>
  </si>
  <si>
    <t>Uvedení do provozu a zaškolení obsluhy z hlediska strojního zařízení</t>
  </si>
  <si>
    <t>Vyhotovení všech potřebných přejímacích podkladů pro převzetí zařízení</t>
  </si>
  <si>
    <t>v potřebném rozsahu. Počet vyhotovení bude stanoven zadavatelem.</t>
  </si>
  <si>
    <t>Součástí obsahu budou mimo jiné:</t>
  </si>
  <si>
    <t>-revizní zpráva tlakových nádob</t>
  </si>
  <si>
    <t>-protokoly o tlakových zkouškách</t>
  </si>
  <si>
    <t>-protokoly o zaregulování systému</t>
  </si>
  <si>
    <t>-protokol o předání a převzetí zařízení</t>
  </si>
  <si>
    <t>VRN 002</t>
  </si>
  <si>
    <t>Dokumentace skutečného provedení</t>
  </si>
  <si>
    <t>Projekt:</t>
  </si>
  <si>
    <t>ÚT</t>
  </si>
  <si>
    <t>VRN 003</t>
  </si>
  <si>
    <t>Hzs-zkousky v ramci montaz.praci zkouška provozní (dilatační a topná)</t>
  </si>
  <si>
    <t>Celkové odzkoušení topného zařízení a topná zkouška dle ČSN 06 0310 v délce trvání 72hodin</t>
  </si>
  <si>
    <t>Před odzkoušením musí být zařízení propláchnuto, vyčištěny lapače kalu.</t>
  </si>
  <si>
    <t>O provedených zkouškách bude vystaven protokol a zařízení předáno uživateli včetně zaškolení obsluhy.</t>
  </si>
  <si>
    <t>Topná zkouška pro určení,k terá tělesa jsou připojena na jaký okruh</t>
  </si>
  <si>
    <t>VRN 004</t>
  </si>
  <si>
    <t>Provozní řád kotelny</t>
  </si>
  <si>
    <t>HZS</t>
  </si>
  <si>
    <t>POL10_</t>
  </si>
  <si>
    <t>VRN 006</t>
  </si>
  <si>
    <t>Revize spalinové cesty</t>
  </si>
  <si>
    <t>VRN 007</t>
  </si>
  <si>
    <t>Revize tlakových nádob</t>
  </si>
  <si>
    <t>VRN 008</t>
  </si>
  <si>
    <t>Revize vnitřního plynovodu</t>
  </si>
  <si>
    <t>VRN 009</t>
  </si>
  <si>
    <t>Autorský dozor</t>
  </si>
  <si>
    <t>hod</t>
  </si>
  <si>
    <t>VRN 011</t>
  </si>
  <si>
    <t>Nastavení vyvažovacích armatur</t>
  </si>
  <si>
    <t>909      R00</t>
  </si>
  <si>
    <t>Hzs-nezmeritelne stavebni prace</t>
  </si>
  <si>
    <t>h</t>
  </si>
  <si>
    <t>Prav.M</t>
  </si>
  <si>
    <t>SUM</t>
  </si>
  <si>
    <t>END</t>
  </si>
  <si>
    <t>10.00</t>
  </si>
  <si>
    <t>Snímač teploty venkovní, -30°C -+50°C, Ni 1000</t>
  </si>
  <si>
    <t>POL3_0</t>
  </si>
  <si>
    <t>PC</t>
  </si>
  <si>
    <t>10.03,04,11.01, 12.01,13.01, 1</t>
  </si>
  <si>
    <t>Snímač teploty příložný, -30°C -+90°C, Ni 1000</t>
  </si>
  <si>
    <t>11.02,12.02, 13.02,14.02, 15.0</t>
  </si>
  <si>
    <t>Servopohon otočný vč. adaptéru , 24V AC, 0-10V , 10 Nm</t>
  </si>
  <si>
    <t>19.01</t>
  </si>
  <si>
    <t>Snímač úniku plynu 2.st, 230 V AC, 2x výstup relé</t>
  </si>
  <si>
    <t>19.02</t>
  </si>
  <si>
    <t>Regulátor teploty prostorový,  20-60°C,  přepínací kontakt,230 V AC/10A</t>
  </si>
  <si>
    <t>19.03</t>
  </si>
  <si>
    <t>Plováčkový snímač zaplavení, výstup kontakt, volit. NO/NC, 48V AC, IP 65</t>
  </si>
  <si>
    <t>19.04</t>
  </si>
  <si>
    <t>Snímač tlaku pro kapaliny, 0-6Bar/0-10V, 24V AC/DC, G1/2"</t>
  </si>
  <si>
    <t>19.05</t>
  </si>
  <si>
    <t>Bezpečnostní tlačítko vč. krabice pro montáž na stěnu a výstražného štítku, 1 x spín.kontakt,, aretované, 230V AC/6A, IP 54</t>
  </si>
  <si>
    <t>19.06</t>
  </si>
  <si>
    <t>El.ovládaný uzávěr plynu , 230 V AC, NC - dod.ÚT, MaR pouze zapojení</t>
  </si>
  <si>
    <t>Dod strojní</t>
  </si>
  <si>
    <t>19.07</t>
  </si>
  <si>
    <t>Doplň.zařízení, 230 V AC, On/Off, signal. poruchy - dod.ÚT, MaR pouze zapojení</t>
  </si>
  <si>
    <t>19.10</t>
  </si>
  <si>
    <t>GSM Hlásič, 4xDI, 2xDO, 12 V DC, vč. adaptéru, vč. záložního modulu</t>
  </si>
  <si>
    <t>CO</t>
  </si>
  <si>
    <t>Snímač CO,bateriový, autonomní, vč. displeje</t>
  </si>
  <si>
    <t>D22 Dodávka MaR - periferie</t>
  </si>
  <si>
    <t>Celkem za</t>
  </si>
  <si>
    <t>MaR1</t>
  </si>
  <si>
    <t>Rozvaděč nástěnný 800x1000x300 vč. MP, plné dveře,IP54,</t>
  </si>
  <si>
    <t>SB1</t>
  </si>
  <si>
    <t>Vypínač 3 pólový, otočný, montáž do panelu,3x400V/25A, vč.krytu svorek</t>
  </si>
  <si>
    <t>DA1</t>
  </si>
  <si>
    <t>Přepěťová ochrana "C" s VF filtrem, 230V AC, 10A, optická indikace poruchy</t>
  </si>
  <si>
    <t>NZ1</t>
  </si>
  <si>
    <t>Napájecí zdroj spínaný, 230V AC/24V DC, 5A</t>
  </si>
  <si>
    <t>TR1</t>
  </si>
  <si>
    <t>Transformátor bezpečnostní se svařovaným jádrem,   230V /24V AC,65VA</t>
  </si>
  <si>
    <t>DDC</t>
  </si>
  <si>
    <t>Mikroprocesorová, volně programovatelná řídící jednotka,integrovaný 2x Ethernet port,1x RS485, Web, server, 2x slot pro rozšíření komunikace, 1x slot pro rozšíření IO modulů, 256 kB RAM, 8MB on board</t>
  </si>
  <si>
    <t>flash, napájení 24 V DC, PC</t>
  </si>
  <si>
    <t>Pol__0019</t>
  </si>
  <si>
    <t>Rozšiřující karta 4UI,2AO 0-10V do slotu</t>
  </si>
  <si>
    <t>RIO</t>
  </si>
  <si>
    <t>8XI6AO8DI7DO Rozšiřující modul I/O, komunikační, RS485, 24 V DC</t>
  </si>
  <si>
    <t>Webterminál</t>
  </si>
  <si>
    <t>Webový dotykový terminál 5", 65k barev, integrovaný browser,</t>
  </si>
  <si>
    <t>EA/1</t>
  </si>
  <si>
    <t>Rozhraní pro ovl. Kaskády  0-10V, dod. Strojní - MaR zajistí instalaci do rozvaděče a zapojení</t>
  </si>
  <si>
    <t>QF1,15</t>
  </si>
  <si>
    <t>Jistič 1f, 230VAC, 10C/1, Icu=10kA</t>
  </si>
  <si>
    <t>QF2</t>
  </si>
  <si>
    <t>Jistič 1f, 230VAC, 2C/1, Icu=10kA</t>
  </si>
  <si>
    <t>QF3</t>
  </si>
  <si>
    <t>Jistič 3f, 3x400VAC, 10C/3, Icu=10kA</t>
  </si>
  <si>
    <t>QF4,5,7-13</t>
  </si>
  <si>
    <t>Jistič 1f, 230VAC, 6C/1, Icu=10kA</t>
  </si>
  <si>
    <t>QF6</t>
  </si>
  <si>
    <t>Jistič 1f, 230VAC, 4C/1, Icu=10kA</t>
  </si>
  <si>
    <t>QF14</t>
  </si>
  <si>
    <t>Jistič 1f, 230VAC, 10B/1, Icu=10kA</t>
  </si>
  <si>
    <t>FI1</t>
  </si>
  <si>
    <t>Komb.jistič a proudový chránič 10C/2/0,03A</t>
  </si>
  <si>
    <t>FI2</t>
  </si>
  <si>
    <t>Komb.jistič a proudový chránič 10B/2/0,03A</t>
  </si>
  <si>
    <t>KA1-8</t>
  </si>
  <si>
    <t>Relé 1PAR vč. patice, ovl. 24 V AC/DC, přepínací kontakty 230V/6A, LED ukazatel stavu</t>
  </si>
  <si>
    <t>KA10,11,12</t>
  </si>
  <si>
    <t>Relé 2PAR vč. patice, ovl. 24 V AC, přepínací kontakty 230V/6A, LED ukazatel stavu</t>
  </si>
  <si>
    <t>KA9,13,15,21-25</t>
  </si>
  <si>
    <t>Relé 2PAR vč. patice, ovl. 230 V AC, přepínací kontakty 230V/6A, LED ukazatel stavu</t>
  </si>
  <si>
    <t>KA14,16-20</t>
  </si>
  <si>
    <t>Relé 4PAR vč. patice, ovl. 230 V AC, přepínací kontakty 230V/6A, LED ukazatel stavu</t>
  </si>
  <si>
    <t>XC1,2</t>
  </si>
  <si>
    <t>Zásuvka soklová na DIN lištu, 230 V AC, 16A</t>
  </si>
  <si>
    <t>FU1-15</t>
  </si>
  <si>
    <t>Pojistková svorka vč. pojistky, max 230V AC, max 10A</t>
  </si>
  <si>
    <t>SA1-5+HL1-5</t>
  </si>
  <si>
    <t>Hlavice ovládací pro montáž do panelu, 3Polohová, 2x spín.kontakt, 230V/6A, prosvětlená, zelená LED, 24V AC, IP54</t>
  </si>
  <si>
    <t>TL1</t>
  </si>
  <si>
    <t>Tlačítko  pro montáž do panelu, 1x spín.kontakt, 230V/6A, IP54</t>
  </si>
  <si>
    <t>HL6</t>
  </si>
  <si>
    <t>Kontrolka červená,do panelu, LED,  24 V DC</t>
  </si>
  <si>
    <t>X</t>
  </si>
  <si>
    <t>Svorka šroubová, řadová, do 2,5mm2, In=16A, Un=400V, montáž na DIN lištu</t>
  </si>
  <si>
    <t>N</t>
  </si>
  <si>
    <t>Můstek ŽZ - PE potenciály, na DIN, kap. 10 kabelů 4mm2</t>
  </si>
  <si>
    <t>PE</t>
  </si>
  <si>
    <t>Můstek modrý -  N potenciály, na DIN. kap. 10 kabelů 4mm2</t>
  </si>
  <si>
    <t>Pol__0043</t>
  </si>
  <si>
    <t>Kabelové průchodky plastové, PG11, vč. matice</t>
  </si>
  <si>
    <t>Pol__0044</t>
  </si>
  <si>
    <t>Popisky rozvaděče, papír. fólie + krycí transparentní fólie, samolepící</t>
  </si>
  <si>
    <t>CYa1,5</t>
  </si>
  <si>
    <t>Spojovací materiál CYa 1,5mm2</t>
  </si>
  <si>
    <t>DIN lišta</t>
  </si>
  <si>
    <t>Kovová DIN lišta pro montáž spotřebičů, povrch. Úprava Zn, perforovaná</t>
  </si>
  <si>
    <t>Plast.žlab</t>
  </si>
  <si>
    <t>Plastový žlab pro mont. kabeláže  do rozvaděče, perforovaný, 40x40mm</t>
  </si>
  <si>
    <t>D23 Dodávka MaR - Rozvaděč MaR1</t>
  </si>
  <si>
    <t>Pol__0048</t>
  </si>
  <si>
    <t>MTZ oceloplechové rozvodnice do 50 kG na stěnu</t>
  </si>
  <si>
    <t>210 19-0002.R00</t>
  </si>
  <si>
    <t>Pol__0049</t>
  </si>
  <si>
    <t>MTZ čidel a poruch. snímačů MaR</t>
  </si>
  <si>
    <t>Pol__0050</t>
  </si>
  <si>
    <t>MTZ a zapojení servopohonů</t>
  </si>
  <si>
    <t>Pol__0051</t>
  </si>
  <si>
    <t>MTZ  zapojení čerpadel 1f s externím ovládáním a hl.poruchy/chodu</t>
  </si>
  <si>
    <t>Pol__0052</t>
  </si>
  <si>
    <t>MTZ  zapojení ventilů 230 V AC s  ovládáním On/Off  (připojení přes patici)</t>
  </si>
  <si>
    <t>Pol__0053</t>
  </si>
  <si>
    <t>Odkrytování a zakrytování kotlů, zapojení svorkovnic</t>
  </si>
  <si>
    <t>Pol__0054</t>
  </si>
  <si>
    <t>Odkrytování a zakrytování doplň.automatu,  apod., zapojení svorkovnic</t>
  </si>
  <si>
    <t>Pol__0055</t>
  </si>
  <si>
    <t>Zkoušky a testy MaR zařízení připojených na rozvaděč MaR</t>
  </si>
  <si>
    <t>Pol__0056</t>
  </si>
  <si>
    <t>Montáž, zapojení a parametrování GSM hlásiče</t>
  </si>
  <si>
    <t>Pol__0057</t>
  </si>
  <si>
    <t>Ukončení vodičů v rozvaděči   + zapojení do 2,5 mm2</t>
  </si>
  <si>
    <t>210 10-0001.R00</t>
  </si>
  <si>
    <t>M22 Montáž MaR techniky</t>
  </si>
  <si>
    <t>QF</t>
  </si>
  <si>
    <t>Jistič 3f, 230VAC, 16B/3, Icu=10kA, dozbrojení rozvaděče silnoproudu pro odjištění rozvaděče MaR1</t>
  </si>
  <si>
    <t>Pol__0059</t>
  </si>
  <si>
    <t>Kabel sdělovací s Cu jádrem JYTY 2 x 1 mm</t>
  </si>
  <si>
    <t>341 21550.R</t>
  </si>
  <si>
    <t>Pol__0060</t>
  </si>
  <si>
    <t>Kabel sdělovací s Cu jádrem JYTY 4 x 1 mm</t>
  </si>
  <si>
    <t>341-21554.R</t>
  </si>
  <si>
    <t>Pol__0061</t>
  </si>
  <si>
    <t>Šňůra lehká s Cu jádrem CYSY H05 VV-F 2x1 mm2</t>
  </si>
  <si>
    <t>Pol__0062</t>
  </si>
  <si>
    <t>Šňůra lehká s Cu jádrem CYSY H05 VV-F 3G1 mm2</t>
  </si>
  <si>
    <t>341 43806.R</t>
  </si>
  <si>
    <t>Pol__0063</t>
  </si>
  <si>
    <t>Šňůra lehká s Cu jádrem CYSY H05 VV-F 3G1,5 mm2</t>
  </si>
  <si>
    <t>341 43808.R</t>
  </si>
  <si>
    <t>Pol__0064</t>
  </si>
  <si>
    <t>Šňůra lehká s Cu jádrem CYSY H05 VV-F 4G1 mm2</t>
  </si>
  <si>
    <t>341 43816.R</t>
  </si>
  <si>
    <t>Pol__0065</t>
  </si>
  <si>
    <t>Kabel s u jádrem CYKY 5Cx2,5</t>
  </si>
  <si>
    <t>Pol__0066</t>
  </si>
  <si>
    <t>Kabel UTP dvojitý plášť Cat5e</t>
  </si>
  <si>
    <t>371 201303.R</t>
  </si>
  <si>
    <t>Pol__0067</t>
  </si>
  <si>
    <t>Konektor RJ45, Cat 5e</t>
  </si>
  <si>
    <t>Pol__0068</t>
  </si>
  <si>
    <t>Vodič silový CY zelenožlutý 6,00 mm2 - drát</t>
  </si>
  <si>
    <t>341 40966.R</t>
  </si>
  <si>
    <t>Pol__0069</t>
  </si>
  <si>
    <t>Trubka elektroinstal. ohebná 2323/LPE-1 d 22,9 mm</t>
  </si>
  <si>
    <t>345-71051</t>
  </si>
  <si>
    <t>Pol__0070</t>
  </si>
  <si>
    <t>Krabice elektroinstalační plastová 85x85x40mm s víčkem</t>
  </si>
  <si>
    <t>345 7142411.R</t>
  </si>
  <si>
    <t>Pol__0071</t>
  </si>
  <si>
    <t>Korýtko elektroinstalační kovové 100x50mm, povrch. úprava zinkováním vč.úchytů, délka modulu 2,5m</t>
  </si>
  <si>
    <t>Pol__0072</t>
  </si>
  <si>
    <t>Korýtko elektroinstalační kovové 50x50mm, povrch. úprava zinkováním vč.úchytů, délka modulu 2,5m</t>
  </si>
  <si>
    <t>Pol__0073</t>
  </si>
  <si>
    <t>Lišta vkládací z PVC délka 2 m, LV 11 x 10 mm</t>
  </si>
  <si>
    <t>345 72101.R</t>
  </si>
  <si>
    <t>Pol__0074</t>
  </si>
  <si>
    <t>Lišta vkládací z PVC délka 1 m  LV 18x13</t>
  </si>
  <si>
    <t>345 72105.R</t>
  </si>
  <si>
    <t>Pol__0075</t>
  </si>
  <si>
    <t>Lišta vkládací z PVC délka 1 m  LV 40x20</t>
  </si>
  <si>
    <t>345 72120.R</t>
  </si>
  <si>
    <t>Pol__0076</t>
  </si>
  <si>
    <t>Zásuvka nástěnná, 230 V AC/16A, provedení do vlhka</t>
  </si>
  <si>
    <t>345 51476.A.R</t>
  </si>
  <si>
    <t>Pol__0077</t>
  </si>
  <si>
    <t>Ekvipotenciální svorkovnice nástěnná, PE, vč. krytu</t>
  </si>
  <si>
    <t>345 62812.R</t>
  </si>
  <si>
    <t>Pol__0078</t>
  </si>
  <si>
    <t>Svorky na  potrubí - ochr. pospojováním vč. Cu pásku</t>
  </si>
  <si>
    <t>354 42150.R</t>
  </si>
  <si>
    <t>Pol__0079</t>
  </si>
  <si>
    <t>Konzola nosná, 40x40x250mm, Fe/ galvan. Zn</t>
  </si>
  <si>
    <t>Pol__0080</t>
  </si>
  <si>
    <t>Hmoždinka 8x40mm, vrut</t>
  </si>
  <si>
    <t>D21 Dodávka Elektro</t>
  </si>
  <si>
    <t>Pol__0081</t>
  </si>
  <si>
    <t>Vyhledání připojovacího místa v rozvaděči silnoproudu, instalace jističe 1f   a instalace 1f, 1sazb., elektroměru do stávaj. rozvaděče, úprava krycího panelu</t>
  </si>
  <si>
    <t>hod.</t>
  </si>
  <si>
    <t>POL1_9</t>
  </si>
  <si>
    <t>Pol__0082</t>
  </si>
  <si>
    <t>Kabel speciální JYTY s Al 2 x 1 mm volně uložený</t>
  </si>
  <si>
    <t>210 86-0201.R00</t>
  </si>
  <si>
    <t>Pol__0083</t>
  </si>
  <si>
    <t>Kabel speciální JYTY s Al 4 x 1 mm volně uložený</t>
  </si>
  <si>
    <t>210 86-0202.R00</t>
  </si>
  <si>
    <t>Pol__0084</t>
  </si>
  <si>
    <t>Šňůra  CYSY 2x1 mm2 volně uložená</t>
  </si>
  <si>
    <t>210 80-2302.R00</t>
  </si>
  <si>
    <t>Pol__0085</t>
  </si>
  <si>
    <t>Šňůra  CYSY 3x1 mm2 volně uložená</t>
  </si>
  <si>
    <t>210 80-2307.R00</t>
  </si>
  <si>
    <t>Pol__0086</t>
  </si>
  <si>
    <t>Šňůra  CYSY 3x1,5 mm2 volně uložená</t>
  </si>
  <si>
    <t>210 80-2308.R00</t>
  </si>
  <si>
    <t>Pol__0087</t>
  </si>
  <si>
    <t>Šňůra  CYSY 4x1 mm2 volně uložená</t>
  </si>
  <si>
    <t>210 80-2312.R00</t>
  </si>
  <si>
    <t>Pol__0088</t>
  </si>
  <si>
    <t>Kabel UTP/FTP kat.5e v trubkách</t>
  </si>
  <si>
    <t>222 28-0214.R00</t>
  </si>
  <si>
    <t>Pol__0089</t>
  </si>
  <si>
    <t>Konektor RJ45 na kabel UTP</t>
  </si>
  <si>
    <t>222 30-1101.R00</t>
  </si>
  <si>
    <t>Pol__0090</t>
  </si>
  <si>
    <t>Kabel silový 5Cx2,5 mm2 volně uložený</t>
  </si>
  <si>
    <t>Pol__0091</t>
  </si>
  <si>
    <t>Vodič CYA 6 mm2/zž</t>
  </si>
  <si>
    <t>210 80-0507.R00</t>
  </si>
  <si>
    <t>Pol__0092</t>
  </si>
  <si>
    <t>Trubka ohebná 2323/LPE-1, uložená pevně, 23 mm</t>
  </si>
  <si>
    <t>210 01-0043.R00</t>
  </si>
  <si>
    <t>Pol__0093</t>
  </si>
  <si>
    <t>Rošt kabelový pro volné/pevné uložení</t>
  </si>
  <si>
    <t>210 02-0131.R00</t>
  </si>
  <si>
    <t>Pol__0094</t>
  </si>
  <si>
    <t>Mtž lišta vkládací s víčkem do 40mm, Hmoždinkami natloukacími do cihlové zdi</t>
  </si>
  <si>
    <t>210 01-0105.R00</t>
  </si>
  <si>
    <t>Pol__0095</t>
  </si>
  <si>
    <t>Mtž zásuvky 1f, nástěnné vč. zapojení</t>
  </si>
  <si>
    <t>210 11-1031.R00</t>
  </si>
  <si>
    <t>Pol__0096</t>
  </si>
  <si>
    <t>Mtž krabice přístrojové elektroinstalační na zeď</t>
  </si>
  <si>
    <t>210 01-0455.R00</t>
  </si>
  <si>
    <t>Pol__0097</t>
  </si>
  <si>
    <t>Montáž výzbroje MaR1 dle specifikace a výkresu, vystavení dokladových listin a protokolů</t>
  </si>
  <si>
    <t>Pol__0098</t>
  </si>
  <si>
    <t>Svorka na potrubí uzemňovací, včetně Cu pásku</t>
  </si>
  <si>
    <t>210 22-0321.R00</t>
  </si>
  <si>
    <t>Pol__0099</t>
  </si>
  <si>
    <t>Osazení hmoždinky 8 mm v cihelné zdi</t>
  </si>
  <si>
    <t>220 26-1622.R00</t>
  </si>
  <si>
    <t>Pol__0100</t>
  </si>
  <si>
    <t>Zhotovení průrazu stěnou ( sádrokartonová příčka, max 150mm,  do prům 6 mm)</t>
  </si>
  <si>
    <t>Pol__0101</t>
  </si>
  <si>
    <t>Zhotovení průrazu stěnou ( cihla, max 300mm,  do prům 10 mm)</t>
  </si>
  <si>
    <t>M21 Elektromontáže</t>
  </si>
  <si>
    <t>Pol__0102</t>
  </si>
  <si>
    <t>Demontáž stávajícího zařízení a rozvodů MaR, odvoz k ekolog.likvidaci</t>
  </si>
  <si>
    <t>POL1_7</t>
  </si>
  <si>
    <t>Pol__0103</t>
  </si>
  <si>
    <t>Vypracování  dokumentace skutečného provedení</t>
  </si>
  <si>
    <t>947 - .R00</t>
  </si>
  <si>
    <t>Pol__0104</t>
  </si>
  <si>
    <t>SW pro autonomní chod kotelny vč.editace grafiky a datových bodů pro integrovaný web server</t>
  </si>
  <si>
    <t>Pol__0105</t>
  </si>
  <si>
    <t>Oživení, odladění systému, zaregulování</t>
  </si>
  <si>
    <t>Pol__0106</t>
  </si>
  <si>
    <t>Vypracování manuálů a zaškolení obsluhy</t>
  </si>
  <si>
    <t>Pol__0107</t>
  </si>
  <si>
    <t>Výchozí revize elektro +  vypracování zprávy</t>
  </si>
  <si>
    <t>Pol__0108</t>
  </si>
  <si>
    <t>Spolupráce s profesemi, koordinace</t>
  </si>
  <si>
    <t>Pol__0109</t>
  </si>
  <si>
    <t>VRN, doprava materiálu a osob, přesuny hmot v rámci staveniště</t>
  </si>
  <si>
    <t>HZS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</si>
</sst>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20" fillId="0" borderId="0" xfId="0" applyFont="1" applyBorder="1" applyAlignment="1">
      <alignment horizontal="center" vertical="top" shrinkToFit="1"/>
    </xf>
    <xf numFmtId="165" fontId="20" fillId="0" borderId="0" xfId="0" applyNumberFormat="1" applyFont="1" applyBorder="1" applyAlignment="1">
      <alignment vertical="top" shrinkToFit="1"/>
    </xf>
    <xf numFmtId="4" fontId="20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vJqhqlSrImWN05qjxZL0NhVOJK0EXS0HGxG87b+gN596jfdCpeXs8TCYlKwZcNqtxFnToobRVTDZiRDKdMgb0A==" saltValue="2MnuG0gPIMekof04ImLM4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234" t="s">
        <v>41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2" t="s">
        <v>22</v>
      </c>
      <c r="C2" s="73"/>
      <c r="D2" s="74" t="s">
        <v>43</v>
      </c>
      <c r="E2" s="240" t="s">
        <v>44</v>
      </c>
      <c r="F2" s="241"/>
      <c r="G2" s="241"/>
      <c r="H2" s="241"/>
      <c r="I2" s="241"/>
      <c r="J2" s="242"/>
      <c r="O2" s="1"/>
    </row>
    <row r="3" spans="1:15" ht="27" hidden="1" customHeight="1" x14ac:dyDescent="0.2">
      <c r="A3" s="2"/>
      <c r="B3" s="75"/>
      <c r="C3" s="73"/>
      <c r="D3" s="76"/>
      <c r="E3" s="243"/>
      <c r="F3" s="244"/>
      <c r="G3" s="244"/>
      <c r="H3" s="244"/>
      <c r="I3" s="244"/>
      <c r="J3" s="245"/>
    </row>
    <row r="4" spans="1:15" ht="23.25" customHeight="1" x14ac:dyDescent="0.2">
      <c r="A4" s="2"/>
      <c r="B4" s="77"/>
      <c r="C4" s="78"/>
      <c r="D4" s="79"/>
      <c r="E4" s="224"/>
      <c r="F4" s="224"/>
      <c r="G4" s="224"/>
      <c r="H4" s="224"/>
      <c r="I4" s="224"/>
      <c r="J4" s="225"/>
    </row>
    <row r="5" spans="1:15" ht="24" customHeight="1" x14ac:dyDescent="0.2">
      <c r="A5" s="2"/>
      <c r="B5" s="30" t="s">
        <v>42</v>
      </c>
      <c r="D5" s="228" t="s">
        <v>45</v>
      </c>
      <c r="E5" s="229"/>
      <c r="F5" s="229"/>
      <c r="G5" s="229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30" t="s">
        <v>46</v>
      </c>
      <c r="E6" s="231"/>
      <c r="F6" s="231"/>
      <c r="G6" s="231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32" t="s">
        <v>47</v>
      </c>
      <c r="F7" s="233"/>
      <c r="G7" s="23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53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54</v>
      </c>
      <c r="J9" s="8"/>
    </row>
    <row r="10" spans="1:15" ht="15.75" hidden="1" customHeight="1" x14ac:dyDescent="0.2">
      <c r="A10" s="2"/>
      <c r="B10" s="34"/>
      <c r="C10" s="53"/>
      <c r="D10" s="80" t="s">
        <v>48</v>
      </c>
      <c r="E10" s="83" t="s">
        <v>47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7"/>
      <c r="E11" s="247"/>
      <c r="F11" s="247"/>
      <c r="G11" s="247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3"/>
      <c r="E12" s="223"/>
      <c r="F12" s="223"/>
      <c r="G12" s="223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6"/>
      <c r="F13" s="227"/>
      <c r="G13" s="227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6"/>
      <c r="F15" s="246"/>
      <c r="G15" s="248"/>
      <c r="H15" s="248"/>
      <c r="I15" s="248" t="s">
        <v>29</v>
      </c>
      <c r="J15" s="249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212"/>
      <c r="F16" s="213"/>
      <c r="G16" s="212"/>
      <c r="H16" s="213"/>
      <c r="I16" s="212">
        <f>SUMIF(F56:F79,A16,I56:I79)+SUMIF(F56:F79,"PSU",I56:I79)</f>
        <v>0</v>
      </c>
      <c r="J16" s="214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212"/>
      <c r="F17" s="213"/>
      <c r="G17" s="212"/>
      <c r="H17" s="213"/>
      <c r="I17" s="212">
        <f>SUMIF(F56:F79,A17,I56:I79)</f>
        <v>0</v>
      </c>
      <c r="J17" s="214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212"/>
      <c r="F18" s="213"/>
      <c r="G18" s="212"/>
      <c r="H18" s="213"/>
      <c r="I18" s="212">
        <f>SUMIF(F56:F79,A18,I56:I79)</f>
        <v>0</v>
      </c>
      <c r="J18" s="214"/>
    </row>
    <row r="19" spans="1:10" ht="23.25" customHeight="1" x14ac:dyDescent="0.2">
      <c r="A19" s="139" t="s">
        <v>122</v>
      </c>
      <c r="B19" s="37" t="s">
        <v>27</v>
      </c>
      <c r="C19" s="58"/>
      <c r="D19" s="59"/>
      <c r="E19" s="212"/>
      <c r="F19" s="213"/>
      <c r="G19" s="212"/>
      <c r="H19" s="213"/>
      <c r="I19" s="212">
        <f>SUMIF(F56:F79,A19,I56:I79)</f>
        <v>0</v>
      </c>
      <c r="J19" s="214"/>
    </row>
    <row r="20" spans="1:10" ht="23.25" customHeight="1" x14ac:dyDescent="0.2">
      <c r="A20" s="139" t="s">
        <v>123</v>
      </c>
      <c r="B20" s="37" t="s">
        <v>28</v>
      </c>
      <c r="C20" s="58"/>
      <c r="D20" s="59"/>
      <c r="E20" s="212"/>
      <c r="F20" s="213"/>
      <c r="G20" s="212"/>
      <c r="H20" s="213"/>
      <c r="I20" s="212">
        <f>SUMIF(F56:F79,A20,I56:I79)</f>
        <v>0</v>
      </c>
      <c r="J20" s="214"/>
    </row>
    <row r="21" spans="1:10" ht="23.25" customHeight="1" x14ac:dyDescent="0.2">
      <c r="A21" s="2"/>
      <c r="B21" s="47" t="s">
        <v>29</v>
      </c>
      <c r="C21" s="60"/>
      <c r="D21" s="61"/>
      <c r="E21" s="215"/>
      <c r="F21" s="250"/>
      <c r="G21" s="215"/>
      <c r="H21" s="250"/>
      <c r="I21" s="215">
        <f>SUM(I16:J20)</f>
        <v>0</v>
      </c>
      <c r="J21" s="216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12</v>
      </c>
      <c r="F23" s="38" t="s">
        <v>0</v>
      </c>
      <c r="G23" s="210">
        <f>ZakladDPHSniVypocet</f>
        <v>0</v>
      </c>
      <c r="H23" s="211"/>
      <c r="I23" s="211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12</v>
      </c>
      <c r="F24" s="38" t="s">
        <v>0</v>
      </c>
      <c r="G24" s="208">
        <f>A23</f>
        <v>0</v>
      </c>
      <c r="H24" s="209"/>
      <c r="I24" s="209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10">
        <f>ZakladDPHZaklVypocet</f>
        <v>0</v>
      </c>
      <c r="H25" s="211"/>
      <c r="I25" s="211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37">
        <f>A25</f>
        <v>0</v>
      </c>
      <c r="H26" s="238"/>
      <c r="I26" s="238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39">
        <f>CenaCelkem-(ZakladDPHSni+DPHSni+ZakladDPHZakl+DPHZakl)</f>
        <v>0</v>
      </c>
      <c r="H27" s="239"/>
      <c r="I27" s="239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18">
        <f>ZakladDPHSniVypocet+ZakladDPHZaklVypocet</f>
        <v>0</v>
      </c>
      <c r="H28" s="218"/>
      <c r="I28" s="218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17">
        <f>A27</f>
        <v>0</v>
      </c>
      <c r="H29" s="217"/>
      <c r="I29" s="217"/>
      <c r="J29" s="118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9"/>
      <c r="E34" s="220"/>
      <c r="G34" s="221"/>
      <c r="H34" s="222"/>
      <c r="I34" s="222"/>
      <c r="J34" s="24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55</v>
      </c>
      <c r="C39" s="205"/>
      <c r="D39" s="205"/>
      <c r="E39" s="205"/>
      <c r="F39" s="98">
        <f>'D.1.2 2 Pol'!AE499+'D.1.2 7 Pol'!AE245</f>
        <v>0</v>
      </c>
      <c r="G39" s="99">
        <f>'D.1.2 2 Pol'!AF499+'D.1.2 7 Pol'!AF245</f>
        <v>0</v>
      </c>
      <c r="H39" s="100">
        <f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2"/>
      <c r="C40" s="206" t="s">
        <v>56</v>
      </c>
      <c r="D40" s="206"/>
      <c r="E40" s="206"/>
      <c r="F40" s="103"/>
      <c r="G40" s="104"/>
      <c r="H40" s="104">
        <f>(F40*SazbaDPH1/100)+(G40*SazbaDPH2/100)</f>
        <v>0</v>
      </c>
      <c r="I40" s="104"/>
      <c r="J40" s="105"/>
    </row>
    <row r="41" spans="1:10" ht="25.5" customHeight="1" x14ac:dyDescent="0.2">
      <c r="A41" s="87">
        <v>2</v>
      </c>
      <c r="B41" s="102" t="s">
        <v>57</v>
      </c>
      <c r="C41" s="206" t="s">
        <v>58</v>
      </c>
      <c r="D41" s="206"/>
      <c r="E41" s="206"/>
      <c r="F41" s="103">
        <f>'D.1.2 2 Pol'!AE499+'D.1.2 7 Pol'!AE245</f>
        <v>0</v>
      </c>
      <c r="G41" s="104">
        <f>'D.1.2 2 Pol'!AF499+'D.1.2 7 Pol'!AF245</f>
        <v>0</v>
      </c>
      <c r="H41" s="104">
        <f>(F41*SazbaDPH1/100)+(G41*SazbaDPH2/100)</f>
        <v>0</v>
      </c>
      <c r="I41" s="104">
        <f>F41+G41+H41</f>
        <v>0</v>
      </c>
      <c r="J41" s="105" t="str">
        <f>IF(_xlfn.SINGLE(CenaCelkemVypocet)=0,"",I41/_xlfn.SINGLE(CenaCelkemVypocet)*100)</f>
        <v/>
      </c>
    </row>
    <row r="42" spans="1:10" ht="25.5" customHeight="1" x14ac:dyDescent="0.2">
      <c r="A42" s="87">
        <v>3</v>
      </c>
      <c r="B42" s="106" t="s">
        <v>59</v>
      </c>
      <c r="C42" s="205" t="s">
        <v>60</v>
      </c>
      <c r="D42" s="205"/>
      <c r="E42" s="205"/>
      <c r="F42" s="107">
        <f>'D.1.2 2 Pol'!AE499</f>
        <v>0</v>
      </c>
      <c r="G42" s="100">
        <f>'D.1.2 2 Pol'!AF499</f>
        <v>0</v>
      </c>
      <c r="H42" s="100">
        <f>(F42*SazbaDPH1/100)+(G42*SazbaDPH2/100)</f>
        <v>0</v>
      </c>
      <c r="I42" s="100">
        <f>F42+G42+H42</f>
        <v>0</v>
      </c>
      <c r="J42" s="101" t="str">
        <f>IF(_xlfn.SINGLE(CenaCelkemVypocet)=0,"",I42/_xlfn.SINGLE(CenaCelkemVypocet)*100)</f>
        <v/>
      </c>
    </row>
    <row r="43" spans="1:10" ht="25.5" customHeight="1" x14ac:dyDescent="0.2">
      <c r="A43" s="87">
        <v>3</v>
      </c>
      <c r="B43" s="106" t="s">
        <v>61</v>
      </c>
      <c r="C43" s="205" t="s">
        <v>62</v>
      </c>
      <c r="D43" s="205"/>
      <c r="E43" s="205"/>
      <c r="F43" s="107">
        <f>'D.1.2 7 Pol'!AE245</f>
        <v>0</v>
      </c>
      <c r="G43" s="100">
        <f>'D.1.2 7 Pol'!AF245</f>
        <v>0</v>
      </c>
      <c r="H43" s="100">
        <f>(F43*SazbaDPH1/100)+(G43*SazbaDPH2/100)</f>
        <v>0</v>
      </c>
      <c r="I43" s="100">
        <f>F43+G43+H43</f>
        <v>0</v>
      </c>
      <c r="J43" s="101" t="str">
        <f>IF(_xlfn.SINGLE(CenaCelkemVypocet)=0,"",I43/_xlfn.SINGLE(CenaCelkemVypocet)*100)</f>
        <v/>
      </c>
    </row>
    <row r="44" spans="1:10" ht="25.5" customHeight="1" x14ac:dyDescent="0.2">
      <c r="A44" s="87"/>
      <c r="B44" s="201" t="s">
        <v>63</v>
      </c>
      <c r="C44" s="202"/>
      <c r="D44" s="202"/>
      <c r="E44" s="203"/>
      <c r="F44" s="108">
        <f>SUMIF(A39:A43,"=1",F39:F43)</f>
        <v>0</v>
      </c>
      <c r="G44" s="109">
        <f>SUMIF(A39:A43,"=1",G39:G43)</f>
        <v>0</v>
      </c>
      <c r="H44" s="109">
        <f>SUMIF(A39:A43,"=1",H39:H43)</f>
        <v>0</v>
      </c>
      <c r="I44" s="109">
        <f>SUMIF(A39:A43,"=1",I39:I43)</f>
        <v>0</v>
      </c>
      <c r="J44" s="110">
        <f>SUMIF(A39:A43,"=1",J39:J43)</f>
        <v>0</v>
      </c>
    </row>
    <row r="46" spans="1:10" x14ac:dyDescent="0.2">
      <c r="A46" t="s">
        <v>65</v>
      </c>
      <c r="B46" t="s">
        <v>66</v>
      </c>
    </row>
    <row r="47" spans="1:10" x14ac:dyDescent="0.2">
      <c r="A47" t="s">
        <v>67</v>
      </c>
      <c r="B47" t="s">
        <v>68</v>
      </c>
    </row>
    <row r="48" spans="1:10" x14ac:dyDescent="0.2">
      <c r="A48" t="s">
        <v>69</v>
      </c>
      <c r="B48" t="s">
        <v>70</v>
      </c>
    </row>
    <row r="49" spans="1:52" x14ac:dyDescent="0.2">
      <c r="B49" s="204" t="s">
        <v>71</v>
      </c>
      <c r="C49" s="204"/>
      <c r="D49" s="204"/>
      <c r="E49" s="204"/>
      <c r="F49" s="204"/>
      <c r="G49" s="204"/>
      <c r="H49" s="204"/>
      <c r="I49" s="204"/>
      <c r="J49" s="204"/>
      <c r="AZ49" s="119" t="str">
        <f>B49</f>
        <v>součástí Cu potrubí jsou všechny tvarovky kromě vypsaných samostanými položkami.</v>
      </c>
    </row>
    <row r="50" spans="1:52" x14ac:dyDescent="0.2">
      <c r="A50" t="s">
        <v>69</v>
      </c>
      <c r="B50" t="s">
        <v>72</v>
      </c>
    </row>
    <row r="53" spans="1:52" ht="15.75" x14ac:dyDescent="0.25">
      <c r="B53" s="120" t="s">
        <v>73</v>
      </c>
    </row>
    <row r="55" spans="1:52" ht="25.5" customHeight="1" x14ac:dyDescent="0.2">
      <c r="A55" s="122"/>
      <c r="B55" s="125" t="s">
        <v>17</v>
      </c>
      <c r="C55" s="125" t="s">
        <v>5</v>
      </c>
      <c r="D55" s="126"/>
      <c r="E55" s="126"/>
      <c r="F55" s="127" t="s">
        <v>74</v>
      </c>
      <c r="G55" s="127"/>
      <c r="H55" s="127"/>
      <c r="I55" s="127" t="s">
        <v>29</v>
      </c>
      <c r="J55" s="127" t="s">
        <v>0</v>
      </c>
    </row>
    <row r="56" spans="1:52" ht="36.75" customHeight="1" x14ac:dyDescent="0.2">
      <c r="A56" s="123"/>
      <c r="B56" s="128" t="s">
        <v>75</v>
      </c>
      <c r="C56" s="199" t="s">
        <v>76</v>
      </c>
      <c r="D56" s="200"/>
      <c r="E56" s="200"/>
      <c r="F56" s="135" t="s">
        <v>24</v>
      </c>
      <c r="G56" s="136"/>
      <c r="H56" s="136"/>
      <c r="I56" s="136">
        <f>'D.1.2 7 Pol'!G8</f>
        <v>0</v>
      </c>
      <c r="J56" s="132" t="str">
        <f>IF(I80=0,"",I56/I80*100)</f>
        <v/>
      </c>
    </row>
    <row r="57" spans="1:52" ht="36.75" customHeight="1" x14ac:dyDescent="0.2">
      <c r="A57" s="123"/>
      <c r="B57" s="128" t="s">
        <v>77</v>
      </c>
      <c r="C57" s="199" t="s">
        <v>78</v>
      </c>
      <c r="D57" s="200"/>
      <c r="E57" s="200"/>
      <c r="F57" s="135" t="s">
        <v>24</v>
      </c>
      <c r="G57" s="136"/>
      <c r="H57" s="136"/>
      <c r="I57" s="136">
        <f>'D.1.2 7 Pol'!G35</f>
        <v>0</v>
      </c>
      <c r="J57" s="132" t="str">
        <f>IF(I80=0,"",I57/I80*100)</f>
        <v/>
      </c>
    </row>
    <row r="58" spans="1:52" ht="36.75" customHeight="1" x14ac:dyDescent="0.2">
      <c r="A58" s="123"/>
      <c r="B58" s="128" t="s">
        <v>79</v>
      </c>
      <c r="C58" s="199" t="s">
        <v>80</v>
      </c>
      <c r="D58" s="200"/>
      <c r="E58" s="200"/>
      <c r="F58" s="135" t="s">
        <v>24</v>
      </c>
      <c r="G58" s="136"/>
      <c r="H58" s="136"/>
      <c r="I58" s="136">
        <f>'D.1.2 7 Pol'!G108</f>
        <v>0</v>
      </c>
      <c r="J58" s="132" t="str">
        <f>IF(I80=0,"",I58/I80*100)</f>
        <v/>
      </c>
    </row>
    <row r="59" spans="1:52" ht="36.75" customHeight="1" x14ac:dyDescent="0.2">
      <c r="A59" s="123"/>
      <c r="B59" s="128" t="s">
        <v>81</v>
      </c>
      <c r="C59" s="199" t="s">
        <v>82</v>
      </c>
      <c r="D59" s="200"/>
      <c r="E59" s="200"/>
      <c r="F59" s="135" t="s">
        <v>24</v>
      </c>
      <c r="G59" s="136"/>
      <c r="H59" s="136"/>
      <c r="I59" s="136">
        <f>'D.1.2 7 Pol'!G131</f>
        <v>0</v>
      </c>
      <c r="J59" s="132" t="str">
        <f>IF(I80=0,"",I59/I80*100)</f>
        <v/>
      </c>
    </row>
    <row r="60" spans="1:52" ht="36.75" customHeight="1" x14ac:dyDescent="0.2">
      <c r="A60" s="123"/>
      <c r="B60" s="128" t="s">
        <v>83</v>
      </c>
      <c r="C60" s="199" t="s">
        <v>84</v>
      </c>
      <c r="D60" s="200"/>
      <c r="E60" s="200"/>
      <c r="F60" s="135" t="s">
        <v>24</v>
      </c>
      <c r="G60" s="136"/>
      <c r="H60" s="136"/>
      <c r="I60" s="136">
        <f>'D.1.2 2 Pol'!G8</f>
        <v>0</v>
      </c>
      <c r="J60" s="132" t="str">
        <f>IF(I80=0,"",I60/I80*100)</f>
        <v/>
      </c>
    </row>
    <row r="61" spans="1:52" ht="36.75" customHeight="1" x14ac:dyDescent="0.2">
      <c r="A61" s="123"/>
      <c r="B61" s="128" t="s">
        <v>85</v>
      </c>
      <c r="C61" s="199" t="s">
        <v>86</v>
      </c>
      <c r="D61" s="200"/>
      <c r="E61" s="200"/>
      <c r="F61" s="135" t="s">
        <v>24</v>
      </c>
      <c r="G61" s="136"/>
      <c r="H61" s="136"/>
      <c r="I61" s="136">
        <f>'D.1.2 2 Pol'!G15</f>
        <v>0</v>
      </c>
      <c r="J61" s="132" t="str">
        <f>IF(I80=0,"",I61/I80*100)</f>
        <v/>
      </c>
    </row>
    <row r="62" spans="1:52" ht="36.75" customHeight="1" x14ac:dyDescent="0.2">
      <c r="A62" s="123"/>
      <c r="B62" s="128" t="s">
        <v>87</v>
      </c>
      <c r="C62" s="199" t="s">
        <v>88</v>
      </c>
      <c r="D62" s="200"/>
      <c r="E62" s="200"/>
      <c r="F62" s="135" t="s">
        <v>24</v>
      </c>
      <c r="G62" s="136"/>
      <c r="H62" s="136"/>
      <c r="I62" s="136">
        <f>'D.1.2 2 Pol'!G17</f>
        <v>0</v>
      </c>
      <c r="J62" s="132" t="str">
        <f>IF(I80=0,"",I62/I80*100)</f>
        <v/>
      </c>
    </row>
    <row r="63" spans="1:52" ht="36.75" customHeight="1" x14ac:dyDescent="0.2">
      <c r="A63" s="123"/>
      <c r="B63" s="128" t="s">
        <v>89</v>
      </c>
      <c r="C63" s="199" t="s">
        <v>90</v>
      </c>
      <c r="D63" s="200"/>
      <c r="E63" s="200"/>
      <c r="F63" s="135" t="s">
        <v>25</v>
      </c>
      <c r="G63" s="136"/>
      <c r="H63" s="136"/>
      <c r="I63" s="136">
        <f>'D.1.2 2 Pol'!G19</f>
        <v>0</v>
      </c>
      <c r="J63" s="132" t="str">
        <f>IF(I80=0,"",I63/I80*100)</f>
        <v/>
      </c>
    </row>
    <row r="64" spans="1:52" ht="36.75" customHeight="1" x14ac:dyDescent="0.2">
      <c r="A64" s="123"/>
      <c r="B64" s="128" t="s">
        <v>91</v>
      </c>
      <c r="C64" s="199" t="s">
        <v>92</v>
      </c>
      <c r="D64" s="200"/>
      <c r="E64" s="200"/>
      <c r="F64" s="135" t="s">
        <v>25</v>
      </c>
      <c r="G64" s="136"/>
      <c r="H64" s="136"/>
      <c r="I64" s="136">
        <f>'D.1.2 2 Pol'!G53</f>
        <v>0</v>
      </c>
      <c r="J64" s="132" t="str">
        <f>IF(I80=0,"",I64/I80*100)</f>
        <v/>
      </c>
    </row>
    <row r="65" spans="1:10" ht="36.75" customHeight="1" x14ac:dyDescent="0.2">
      <c r="A65" s="123"/>
      <c r="B65" s="128" t="s">
        <v>93</v>
      </c>
      <c r="C65" s="199" t="s">
        <v>94</v>
      </c>
      <c r="D65" s="200"/>
      <c r="E65" s="200"/>
      <c r="F65" s="135" t="s">
        <v>25</v>
      </c>
      <c r="G65" s="136"/>
      <c r="H65" s="136"/>
      <c r="I65" s="136">
        <f>'D.1.2 2 Pol'!G62</f>
        <v>0</v>
      </c>
      <c r="J65" s="132" t="str">
        <f>IF(I80=0,"",I65/I80*100)</f>
        <v/>
      </c>
    </row>
    <row r="66" spans="1:10" ht="36.75" customHeight="1" x14ac:dyDescent="0.2">
      <c r="A66" s="123"/>
      <c r="B66" s="128" t="s">
        <v>95</v>
      </c>
      <c r="C66" s="199" t="s">
        <v>96</v>
      </c>
      <c r="D66" s="200"/>
      <c r="E66" s="200"/>
      <c r="F66" s="135" t="s">
        <v>25</v>
      </c>
      <c r="G66" s="136"/>
      <c r="H66" s="136"/>
      <c r="I66" s="136">
        <f>'D.1.2 2 Pol'!G84</f>
        <v>0</v>
      </c>
      <c r="J66" s="132" t="str">
        <f>IF(I80=0,"",I66/I80*100)</f>
        <v/>
      </c>
    </row>
    <row r="67" spans="1:10" ht="36.75" customHeight="1" x14ac:dyDescent="0.2">
      <c r="A67" s="123"/>
      <c r="B67" s="128" t="s">
        <v>97</v>
      </c>
      <c r="C67" s="199" t="s">
        <v>98</v>
      </c>
      <c r="D67" s="200"/>
      <c r="E67" s="200"/>
      <c r="F67" s="135" t="s">
        <v>25</v>
      </c>
      <c r="G67" s="136"/>
      <c r="H67" s="136"/>
      <c r="I67" s="136">
        <f>'D.1.2 2 Pol'!G140</f>
        <v>0</v>
      </c>
      <c r="J67" s="132" t="str">
        <f>IF(I80=0,"",I67/I80*100)</f>
        <v/>
      </c>
    </row>
    <row r="68" spans="1:10" ht="36.75" customHeight="1" x14ac:dyDescent="0.2">
      <c r="A68" s="123"/>
      <c r="B68" s="128" t="s">
        <v>99</v>
      </c>
      <c r="C68" s="199" t="s">
        <v>100</v>
      </c>
      <c r="D68" s="200"/>
      <c r="E68" s="200"/>
      <c r="F68" s="135" t="s">
        <v>25</v>
      </c>
      <c r="G68" s="136"/>
      <c r="H68" s="136"/>
      <c r="I68" s="136">
        <f>'D.1.2 2 Pol'!G162</f>
        <v>0</v>
      </c>
      <c r="J68" s="132" t="str">
        <f>IF(I80=0,"",I68/I80*100)</f>
        <v/>
      </c>
    </row>
    <row r="69" spans="1:10" ht="36.75" customHeight="1" x14ac:dyDescent="0.2">
      <c r="A69" s="123"/>
      <c r="B69" s="128" t="s">
        <v>101</v>
      </c>
      <c r="C69" s="199" t="s">
        <v>102</v>
      </c>
      <c r="D69" s="200"/>
      <c r="E69" s="200"/>
      <c r="F69" s="135" t="s">
        <v>25</v>
      </c>
      <c r="G69" s="136"/>
      <c r="H69" s="136"/>
      <c r="I69" s="136">
        <f>'D.1.2 2 Pol'!G191</f>
        <v>0</v>
      </c>
      <c r="J69" s="132" t="str">
        <f>IF(I80=0,"",I69/I80*100)</f>
        <v/>
      </c>
    </row>
    <row r="70" spans="1:10" ht="36.75" customHeight="1" x14ac:dyDescent="0.2">
      <c r="A70" s="123"/>
      <c r="B70" s="128" t="s">
        <v>103</v>
      </c>
      <c r="C70" s="199" t="s">
        <v>104</v>
      </c>
      <c r="D70" s="200"/>
      <c r="E70" s="200"/>
      <c r="F70" s="135" t="s">
        <v>25</v>
      </c>
      <c r="G70" s="136"/>
      <c r="H70" s="136"/>
      <c r="I70" s="136">
        <f>'D.1.2 2 Pol'!G250</f>
        <v>0</v>
      </c>
      <c r="J70" s="132" t="str">
        <f>IF(I80=0,"",I70/I80*100)</f>
        <v/>
      </c>
    </row>
    <row r="71" spans="1:10" ht="36.75" customHeight="1" x14ac:dyDescent="0.2">
      <c r="A71" s="123"/>
      <c r="B71" s="128" t="s">
        <v>105</v>
      </c>
      <c r="C71" s="199" t="s">
        <v>106</v>
      </c>
      <c r="D71" s="200"/>
      <c r="E71" s="200"/>
      <c r="F71" s="135" t="s">
        <v>25</v>
      </c>
      <c r="G71" s="136"/>
      <c r="H71" s="136"/>
      <c r="I71" s="136">
        <f>'D.1.2 2 Pol'!G334</f>
        <v>0</v>
      </c>
      <c r="J71" s="132" t="str">
        <f>IF(I80=0,"",I71/I80*100)</f>
        <v/>
      </c>
    </row>
    <row r="72" spans="1:10" ht="36.75" customHeight="1" x14ac:dyDescent="0.2">
      <c r="A72" s="123"/>
      <c r="B72" s="128" t="s">
        <v>107</v>
      </c>
      <c r="C72" s="199" t="s">
        <v>108</v>
      </c>
      <c r="D72" s="200"/>
      <c r="E72" s="200"/>
      <c r="F72" s="135" t="s">
        <v>25</v>
      </c>
      <c r="G72" s="136"/>
      <c r="H72" s="136"/>
      <c r="I72" s="136">
        <f>'D.1.2 2 Pol'!G385</f>
        <v>0</v>
      </c>
      <c r="J72" s="132" t="str">
        <f>IF(I80=0,"",I72/I80*100)</f>
        <v/>
      </c>
    </row>
    <row r="73" spans="1:10" ht="36.75" customHeight="1" x14ac:dyDescent="0.2">
      <c r="A73" s="123"/>
      <c r="B73" s="128" t="s">
        <v>109</v>
      </c>
      <c r="C73" s="199" t="s">
        <v>110</v>
      </c>
      <c r="D73" s="200"/>
      <c r="E73" s="200"/>
      <c r="F73" s="135" t="s">
        <v>25</v>
      </c>
      <c r="G73" s="136"/>
      <c r="H73" s="136"/>
      <c r="I73" s="136">
        <f>'D.1.2 2 Pol'!G391</f>
        <v>0</v>
      </c>
      <c r="J73" s="132" t="str">
        <f>IF(I80=0,"",I73/I80*100)</f>
        <v/>
      </c>
    </row>
    <row r="74" spans="1:10" ht="36.75" customHeight="1" x14ac:dyDescent="0.2">
      <c r="A74" s="123"/>
      <c r="B74" s="128" t="s">
        <v>111</v>
      </c>
      <c r="C74" s="199" t="s">
        <v>112</v>
      </c>
      <c r="D74" s="200"/>
      <c r="E74" s="200"/>
      <c r="F74" s="135" t="s">
        <v>25</v>
      </c>
      <c r="G74" s="136"/>
      <c r="H74" s="136"/>
      <c r="I74" s="136">
        <f>'D.1.2 2 Pol'!G408</f>
        <v>0</v>
      </c>
      <c r="J74" s="132" t="str">
        <f>IF(I80=0,"",I74/I80*100)</f>
        <v/>
      </c>
    </row>
    <row r="75" spans="1:10" ht="36.75" customHeight="1" x14ac:dyDescent="0.2">
      <c r="A75" s="123"/>
      <c r="B75" s="128" t="s">
        <v>113</v>
      </c>
      <c r="C75" s="199" t="s">
        <v>114</v>
      </c>
      <c r="D75" s="200"/>
      <c r="E75" s="200"/>
      <c r="F75" s="135" t="s">
        <v>25</v>
      </c>
      <c r="G75" s="136"/>
      <c r="H75" s="136"/>
      <c r="I75" s="136">
        <f>'D.1.2 2 Pol'!G421</f>
        <v>0</v>
      </c>
      <c r="J75" s="132" t="str">
        <f>IF(I80=0,"",I75/I80*100)</f>
        <v/>
      </c>
    </row>
    <row r="76" spans="1:10" ht="36.75" customHeight="1" x14ac:dyDescent="0.2">
      <c r="A76" s="123"/>
      <c r="B76" s="128" t="s">
        <v>115</v>
      </c>
      <c r="C76" s="199" t="s">
        <v>116</v>
      </c>
      <c r="D76" s="200"/>
      <c r="E76" s="200"/>
      <c r="F76" s="135" t="s">
        <v>25</v>
      </c>
      <c r="G76" s="136"/>
      <c r="H76" s="136"/>
      <c r="I76" s="136">
        <f>'D.1.2 7 Pol'!G225</f>
        <v>0</v>
      </c>
      <c r="J76" s="132" t="str">
        <f>IF(I80=0,"",I76/I80*100)</f>
        <v/>
      </c>
    </row>
    <row r="77" spans="1:10" ht="36.75" customHeight="1" x14ac:dyDescent="0.2">
      <c r="A77" s="123"/>
      <c r="B77" s="128" t="s">
        <v>117</v>
      </c>
      <c r="C77" s="199" t="s">
        <v>118</v>
      </c>
      <c r="D77" s="200"/>
      <c r="E77" s="200"/>
      <c r="F77" s="135" t="s">
        <v>26</v>
      </c>
      <c r="G77" s="136"/>
      <c r="H77" s="136"/>
      <c r="I77" s="136">
        <f>'D.1.2 7 Pol'!G180</f>
        <v>0</v>
      </c>
      <c r="J77" s="132" t="str">
        <f>IF(I80=0,"",I77/I80*100)</f>
        <v/>
      </c>
    </row>
    <row r="78" spans="1:10" ht="36.75" customHeight="1" x14ac:dyDescent="0.2">
      <c r="A78" s="123"/>
      <c r="B78" s="128" t="s">
        <v>119</v>
      </c>
      <c r="C78" s="199" t="s">
        <v>120</v>
      </c>
      <c r="D78" s="200"/>
      <c r="E78" s="200"/>
      <c r="F78" s="135" t="s">
        <v>121</v>
      </c>
      <c r="G78" s="136"/>
      <c r="H78" s="136"/>
      <c r="I78" s="136">
        <f>'D.1.2 2 Pol'!G427</f>
        <v>0</v>
      </c>
      <c r="J78" s="132" t="str">
        <f>IF(I80=0,"",I78/I80*100)</f>
        <v/>
      </c>
    </row>
    <row r="79" spans="1:10" ht="36.75" customHeight="1" x14ac:dyDescent="0.2">
      <c r="A79" s="123"/>
      <c r="B79" s="128" t="s">
        <v>122</v>
      </c>
      <c r="C79" s="199" t="s">
        <v>27</v>
      </c>
      <c r="D79" s="200"/>
      <c r="E79" s="200"/>
      <c r="F79" s="135" t="s">
        <v>122</v>
      </c>
      <c r="G79" s="136"/>
      <c r="H79" s="136"/>
      <c r="I79" s="136">
        <f>'D.1.2 2 Pol'!G474</f>
        <v>0</v>
      </c>
      <c r="J79" s="132" t="str">
        <f>IF(I80=0,"",I79/I80*100)</f>
        <v/>
      </c>
    </row>
    <row r="80" spans="1:10" ht="25.5" customHeight="1" x14ac:dyDescent="0.2">
      <c r="A80" s="124"/>
      <c r="B80" s="129" t="s">
        <v>1</v>
      </c>
      <c r="C80" s="130"/>
      <c r="D80" s="131"/>
      <c r="E80" s="131"/>
      <c r="F80" s="137"/>
      <c r="G80" s="138"/>
      <c r="H80" s="138"/>
      <c r="I80" s="138">
        <f>SUM(I56:I79)</f>
        <v>0</v>
      </c>
      <c r="J80" s="133">
        <f>SUM(J56:J79)</f>
        <v>0</v>
      </c>
    </row>
    <row r="81" spans="6:10" x14ac:dyDescent="0.2">
      <c r="F81" s="86"/>
      <c r="G81" s="86"/>
      <c r="H81" s="86"/>
      <c r="I81" s="86"/>
      <c r="J81" s="134"/>
    </row>
    <row r="82" spans="6:10" x14ac:dyDescent="0.2">
      <c r="F82" s="86"/>
      <c r="G82" s="86"/>
      <c r="H82" s="86"/>
      <c r="I82" s="86"/>
      <c r="J82" s="134"/>
    </row>
    <row r="83" spans="6:10" x14ac:dyDescent="0.2">
      <c r="F83" s="86"/>
      <c r="G83" s="86"/>
      <c r="H83" s="86"/>
      <c r="I83" s="86"/>
      <c r="J83" s="134"/>
    </row>
  </sheetData>
  <sheetProtection algorithmName="SHA-512" hashValue="lb6cECHkMAYxswXEO/lnEUoy+C7jaqHldm71yCJtYo79QF7hW+GP2nOYuEad/pC5aqgRJJZY5C5IXFWU1trWrg==" saltValue="uilabeUVBwrAQiRwaSNWp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B49:J49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9:E79"/>
    <mergeCell ref="C74:E74"/>
    <mergeCell ref="C75:E75"/>
    <mergeCell ref="C76:E76"/>
    <mergeCell ref="C77:E77"/>
    <mergeCell ref="C78:E7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49" t="s">
        <v>7</v>
      </c>
      <c r="B2" s="48"/>
      <c r="C2" s="253"/>
      <c r="D2" s="253"/>
      <c r="E2" s="253"/>
      <c r="F2" s="253"/>
      <c r="G2" s="254"/>
    </row>
    <row r="3" spans="1:7" ht="24.95" customHeight="1" x14ac:dyDescent="0.2">
      <c r="A3" s="49" t="s">
        <v>8</v>
      </c>
      <c r="B3" s="48"/>
      <c r="C3" s="253"/>
      <c r="D3" s="253"/>
      <c r="E3" s="253"/>
      <c r="F3" s="253"/>
      <c r="G3" s="254"/>
    </row>
    <row r="4" spans="1:7" ht="24.95" customHeight="1" x14ac:dyDescent="0.2">
      <c r="A4" s="49" t="s">
        <v>9</v>
      </c>
      <c r="B4" s="48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sheetProtection algorithmName="SHA-512" hashValue="hfzNmt6++25+rlBId0S0J4j9a9ofmIlNt4NNcmHhSlh5YdgBVFnGHRbtRZHTM6AJ3Xqrk39YcWWtqnk3tHf2VQ==" saltValue="cuGYUVQ/o3erpm97zU8p0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2" sqref="C22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124</v>
      </c>
      <c r="B1" s="261"/>
      <c r="C1" s="261"/>
      <c r="D1" s="261"/>
      <c r="E1" s="261"/>
      <c r="F1" s="261"/>
      <c r="G1" s="261"/>
      <c r="AG1" t="s">
        <v>125</v>
      </c>
    </row>
    <row r="2" spans="1:60" ht="24.95" customHeight="1" x14ac:dyDescent="0.2">
      <c r="A2" s="140" t="s">
        <v>7</v>
      </c>
      <c r="B2" s="48" t="s">
        <v>43</v>
      </c>
      <c r="C2" s="262" t="s">
        <v>44</v>
      </c>
      <c r="D2" s="263"/>
      <c r="E2" s="263"/>
      <c r="F2" s="263"/>
      <c r="G2" s="264"/>
      <c r="AG2" t="s">
        <v>126</v>
      </c>
    </row>
    <row r="3" spans="1:60" ht="24.95" customHeight="1" x14ac:dyDescent="0.2">
      <c r="A3" s="140" t="s">
        <v>8</v>
      </c>
      <c r="B3" s="48" t="s">
        <v>57</v>
      </c>
      <c r="C3" s="262" t="s">
        <v>58</v>
      </c>
      <c r="D3" s="263"/>
      <c r="E3" s="263"/>
      <c r="F3" s="263"/>
      <c r="G3" s="264"/>
      <c r="AC3" s="121" t="s">
        <v>126</v>
      </c>
      <c r="AG3" t="s">
        <v>127</v>
      </c>
    </row>
    <row r="4" spans="1:60" ht="24.95" customHeight="1" x14ac:dyDescent="0.2">
      <c r="A4" s="141" t="s">
        <v>9</v>
      </c>
      <c r="B4" s="142" t="s">
        <v>59</v>
      </c>
      <c r="C4" s="265" t="s">
        <v>60</v>
      </c>
      <c r="D4" s="266"/>
      <c r="E4" s="266"/>
      <c r="F4" s="266"/>
      <c r="G4" s="267"/>
      <c r="AG4" t="s">
        <v>128</v>
      </c>
    </row>
    <row r="5" spans="1:60" x14ac:dyDescent="0.2">
      <c r="D5" s="10"/>
    </row>
    <row r="6" spans="1:60" ht="38.25" x14ac:dyDescent="0.2">
      <c r="A6" s="144" t="s">
        <v>129</v>
      </c>
      <c r="B6" s="146" t="s">
        <v>130</v>
      </c>
      <c r="C6" s="146" t="s">
        <v>131</v>
      </c>
      <c r="D6" s="145" t="s">
        <v>132</v>
      </c>
      <c r="E6" s="144" t="s">
        <v>133</v>
      </c>
      <c r="F6" s="143" t="s">
        <v>134</v>
      </c>
      <c r="G6" s="144" t="s">
        <v>29</v>
      </c>
      <c r="H6" s="147" t="s">
        <v>30</v>
      </c>
      <c r="I6" s="147" t="s">
        <v>135</v>
      </c>
      <c r="J6" s="147" t="s">
        <v>31</v>
      </c>
      <c r="K6" s="147" t="s">
        <v>136</v>
      </c>
      <c r="L6" s="147" t="s">
        <v>137</v>
      </c>
      <c r="M6" s="147" t="s">
        <v>138</v>
      </c>
      <c r="N6" s="147" t="s">
        <v>139</v>
      </c>
      <c r="O6" s="147" t="s">
        <v>140</v>
      </c>
      <c r="P6" s="147" t="s">
        <v>141</v>
      </c>
      <c r="Q6" s="147" t="s">
        <v>142</v>
      </c>
      <c r="R6" s="147" t="s">
        <v>143</v>
      </c>
      <c r="S6" s="147" t="s">
        <v>144</v>
      </c>
      <c r="T6" s="147" t="s">
        <v>145</v>
      </c>
      <c r="U6" s="147" t="s">
        <v>146</v>
      </c>
      <c r="V6" s="147" t="s">
        <v>147</v>
      </c>
      <c r="W6" s="147" t="s">
        <v>148</v>
      </c>
      <c r="X6" s="147" t="s">
        <v>149</v>
      </c>
      <c r="Y6" s="147" t="s">
        <v>150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7" t="s">
        <v>151</v>
      </c>
      <c r="B8" s="168" t="s">
        <v>83</v>
      </c>
      <c r="C8" s="189" t="s">
        <v>84</v>
      </c>
      <c r="D8" s="169"/>
      <c r="E8" s="170"/>
      <c r="F8" s="171"/>
      <c r="G8" s="171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0"/>
      <c r="O8" s="170">
        <f>SUM(O9:O14)</f>
        <v>0.11000000000000001</v>
      </c>
      <c r="P8" s="170"/>
      <c r="Q8" s="170">
        <f>SUM(Q9:Q14)</f>
        <v>0</v>
      </c>
      <c r="R8" s="171"/>
      <c r="S8" s="171"/>
      <c r="T8" s="172"/>
      <c r="U8" s="166"/>
      <c r="V8" s="166">
        <f>SUM(V9:V14)</f>
        <v>4.93</v>
      </c>
      <c r="W8" s="166"/>
      <c r="X8" s="166"/>
      <c r="Y8" s="166"/>
      <c r="AG8" t="s">
        <v>152</v>
      </c>
    </row>
    <row r="9" spans="1:60" outlineLevel="1" x14ac:dyDescent="0.2">
      <c r="A9" s="174">
        <v>1</v>
      </c>
      <c r="B9" s="175" t="s">
        <v>153</v>
      </c>
      <c r="C9" s="190" t="s">
        <v>154</v>
      </c>
      <c r="D9" s="176" t="s">
        <v>155</v>
      </c>
      <c r="E9" s="177">
        <v>10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3.2799999999999999E-3</v>
      </c>
      <c r="O9" s="177">
        <f>ROUND(E9*N9,2)</f>
        <v>0.03</v>
      </c>
      <c r="P9" s="177">
        <v>0</v>
      </c>
      <c r="Q9" s="177">
        <f>ROUND(E9*P9,2)</f>
        <v>0</v>
      </c>
      <c r="R9" s="179" t="s">
        <v>156</v>
      </c>
      <c r="S9" s="179" t="s">
        <v>157</v>
      </c>
      <c r="T9" s="180" t="s">
        <v>157</v>
      </c>
      <c r="U9" s="158">
        <v>0.22498000000000001</v>
      </c>
      <c r="V9" s="158">
        <f>ROUND(E9*U9,2)</f>
        <v>2.25</v>
      </c>
      <c r="W9" s="158"/>
      <c r="X9" s="158" t="s">
        <v>158</v>
      </c>
      <c r="Y9" s="158" t="s">
        <v>159</v>
      </c>
      <c r="Z9" s="148"/>
      <c r="AA9" s="148"/>
      <c r="AB9" s="148"/>
      <c r="AC9" s="148"/>
      <c r="AD9" s="148"/>
      <c r="AE9" s="148"/>
      <c r="AF9" s="148"/>
      <c r="AG9" s="148" t="s">
        <v>160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59" t="s">
        <v>161</v>
      </c>
      <c r="D10" s="260"/>
      <c r="E10" s="260"/>
      <c r="F10" s="260"/>
      <c r="G10" s="260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162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81" t="str">
        <f>C10</f>
        <v>jakoukoliv maltou, z pomocného pracovního lešení o výšce podlahy do 1900 mm a pro zatížení do 1,5 kPa,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2</v>
      </c>
      <c r="B11" s="175" t="s">
        <v>163</v>
      </c>
      <c r="C11" s="190" t="s">
        <v>164</v>
      </c>
      <c r="D11" s="176" t="s">
        <v>155</v>
      </c>
      <c r="E11" s="177">
        <v>5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8.8699999999999994E-3</v>
      </c>
      <c r="O11" s="177">
        <f>ROUND(E11*N11,2)</f>
        <v>0.04</v>
      </c>
      <c r="P11" s="177">
        <v>0</v>
      </c>
      <c r="Q11" s="177">
        <f>ROUND(E11*P11,2)</f>
        <v>0</v>
      </c>
      <c r="R11" s="179" t="s">
        <v>156</v>
      </c>
      <c r="S11" s="179" t="s">
        <v>157</v>
      </c>
      <c r="T11" s="180" t="s">
        <v>157</v>
      </c>
      <c r="U11" s="158">
        <v>0.35974</v>
      </c>
      <c r="V11" s="158">
        <f>ROUND(E11*U11,2)</f>
        <v>1.8</v>
      </c>
      <c r="W11" s="158"/>
      <c r="X11" s="158" t="s">
        <v>158</v>
      </c>
      <c r="Y11" s="158" t="s">
        <v>159</v>
      </c>
      <c r="Z11" s="148"/>
      <c r="AA11" s="148"/>
      <c r="AB11" s="148"/>
      <c r="AC11" s="148"/>
      <c r="AD11" s="148"/>
      <c r="AE11" s="148"/>
      <c r="AF11" s="148"/>
      <c r="AG11" s="148" t="s">
        <v>160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59" t="s">
        <v>161</v>
      </c>
      <c r="D12" s="260"/>
      <c r="E12" s="260"/>
      <c r="F12" s="260"/>
      <c r="G12" s="260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162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1" t="str">
        <f>C12</f>
        <v>jakoukoliv maltou, z pomocného pracovního lešení o výšce podlahy do 1900 mm a pro zatížení do 1,5 kPa,</v>
      </c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3</v>
      </c>
      <c r="B13" s="175" t="s">
        <v>165</v>
      </c>
      <c r="C13" s="190" t="s">
        <v>166</v>
      </c>
      <c r="D13" s="176" t="s">
        <v>155</v>
      </c>
      <c r="E13" s="177">
        <v>1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7">
        <v>3.6119999999999999E-2</v>
      </c>
      <c r="O13" s="177">
        <f>ROUND(E13*N13,2)</f>
        <v>0.04</v>
      </c>
      <c r="P13" s="177">
        <v>0</v>
      </c>
      <c r="Q13" s="177">
        <f>ROUND(E13*P13,2)</f>
        <v>0</v>
      </c>
      <c r="R13" s="179" t="s">
        <v>156</v>
      </c>
      <c r="S13" s="179" t="s">
        <v>157</v>
      </c>
      <c r="T13" s="180" t="s">
        <v>157</v>
      </c>
      <c r="U13" s="158">
        <v>0.88292999999999999</v>
      </c>
      <c r="V13" s="158">
        <f>ROUND(E13*U13,2)</f>
        <v>0.88</v>
      </c>
      <c r="W13" s="158"/>
      <c r="X13" s="158" t="s">
        <v>158</v>
      </c>
      <c r="Y13" s="158" t="s">
        <v>159</v>
      </c>
      <c r="Z13" s="148"/>
      <c r="AA13" s="148"/>
      <c r="AB13" s="148"/>
      <c r="AC13" s="148"/>
      <c r="AD13" s="148"/>
      <c r="AE13" s="148"/>
      <c r="AF13" s="148"/>
      <c r="AG13" s="148" t="s">
        <v>160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259" t="s">
        <v>161</v>
      </c>
      <c r="D14" s="260"/>
      <c r="E14" s="260"/>
      <c r="F14" s="260"/>
      <c r="G14" s="260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162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81" t="str">
        <f>C14</f>
        <v>jakoukoliv maltou, z pomocného pracovního lešení o výšce podlahy do 1900 mm a pro zatížení do 1,5 kPa,</v>
      </c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7" t="s">
        <v>151</v>
      </c>
      <c r="B15" s="168" t="s">
        <v>85</v>
      </c>
      <c r="C15" s="189" t="s">
        <v>86</v>
      </c>
      <c r="D15" s="169"/>
      <c r="E15" s="170"/>
      <c r="F15" s="171"/>
      <c r="G15" s="171">
        <f>SUMIF(AG16:AG16,"&lt;&gt;NOR",G16:G16)</f>
        <v>0</v>
      </c>
      <c r="H15" s="171"/>
      <c r="I15" s="171">
        <f>SUM(I16:I16)</f>
        <v>0</v>
      </c>
      <c r="J15" s="171"/>
      <c r="K15" s="171">
        <f>SUM(K16:K16)</f>
        <v>0</v>
      </c>
      <c r="L15" s="171"/>
      <c r="M15" s="171">
        <f>SUM(M16:M16)</f>
        <v>0</v>
      </c>
      <c r="N15" s="170"/>
      <c r="O15" s="170">
        <f>SUM(O16:O16)</f>
        <v>0</v>
      </c>
      <c r="P15" s="170"/>
      <c r="Q15" s="170">
        <f>SUM(Q16:Q16)</f>
        <v>0</v>
      </c>
      <c r="R15" s="171"/>
      <c r="S15" s="171"/>
      <c r="T15" s="172"/>
      <c r="U15" s="166"/>
      <c r="V15" s="166">
        <f>SUM(V16:V16)</f>
        <v>0.71</v>
      </c>
      <c r="W15" s="166"/>
      <c r="X15" s="166"/>
      <c r="Y15" s="166"/>
      <c r="AG15" t="s">
        <v>152</v>
      </c>
    </row>
    <row r="16" spans="1:60" outlineLevel="1" x14ac:dyDescent="0.2">
      <c r="A16" s="182">
        <v>4</v>
      </c>
      <c r="B16" s="183" t="s">
        <v>167</v>
      </c>
      <c r="C16" s="191" t="s">
        <v>168</v>
      </c>
      <c r="D16" s="184" t="s">
        <v>169</v>
      </c>
      <c r="E16" s="185">
        <v>4</v>
      </c>
      <c r="F16" s="186"/>
      <c r="G16" s="187">
        <f>ROUND(E16*F16,2)</f>
        <v>0</v>
      </c>
      <c r="H16" s="186"/>
      <c r="I16" s="187">
        <f>ROUND(E16*H16,2)</f>
        <v>0</v>
      </c>
      <c r="J16" s="186"/>
      <c r="K16" s="187">
        <f>ROUND(E16*J16,2)</f>
        <v>0</v>
      </c>
      <c r="L16" s="187">
        <v>21</v>
      </c>
      <c r="M16" s="187">
        <f>G16*(1+L16/100)</f>
        <v>0</v>
      </c>
      <c r="N16" s="185">
        <v>1.2099999999999999E-3</v>
      </c>
      <c r="O16" s="185">
        <f>ROUND(E16*N16,2)</f>
        <v>0</v>
      </c>
      <c r="P16" s="185">
        <v>0</v>
      </c>
      <c r="Q16" s="185">
        <f>ROUND(E16*P16,2)</f>
        <v>0</v>
      </c>
      <c r="R16" s="187" t="s">
        <v>170</v>
      </c>
      <c r="S16" s="187" t="s">
        <v>157</v>
      </c>
      <c r="T16" s="188" t="s">
        <v>157</v>
      </c>
      <c r="U16" s="158">
        <v>0.17699999999999999</v>
      </c>
      <c r="V16" s="158">
        <f>ROUND(E16*U16,2)</f>
        <v>0.71</v>
      </c>
      <c r="W16" s="158"/>
      <c r="X16" s="158" t="s">
        <v>158</v>
      </c>
      <c r="Y16" s="158" t="s">
        <v>159</v>
      </c>
      <c r="Z16" s="148"/>
      <c r="AA16" s="148"/>
      <c r="AB16" s="148"/>
      <c r="AC16" s="148"/>
      <c r="AD16" s="148"/>
      <c r="AE16" s="148"/>
      <c r="AF16" s="148"/>
      <c r="AG16" s="148" t="s">
        <v>160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7" t="s">
        <v>151</v>
      </c>
      <c r="B17" s="168" t="s">
        <v>87</v>
      </c>
      <c r="C17" s="189" t="s">
        <v>88</v>
      </c>
      <c r="D17" s="169"/>
      <c r="E17" s="170"/>
      <c r="F17" s="171"/>
      <c r="G17" s="171">
        <f>SUMIF(AG18:AG18,"&lt;&gt;NOR",G18:G18)</f>
        <v>0</v>
      </c>
      <c r="H17" s="171"/>
      <c r="I17" s="171">
        <f>SUM(I18:I18)</f>
        <v>0</v>
      </c>
      <c r="J17" s="171"/>
      <c r="K17" s="171">
        <f>SUM(K18:K18)</f>
        <v>0</v>
      </c>
      <c r="L17" s="171"/>
      <c r="M17" s="171">
        <f>SUM(M18:M18)</f>
        <v>0</v>
      </c>
      <c r="N17" s="170"/>
      <c r="O17" s="170">
        <f>SUM(O18:O18)</f>
        <v>0</v>
      </c>
      <c r="P17" s="170"/>
      <c r="Q17" s="170">
        <f>SUM(Q18:Q18)</f>
        <v>0</v>
      </c>
      <c r="R17" s="171"/>
      <c r="S17" s="171"/>
      <c r="T17" s="172"/>
      <c r="U17" s="166"/>
      <c r="V17" s="166">
        <f>SUM(V18:V18)</f>
        <v>10.16</v>
      </c>
      <c r="W17" s="166"/>
      <c r="X17" s="166"/>
      <c r="Y17" s="166"/>
      <c r="AG17" t="s">
        <v>152</v>
      </c>
    </row>
    <row r="18" spans="1:60" ht="56.25" outlineLevel="1" x14ac:dyDescent="0.2">
      <c r="A18" s="182">
        <v>5</v>
      </c>
      <c r="B18" s="183" t="s">
        <v>171</v>
      </c>
      <c r="C18" s="191" t="s">
        <v>172</v>
      </c>
      <c r="D18" s="184" t="s">
        <v>169</v>
      </c>
      <c r="E18" s="185">
        <v>33</v>
      </c>
      <c r="F18" s="186"/>
      <c r="G18" s="187">
        <f>ROUND(E18*F18,2)</f>
        <v>0</v>
      </c>
      <c r="H18" s="186"/>
      <c r="I18" s="187">
        <f>ROUND(E18*H18,2)</f>
        <v>0</v>
      </c>
      <c r="J18" s="186"/>
      <c r="K18" s="187">
        <f>ROUND(E18*J18,2)</f>
        <v>0</v>
      </c>
      <c r="L18" s="187">
        <v>21</v>
      </c>
      <c r="M18" s="187">
        <f>G18*(1+L18/100)</f>
        <v>0</v>
      </c>
      <c r="N18" s="185">
        <v>4.0000000000000003E-5</v>
      </c>
      <c r="O18" s="185">
        <f>ROUND(E18*N18,2)</f>
        <v>0</v>
      </c>
      <c r="P18" s="185">
        <v>0</v>
      </c>
      <c r="Q18" s="185">
        <f>ROUND(E18*P18,2)</f>
        <v>0</v>
      </c>
      <c r="R18" s="187" t="s">
        <v>173</v>
      </c>
      <c r="S18" s="187" t="s">
        <v>157</v>
      </c>
      <c r="T18" s="188" t="s">
        <v>157</v>
      </c>
      <c r="U18" s="158">
        <v>0.308</v>
      </c>
      <c r="V18" s="158">
        <f>ROUND(E18*U18,2)</f>
        <v>10.16</v>
      </c>
      <c r="W18" s="158"/>
      <c r="X18" s="158" t="s">
        <v>158</v>
      </c>
      <c r="Y18" s="158" t="s">
        <v>159</v>
      </c>
      <c r="Z18" s="148"/>
      <c r="AA18" s="148"/>
      <c r="AB18" s="148"/>
      <c r="AC18" s="148"/>
      <c r="AD18" s="148"/>
      <c r="AE18" s="148"/>
      <c r="AF18" s="148"/>
      <c r="AG18" s="148" t="s">
        <v>160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67" t="s">
        <v>151</v>
      </c>
      <c r="B19" s="168" t="s">
        <v>89</v>
      </c>
      <c r="C19" s="189" t="s">
        <v>90</v>
      </c>
      <c r="D19" s="169"/>
      <c r="E19" s="170"/>
      <c r="F19" s="171"/>
      <c r="G19" s="171">
        <f>SUMIF(AG20:AG52,"&lt;&gt;NOR",G20:G52)</f>
        <v>0</v>
      </c>
      <c r="H19" s="171"/>
      <c r="I19" s="171">
        <f>SUM(I20:I52)</f>
        <v>0</v>
      </c>
      <c r="J19" s="171"/>
      <c r="K19" s="171">
        <f>SUM(K20:K52)</f>
        <v>0</v>
      </c>
      <c r="L19" s="171"/>
      <c r="M19" s="171">
        <f>SUM(M20:M52)</f>
        <v>0</v>
      </c>
      <c r="N19" s="170"/>
      <c r="O19" s="170">
        <f>SUM(O20:O52)</f>
        <v>0.04</v>
      </c>
      <c r="P19" s="170"/>
      <c r="Q19" s="170">
        <f>SUM(Q20:Q52)</f>
        <v>0.01</v>
      </c>
      <c r="R19" s="171"/>
      <c r="S19" s="171"/>
      <c r="T19" s="172"/>
      <c r="U19" s="166"/>
      <c r="V19" s="166">
        <f>SUM(V20:V52)</f>
        <v>1.68</v>
      </c>
      <c r="W19" s="166"/>
      <c r="X19" s="166"/>
      <c r="Y19" s="166"/>
      <c r="AG19" t="s">
        <v>152</v>
      </c>
    </row>
    <row r="20" spans="1:60" outlineLevel="1" x14ac:dyDescent="0.2">
      <c r="A20" s="182">
        <v>6</v>
      </c>
      <c r="B20" s="183" t="s">
        <v>174</v>
      </c>
      <c r="C20" s="191" t="s">
        <v>175</v>
      </c>
      <c r="D20" s="184" t="s">
        <v>169</v>
      </c>
      <c r="E20" s="185">
        <v>6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21</v>
      </c>
      <c r="M20" s="187">
        <f>G20*(1+L20/100)</f>
        <v>0</v>
      </c>
      <c r="N20" s="185">
        <v>0</v>
      </c>
      <c r="O20" s="185">
        <f>ROUND(E20*N20,2)</f>
        <v>0</v>
      </c>
      <c r="P20" s="185">
        <v>2.0999999999999999E-3</v>
      </c>
      <c r="Q20" s="185">
        <f>ROUND(E20*P20,2)</f>
        <v>0.01</v>
      </c>
      <c r="R20" s="187" t="s">
        <v>176</v>
      </c>
      <c r="S20" s="187" t="s">
        <v>157</v>
      </c>
      <c r="T20" s="188" t="s">
        <v>157</v>
      </c>
      <c r="U20" s="158">
        <v>0.2</v>
      </c>
      <c r="V20" s="158">
        <f>ROUND(E20*U20,2)</f>
        <v>1.2</v>
      </c>
      <c r="W20" s="158"/>
      <c r="X20" s="158" t="s">
        <v>158</v>
      </c>
      <c r="Y20" s="158" t="s">
        <v>159</v>
      </c>
      <c r="Z20" s="148"/>
      <c r="AA20" s="148"/>
      <c r="AB20" s="148"/>
      <c r="AC20" s="148"/>
      <c r="AD20" s="148"/>
      <c r="AE20" s="148"/>
      <c r="AF20" s="148"/>
      <c r="AG20" s="148" t="s">
        <v>160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82">
        <v>7</v>
      </c>
      <c r="B21" s="183" t="s">
        <v>177</v>
      </c>
      <c r="C21" s="191" t="s">
        <v>178</v>
      </c>
      <c r="D21" s="184" t="s">
        <v>169</v>
      </c>
      <c r="E21" s="185">
        <v>1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21</v>
      </c>
      <c r="M21" s="187">
        <f>G21*(1+L21/100)</f>
        <v>0</v>
      </c>
      <c r="N21" s="185">
        <v>0</v>
      </c>
      <c r="O21" s="185">
        <f>ROUND(E21*N21,2)</f>
        <v>0</v>
      </c>
      <c r="P21" s="185">
        <v>2.2000000000000001E-3</v>
      </c>
      <c r="Q21" s="185">
        <f>ROUND(E21*P21,2)</f>
        <v>0</v>
      </c>
      <c r="R21" s="187" t="s">
        <v>176</v>
      </c>
      <c r="S21" s="187" t="s">
        <v>157</v>
      </c>
      <c r="T21" s="188" t="s">
        <v>157</v>
      </c>
      <c r="U21" s="158">
        <v>0.2</v>
      </c>
      <c r="V21" s="158">
        <f>ROUND(E21*U21,2)</f>
        <v>0.2</v>
      </c>
      <c r="W21" s="158"/>
      <c r="X21" s="158" t="s">
        <v>158</v>
      </c>
      <c r="Y21" s="158" t="s">
        <v>159</v>
      </c>
      <c r="Z21" s="148"/>
      <c r="AA21" s="148"/>
      <c r="AB21" s="148"/>
      <c r="AC21" s="148"/>
      <c r="AD21" s="148"/>
      <c r="AE21" s="148"/>
      <c r="AF21" s="148"/>
      <c r="AG21" s="148" t="s">
        <v>160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33.75" outlineLevel="1" x14ac:dyDescent="0.2">
      <c r="A22" s="182">
        <v>8</v>
      </c>
      <c r="B22" s="183" t="s">
        <v>179</v>
      </c>
      <c r="C22" s="191" t="s">
        <v>180</v>
      </c>
      <c r="D22" s="184" t="s">
        <v>181</v>
      </c>
      <c r="E22" s="185">
        <v>4</v>
      </c>
      <c r="F22" s="186"/>
      <c r="G22" s="187">
        <f>ROUND(E22*F22,2)</f>
        <v>0</v>
      </c>
      <c r="H22" s="186"/>
      <c r="I22" s="187">
        <f>ROUND(E22*H22,2)</f>
        <v>0</v>
      </c>
      <c r="J22" s="186"/>
      <c r="K22" s="187">
        <f>ROUND(E22*J22,2)</f>
        <v>0</v>
      </c>
      <c r="L22" s="187">
        <v>21</v>
      </c>
      <c r="M22" s="187">
        <f>G22*(1+L22/100)</f>
        <v>0</v>
      </c>
      <c r="N22" s="185">
        <v>3.1E-4</v>
      </c>
      <c r="O22" s="185">
        <f>ROUND(E22*N22,2)</f>
        <v>0</v>
      </c>
      <c r="P22" s="185">
        <v>0</v>
      </c>
      <c r="Q22" s="185">
        <f>ROUND(E22*P22,2)</f>
        <v>0</v>
      </c>
      <c r="R22" s="187" t="s">
        <v>182</v>
      </c>
      <c r="S22" s="187" t="s">
        <v>157</v>
      </c>
      <c r="T22" s="188" t="s">
        <v>157</v>
      </c>
      <c r="U22" s="158">
        <v>0</v>
      </c>
      <c r="V22" s="158">
        <f>ROUND(E22*U22,2)</f>
        <v>0</v>
      </c>
      <c r="W22" s="158"/>
      <c r="X22" s="158" t="s">
        <v>183</v>
      </c>
      <c r="Y22" s="158" t="s">
        <v>159</v>
      </c>
      <c r="Z22" s="148"/>
      <c r="AA22" s="148"/>
      <c r="AB22" s="148"/>
      <c r="AC22" s="148"/>
      <c r="AD22" s="148"/>
      <c r="AE22" s="148"/>
      <c r="AF22" s="148"/>
      <c r="AG22" s="148" t="s">
        <v>184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33.75" outlineLevel="1" x14ac:dyDescent="0.2">
      <c r="A23" s="174">
        <v>9</v>
      </c>
      <c r="B23" s="175" t="s">
        <v>185</v>
      </c>
      <c r="C23" s="190" t="s">
        <v>186</v>
      </c>
      <c r="D23" s="176" t="s">
        <v>181</v>
      </c>
      <c r="E23" s="177">
        <v>20.8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7">
        <v>1.0300000000000001E-3</v>
      </c>
      <c r="O23" s="177">
        <f>ROUND(E23*N23,2)</f>
        <v>0.02</v>
      </c>
      <c r="P23" s="177">
        <v>0</v>
      </c>
      <c r="Q23" s="177">
        <f>ROUND(E23*P23,2)</f>
        <v>0</v>
      </c>
      <c r="R23" s="179" t="s">
        <v>182</v>
      </c>
      <c r="S23" s="179" t="s">
        <v>157</v>
      </c>
      <c r="T23" s="180" t="s">
        <v>157</v>
      </c>
      <c r="U23" s="158">
        <v>0</v>
      </c>
      <c r="V23" s="158">
        <f>ROUND(E23*U23,2)</f>
        <v>0</v>
      </c>
      <c r="W23" s="158"/>
      <c r="X23" s="158" t="s">
        <v>183</v>
      </c>
      <c r="Y23" s="158" t="s">
        <v>159</v>
      </c>
      <c r="Z23" s="148"/>
      <c r="AA23" s="148"/>
      <c r="AB23" s="148"/>
      <c r="AC23" s="148"/>
      <c r="AD23" s="148"/>
      <c r="AE23" s="148"/>
      <c r="AF23" s="148"/>
      <c r="AG23" s="148" t="s">
        <v>184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192" t="s">
        <v>187</v>
      </c>
      <c r="D24" s="159"/>
      <c r="E24" s="160">
        <v>16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188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3" x14ac:dyDescent="0.2">
      <c r="A25" s="155"/>
      <c r="B25" s="156"/>
      <c r="C25" s="193" t="s">
        <v>189</v>
      </c>
      <c r="D25" s="161"/>
      <c r="E25" s="162">
        <v>0.8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188</v>
      </c>
      <c r="AH25" s="148">
        <v>4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3" x14ac:dyDescent="0.2">
      <c r="A26" s="155"/>
      <c r="B26" s="156"/>
      <c r="C26" s="192" t="s">
        <v>190</v>
      </c>
      <c r="D26" s="159"/>
      <c r="E26" s="160">
        <v>4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188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1" x14ac:dyDescent="0.2">
      <c r="A27" s="174">
        <v>10</v>
      </c>
      <c r="B27" s="175" t="s">
        <v>191</v>
      </c>
      <c r="C27" s="190" t="s">
        <v>192</v>
      </c>
      <c r="D27" s="176" t="s">
        <v>181</v>
      </c>
      <c r="E27" s="177">
        <v>3.6749999999999998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7">
        <v>1.17E-3</v>
      </c>
      <c r="O27" s="177">
        <f>ROUND(E27*N27,2)</f>
        <v>0</v>
      </c>
      <c r="P27" s="177">
        <v>0</v>
      </c>
      <c r="Q27" s="177">
        <f>ROUND(E27*P27,2)</f>
        <v>0</v>
      </c>
      <c r="R27" s="179" t="s">
        <v>182</v>
      </c>
      <c r="S27" s="179" t="s">
        <v>157</v>
      </c>
      <c r="T27" s="180" t="s">
        <v>157</v>
      </c>
      <c r="U27" s="158">
        <v>0</v>
      </c>
      <c r="V27" s="158">
        <f>ROUND(E27*U27,2)</f>
        <v>0</v>
      </c>
      <c r="W27" s="158"/>
      <c r="X27" s="158" t="s">
        <v>183</v>
      </c>
      <c r="Y27" s="158" t="s">
        <v>159</v>
      </c>
      <c r="Z27" s="148"/>
      <c r="AA27" s="148"/>
      <c r="AB27" s="148"/>
      <c r="AC27" s="148"/>
      <c r="AD27" s="148"/>
      <c r="AE27" s="148"/>
      <c r="AF27" s="148"/>
      <c r="AG27" s="148" t="s">
        <v>184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192" t="s">
        <v>193</v>
      </c>
      <c r="D28" s="159"/>
      <c r="E28" s="160">
        <v>3.5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188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3" x14ac:dyDescent="0.2">
      <c r="A29" s="155"/>
      <c r="B29" s="156"/>
      <c r="C29" s="193" t="s">
        <v>189</v>
      </c>
      <c r="D29" s="161"/>
      <c r="E29" s="162">
        <v>0.17499999999999999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188</v>
      </c>
      <c r="AH29" s="148">
        <v>4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33.75" outlineLevel="1" x14ac:dyDescent="0.2">
      <c r="A30" s="174">
        <v>11</v>
      </c>
      <c r="B30" s="175" t="s">
        <v>194</v>
      </c>
      <c r="C30" s="190" t="s">
        <v>195</v>
      </c>
      <c r="D30" s="176" t="s">
        <v>181</v>
      </c>
      <c r="E30" s="177">
        <v>7.875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7">
        <v>1.8699999999999999E-3</v>
      </c>
      <c r="O30" s="177">
        <f>ROUND(E30*N30,2)</f>
        <v>0.01</v>
      </c>
      <c r="P30" s="177">
        <v>0</v>
      </c>
      <c r="Q30" s="177">
        <f>ROUND(E30*P30,2)</f>
        <v>0</v>
      </c>
      <c r="R30" s="179" t="s">
        <v>182</v>
      </c>
      <c r="S30" s="179" t="s">
        <v>157</v>
      </c>
      <c r="T30" s="180" t="s">
        <v>157</v>
      </c>
      <c r="U30" s="158">
        <v>0</v>
      </c>
      <c r="V30" s="158">
        <f>ROUND(E30*U30,2)</f>
        <v>0</v>
      </c>
      <c r="W30" s="158"/>
      <c r="X30" s="158" t="s">
        <v>183</v>
      </c>
      <c r="Y30" s="158" t="s">
        <v>159</v>
      </c>
      <c r="Z30" s="148"/>
      <c r="AA30" s="148"/>
      <c r="AB30" s="148"/>
      <c r="AC30" s="148"/>
      <c r="AD30" s="148"/>
      <c r="AE30" s="148"/>
      <c r="AF30" s="148"/>
      <c r="AG30" s="148" t="s">
        <v>184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92" t="s">
        <v>196</v>
      </c>
      <c r="D31" s="159"/>
      <c r="E31" s="160">
        <v>7.5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188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193" t="s">
        <v>189</v>
      </c>
      <c r="D32" s="161"/>
      <c r="E32" s="162">
        <v>0.375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188</v>
      </c>
      <c r="AH32" s="148">
        <v>4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33.75" outlineLevel="1" x14ac:dyDescent="0.2">
      <c r="A33" s="174">
        <v>12</v>
      </c>
      <c r="B33" s="175" t="s">
        <v>197</v>
      </c>
      <c r="C33" s="190" t="s">
        <v>198</v>
      </c>
      <c r="D33" s="176" t="s">
        <v>181</v>
      </c>
      <c r="E33" s="177">
        <v>5.25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7">
        <v>1.99E-3</v>
      </c>
      <c r="O33" s="177">
        <f>ROUND(E33*N33,2)</f>
        <v>0.01</v>
      </c>
      <c r="P33" s="177">
        <v>0</v>
      </c>
      <c r="Q33" s="177">
        <f>ROUND(E33*P33,2)</f>
        <v>0</v>
      </c>
      <c r="R33" s="179" t="s">
        <v>182</v>
      </c>
      <c r="S33" s="179" t="s">
        <v>157</v>
      </c>
      <c r="T33" s="180" t="s">
        <v>157</v>
      </c>
      <c r="U33" s="158">
        <v>0</v>
      </c>
      <c r="V33" s="158">
        <f>ROUND(E33*U33,2)</f>
        <v>0</v>
      </c>
      <c r="W33" s="158"/>
      <c r="X33" s="158" t="s">
        <v>183</v>
      </c>
      <c r="Y33" s="158" t="s">
        <v>159</v>
      </c>
      <c r="Z33" s="148"/>
      <c r="AA33" s="148"/>
      <c r="AB33" s="148"/>
      <c r="AC33" s="148"/>
      <c r="AD33" s="148"/>
      <c r="AE33" s="148"/>
      <c r="AF33" s="148"/>
      <c r="AG33" s="148" t="s">
        <v>184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192" t="s">
        <v>199</v>
      </c>
      <c r="D34" s="159"/>
      <c r="E34" s="160">
        <v>5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188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3" x14ac:dyDescent="0.2">
      <c r="A35" s="155"/>
      <c r="B35" s="156"/>
      <c r="C35" s="193" t="s">
        <v>189</v>
      </c>
      <c r="D35" s="161"/>
      <c r="E35" s="162">
        <v>0.25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188</v>
      </c>
      <c r="AH35" s="148">
        <v>4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4">
        <v>13</v>
      </c>
      <c r="B36" s="175" t="s">
        <v>200</v>
      </c>
      <c r="C36" s="190" t="s">
        <v>201</v>
      </c>
      <c r="D36" s="176" t="s">
        <v>181</v>
      </c>
      <c r="E36" s="177">
        <v>22.32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7">
        <v>2.0000000000000001E-4</v>
      </c>
      <c r="O36" s="177">
        <f>ROUND(E36*N36,2)</f>
        <v>0</v>
      </c>
      <c r="P36" s="177">
        <v>0</v>
      </c>
      <c r="Q36" s="177">
        <f>ROUND(E36*P36,2)</f>
        <v>0</v>
      </c>
      <c r="R36" s="179"/>
      <c r="S36" s="179" t="s">
        <v>202</v>
      </c>
      <c r="T36" s="180" t="s">
        <v>203</v>
      </c>
      <c r="U36" s="158">
        <v>0</v>
      </c>
      <c r="V36" s="158">
        <f>ROUND(E36*U36,2)</f>
        <v>0</v>
      </c>
      <c r="W36" s="158"/>
      <c r="X36" s="158" t="s">
        <v>158</v>
      </c>
      <c r="Y36" s="158" t="s">
        <v>159</v>
      </c>
      <c r="Z36" s="148"/>
      <c r="AA36" s="148"/>
      <c r="AB36" s="148"/>
      <c r="AC36" s="148"/>
      <c r="AD36" s="148"/>
      <c r="AE36" s="148"/>
      <c r="AF36" s="148"/>
      <c r="AG36" s="148" t="s">
        <v>160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5"/>
      <c r="B37" s="156"/>
      <c r="C37" s="192" t="s">
        <v>204</v>
      </c>
      <c r="D37" s="159"/>
      <c r="E37" s="160">
        <v>18.72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188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3" x14ac:dyDescent="0.2">
      <c r="A38" s="155"/>
      <c r="B38" s="156"/>
      <c r="C38" s="192" t="s">
        <v>205</v>
      </c>
      <c r="D38" s="159"/>
      <c r="E38" s="160">
        <v>3.6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188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4">
        <v>14</v>
      </c>
      <c r="B39" s="175" t="s">
        <v>206</v>
      </c>
      <c r="C39" s="190" t="s">
        <v>207</v>
      </c>
      <c r="D39" s="176" t="s">
        <v>181</v>
      </c>
      <c r="E39" s="177">
        <v>15.12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7">
        <v>2.7999999999999998E-4</v>
      </c>
      <c r="O39" s="177">
        <f>ROUND(E39*N39,2)</f>
        <v>0</v>
      </c>
      <c r="P39" s="177">
        <v>0</v>
      </c>
      <c r="Q39" s="177">
        <f>ROUND(E39*P39,2)</f>
        <v>0</v>
      </c>
      <c r="R39" s="179"/>
      <c r="S39" s="179" t="s">
        <v>202</v>
      </c>
      <c r="T39" s="180" t="s">
        <v>203</v>
      </c>
      <c r="U39" s="158">
        <v>0</v>
      </c>
      <c r="V39" s="158">
        <f>ROUND(E39*U39,2)</f>
        <v>0</v>
      </c>
      <c r="W39" s="158"/>
      <c r="X39" s="158" t="s">
        <v>158</v>
      </c>
      <c r="Y39" s="158" t="s">
        <v>159</v>
      </c>
      <c r="Z39" s="148"/>
      <c r="AA39" s="148"/>
      <c r="AB39" s="148"/>
      <c r="AC39" s="148"/>
      <c r="AD39" s="148"/>
      <c r="AE39" s="148"/>
      <c r="AF39" s="148"/>
      <c r="AG39" s="148" t="s">
        <v>160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5"/>
      <c r="B40" s="156"/>
      <c r="C40" s="192" t="s">
        <v>208</v>
      </c>
      <c r="D40" s="159"/>
      <c r="E40" s="160">
        <v>3.3075000000000001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188</v>
      </c>
      <c r="AH40" s="148">
        <v>5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">
      <c r="A41" s="155"/>
      <c r="B41" s="156"/>
      <c r="C41" s="192" t="s">
        <v>209</v>
      </c>
      <c r="D41" s="159"/>
      <c r="E41" s="160">
        <v>7.0875000000000004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188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2">
      <c r="A42" s="155"/>
      <c r="B42" s="156"/>
      <c r="C42" s="192" t="s">
        <v>210</v>
      </c>
      <c r="D42" s="159"/>
      <c r="E42" s="160">
        <v>4.7249999999999996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188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4">
        <v>15</v>
      </c>
      <c r="B43" s="175" t="s">
        <v>211</v>
      </c>
      <c r="C43" s="190" t="s">
        <v>212</v>
      </c>
      <c r="D43" s="176" t="s">
        <v>181</v>
      </c>
      <c r="E43" s="177">
        <v>2.48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2.9999999999999997E-4</v>
      </c>
      <c r="O43" s="177">
        <f>ROUND(E43*N43,2)</f>
        <v>0</v>
      </c>
      <c r="P43" s="177">
        <v>0</v>
      </c>
      <c r="Q43" s="177">
        <f>ROUND(E43*P43,2)</f>
        <v>0</v>
      </c>
      <c r="R43" s="179"/>
      <c r="S43" s="179" t="s">
        <v>202</v>
      </c>
      <c r="T43" s="180" t="s">
        <v>203</v>
      </c>
      <c r="U43" s="158">
        <v>0</v>
      </c>
      <c r="V43" s="158">
        <f>ROUND(E43*U43,2)</f>
        <v>0</v>
      </c>
      <c r="W43" s="158"/>
      <c r="X43" s="158" t="s">
        <v>158</v>
      </c>
      <c r="Y43" s="158" t="s">
        <v>159</v>
      </c>
      <c r="Z43" s="148"/>
      <c r="AA43" s="148"/>
      <c r="AB43" s="148"/>
      <c r="AC43" s="148"/>
      <c r="AD43" s="148"/>
      <c r="AE43" s="148"/>
      <c r="AF43" s="148"/>
      <c r="AG43" s="148" t="s">
        <v>160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192" t="s">
        <v>213</v>
      </c>
      <c r="D44" s="159"/>
      <c r="E44" s="160">
        <v>2.08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188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2">
      <c r="A45" s="155"/>
      <c r="B45" s="156"/>
      <c r="C45" s="192" t="s">
        <v>214</v>
      </c>
      <c r="D45" s="159"/>
      <c r="E45" s="160">
        <v>0.4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188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4">
        <v>16</v>
      </c>
      <c r="B46" s="175" t="s">
        <v>215</v>
      </c>
      <c r="C46" s="190" t="s">
        <v>216</v>
      </c>
      <c r="D46" s="176" t="s">
        <v>181</v>
      </c>
      <c r="E46" s="177">
        <v>1.68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7">
        <v>4.2000000000000002E-4</v>
      </c>
      <c r="O46" s="177">
        <f>ROUND(E46*N46,2)</f>
        <v>0</v>
      </c>
      <c r="P46" s="177">
        <v>0</v>
      </c>
      <c r="Q46" s="177">
        <f>ROUND(E46*P46,2)</f>
        <v>0</v>
      </c>
      <c r="R46" s="179"/>
      <c r="S46" s="179" t="s">
        <v>202</v>
      </c>
      <c r="T46" s="180" t="s">
        <v>203</v>
      </c>
      <c r="U46" s="158">
        <v>0</v>
      </c>
      <c r="V46" s="158">
        <f>ROUND(E46*U46,2)</f>
        <v>0</v>
      </c>
      <c r="W46" s="158"/>
      <c r="X46" s="158" t="s">
        <v>158</v>
      </c>
      <c r="Y46" s="158" t="s">
        <v>159</v>
      </c>
      <c r="Z46" s="148"/>
      <c r="AA46" s="148"/>
      <c r="AB46" s="148"/>
      <c r="AC46" s="148"/>
      <c r="AD46" s="148"/>
      <c r="AE46" s="148"/>
      <c r="AF46" s="148"/>
      <c r="AG46" s="148" t="s">
        <v>160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192" t="s">
        <v>217</v>
      </c>
      <c r="D47" s="159"/>
      <c r="E47" s="160">
        <v>0.36749999999999999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188</v>
      </c>
      <c r="AH47" s="148">
        <v>5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192" t="s">
        <v>218</v>
      </c>
      <c r="D48" s="159"/>
      <c r="E48" s="160">
        <v>0.78749999999999998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188</v>
      </c>
      <c r="AH48" s="148">
        <v>5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3" x14ac:dyDescent="0.2">
      <c r="A49" s="155"/>
      <c r="B49" s="156"/>
      <c r="C49" s="192" t="s">
        <v>219</v>
      </c>
      <c r="D49" s="159"/>
      <c r="E49" s="160">
        <v>0.52500000000000002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188</v>
      </c>
      <c r="AH49" s="148">
        <v>5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82">
        <v>17</v>
      </c>
      <c r="B50" s="183" t="s">
        <v>220</v>
      </c>
      <c r="C50" s="191" t="s">
        <v>221</v>
      </c>
      <c r="D50" s="184" t="s">
        <v>155</v>
      </c>
      <c r="E50" s="185">
        <v>1</v>
      </c>
      <c r="F50" s="186"/>
      <c r="G50" s="187">
        <f>ROUND(E50*F50,2)</f>
        <v>0</v>
      </c>
      <c r="H50" s="186"/>
      <c r="I50" s="187">
        <f>ROUND(E50*H50,2)</f>
        <v>0</v>
      </c>
      <c r="J50" s="186"/>
      <c r="K50" s="187">
        <f>ROUND(E50*J50,2)</f>
        <v>0</v>
      </c>
      <c r="L50" s="187">
        <v>21</v>
      </c>
      <c r="M50" s="187">
        <f>G50*(1+L50/100)</f>
        <v>0</v>
      </c>
      <c r="N50" s="185">
        <v>1.3999999999999999E-4</v>
      </c>
      <c r="O50" s="185">
        <f>ROUND(E50*N50,2)</f>
        <v>0</v>
      </c>
      <c r="P50" s="185">
        <v>0</v>
      </c>
      <c r="Q50" s="185">
        <f>ROUND(E50*P50,2)</f>
        <v>0</v>
      </c>
      <c r="R50" s="187"/>
      <c r="S50" s="187" t="s">
        <v>202</v>
      </c>
      <c r="T50" s="188" t="s">
        <v>203</v>
      </c>
      <c r="U50" s="158">
        <v>0.17</v>
      </c>
      <c r="V50" s="158">
        <f>ROUND(E50*U50,2)</f>
        <v>0.17</v>
      </c>
      <c r="W50" s="158"/>
      <c r="X50" s="158" t="s">
        <v>183</v>
      </c>
      <c r="Y50" s="158" t="s">
        <v>159</v>
      </c>
      <c r="Z50" s="148"/>
      <c r="AA50" s="148"/>
      <c r="AB50" s="148"/>
      <c r="AC50" s="148"/>
      <c r="AD50" s="148"/>
      <c r="AE50" s="148"/>
      <c r="AF50" s="148"/>
      <c r="AG50" s="148" t="s">
        <v>184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4">
        <v>18</v>
      </c>
      <c r="B51" s="175" t="s">
        <v>222</v>
      </c>
      <c r="C51" s="190" t="s">
        <v>223</v>
      </c>
      <c r="D51" s="176" t="s">
        <v>224</v>
      </c>
      <c r="E51" s="177">
        <v>6.2420000000000003E-2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7">
        <v>0</v>
      </c>
      <c r="O51" s="177">
        <f>ROUND(E51*N51,2)</f>
        <v>0</v>
      </c>
      <c r="P51" s="177">
        <v>0</v>
      </c>
      <c r="Q51" s="177">
        <f>ROUND(E51*P51,2)</f>
        <v>0</v>
      </c>
      <c r="R51" s="179" t="s">
        <v>176</v>
      </c>
      <c r="S51" s="179" t="s">
        <v>157</v>
      </c>
      <c r="T51" s="180" t="s">
        <v>157</v>
      </c>
      <c r="U51" s="158">
        <v>1.831</v>
      </c>
      <c r="V51" s="158">
        <f>ROUND(E51*U51,2)</f>
        <v>0.11</v>
      </c>
      <c r="W51" s="158"/>
      <c r="X51" s="158" t="s">
        <v>225</v>
      </c>
      <c r="Y51" s="158" t="s">
        <v>159</v>
      </c>
      <c r="Z51" s="148"/>
      <c r="AA51" s="148"/>
      <c r="AB51" s="148"/>
      <c r="AC51" s="148"/>
      <c r="AD51" s="148"/>
      <c r="AE51" s="148"/>
      <c r="AF51" s="148"/>
      <c r="AG51" s="148" t="s">
        <v>226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259" t="s">
        <v>227</v>
      </c>
      <c r="D52" s="260"/>
      <c r="E52" s="260"/>
      <c r="F52" s="260"/>
      <c r="G52" s="260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162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7" t="s">
        <v>151</v>
      </c>
      <c r="B53" s="168" t="s">
        <v>91</v>
      </c>
      <c r="C53" s="189" t="s">
        <v>92</v>
      </c>
      <c r="D53" s="169"/>
      <c r="E53" s="170"/>
      <c r="F53" s="171"/>
      <c r="G53" s="171">
        <f>SUMIF(AG54:AG61,"&lt;&gt;NOR",G54:G61)</f>
        <v>0</v>
      </c>
      <c r="H53" s="171"/>
      <c r="I53" s="171">
        <f>SUM(I54:I61)</f>
        <v>0</v>
      </c>
      <c r="J53" s="171"/>
      <c r="K53" s="171">
        <f>SUM(K54:K61)</f>
        <v>0</v>
      </c>
      <c r="L53" s="171"/>
      <c r="M53" s="171">
        <f>SUM(M54:M61)</f>
        <v>0</v>
      </c>
      <c r="N53" s="170"/>
      <c r="O53" s="170">
        <f>SUM(O54:O61)</f>
        <v>0</v>
      </c>
      <c r="P53" s="170"/>
      <c r="Q53" s="170">
        <f>SUM(Q54:Q61)</f>
        <v>0</v>
      </c>
      <c r="R53" s="171"/>
      <c r="S53" s="171"/>
      <c r="T53" s="172"/>
      <c r="U53" s="166"/>
      <c r="V53" s="166">
        <f>SUM(V54:V61)</f>
        <v>2.7199999999999998</v>
      </c>
      <c r="W53" s="166"/>
      <c r="X53" s="166"/>
      <c r="Y53" s="166"/>
      <c r="AG53" t="s">
        <v>152</v>
      </c>
    </row>
    <row r="54" spans="1:60" outlineLevel="1" x14ac:dyDescent="0.2">
      <c r="A54" s="174">
        <v>19</v>
      </c>
      <c r="B54" s="175" t="s">
        <v>228</v>
      </c>
      <c r="C54" s="190" t="s">
        <v>229</v>
      </c>
      <c r="D54" s="176" t="s">
        <v>181</v>
      </c>
      <c r="E54" s="177">
        <v>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7">
        <v>3.4000000000000002E-4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230</v>
      </c>
      <c r="S54" s="179" t="s">
        <v>157</v>
      </c>
      <c r="T54" s="180" t="s">
        <v>157</v>
      </c>
      <c r="U54" s="158">
        <v>0.32</v>
      </c>
      <c r="V54" s="158">
        <f>ROUND(E54*U54,2)</f>
        <v>1.28</v>
      </c>
      <c r="W54" s="158"/>
      <c r="X54" s="158" t="s">
        <v>158</v>
      </c>
      <c r="Y54" s="158" t="s">
        <v>159</v>
      </c>
      <c r="Z54" s="148"/>
      <c r="AA54" s="148"/>
      <c r="AB54" s="148"/>
      <c r="AC54" s="148"/>
      <c r="AD54" s="148"/>
      <c r="AE54" s="148"/>
      <c r="AF54" s="148"/>
      <c r="AG54" s="148" t="s">
        <v>160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5"/>
      <c r="B55" s="156"/>
      <c r="C55" s="259" t="s">
        <v>231</v>
      </c>
      <c r="D55" s="260"/>
      <c r="E55" s="260"/>
      <c r="F55" s="260"/>
      <c r="G55" s="260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162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257" t="s">
        <v>232</v>
      </c>
      <c r="D56" s="258"/>
      <c r="E56" s="258"/>
      <c r="F56" s="258"/>
      <c r="G56" s="2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233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4">
        <v>20</v>
      </c>
      <c r="B57" s="175" t="s">
        <v>234</v>
      </c>
      <c r="C57" s="190" t="s">
        <v>235</v>
      </c>
      <c r="D57" s="176" t="s">
        <v>181</v>
      </c>
      <c r="E57" s="177">
        <v>4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7">
        <v>4.6999999999999999E-4</v>
      </c>
      <c r="O57" s="177">
        <f>ROUND(E57*N57,2)</f>
        <v>0</v>
      </c>
      <c r="P57" s="177">
        <v>0</v>
      </c>
      <c r="Q57" s="177">
        <f>ROUND(E57*P57,2)</f>
        <v>0</v>
      </c>
      <c r="R57" s="179" t="s">
        <v>230</v>
      </c>
      <c r="S57" s="179" t="s">
        <v>157</v>
      </c>
      <c r="T57" s="180" t="s">
        <v>157</v>
      </c>
      <c r="U57" s="158">
        <v>0.36</v>
      </c>
      <c r="V57" s="158">
        <f>ROUND(E57*U57,2)</f>
        <v>1.44</v>
      </c>
      <c r="W57" s="158"/>
      <c r="X57" s="158" t="s">
        <v>158</v>
      </c>
      <c r="Y57" s="158" t="s">
        <v>159</v>
      </c>
      <c r="Z57" s="148"/>
      <c r="AA57" s="148"/>
      <c r="AB57" s="148"/>
      <c r="AC57" s="148"/>
      <c r="AD57" s="148"/>
      <c r="AE57" s="148"/>
      <c r="AF57" s="148"/>
      <c r="AG57" s="148" t="s">
        <v>160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259" t="s">
        <v>231</v>
      </c>
      <c r="D58" s="260"/>
      <c r="E58" s="260"/>
      <c r="F58" s="260"/>
      <c r="G58" s="260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162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5"/>
      <c r="B59" s="156"/>
      <c r="C59" s="257" t="s">
        <v>232</v>
      </c>
      <c r="D59" s="258"/>
      <c r="E59" s="258"/>
      <c r="F59" s="258"/>
      <c r="G59" s="2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233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4">
        <v>21</v>
      </c>
      <c r="B60" s="175" t="s">
        <v>236</v>
      </c>
      <c r="C60" s="190" t="s">
        <v>237</v>
      </c>
      <c r="D60" s="176" t="s">
        <v>224</v>
      </c>
      <c r="E60" s="177">
        <v>3.2399999999999998E-3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9" t="s">
        <v>230</v>
      </c>
      <c r="S60" s="179" t="s">
        <v>157</v>
      </c>
      <c r="T60" s="180" t="s">
        <v>157</v>
      </c>
      <c r="U60" s="158">
        <v>1.5229999999999999</v>
      </c>
      <c r="V60" s="158">
        <f>ROUND(E60*U60,2)</f>
        <v>0</v>
      </c>
      <c r="W60" s="158"/>
      <c r="X60" s="158" t="s">
        <v>225</v>
      </c>
      <c r="Y60" s="158" t="s">
        <v>159</v>
      </c>
      <c r="Z60" s="148"/>
      <c r="AA60" s="148"/>
      <c r="AB60" s="148"/>
      <c r="AC60" s="148"/>
      <c r="AD60" s="148"/>
      <c r="AE60" s="148"/>
      <c r="AF60" s="148"/>
      <c r="AG60" s="148" t="s">
        <v>226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9" t="s">
        <v>238</v>
      </c>
      <c r="D61" s="260"/>
      <c r="E61" s="260"/>
      <c r="F61" s="260"/>
      <c r="G61" s="260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162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7" t="s">
        <v>151</v>
      </c>
      <c r="B62" s="168" t="s">
        <v>93</v>
      </c>
      <c r="C62" s="189" t="s">
        <v>94</v>
      </c>
      <c r="D62" s="169"/>
      <c r="E62" s="170"/>
      <c r="F62" s="171"/>
      <c r="G62" s="171">
        <f>SUMIF(AG63:AG83,"&lt;&gt;NOR",G63:G83)</f>
        <v>0</v>
      </c>
      <c r="H62" s="171"/>
      <c r="I62" s="171">
        <f>SUM(I63:I83)</f>
        <v>0</v>
      </c>
      <c r="J62" s="171"/>
      <c r="K62" s="171">
        <f>SUM(K63:K83)</f>
        <v>0</v>
      </c>
      <c r="L62" s="171"/>
      <c r="M62" s="171">
        <f>SUM(M63:M83)</f>
        <v>0</v>
      </c>
      <c r="N62" s="170"/>
      <c r="O62" s="170">
        <f>SUM(O63:O83)</f>
        <v>0.01</v>
      </c>
      <c r="P62" s="170"/>
      <c r="Q62" s="170">
        <f>SUM(Q63:Q83)</f>
        <v>0.01</v>
      </c>
      <c r="R62" s="171"/>
      <c r="S62" s="171"/>
      <c r="T62" s="172"/>
      <c r="U62" s="166"/>
      <c r="V62" s="166">
        <f>SUM(V63:V83)</f>
        <v>3.92</v>
      </c>
      <c r="W62" s="166"/>
      <c r="X62" s="166"/>
      <c r="Y62" s="166"/>
      <c r="AG62" t="s">
        <v>152</v>
      </c>
    </row>
    <row r="63" spans="1:60" outlineLevel="1" x14ac:dyDescent="0.2">
      <c r="A63" s="182">
        <v>22</v>
      </c>
      <c r="B63" s="183" t="s">
        <v>239</v>
      </c>
      <c r="C63" s="191" t="s">
        <v>240</v>
      </c>
      <c r="D63" s="184" t="s">
        <v>181</v>
      </c>
      <c r="E63" s="185">
        <v>3</v>
      </c>
      <c r="F63" s="186"/>
      <c r="G63" s="187">
        <f>ROUND(E63*F63,2)</f>
        <v>0</v>
      </c>
      <c r="H63" s="186"/>
      <c r="I63" s="187">
        <f>ROUND(E63*H63,2)</f>
        <v>0</v>
      </c>
      <c r="J63" s="186"/>
      <c r="K63" s="187">
        <f>ROUND(E63*J63,2)</f>
        <v>0</v>
      </c>
      <c r="L63" s="187">
        <v>21</v>
      </c>
      <c r="M63" s="187">
        <f>G63*(1+L63/100)</f>
        <v>0</v>
      </c>
      <c r="N63" s="185">
        <v>0</v>
      </c>
      <c r="O63" s="185">
        <f>ROUND(E63*N63,2)</f>
        <v>0</v>
      </c>
      <c r="P63" s="185">
        <v>2.1299999999999999E-3</v>
      </c>
      <c r="Q63" s="185">
        <f>ROUND(E63*P63,2)</f>
        <v>0.01</v>
      </c>
      <c r="R63" s="187" t="s">
        <v>230</v>
      </c>
      <c r="S63" s="187" t="s">
        <v>157</v>
      </c>
      <c r="T63" s="188" t="s">
        <v>157</v>
      </c>
      <c r="U63" s="158">
        <v>0.17299999999999999</v>
      </c>
      <c r="V63" s="158">
        <f>ROUND(E63*U63,2)</f>
        <v>0.52</v>
      </c>
      <c r="W63" s="158"/>
      <c r="X63" s="158" t="s">
        <v>158</v>
      </c>
      <c r="Y63" s="158" t="s">
        <v>159</v>
      </c>
      <c r="Z63" s="148"/>
      <c r="AA63" s="148"/>
      <c r="AB63" s="148"/>
      <c r="AC63" s="148"/>
      <c r="AD63" s="148"/>
      <c r="AE63" s="148"/>
      <c r="AF63" s="148"/>
      <c r="AG63" s="148" t="s">
        <v>160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82">
        <v>23</v>
      </c>
      <c r="B64" s="183" t="s">
        <v>241</v>
      </c>
      <c r="C64" s="191" t="s">
        <v>242</v>
      </c>
      <c r="D64" s="184" t="s">
        <v>181</v>
      </c>
      <c r="E64" s="185">
        <v>2</v>
      </c>
      <c r="F64" s="186"/>
      <c r="G64" s="187">
        <f>ROUND(E64*F64,2)</f>
        <v>0</v>
      </c>
      <c r="H64" s="186"/>
      <c r="I64" s="187">
        <f>ROUND(E64*H64,2)</f>
        <v>0</v>
      </c>
      <c r="J64" s="186"/>
      <c r="K64" s="187">
        <f>ROUND(E64*J64,2)</f>
        <v>0</v>
      </c>
      <c r="L64" s="187">
        <v>21</v>
      </c>
      <c r="M64" s="187">
        <f>G64*(1+L64/100)</f>
        <v>0</v>
      </c>
      <c r="N64" s="185">
        <v>0</v>
      </c>
      <c r="O64" s="185">
        <f>ROUND(E64*N64,2)</f>
        <v>0</v>
      </c>
      <c r="P64" s="185">
        <v>2.7999999999999998E-4</v>
      </c>
      <c r="Q64" s="185">
        <f>ROUND(E64*P64,2)</f>
        <v>0</v>
      </c>
      <c r="R64" s="187" t="s">
        <v>230</v>
      </c>
      <c r="S64" s="187" t="s">
        <v>157</v>
      </c>
      <c r="T64" s="188" t="s">
        <v>157</v>
      </c>
      <c r="U64" s="158">
        <v>5.1999999999999998E-2</v>
      </c>
      <c r="V64" s="158">
        <f>ROUND(E64*U64,2)</f>
        <v>0.1</v>
      </c>
      <c r="W64" s="158"/>
      <c r="X64" s="158" t="s">
        <v>158</v>
      </c>
      <c r="Y64" s="158" t="s">
        <v>159</v>
      </c>
      <c r="Z64" s="148"/>
      <c r="AA64" s="148"/>
      <c r="AB64" s="148"/>
      <c r="AC64" s="148"/>
      <c r="AD64" s="148"/>
      <c r="AE64" s="148"/>
      <c r="AF64" s="148"/>
      <c r="AG64" s="148" t="s">
        <v>160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74">
        <v>24</v>
      </c>
      <c r="B65" s="175" t="s">
        <v>243</v>
      </c>
      <c r="C65" s="190" t="s">
        <v>244</v>
      </c>
      <c r="D65" s="176" t="s">
        <v>181</v>
      </c>
      <c r="E65" s="177">
        <v>3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7">
        <v>5.2999999999999998E-4</v>
      </c>
      <c r="O65" s="177">
        <f>ROUND(E65*N65,2)</f>
        <v>0</v>
      </c>
      <c r="P65" s="177">
        <v>0</v>
      </c>
      <c r="Q65" s="177">
        <f>ROUND(E65*P65,2)</f>
        <v>0</v>
      </c>
      <c r="R65" s="179" t="s">
        <v>230</v>
      </c>
      <c r="S65" s="179" t="s">
        <v>157</v>
      </c>
      <c r="T65" s="180" t="s">
        <v>157</v>
      </c>
      <c r="U65" s="158">
        <v>0.29730000000000001</v>
      </c>
      <c r="V65" s="158">
        <f>ROUND(E65*U65,2)</f>
        <v>0.89</v>
      </c>
      <c r="W65" s="158"/>
      <c r="X65" s="158" t="s">
        <v>158</v>
      </c>
      <c r="Y65" s="158" t="s">
        <v>159</v>
      </c>
      <c r="Z65" s="148"/>
      <c r="AA65" s="148"/>
      <c r="AB65" s="148"/>
      <c r="AC65" s="148"/>
      <c r="AD65" s="148"/>
      <c r="AE65" s="148"/>
      <c r="AF65" s="148"/>
      <c r="AG65" s="148" t="s">
        <v>160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259" t="s">
        <v>245</v>
      </c>
      <c r="D66" s="260"/>
      <c r="E66" s="260"/>
      <c r="F66" s="260"/>
      <c r="G66" s="260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162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5"/>
      <c r="B67" s="156"/>
      <c r="C67" s="257" t="s">
        <v>246</v>
      </c>
      <c r="D67" s="258"/>
      <c r="E67" s="258"/>
      <c r="F67" s="258"/>
      <c r="G67" s="2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233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3" x14ac:dyDescent="0.2">
      <c r="A68" s="155"/>
      <c r="B68" s="156"/>
      <c r="C68" s="257" t="s">
        <v>247</v>
      </c>
      <c r="D68" s="258"/>
      <c r="E68" s="258"/>
      <c r="F68" s="258"/>
      <c r="G68" s="2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233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4">
        <v>25</v>
      </c>
      <c r="B69" s="175" t="s">
        <v>248</v>
      </c>
      <c r="C69" s="190" t="s">
        <v>249</v>
      </c>
      <c r="D69" s="176" t="s">
        <v>250</v>
      </c>
      <c r="E69" s="177">
        <v>1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7">
        <v>9.4000000000000004E-3</v>
      </c>
      <c r="O69" s="177">
        <f>ROUND(E69*N69,2)</f>
        <v>0.01</v>
      </c>
      <c r="P69" s="177">
        <v>0</v>
      </c>
      <c r="Q69" s="177">
        <f>ROUND(E69*P69,2)</f>
        <v>0</v>
      </c>
      <c r="R69" s="179" t="s">
        <v>230</v>
      </c>
      <c r="S69" s="179" t="s">
        <v>157</v>
      </c>
      <c r="T69" s="180" t="s">
        <v>157</v>
      </c>
      <c r="U69" s="158">
        <v>0.99299999999999999</v>
      </c>
      <c r="V69" s="158">
        <f>ROUND(E69*U69,2)</f>
        <v>0.99</v>
      </c>
      <c r="W69" s="158"/>
      <c r="X69" s="158" t="s">
        <v>158</v>
      </c>
      <c r="Y69" s="158" t="s">
        <v>159</v>
      </c>
      <c r="Z69" s="148"/>
      <c r="AA69" s="148"/>
      <c r="AB69" s="148"/>
      <c r="AC69" s="148"/>
      <c r="AD69" s="148"/>
      <c r="AE69" s="148"/>
      <c r="AF69" s="148"/>
      <c r="AG69" s="148" t="s">
        <v>160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5"/>
      <c r="B70" s="156"/>
      <c r="C70" s="255" t="s">
        <v>246</v>
      </c>
      <c r="D70" s="256"/>
      <c r="E70" s="256"/>
      <c r="F70" s="256"/>
      <c r="G70" s="256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233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4">
        <v>26</v>
      </c>
      <c r="B71" s="175" t="s">
        <v>251</v>
      </c>
      <c r="C71" s="190" t="s">
        <v>252</v>
      </c>
      <c r="D71" s="176" t="s">
        <v>181</v>
      </c>
      <c r="E71" s="177">
        <v>3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79" t="s">
        <v>230</v>
      </c>
      <c r="S71" s="179" t="s">
        <v>157</v>
      </c>
      <c r="T71" s="180" t="s">
        <v>157</v>
      </c>
      <c r="U71" s="158">
        <v>2.9000000000000001E-2</v>
      </c>
      <c r="V71" s="158">
        <f>ROUND(E71*U71,2)</f>
        <v>0.09</v>
      </c>
      <c r="W71" s="158"/>
      <c r="X71" s="158" t="s">
        <v>158</v>
      </c>
      <c r="Y71" s="158" t="s">
        <v>159</v>
      </c>
      <c r="Z71" s="148"/>
      <c r="AA71" s="148"/>
      <c r="AB71" s="148"/>
      <c r="AC71" s="148"/>
      <c r="AD71" s="148"/>
      <c r="AE71" s="148"/>
      <c r="AF71" s="148"/>
      <c r="AG71" s="148" t="s">
        <v>160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255" t="s">
        <v>253</v>
      </c>
      <c r="D72" s="256"/>
      <c r="E72" s="256"/>
      <c r="F72" s="256"/>
      <c r="G72" s="256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233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192" t="s">
        <v>254</v>
      </c>
      <c r="D73" s="159"/>
      <c r="E73" s="160">
        <v>3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188</v>
      </c>
      <c r="AH73" s="148">
        <v>5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82">
        <v>27</v>
      </c>
      <c r="B74" s="183" t="s">
        <v>255</v>
      </c>
      <c r="C74" s="191" t="s">
        <v>256</v>
      </c>
      <c r="D74" s="184" t="s">
        <v>155</v>
      </c>
      <c r="E74" s="185">
        <v>1</v>
      </c>
      <c r="F74" s="186"/>
      <c r="G74" s="187">
        <f>ROUND(E74*F74,2)</f>
        <v>0</v>
      </c>
      <c r="H74" s="186"/>
      <c r="I74" s="187">
        <f>ROUND(E74*H74,2)</f>
        <v>0</v>
      </c>
      <c r="J74" s="186"/>
      <c r="K74" s="187">
        <f>ROUND(E74*J74,2)</f>
        <v>0</v>
      </c>
      <c r="L74" s="187">
        <v>21</v>
      </c>
      <c r="M74" s="187">
        <f>G74*(1+L74/100)</f>
        <v>0</v>
      </c>
      <c r="N74" s="185">
        <v>1.8000000000000001E-4</v>
      </c>
      <c r="O74" s="185">
        <f>ROUND(E74*N74,2)</f>
        <v>0</v>
      </c>
      <c r="P74" s="185">
        <v>0</v>
      </c>
      <c r="Q74" s="185">
        <f>ROUND(E74*P74,2)</f>
        <v>0</v>
      </c>
      <c r="R74" s="187" t="s">
        <v>230</v>
      </c>
      <c r="S74" s="187" t="s">
        <v>157</v>
      </c>
      <c r="T74" s="188" t="s">
        <v>157</v>
      </c>
      <c r="U74" s="158">
        <v>0.16500000000000001</v>
      </c>
      <c r="V74" s="158">
        <f>ROUND(E74*U74,2)</f>
        <v>0.17</v>
      </c>
      <c r="W74" s="158"/>
      <c r="X74" s="158" t="s">
        <v>158</v>
      </c>
      <c r="Y74" s="158" t="s">
        <v>159</v>
      </c>
      <c r="Z74" s="148"/>
      <c r="AA74" s="148"/>
      <c r="AB74" s="148"/>
      <c r="AC74" s="148"/>
      <c r="AD74" s="148"/>
      <c r="AE74" s="148"/>
      <c r="AF74" s="148"/>
      <c r="AG74" s="148" t="s">
        <v>160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82">
        <v>28</v>
      </c>
      <c r="B75" s="183" t="s">
        <v>257</v>
      </c>
      <c r="C75" s="191" t="s">
        <v>258</v>
      </c>
      <c r="D75" s="184" t="s">
        <v>155</v>
      </c>
      <c r="E75" s="185">
        <v>1</v>
      </c>
      <c r="F75" s="186"/>
      <c r="G75" s="187">
        <f>ROUND(E75*F75,2)</f>
        <v>0</v>
      </c>
      <c r="H75" s="186"/>
      <c r="I75" s="187">
        <f>ROUND(E75*H75,2)</f>
        <v>0</v>
      </c>
      <c r="J75" s="186"/>
      <c r="K75" s="187">
        <f>ROUND(E75*J75,2)</f>
        <v>0</v>
      </c>
      <c r="L75" s="187">
        <v>21</v>
      </c>
      <c r="M75" s="187">
        <f>G75*(1+L75/100)</f>
        <v>0</v>
      </c>
      <c r="N75" s="185">
        <v>3.1E-4</v>
      </c>
      <c r="O75" s="185">
        <f>ROUND(E75*N75,2)</f>
        <v>0</v>
      </c>
      <c r="P75" s="185">
        <v>0</v>
      </c>
      <c r="Q75" s="185">
        <f>ROUND(E75*P75,2)</f>
        <v>0</v>
      </c>
      <c r="R75" s="187" t="s">
        <v>230</v>
      </c>
      <c r="S75" s="187" t="s">
        <v>157</v>
      </c>
      <c r="T75" s="188" t="s">
        <v>157</v>
      </c>
      <c r="U75" s="158">
        <v>0.20699999999999999</v>
      </c>
      <c r="V75" s="158">
        <f>ROUND(E75*U75,2)</f>
        <v>0.21</v>
      </c>
      <c r="W75" s="158"/>
      <c r="X75" s="158" t="s">
        <v>158</v>
      </c>
      <c r="Y75" s="158" t="s">
        <v>159</v>
      </c>
      <c r="Z75" s="148"/>
      <c r="AA75" s="148"/>
      <c r="AB75" s="148"/>
      <c r="AC75" s="148"/>
      <c r="AD75" s="148"/>
      <c r="AE75" s="148"/>
      <c r="AF75" s="148"/>
      <c r="AG75" s="148" t="s">
        <v>160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4">
        <v>29</v>
      </c>
      <c r="B76" s="175" t="s">
        <v>259</v>
      </c>
      <c r="C76" s="190" t="s">
        <v>260</v>
      </c>
      <c r="D76" s="176" t="s">
        <v>155</v>
      </c>
      <c r="E76" s="177">
        <v>1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7">
        <v>2.5200000000000001E-3</v>
      </c>
      <c r="O76" s="177">
        <f>ROUND(E76*N76,2)</f>
        <v>0</v>
      </c>
      <c r="P76" s="177">
        <v>0</v>
      </c>
      <c r="Q76" s="177">
        <f>ROUND(E76*P76,2)</f>
        <v>0</v>
      </c>
      <c r="R76" s="179" t="s">
        <v>261</v>
      </c>
      <c r="S76" s="179" t="s">
        <v>157</v>
      </c>
      <c r="T76" s="180" t="s">
        <v>157</v>
      </c>
      <c r="U76" s="158">
        <v>0.433</v>
      </c>
      <c r="V76" s="158">
        <f>ROUND(E76*U76,2)</f>
        <v>0.43</v>
      </c>
      <c r="W76" s="158"/>
      <c r="X76" s="158" t="s">
        <v>158</v>
      </c>
      <c r="Y76" s="158" t="s">
        <v>159</v>
      </c>
      <c r="Z76" s="148"/>
      <c r="AA76" s="148"/>
      <c r="AB76" s="148"/>
      <c r="AC76" s="148"/>
      <c r="AD76" s="148"/>
      <c r="AE76" s="148"/>
      <c r="AF76" s="148"/>
      <c r="AG76" s="148" t="s">
        <v>160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255" t="s">
        <v>262</v>
      </c>
      <c r="D77" s="256"/>
      <c r="E77" s="256"/>
      <c r="F77" s="256"/>
      <c r="G77" s="256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233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82">
        <v>30</v>
      </c>
      <c r="B78" s="183" t="s">
        <v>263</v>
      </c>
      <c r="C78" s="191" t="s">
        <v>264</v>
      </c>
      <c r="D78" s="184" t="s">
        <v>250</v>
      </c>
      <c r="E78" s="185">
        <v>1</v>
      </c>
      <c r="F78" s="186"/>
      <c r="G78" s="187">
        <f>ROUND(E78*F78,2)</f>
        <v>0</v>
      </c>
      <c r="H78" s="186"/>
      <c r="I78" s="187">
        <f>ROUND(E78*H78,2)</f>
        <v>0</v>
      </c>
      <c r="J78" s="186"/>
      <c r="K78" s="187">
        <f>ROUND(E78*J78,2)</f>
        <v>0</v>
      </c>
      <c r="L78" s="187">
        <v>21</v>
      </c>
      <c r="M78" s="187">
        <f>G78*(1+L78/100)</f>
        <v>0</v>
      </c>
      <c r="N78" s="185">
        <v>2.0000000000000002E-5</v>
      </c>
      <c r="O78" s="185">
        <f>ROUND(E78*N78,2)</f>
        <v>0</v>
      </c>
      <c r="P78" s="185">
        <v>0</v>
      </c>
      <c r="Q78" s="185">
        <f>ROUND(E78*P78,2)</f>
        <v>0</v>
      </c>
      <c r="R78" s="187"/>
      <c r="S78" s="187" t="s">
        <v>202</v>
      </c>
      <c r="T78" s="188" t="s">
        <v>203</v>
      </c>
      <c r="U78" s="158">
        <v>0</v>
      </c>
      <c r="V78" s="158">
        <f>ROUND(E78*U78,2)</f>
        <v>0</v>
      </c>
      <c r="W78" s="158"/>
      <c r="X78" s="158" t="s">
        <v>183</v>
      </c>
      <c r="Y78" s="158" t="s">
        <v>159</v>
      </c>
      <c r="Z78" s="148"/>
      <c r="AA78" s="148"/>
      <c r="AB78" s="148"/>
      <c r="AC78" s="148"/>
      <c r="AD78" s="148"/>
      <c r="AE78" s="148"/>
      <c r="AF78" s="148"/>
      <c r="AG78" s="148" t="s">
        <v>184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4">
        <v>31</v>
      </c>
      <c r="B79" s="175" t="s">
        <v>265</v>
      </c>
      <c r="C79" s="190" t="s">
        <v>266</v>
      </c>
      <c r="D79" s="176" t="s">
        <v>155</v>
      </c>
      <c r="E79" s="177">
        <v>2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7">
        <v>0</v>
      </c>
      <c r="O79" s="177">
        <f>ROUND(E79*N79,2)</f>
        <v>0</v>
      </c>
      <c r="P79" s="177">
        <v>0</v>
      </c>
      <c r="Q79" s="177">
        <f>ROUND(E79*P79,2)</f>
        <v>0</v>
      </c>
      <c r="R79" s="179" t="s">
        <v>230</v>
      </c>
      <c r="S79" s="179" t="s">
        <v>157</v>
      </c>
      <c r="T79" s="180" t="s">
        <v>157</v>
      </c>
      <c r="U79" s="158">
        <v>0.16500000000000001</v>
      </c>
      <c r="V79" s="158">
        <f>ROUND(E79*U79,2)</f>
        <v>0.33</v>
      </c>
      <c r="W79" s="158"/>
      <c r="X79" s="158" t="s">
        <v>158</v>
      </c>
      <c r="Y79" s="158" t="s">
        <v>159</v>
      </c>
      <c r="Z79" s="148"/>
      <c r="AA79" s="148"/>
      <c r="AB79" s="148"/>
      <c r="AC79" s="148"/>
      <c r="AD79" s="148"/>
      <c r="AE79" s="148"/>
      <c r="AF79" s="148"/>
      <c r="AG79" s="148" t="s">
        <v>160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2">
      <c r="A80" s="155"/>
      <c r="B80" s="156"/>
      <c r="C80" s="259" t="s">
        <v>267</v>
      </c>
      <c r="D80" s="260"/>
      <c r="E80" s="260"/>
      <c r="F80" s="260"/>
      <c r="G80" s="260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162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82">
        <v>32</v>
      </c>
      <c r="B81" s="183" t="s">
        <v>268</v>
      </c>
      <c r="C81" s="191" t="s">
        <v>269</v>
      </c>
      <c r="D81" s="184" t="s">
        <v>155</v>
      </c>
      <c r="E81" s="185">
        <v>1</v>
      </c>
      <c r="F81" s="186"/>
      <c r="G81" s="187">
        <f>ROUND(E81*F81,2)</f>
        <v>0</v>
      </c>
      <c r="H81" s="186"/>
      <c r="I81" s="187">
        <f>ROUND(E81*H81,2)</f>
        <v>0</v>
      </c>
      <c r="J81" s="186"/>
      <c r="K81" s="187">
        <f>ROUND(E81*J81,2)</f>
        <v>0</v>
      </c>
      <c r="L81" s="187">
        <v>21</v>
      </c>
      <c r="M81" s="187">
        <f>G81*(1+L81/100)</f>
        <v>0</v>
      </c>
      <c r="N81" s="185">
        <v>0</v>
      </c>
      <c r="O81" s="185">
        <f>ROUND(E81*N81,2)</f>
        <v>0</v>
      </c>
      <c r="P81" s="185">
        <v>0</v>
      </c>
      <c r="Q81" s="185">
        <f>ROUND(E81*P81,2)</f>
        <v>0</v>
      </c>
      <c r="R81" s="187"/>
      <c r="S81" s="187" t="s">
        <v>202</v>
      </c>
      <c r="T81" s="188" t="s">
        <v>203</v>
      </c>
      <c r="U81" s="158">
        <v>0.17</v>
      </c>
      <c r="V81" s="158">
        <f>ROUND(E81*U81,2)</f>
        <v>0.17</v>
      </c>
      <c r="W81" s="158"/>
      <c r="X81" s="158" t="s">
        <v>158</v>
      </c>
      <c r="Y81" s="158" t="s">
        <v>159</v>
      </c>
      <c r="Z81" s="148"/>
      <c r="AA81" s="148"/>
      <c r="AB81" s="148"/>
      <c r="AC81" s="148"/>
      <c r="AD81" s="148"/>
      <c r="AE81" s="148"/>
      <c r="AF81" s="148"/>
      <c r="AG81" s="148" t="s">
        <v>160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4">
        <v>33</v>
      </c>
      <c r="B82" s="175" t="s">
        <v>270</v>
      </c>
      <c r="C82" s="190" t="s">
        <v>271</v>
      </c>
      <c r="D82" s="176" t="s">
        <v>224</v>
      </c>
      <c r="E82" s="177">
        <v>1.4019999999999999E-2</v>
      </c>
      <c r="F82" s="178"/>
      <c r="G82" s="179">
        <f>ROUND(E82*F82,2)</f>
        <v>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0</v>
      </c>
      <c r="N82" s="177">
        <v>0</v>
      </c>
      <c r="O82" s="177">
        <f>ROUND(E82*N82,2)</f>
        <v>0</v>
      </c>
      <c r="P82" s="177">
        <v>0</v>
      </c>
      <c r="Q82" s="177">
        <f>ROUND(E82*P82,2)</f>
        <v>0</v>
      </c>
      <c r="R82" s="179" t="s">
        <v>230</v>
      </c>
      <c r="S82" s="179" t="s">
        <v>157</v>
      </c>
      <c r="T82" s="180" t="s">
        <v>157</v>
      </c>
      <c r="U82" s="158">
        <v>1.3740000000000001</v>
      </c>
      <c r="V82" s="158">
        <f>ROUND(E82*U82,2)</f>
        <v>0.02</v>
      </c>
      <c r="W82" s="158"/>
      <c r="X82" s="158" t="s">
        <v>225</v>
      </c>
      <c r="Y82" s="158" t="s">
        <v>159</v>
      </c>
      <c r="Z82" s="148"/>
      <c r="AA82" s="148"/>
      <c r="AB82" s="148"/>
      <c r="AC82" s="148"/>
      <c r="AD82" s="148"/>
      <c r="AE82" s="148"/>
      <c r="AF82" s="148"/>
      <c r="AG82" s="148" t="s">
        <v>226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5"/>
      <c r="B83" s="156"/>
      <c r="C83" s="259" t="s">
        <v>272</v>
      </c>
      <c r="D83" s="260"/>
      <c r="E83" s="260"/>
      <c r="F83" s="260"/>
      <c r="G83" s="260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162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167" t="s">
        <v>151</v>
      </c>
      <c r="B84" s="168" t="s">
        <v>95</v>
      </c>
      <c r="C84" s="189" t="s">
        <v>96</v>
      </c>
      <c r="D84" s="169"/>
      <c r="E84" s="170"/>
      <c r="F84" s="171"/>
      <c r="G84" s="171">
        <f>SUMIF(AG85:AG139,"&lt;&gt;NOR",G85:G139)</f>
        <v>0</v>
      </c>
      <c r="H84" s="171"/>
      <c r="I84" s="171">
        <f>SUM(I85:I139)</f>
        <v>0</v>
      </c>
      <c r="J84" s="171"/>
      <c r="K84" s="171">
        <f>SUM(K85:K139)</f>
        <v>0</v>
      </c>
      <c r="L84" s="171"/>
      <c r="M84" s="171">
        <f>SUM(M85:M139)</f>
        <v>0</v>
      </c>
      <c r="N84" s="170"/>
      <c r="O84" s="170">
        <f>SUM(O85:O139)</f>
        <v>0.16</v>
      </c>
      <c r="P84" s="170"/>
      <c r="Q84" s="170">
        <f>SUM(Q85:Q139)</f>
        <v>0.05</v>
      </c>
      <c r="R84" s="171"/>
      <c r="S84" s="171"/>
      <c r="T84" s="172"/>
      <c r="U84" s="166"/>
      <c r="V84" s="166">
        <f>SUM(V85:V139)</f>
        <v>22.389999999999997</v>
      </c>
      <c r="W84" s="166"/>
      <c r="X84" s="166"/>
      <c r="Y84" s="166"/>
      <c r="AG84" t="s">
        <v>152</v>
      </c>
    </row>
    <row r="85" spans="1:60" outlineLevel="1" x14ac:dyDescent="0.2">
      <c r="A85" s="182">
        <v>34</v>
      </c>
      <c r="B85" s="183" t="s">
        <v>273</v>
      </c>
      <c r="C85" s="191" t="s">
        <v>274</v>
      </c>
      <c r="D85" s="184" t="s">
        <v>155</v>
      </c>
      <c r="E85" s="185">
        <v>6</v>
      </c>
      <c r="F85" s="186"/>
      <c r="G85" s="187">
        <f>ROUND(E85*F85,2)</f>
        <v>0</v>
      </c>
      <c r="H85" s="186"/>
      <c r="I85" s="187">
        <f>ROUND(E85*H85,2)</f>
        <v>0</v>
      </c>
      <c r="J85" s="186"/>
      <c r="K85" s="187">
        <f>ROUND(E85*J85,2)</f>
        <v>0</v>
      </c>
      <c r="L85" s="187">
        <v>21</v>
      </c>
      <c r="M85" s="187">
        <f>G85*(1+L85/100)</f>
        <v>0</v>
      </c>
      <c r="N85" s="185">
        <v>0</v>
      </c>
      <c r="O85" s="185">
        <f>ROUND(E85*N85,2)</f>
        <v>0</v>
      </c>
      <c r="P85" s="185">
        <v>1.23E-3</v>
      </c>
      <c r="Q85" s="185">
        <f>ROUND(E85*P85,2)</f>
        <v>0.01</v>
      </c>
      <c r="R85" s="187" t="s">
        <v>230</v>
      </c>
      <c r="S85" s="187" t="s">
        <v>157</v>
      </c>
      <c r="T85" s="188" t="s">
        <v>157</v>
      </c>
      <c r="U85" s="158">
        <v>7.0000000000000007E-2</v>
      </c>
      <c r="V85" s="158">
        <f>ROUND(E85*U85,2)</f>
        <v>0.42</v>
      </c>
      <c r="W85" s="158"/>
      <c r="X85" s="158" t="s">
        <v>158</v>
      </c>
      <c r="Y85" s="158" t="s">
        <v>159</v>
      </c>
      <c r="Z85" s="148"/>
      <c r="AA85" s="148"/>
      <c r="AB85" s="148"/>
      <c r="AC85" s="148"/>
      <c r="AD85" s="148"/>
      <c r="AE85" s="148"/>
      <c r="AF85" s="148"/>
      <c r="AG85" s="148" t="s">
        <v>160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2.5" outlineLevel="1" x14ac:dyDescent="0.2">
      <c r="A86" s="182">
        <v>35</v>
      </c>
      <c r="B86" s="183" t="s">
        <v>275</v>
      </c>
      <c r="C86" s="191" t="s">
        <v>276</v>
      </c>
      <c r="D86" s="184" t="s">
        <v>155</v>
      </c>
      <c r="E86" s="185">
        <v>3</v>
      </c>
      <c r="F86" s="186"/>
      <c r="G86" s="187">
        <f>ROUND(E86*F86,2)</f>
        <v>0</v>
      </c>
      <c r="H86" s="186"/>
      <c r="I86" s="187">
        <f>ROUND(E86*H86,2)</f>
        <v>0</v>
      </c>
      <c r="J86" s="186"/>
      <c r="K86" s="187">
        <f>ROUND(E86*J86,2)</f>
        <v>0</v>
      </c>
      <c r="L86" s="187">
        <v>21</v>
      </c>
      <c r="M86" s="187">
        <f>G86*(1+L86/100)</f>
        <v>0</v>
      </c>
      <c r="N86" s="185">
        <v>0</v>
      </c>
      <c r="O86" s="185">
        <f>ROUND(E86*N86,2)</f>
        <v>0</v>
      </c>
      <c r="P86" s="185">
        <v>1.3999999999999999E-4</v>
      </c>
      <c r="Q86" s="185">
        <f>ROUND(E86*P86,2)</f>
        <v>0</v>
      </c>
      <c r="R86" s="187" t="s">
        <v>261</v>
      </c>
      <c r="S86" s="187" t="s">
        <v>157</v>
      </c>
      <c r="T86" s="188" t="s">
        <v>157</v>
      </c>
      <c r="U86" s="158">
        <v>5.0000000000000001E-3</v>
      </c>
      <c r="V86" s="158">
        <f>ROUND(E86*U86,2)</f>
        <v>0.02</v>
      </c>
      <c r="W86" s="158"/>
      <c r="X86" s="158" t="s">
        <v>158</v>
      </c>
      <c r="Y86" s="158" t="s">
        <v>159</v>
      </c>
      <c r="Z86" s="148"/>
      <c r="AA86" s="148"/>
      <c r="AB86" s="148"/>
      <c r="AC86" s="148"/>
      <c r="AD86" s="148"/>
      <c r="AE86" s="148"/>
      <c r="AF86" s="148"/>
      <c r="AG86" s="148" t="s">
        <v>160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82">
        <v>36</v>
      </c>
      <c r="B87" s="183" t="s">
        <v>277</v>
      </c>
      <c r="C87" s="191" t="s">
        <v>278</v>
      </c>
      <c r="D87" s="184" t="s">
        <v>155</v>
      </c>
      <c r="E87" s="185">
        <v>2</v>
      </c>
      <c r="F87" s="186"/>
      <c r="G87" s="187">
        <f>ROUND(E87*F87,2)</f>
        <v>0</v>
      </c>
      <c r="H87" s="186"/>
      <c r="I87" s="187">
        <f>ROUND(E87*H87,2)</f>
        <v>0</v>
      </c>
      <c r="J87" s="186"/>
      <c r="K87" s="187">
        <f>ROUND(E87*J87,2)</f>
        <v>0</v>
      </c>
      <c r="L87" s="187">
        <v>21</v>
      </c>
      <c r="M87" s="187">
        <f>G87*(1+L87/100)</f>
        <v>0</v>
      </c>
      <c r="N87" s="185">
        <v>0</v>
      </c>
      <c r="O87" s="185">
        <f>ROUND(E87*N87,2)</f>
        <v>0</v>
      </c>
      <c r="P87" s="185">
        <v>7.2000000000000005E-4</v>
      </c>
      <c r="Q87" s="185">
        <f>ROUND(E87*P87,2)</f>
        <v>0</v>
      </c>
      <c r="R87" s="187" t="s">
        <v>261</v>
      </c>
      <c r="S87" s="187" t="s">
        <v>157</v>
      </c>
      <c r="T87" s="188" t="s">
        <v>157</v>
      </c>
      <c r="U87" s="158">
        <v>5.0000000000000001E-3</v>
      </c>
      <c r="V87" s="158">
        <f>ROUND(E87*U87,2)</f>
        <v>0.01</v>
      </c>
      <c r="W87" s="158"/>
      <c r="X87" s="158" t="s">
        <v>158</v>
      </c>
      <c r="Y87" s="158" t="s">
        <v>159</v>
      </c>
      <c r="Z87" s="148"/>
      <c r="AA87" s="148"/>
      <c r="AB87" s="148"/>
      <c r="AC87" s="148"/>
      <c r="AD87" s="148"/>
      <c r="AE87" s="148"/>
      <c r="AF87" s="148"/>
      <c r="AG87" s="148" t="s">
        <v>160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4">
        <v>37</v>
      </c>
      <c r="B88" s="175" t="s">
        <v>279</v>
      </c>
      <c r="C88" s="190" t="s">
        <v>280</v>
      </c>
      <c r="D88" s="176" t="s">
        <v>155</v>
      </c>
      <c r="E88" s="177">
        <v>2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2.0000000000000002E-5</v>
      </c>
      <c r="O88" s="177">
        <f>ROUND(E88*N88,2)</f>
        <v>0</v>
      </c>
      <c r="P88" s="177">
        <v>2.15E-3</v>
      </c>
      <c r="Q88" s="177">
        <f>ROUND(E88*P88,2)</f>
        <v>0</v>
      </c>
      <c r="R88" s="179" t="s">
        <v>261</v>
      </c>
      <c r="S88" s="179" t="s">
        <v>157</v>
      </c>
      <c r="T88" s="180" t="s">
        <v>157</v>
      </c>
      <c r="U88" s="158">
        <v>0.01</v>
      </c>
      <c r="V88" s="158">
        <f>ROUND(E88*U88,2)</f>
        <v>0.02</v>
      </c>
      <c r="W88" s="158"/>
      <c r="X88" s="158" t="s">
        <v>158</v>
      </c>
      <c r="Y88" s="158" t="s">
        <v>159</v>
      </c>
      <c r="Z88" s="148"/>
      <c r="AA88" s="148"/>
      <c r="AB88" s="148"/>
      <c r="AC88" s="148"/>
      <c r="AD88" s="148"/>
      <c r="AE88" s="148"/>
      <c r="AF88" s="148"/>
      <c r="AG88" s="148" t="s">
        <v>160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2" x14ac:dyDescent="0.2">
      <c r="A89" s="155"/>
      <c r="B89" s="156"/>
      <c r="C89" s="255" t="s">
        <v>281</v>
      </c>
      <c r="D89" s="256"/>
      <c r="E89" s="256"/>
      <c r="F89" s="256"/>
      <c r="G89" s="256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233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81" t="str">
        <f>C89</f>
        <v>Včetně demontáže konzol, podpěr a výložníků zakotvených do zdiva jednostranně. Je - li nosná konstrukce vetknuta do zdiva oboustranně, určuje se počet rozřezání dvojnásobným množstvím.</v>
      </c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4">
        <v>38</v>
      </c>
      <c r="B90" s="175" t="s">
        <v>282</v>
      </c>
      <c r="C90" s="190" t="s">
        <v>283</v>
      </c>
      <c r="D90" s="176" t="s">
        <v>155</v>
      </c>
      <c r="E90" s="177">
        <v>2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7">
        <v>3.0000000000000001E-5</v>
      </c>
      <c r="O90" s="177">
        <f>ROUND(E90*N90,2)</f>
        <v>0</v>
      </c>
      <c r="P90" s="177">
        <v>7.4700000000000001E-3</v>
      </c>
      <c r="Q90" s="177">
        <f>ROUND(E90*P90,2)</f>
        <v>0.01</v>
      </c>
      <c r="R90" s="179"/>
      <c r="S90" s="179" t="s">
        <v>202</v>
      </c>
      <c r="T90" s="180" t="s">
        <v>203</v>
      </c>
      <c r="U90" s="158">
        <v>0.02</v>
      </c>
      <c r="V90" s="158">
        <f>ROUND(E90*U90,2)</f>
        <v>0.04</v>
      </c>
      <c r="W90" s="158"/>
      <c r="X90" s="158" t="s">
        <v>158</v>
      </c>
      <c r="Y90" s="158" t="s">
        <v>159</v>
      </c>
      <c r="Z90" s="148"/>
      <c r="AA90" s="148"/>
      <c r="AB90" s="148"/>
      <c r="AC90" s="148"/>
      <c r="AD90" s="148"/>
      <c r="AE90" s="148"/>
      <c r="AF90" s="148"/>
      <c r="AG90" s="148" t="s">
        <v>160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2" x14ac:dyDescent="0.2">
      <c r="A91" s="155"/>
      <c r="B91" s="156"/>
      <c r="C91" s="255" t="s">
        <v>281</v>
      </c>
      <c r="D91" s="256"/>
      <c r="E91" s="256"/>
      <c r="F91" s="256"/>
      <c r="G91" s="256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233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81" t="str">
        <f>C91</f>
        <v>Včetně demontáže konzol, podpěr a výložníků zakotvených do zdiva jednostranně. Je - li nosná konstrukce vetknuta do zdiva oboustranně, určuje se počet rozřezání dvojnásobným množstvím.</v>
      </c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82">
        <v>39</v>
      </c>
      <c r="B92" s="183" t="s">
        <v>284</v>
      </c>
      <c r="C92" s="191" t="s">
        <v>285</v>
      </c>
      <c r="D92" s="184" t="s">
        <v>181</v>
      </c>
      <c r="E92" s="185">
        <v>7</v>
      </c>
      <c r="F92" s="186"/>
      <c r="G92" s="187">
        <f t="shared" ref="G92:G99" si="0">ROUND(E92*F92,2)</f>
        <v>0</v>
      </c>
      <c r="H92" s="186"/>
      <c r="I92" s="187">
        <f t="shared" ref="I92:I99" si="1">ROUND(E92*H92,2)</f>
        <v>0</v>
      </c>
      <c r="J92" s="186"/>
      <c r="K92" s="187">
        <f t="shared" ref="K92:K99" si="2">ROUND(E92*J92,2)</f>
        <v>0</v>
      </c>
      <c r="L92" s="187">
        <v>21</v>
      </c>
      <c r="M92" s="187">
        <f t="shared" ref="M92:M99" si="3">G92*(1+L92/100)</f>
        <v>0</v>
      </c>
      <c r="N92" s="185">
        <v>1.1E-4</v>
      </c>
      <c r="O92" s="185">
        <f t="shared" ref="O92:O99" si="4">ROUND(E92*N92,2)</f>
        <v>0</v>
      </c>
      <c r="P92" s="185">
        <v>2.15E-3</v>
      </c>
      <c r="Q92" s="185">
        <f t="shared" ref="Q92:Q99" si="5">ROUND(E92*P92,2)</f>
        <v>0.02</v>
      </c>
      <c r="R92" s="187" t="s">
        <v>230</v>
      </c>
      <c r="S92" s="187" t="s">
        <v>157</v>
      </c>
      <c r="T92" s="188" t="s">
        <v>157</v>
      </c>
      <c r="U92" s="158">
        <v>0.03</v>
      </c>
      <c r="V92" s="158">
        <f t="shared" ref="V92:V99" si="6">ROUND(E92*U92,2)</f>
        <v>0.21</v>
      </c>
      <c r="W92" s="158"/>
      <c r="X92" s="158" t="s">
        <v>158</v>
      </c>
      <c r="Y92" s="158" t="s">
        <v>159</v>
      </c>
      <c r="Z92" s="148"/>
      <c r="AA92" s="148"/>
      <c r="AB92" s="148"/>
      <c r="AC92" s="148"/>
      <c r="AD92" s="148"/>
      <c r="AE92" s="148"/>
      <c r="AF92" s="148"/>
      <c r="AG92" s="148" t="s">
        <v>160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82">
        <v>40</v>
      </c>
      <c r="B93" s="183" t="s">
        <v>286</v>
      </c>
      <c r="C93" s="191" t="s">
        <v>287</v>
      </c>
      <c r="D93" s="184" t="s">
        <v>181</v>
      </c>
      <c r="E93" s="185">
        <v>1</v>
      </c>
      <c r="F93" s="186"/>
      <c r="G93" s="187">
        <f t="shared" si="0"/>
        <v>0</v>
      </c>
      <c r="H93" s="186"/>
      <c r="I93" s="187">
        <f t="shared" si="1"/>
        <v>0</v>
      </c>
      <c r="J93" s="186"/>
      <c r="K93" s="187">
        <f t="shared" si="2"/>
        <v>0</v>
      </c>
      <c r="L93" s="187">
        <v>21</v>
      </c>
      <c r="M93" s="187">
        <f t="shared" si="3"/>
        <v>0</v>
      </c>
      <c r="N93" s="185">
        <v>3.8999999999999999E-4</v>
      </c>
      <c r="O93" s="185">
        <f t="shared" si="4"/>
        <v>0</v>
      </c>
      <c r="P93" s="185">
        <v>8.2799999999999992E-3</v>
      </c>
      <c r="Q93" s="185">
        <f t="shared" si="5"/>
        <v>0.01</v>
      </c>
      <c r="R93" s="187" t="s">
        <v>230</v>
      </c>
      <c r="S93" s="187" t="s">
        <v>157</v>
      </c>
      <c r="T93" s="188" t="s">
        <v>157</v>
      </c>
      <c r="U93" s="158">
        <v>0.05</v>
      </c>
      <c r="V93" s="158">
        <f t="shared" si="6"/>
        <v>0.05</v>
      </c>
      <c r="W93" s="158"/>
      <c r="X93" s="158" t="s">
        <v>158</v>
      </c>
      <c r="Y93" s="158" t="s">
        <v>159</v>
      </c>
      <c r="Z93" s="148"/>
      <c r="AA93" s="148"/>
      <c r="AB93" s="148"/>
      <c r="AC93" s="148"/>
      <c r="AD93" s="148"/>
      <c r="AE93" s="148"/>
      <c r="AF93" s="148"/>
      <c r="AG93" s="148" t="s">
        <v>160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82">
        <v>41</v>
      </c>
      <c r="B94" s="183" t="s">
        <v>288</v>
      </c>
      <c r="C94" s="191" t="s">
        <v>289</v>
      </c>
      <c r="D94" s="184" t="s">
        <v>155</v>
      </c>
      <c r="E94" s="185">
        <v>4</v>
      </c>
      <c r="F94" s="186"/>
      <c r="G94" s="187">
        <f t="shared" si="0"/>
        <v>0</v>
      </c>
      <c r="H94" s="186"/>
      <c r="I94" s="187">
        <f t="shared" si="1"/>
        <v>0</v>
      </c>
      <c r="J94" s="186"/>
      <c r="K94" s="187">
        <f t="shared" si="2"/>
        <v>0</v>
      </c>
      <c r="L94" s="187">
        <v>21</v>
      </c>
      <c r="M94" s="187">
        <f t="shared" si="3"/>
        <v>0</v>
      </c>
      <c r="N94" s="185">
        <v>2.3000000000000001E-4</v>
      </c>
      <c r="O94" s="185">
        <f t="shared" si="4"/>
        <v>0</v>
      </c>
      <c r="P94" s="185">
        <v>0</v>
      </c>
      <c r="Q94" s="185">
        <f t="shared" si="5"/>
        <v>0</v>
      </c>
      <c r="R94" s="187" t="s">
        <v>230</v>
      </c>
      <c r="S94" s="187" t="s">
        <v>157</v>
      </c>
      <c r="T94" s="188" t="s">
        <v>157</v>
      </c>
      <c r="U94" s="158">
        <v>0.16600000000000001</v>
      </c>
      <c r="V94" s="158">
        <f t="shared" si="6"/>
        <v>0.66</v>
      </c>
      <c r="W94" s="158"/>
      <c r="X94" s="158" t="s">
        <v>158</v>
      </c>
      <c r="Y94" s="158" t="s">
        <v>159</v>
      </c>
      <c r="Z94" s="148"/>
      <c r="AA94" s="148"/>
      <c r="AB94" s="148"/>
      <c r="AC94" s="148"/>
      <c r="AD94" s="148"/>
      <c r="AE94" s="148"/>
      <c r="AF94" s="148"/>
      <c r="AG94" s="148" t="s">
        <v>160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82">
        <v>42</v>
      </c>
      <c r="B95" s="183" t="s">
        <v>290</v>
      </c>
      <c r="C95" s="191" t="s">
        <v>291</v>
      </c>
      <c r="D95" s="184" t="s">
        <v>155</v>
      </c>
      <c r="E95" s="185">
        <v>2</v>
      </c>
      <c r="F95" s="186"/>
      <c r="G95" s="187">
        <f t="shared" si="0"/>
        <v>0</v>
      </c>
      <c r="H95" s="186"/>
      <c r="I95" s="187">
        <f t="shared" si="1"/>
        <v>0</v>
      </c>
      <c r="J95" s="186"/>
      <c r="K95" s="187">
        <f t="shared" si="2"/>
        <v>0</v>
      </c>
      <c r="L95" s="187">
        <v>21</v>
      </c>
      <c r="M95" s="187">
        <f t="shared" si="3"/>
        <v>0</v>
      </c>
      <c r="N95" s="185">
        <v>9.7000000000000005E-4</v>
      </c>
      <c r="O95" s="185">
        <f t="shared" si="4"/>
        <v>0</v>
      </c>
      <c r="P95" s="185">
        <v>0</v>
      </c>
      <c r="Q95" s="185">
        <f t="shared" si="5"/>
        <v>0</v>
      </c>
      <c r="R95" s="187" t="s">
        <v>230</v>
      </c>
      <c r="S95" s="187" t="s">
        <v>157</v>
      </c>
      <c r="T95" s="188" t="s">
        <v>157</v>
      </c>
      <c r="U95" s="158">
        <v>0.26900000000000002</v>
      </c>
      <c r="V95" s="158">
        <f t="shared" si="6"/>
        <v>0.54</v>
      </c>
      <c r="W95" s="158"/>
      <c r="X95" s="158" t="s">
        <v>158</v>
      </c>
      <c r="Y95" s="158" t="s">
        <v>159</v>
      </c>
      <c r="Z95" s="148"/>
      <c r="AA95" s="148"/>
      <c r="AB95" s="148"/>
      <c r="AC95" s="148"/>
      <c r="AD95" s="148"/>
      <c r="AE95" s="148"/>
      <c r="AF95" s="148"/>
      <c r="AG95" s="148" t="s">
        <v>160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82">
        <v>43</v>
      </c>
      <c r="B96" s="183" t="s">
        <v>292</v>
      </c>
      <c r="C96" s="191" t="s">
        <v>293</v>
      </c>
      <c r="D96" s="184" t="s">
        <v>155</v>
      </c>
      <c r="E96" s="185">
        <v>1</v>
      </c>
      <c r="F96" s="186"/>
      <c r="G96" s="187">
        <f t="shared" si="0"/>
        <v>0</v>
      </c>
      <c r="H96" s="186"/>
      <c r="I96" s="187">
        <f t="shared" si="1"/>
        <v>0</v>
      </c>
      <c r="J96" s="186"/>
      <c r="K96" s="187">
        <f t="shared" si="2"/>
        <v>0</v>
      </c>
      <c r="L96" s="187">
        <v>21</v>
      </c>
      <c r="M96" s="187">
        <f t="shared" si="3"/>
        <v>0</v>
      </c>
      <c r="N96" s="185">
        <v>2.16E-3</v>
      </c>
      <c r="O96" s="185">
        <f t="shared" si="4"/>
        <v>0</v>
      </c>
      <c r="P96" s="185">
        <v>0</v>
      </c>
      <c r="Q96" s="185">
        <f t="shared" si="5"/>
        <v>0</v>
      </c>
      <c r="R96" s="187" t="s">
        <v>230</v>
      </c>
      <c r="S96" s="187" t="s">
        <v>157</v>
      </c>
      <c r="T96" s="188" t="s">
        <v>157</v>
      </c>
      <c r="U96" s="158">
        <v>0.42399999999999999</v>
      </c>
      <c r="V96" s="158">
        <f t="shared" si="6"/>
        <v>0.42</v>
      </c>
      <c r="W96" s="158"/>
      <c r="X96" s="158" t="s">
        <v>158</v>
      </c>
      <c r="Y96" s="158" t="s">
        <v>159</v>
      </c>
      <c r="Z96" s="148"/>
      <c r="AA96" s="148"/>
      <c r="AB96" s="148"/>
      <c r="AC96" s="148"/>
      <c r="AD96" s="148"/>
      <c r="AE96" s="148"/>
      <c r="AF96" s="148"/>
      <c r="AG96" s="148" t="s">
        <v>160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82">
        <v>44</v>
      </c>
      <c r="B97" s="183" t="s">
        <v>294</v>
      </c>
      <c r="C97" s="191" t="s">
        <v>295</v>
      </c>
      <c r="D97" s="184" t="s">
        <v>155</v>
      </c>
      <c r="E97" s="185">
        <v>1</v>
      </c>
      <c r="F97" s="186"/>
      <c r="G97" s="187">
        <f t="shared" si="0"/>
        <v>0</v>
      </c>
      <c r="H97" s="186"/>
      <c r="I97" s="187">
        <f t="shared" si="1"/>
        <v>0</v>
      </c>
      <c r="J97" s="186"/>
      <c r="K97" s="187">
        <f t="shared" si="2"/>
        <v>0</v>
      </c>
      <c r="L97" s="187">
        <v>21</v>
      </c>
      <c r="M97" s="187">
        <f t="shared" si="3"/>
        <v>0</v>
      </c>
      <c r="N97" s="185">
        <v>0</v>
      </c>
      <c r="O97" s="185">
        <f t="shared" si="4"/>
        <v>0</v>
      </c>
      <c r="P97" s="185">
        <v>0</v>
      </c>
      <c r="Q97" s="185">
        <f t="shared" si="5"/>
        <v>0</v>
      </c>
      <c r="R97" s="187"/>
      <c r="S97" s="187" t="s">
        <v>202</v>
      </c>
      <c r="T97" s="188" t="s">
        <v>203</v>
      </c>
      <c r="U97" s="158">
        <v>0.23</v>
      </c>
      <c r="V97" s="158">
        <f t="shared" si="6"/>
        <v>0.23</v>
      </c>
      <c r="W97" s="158"/>
      <c r="X97" s="158" t="s">
        <v>158</v>
      </c>
      <c r="Y97" s="158" t="s">
        <v>159</v>
      </c>
      <c r="Z97" s="148"/>
      <c r="AA97" s="148"/>
      <c r="AB97" s="148"/>
      <c r="AC97" s="148"/>
      <c r="AD97" s="148"/>
      <c r="AE97" s="148"/>
      <c r="AF97" s="148"/>
      <c r="AG97" s="148" t="s">
        <v>160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82">
        <v>45</v>
      </c>
      <c r="B98" s="183" t="s">
        <v>296</v>
      </c>
      <c r="C98" s="191" t="s">
        <v>297</v>
      </c>
      <c r="D98" s="184" t="s">
        <v>155</v>
      </c>
      <c r="E98" s="185">
        <v>2</v>
      </c>
      <c r="F98" s="186"/>
      <c r="G98" s="187">
        <f t="shared" si="0"/>
        <v>0</v>
      </c>
      <c r="H98" s="186"/>
      <c r="I98" s="187">
        <f t="shared" si="1"/>
        <v>0</v>
      </c>
      <c r="J98" s="186"/>
      <c r="K98" s="187">
        <f t="shared" si="2"/>
        <v>0</v>
      </c>
      <c r="L98" s="187">
        <v>21</v>
      </c>
      <c r="M98" s="187">
        <f t="shared" si="3"/>
        <v>0</v>
      </c>
      <c r="N98" s="185">
        <v>1.2200000000000001E-2</v>
      </c>
      <c r="O98" s="185">
        <f t="shared" si="4"/>
        <v>0.02</v>
      </c>
      <c r="P98" s="185">
        <v>0</v>
      </c>
      <c r="Q98" s="185">
        <f t="shared" si="5"/>
        <v>0</v>
      </c>
      <c r="R98" s="187" t="s">
        <v>182</v>
      </c>
      <c r="S98" s="187" t="s">
        <v>157</v>
      </c>
      <c r="T98" s="188" t="s">
        <v>157</v>
      </c>
      <c r="U98" s="158">
        <v>0</v>
      </c>
      <c r="V98" s="158">
        <f t="shared" si="6"/>
        <v>0</v>
      </c>
      <c r="W98" s="158"/>
      <c r="X98" s="158" t="s">
        <v>183</v>
      </c>
      <c r="Y98" s="158" t="s">
        <v>159</v>
      </c>
      <c r="Z98" s="148"/>
      <c r="AA98" s="148"/>
      <c r="AB98" s="148"/>
      <c r="AC98" s="148"/>
      <c r="AD98" s="148"/>
      <c r="AE98" s="148"/>
      <c r="AF98" s="148"/>
      <c r="AG98" s="148" t="s">
        <v>184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4">
        <v>46</v>
      </c>
      <c r="B99" s="175" t="s">
        <v>298</v>
      </c>
      <c r="C99" s="190" t="s">
        <v>299</v>
      </c>
      <c r="D99" s="176" t="s">
        <v>155</v>
      </c>
      <c r="E99" s="177">
        <v>3</v>
      </c>
      <c r="F99" s="178"/>
      <c r="G99" s="179">
        <f t="shared" si="0"/>
        <v>0</v>
      </c>
      <c r="H99" s="178"/>
      <c r="I99" s="179">
        <f t="shared" si="1"/>
        <v>0</v>
      </c>
      <c r="J99" s="178"/>
      <c r="K99" s="179">
        <f t="shared" si="2"/>
        <v>0</v>
      </c>
      <c r="L99" s="179">
        <v>21</v>
      </c>
      <c r="M99" s="179">
        <f t="shared" si="3"/>
        <v>0</v>
      </c>
      <c r="N99" s="177">
        <v>0</v>
      </c>
      <c r="O99" s="177">
        <f t="shared" si="4"/>
        <v>0</v>
      </c>
      <c r="P99" s="177">
        <v>0</v>
      </c>
      <c r="Q99" s="177">
        <f t="shared" si="5"/>
        <v>0</v>
      </c>
      <c r="R99" s="179"/>
      <c r="S99" s="179" t="s">
        <v>157</v>
      </c>
      <c r="T99" s="180" t="s">
        <v>157</v>
      </c>
      <c r="U99" s="158">
        <v>0.379</v>
      </c>
      <c r="V99" s="158">
        <f t="shared" si="6"/>
        <v>1.1399999999999999</v>
      </c>
      <c r="W99" s="158"/>
      <c r="X99" s="158" t="s">
        <v>158</v>
      </c>
      <c r="Y99" s="158" t="s">
        <v>159</v>
      </c>
      <c r="Z99" s="148"/>
      <c r="AA99" s="148"/>
      <c r="AB99" s="148"/>
      <c r="AC99" s="148"/>
      <c r="AD99" s="148"/>
      <c r="AE99" s="148"/>
      <c r="AF99" s="148"/>
      <c r="AG99" s="148" t="s">
        <v>160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5"/>
      <c r="B100" s="156"/>
      <c r="C100" s="192" t="s">
        <v>300</v>
      </c>
      <c r="D100" s="159"/>
      <c r="E100" s="160">
        <v>1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188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192" t="s">
        <v>301</v>
      </c>
      <c r="D101" s="159"/>
      <c r="E101" s="160">
        <v>2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188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4">
        <v>47</v>
      </c>
      <c r="B102" s="175" t="s">
        <v>302</v>
      </c>
      <c r="C102" s="190" t="s">
        <v>303</v>
      </c>
      <c r="D102" s="176" t="s">
        <v>155</v>
      </c>
      <c r="E102" s="177">
        <v>6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7">
        <v>0</v>
      </c>
      <c r="O102" s="177">
        <f>ROUND(E102*N102,2)</f>
        <v>0</v>
      </c>
      <c r="P102" s="177">
        <v>0</v>
      </c>
      <c r="Q102" s="177">
        <f>ROUND(E102*P102,2)</f>
        <v>0</v>
      </c>
      <c r="R102" s="179"/>
      <c r="S102" s="179" t="s">
        <v>157</v>
      </c>
      <c r="T102" s="180" t="s">
        <v>157</v>
      </c>
      <c r="U102" s="158">
        <v>0.151</v>
      </c>
      <c r="V102" s="158">
        <f>ROUND(E102*U102,2)</f>
        <v>0.91</v>
      </c>
      <c r="W102" s="158"/>
      <c r="X102" s="158" t="s">
        <v>158</v>
      </c>
      <c r="Y102" s="158" t="s">
        <v>159</v>
      </c>
      <c r="Z102" s="148"/>
      <c r="AA102" s="148"/>
      <c r="AB102" s="148"/>
      <c r="AC102" s="148"/>
      <c r="AD102" s="148"/>
      <c r="AE102" s="148"/>
      <c r="AF102" s="148"/>
      <c r="AG102" s="148" t="s">
        <v>160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192" t="s">
        <v>304</v>
      </c>
      <c r="D103" s="159"/>
      <c r="E103" s="160">
        <v>6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188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82">
        <v>48</v>
      </c>
      <c r="B104" s="183" t="s">
        <v>305</v>
      </c>
      <c r="C104" s="191" t="s">
        <v>306</v>
      </c>
      <c r="D104" s="184" t="s">
        <v>307</v>
      </c>
      <c r="E104" s="185">
        <v>6</v>
      </c>
      <c r="F104" s="186"/>
      <c r="G104" s="187">
        <f>ROUND(E104*F104,2)</f>
        <v>0</v>
      </c>
      <c r="H104" s="186"/>
      <c r="I104" s="187">
        <f>ROUND(E104*H104,2)</f>
        <v>0</v>
      </c>
      <c r="J104" s="186"/>
      <c r="K104" s="187">
        <f>ROUND(E104*J104,2)</f>
        <v>0</v>
      </c>
      <c r="L104" s="187">
        <v>21</v>
      </c>
      <c r="M104" s="187">
        <f>G104*(1+L104/100)</f>
        <v>0</v>
      </c>
      <c r="N104" s="185">
        <v>1.5E-3</v>
      </c>
      <c r="O104" s="185">
        <f>ROUND(E104*N104,2)</f>
        <v>0.01</v>
      </c>
      <c r="P104" s="185">
        <v>0</v>
      </c>
      <c r="Q104" s="185">
        <f>ROUND(E104*P104,2)</f>
        <v>0</v>
      </c>
      <c r="R104" s="187"/>
      <c r="S104" s="187" t="s">
        <v>202</v>
      </c>
      <c r="T104" s="188" t="s">
        <v>203</v>
      </c>
      <c r="U104" s="158">
        <v>0</v>
      </c>
      <c r="V104" s="158">
        <f>ROUND(E104*U104,2)</f>
        <v>0</v>
      </c>
      <c r="W104" s="158"/>
      <c r="X104" s="158" t="s">
        <v>183</v>
      </c>
      <c r="Y104" s="158" t="s">
        <v>159</v>
      </c>
      <c r="Z104" s="148"/>
      <c r="AA104" s="148"/>
      <c r="AB104" s="148"/>
      <c r="AC104" s="148"/>
      <c r="AD104" s="148"/>
      <c r="AE104" s="148"/>
      <c r="AF104" s="148"/>
      <c r="AG104" s="148" t="s">
        <v>184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4">
        <v>49</v>
      </c>
      <c r="B105" s="175" t="s">
        <v>308</v>
      </c>
      <c r="C105" s="190" t="s">
        <v>309</v>
      </c>
      <c r="D105" s="176" t="s">
        <v>155</v>
      </c>
      <c r="E105" s="177">
        <v>6</v>
      </c>
      <c r="F105" s="178"/>
      <c r="G105" s="179">
        <f>ROUND(E105*F105,2)</f>
        <v>0</v>
      </c>
      <c r="H105" s="178"/>
      <c r="I105" s="179">
        <f>ROUND(E105*H105,2)</f>
        <v>0</v>
      </c>
      <c r="J105" s="178"/>
      <c r="K105" s="179">
        <f>ROUND(E105*J105,2)</f>
        <v>0</v>
      </c>
      <c r="L105" s="179">
        <v>21</v>
      </c>
      <c r="M105" s="179">
        <f>G105*(1+L105/100)</f>
        <v>0</v>
      </c>
      <c r="N105" s="177">
        <v>2.4000000000000001E-4</v>
      </c>
      <c r="O105" s="177">
        <f>ROUND(E105*N105,2)</f>
        <v>0</v>
      </c>
      <c r="P105" s="177">
        <v>0</v>
      </c>
      <c r="Q105" s="177">
        <f>ROUND(E105*P105,2)</f>
        <v>0</v>
      </c>
      <c r="R105" s="179"/>
      <c r="S105" s="179" t="s">
        <v>157</v>
      </c>
      <c r="T105" s="180" t="s">
        <v>157</v>
      </c>
      <c r="U105" s="158">
        <v>1.1180000000000001</v>
      </c>
      <c r="V105" s="158">
        <f>ROUND(E105*U105,2)</f>
        <v>6.71</v>
      </c>
      <c r="W105" s="158"/>
      <c r="X105" s="158" t="s">
        <v>158</v>
      </c>
      <c r="Y105" s="158" t="s">
        <v>159</v>
      </c>
      <c r="Z105" s="148"/>
      <c r="AA105" s="148"/>
      <c r="AB105" s="148"/>
      <c r="AC105" s="148"/>
      <c r="AD105" s="148"/>
      <c r="AE105" s="148"/>
      <c r="AF105" s="148"/>
      <c r="AG105" s="148" t="s">
        <v>160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192" t="s">
        <v>310</v>
      </c>
      <c r="D106" s="159"/>
      <c r="E106" s="160">
        <v>6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188</v>
      </c>
      <c r="AH106" s="148">
        <v>5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1" x14ac:dyDescent="0.2">
      <c r="A107" s="182">
        <v>50</v>
      </c>
      <c r="B107" s="183" t="s">
        <v>311</v>
      </c>
      <c r="C107" s="191" t="s">
        <v>312</v>
      </c>
      <c r="D107" s="184" t="s">
        <v>155</v>
      </c>
      <c r="E107" s="185">
        <v>6</v>
      </c>
      <c r="F107" s="186"/>
      <c r="G107" s="187">
        <f>ROUND(E107*F107,2)</f>
        <v>0</v>
      </c>
      <c r="H107" s="186"/>
      <c r="I107" s="187">
        <f>ROUND(E107*H107,2)</f>
        <v>0</v>
      </c>
      <c r="J107" s="186"/>
      <c r="K107" s="187">
        <f>ROUND(E107*J107,2)</f>
        <v>0</v>
      </c>
      <c r="L107" s="187">
        <v>21</v>
      </c>
      <c r="M107" s="187">
        <f>G107*(1+L107/100)</f>
        <v>0</v>
      </c>
      <c r="N107" s="185">
        <v>3.0500000000000002E-3</v>
      </c>
      <c r="O107" s="185">
        <f>ROUND(E107*N107,2)</f>
        <v>0.02</v>
      </c>
      <c r="P107" s="185">
        <v>0</v>
      </c>
      <c r="Q107" s="185">
        <f>ROUND(E107*P107,2)</f>
        <v>0</v>
      </c>
      <c r="R107" s="187" t="s">
        <v>182</v>
      </c>
      <c r="S107" s="187" t="s">
        <v>157</v>
      </c>
      <c r="T107" s="188" t="s">
        <v>157</v>
      </c>
      <c r="U107" s="158">
        <v>0</v>
      </c>
      <c r="V107" s="158">
        <f>ROUND(E107*U107,2)</f>
        <v>0</v>
      </c>
      <c r="W107" s="158"/>
      <c r="X107" s="158" t="s">
        <v>183</v>
      </c>
      <c r="Y107" s="158" t="s">
        <v>159</v>
      </c>
      <c r="Z107" s="148"/>
      <c r="AA107" s="148"/>
      <c r="AB107" s="148"/>
      <c r="AC107" s="148"/>
      <c r="AD107" s="148"/>
      <c r="AE107" s="148"/>
      <c r="AF107" s="148"/>
      <c r="AG107" s="148" t="s">
        <v>184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4">
        <v>51</v>
      </c>
      <c r="B108" s="175" t="s">
        <v>259</v>
      </c>
      <c r="C108" s="190" t="s">
        <v>260</v>
      </c>
      <c r="D108" s="176" t="s">
        <v>155</v>
      </c>
      <c r="E108" s="177">
        <v>1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2.5200000000000001E-3</v>
      </c>
      <c r="O108" s="177">
        <f>ROUND(E108*N108,2)</f>
        <v>0</v>
      </c>
      <c r="P108" s="177">
        <v>0</v>
      </c>
      <c r="Q108" s="177">
        <f>ROUND(E108*P108,2)</f>
        <v>0</v>
      </c>
      <c r="R108" s="179" t="s">
        <v>261</v>
      </c>
      <c r="S108" s="179" t="s">
        <v>157</v>
      </c>
      <c r="T108" s="180" t="s">
        <v>157</v>
      </c>
      <c r="U108" s="158">
        <v>0.433</v>
      </c>
      <c r="V108" s="158">
        <f>ROUND(E108*U108,2)</f>
        <v>0.43</v>
      </c>
      <c r="W108" s="158"/>
      <c r="X108" s="158" t="s">
        <v>158</v>
      </c>
      <c r="Y108" s="158" t="s">
        <v>159</v>
      </c>
      <c r="Z108" s="148"/>
      <c r="AA108" s="148"/>
      <c r="AB108" s="148"/>
      <c r="AC108" s="148"/>
      <c r="AD108" s="148"/>
      <c r="AE108" s="148"/>
      <c r="AF108" s="148"/>
      <c r="AG108" s="148" t="s">
        <v>160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5"/>
      <c r="B109" s="156"/>
      <c r="C109" s="255" t="s">
        <v>313</v>
      </c>
      <c r="D109" s="256"/>
      <c r="E109" s="256"/>
      <c r="F109" s="256"/>
      <c r="G109" s="256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233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82">
        <v>52</v>
      </c>
      <c r="B110" s="183" t="s">
        <v>314</v>
      </c>
      <c r="C110" s="191" t="s">
        <v>315</v>
      </c>
      <c r="D110" s="184" t="s">
        <v>155</v>
      </c>
      <c r="E110" s="185">
        <v>1</v>
      </c>
      <c r="F110" s="186"/>
      <c r="G110" s="187">
        <f>ROUND(E110*F110,2)</f>
        <v>0</v>
      </c>
      <c r="H110" s="186"/>
      <c r="I110" s="187">
        <f>ROUND(E110*H110,2)</f>
        <v>0</v>
      </c>
      <c r="J110" s="186"/>
      <c r="K110" s="187">
        <f>ROUND(E110*J110,2)</f>
        <v>0</v>
      </c>
      <c r="L110" s="187">
        <v>21</v>
      </c>
      <c r="M110" s="187">
        <f>G110*(1+L110/100)</f>
        <v>0</v>
      </c>
      <c r="N110" s="185">
        <v>2.0000000000000001E-4</v>
      </c>
      <c r="O110" s="185">
        <f>ROUND(E110*N110,2)</f>
        <v>0</v>
      </c>
      <c r="P110" s="185">
        <v>0</v>
      </c>
      <c r="Q110" s="185">
        <f>ROUND(E110*P110,2)</f>
        <v>0</v>
      </c>
      <c r="R110" s="187" t="s">
        <v>230</v>
      </c>
      <c r="S110" s="187" t="s">
        <v>157</v>
      </c>
      <c r="T110" s="188" t="s">
        <v>157</v>
      </c>
      <c r="U110" s="158">
        <v>0.14499999999999999</v>
      </c>
      <c r="V110" s="158">
        <f>ROUND(E110*U110,2)</f>
        <v>0.15</v>
      </c>
      <c r="W110" s="158"/>
      <c r="X110" s="158" t="s">
        <v>158</v>
      </c>
      <c r="Y110" s="158" t="s">
        <v>159</v>
      </c>
      <c r="Z110" s="148"/>
      <c r="AA110" s="148"/>
      <c r="AB110" s="148"/>
      <c r="AC110" s="148"/>
      <c r="AD110" s="148"/>
      <c r="AE110" s="148"/>
      <c r="AF110" s="148"/>
      <c r="AG110" s="148" t="s">
        <v>160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82">
        <v>53</v>
      </c>
      <c r="B111" s="183" t="s">
        <v>316</v>
      </c>
      <c r="C111" s="191" t="s">
        <v>317</v>
      </c>
      <c r="D111" s="184" t="s">
        <v>155</v>
      </c>
      <c r="E111" s="185">
        <v>1</v>
      </c>
      <c r="F111" s="186"/>
      <c r="G111" s="187">
        <f>ROUND(E111*F111,2)</f>
        <v>0</v>
      </c>
      <c r="H111" s="186"/>
      <c r="I111" s="187">
        <f>ROUND(E111*H111,2)</f>
        <v>0</v>
      </c>
      <c r="J111" s="186"/>
      <c r="K111" s="187">
        <f>ROUND(E111*J111,2)</f>
        <v>0</v>
      </c>
      <c r="L111" s="187">
        <v>21</v>
      </c>
      <c r="M111" s="187">
        <f>G111*(1+L111/100)</f>
        <v>0</v>
      </c>
      <c r="N111" s="185">
        <v>2.0000000000000001E-4</v>
      </c>
      <c r="O111" s="185">
        <f>ROUND(E111*N111,2)</f>
        <v>0</v>
      </c>
      <c r="P111" s="185">
        <v>0</v>
      </c>
      <c r="Q111" s="185">
        <f>ROUND(E111*P111,2)</f>
        <v>0</v>
      </c>
      <c r="R111" s="187"/>
      <c r="S111" s="187" t="s">
        <v>202</v>
      </c>
      <c r="T111" s="188" t="s">
        <v>203</v>
      </c>
      <c r="U111" s="158">
        <v>0.15</v>
      </c>
      <c r="V111" s="158">
        <f>ROUND(E111*U111,2)</f>
        <v>0.15</v>
      </c>
      <c r="W111" s="158"/>
      <c r="X111" s="158" t="s">
        <v>183</v>
      </c>
      <c r="Y111" s="158" t="s">
        <v>159</v>
      </c>
      <c r="Z111" s="148"/>
      <c r="AA111" s="148"/>
      <c r="AB111" s="148"/>
      <c r="AC111" s="148"/>
      <c r="AD111" s="148"/>
      <c r="AE111" s="148"/>
      <c r="AF111" s="148"/>
      <c r="AG111" s="148" t="s">
        <v>184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4">
        <v>54</v>
      </c>
      <c r="B112" s="175" t="s">
        <v>318</v>
      </c>
      <c r="C112" s="190" t="s">
        <v>319</v>
      </c>
      <c r="D112" s="176" t="s">
        <v>155</v>
      </c>
      <c r="E112" s="177">
        <v>1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7">
        <v>3.0000000000000001E-5</v>
      </c>
      <c r="O112" s="177">
        <f>ROUND(E112*N112,2)</f>
        <v>0</v>
      </c>
      <c r="P112" s="177">
        <v>0</v>
      </c>
      <c r="Q112" s="177">
        <f>ROUND(E112*P112,2)</f>
        <v>0</v>
      </c>
      <c r="R112" s="179" t="s">
        <v>230</v>
      </c>
      <c r="S112" s="179" t="s">
        <v>157</v>
      </c>
      <c r="T112" s="180" t="s">
        <v>157</v>
      </c>
      <c r="U112" s="158">
        <v>0.42399999999999999</v>
      </c>
      <c r="V112" s="158">
        <f>ROUND(E112*U112,2)</f>
        <v>0.42</v>
      </c>
      <c r="W112" s="158"/>
      <c r="X112" s="158" t="s">
        <v>158</v>
      </c>
      <c r="Y112" s="158" t="s">
        <v>159</v>
      </c>
      <c r="Z112" s="148"/>
      <c r="AA112" s="148"/>
      <c r="AB112" s="148"/>
      <c r="AC112" s="148"/>
      <c r="AD112" s="148"/>
      <c r="AE112" s="148"/>
      <c r="AF112" s="148"/>
      <c r="AG112" s="148" t="s">
        <v>160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2" x14ac:dyDescent="0.2">
      <c r="A113" s="155"/>
      <c r="B113" s="156"/>
      <c r="C113" s="192" t="s">
        <v>320</v>
      </c>
      <c r="D113" s="159"/>
      <c r="E113" s="160">
        <v>1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8"/>
      <c r="AA113" s="148"/>
      <c r="AB113" s="148"/>
      <c r="AC113" s="148"/>
      <c r="AD113" s="148"/>
      <c r="AE113" s="148"/>
      <c r="AF113" s="148"/>
      <c r="AG113" s="148" t="s">
        <v>188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4">
        <v>55</v>
      </c>
      <c r="B114" s="175" t="s">
        <v>321</v>
      </c>
      <c r="C114" s="190" t="s">
        <v>322</v>
      </c>
      <c r="D114" s="176" t="s">
        <v>181</v>
      </c>
      <c r="E114" s="177">
        <v>6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7">
        <v>5.0699999999999999E-3</v>
      </c>
      <c r="O114" s="177">
        <f>ROUND(E114*N114,2)</f>
        <v>0.03</v>
      </c>
      <c r="P114" s="177">
        <v>0</v>
      </c>
      <c r="Q114" s="177">
        <f>ROUND(E114*P114,2)</f>
        <v>0</v>
      </c>
      <c r="R114" s="179" t="s">
        <v>230</v>
      </c>
      <c r="S114" s="179" t="s">
        <v>157</v>
      </c>
      <c r="T114" s="180" t="s">
        <v>157</v>
      </c>
      <c r="U114" s="158">
        <v>0.53100000000000003</v>
      </c>
      <c r="V114" s="158">
        <f>ROUND(E114*U114,2)</f>
        <v>3.19</v>
      </c>
      <c r="W114" s="158"/>
      <c r="X114" s="158" t="s">
        <v>158</v>
      </c>
      <c r="Y114" s="158" t="s">
        <v>159</v>
      </c>
      <c r="Z114" s="148"/>
      <c r="AA114" s="148"/>
      <c r="AB114" s="148"/>
      <c r="AC114" s="148"/>
      <c r="AD114" s="148"/>
      <c r="AE114" s="148"/>
      <c r="AF114" s="148"/>
      <c r="AG114" s="148" t="s">
        <v>160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5"/>
      <c r="B115" s="156"/>
      <c r="C115" s="259" t="s">
        <v>323</v>
      </c>
      <c r="D115" s="260"/>
      <c r="E115" s="260"/>
      <c r="F115" s="260"/>
      <c r="G115" s="260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162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5"/>
      <c r="B116" s="156"/>
      <c r="C116" s="257" t="s">
        <v>324</v>
      </c>
      <c r="D116" s="258"/>
      <c r="E116" s="258"/>
      <c r="F116" s="258"/>
      <c r="G116" s="2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233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3" x14ac:dyDescent="0.2">
      <c r="A117" s="155"/>
      <c r="B117" s="156"/>
      <c r="C117" s="257" t="s">
        <v>246</v>
      </c>
      <c r="D117" s="258"/>
      <c r="E117" s="258"/>
      <c r="F117" s="258"/>
      <c r="G117" s="2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8"/>
      <c r="AA117" s="148"/>
      <c r="AB117" s="148"/>
      <c r="AC117" s="148"/>
      <c r="AD117" s="148"/>
      <c r="AE117" s="148"/>
      <c r="AF117" s="148"/>
      <c r="AG117" s="148" t="s">
        <v>233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4">
        <v>56</v>
      </c>
      <c r="B118" s="175" t="s">
        <v>325</v>
      </c>
      <c r="C118" s="190" t="s">
        <v>326</v>
      </c>
      <c r="D118" s="176" t="s">
        <v>181</v>
      </c>
      <c r="E118" s="177">
        <v>1.5</v>
      </c>
      <c r="F118" s="178"/>
      <c r="G118" s="179">
        <f>ROUND(E118*F118,2)</f>
        <v>0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21</v>
      </c>
      <c r="M118" s="179">
        <f>G118*(1+L118/100)</f>
        <v>0</v>
      </c>
      <c r="N118" s="177">
        <v>7.3699999999999998E-3</v>
      </c>
      <c r="O118" s="177">
        <f>ROUND(E118*N118,2)</f>
        <v>0.01</v>
      </c>
      <c r="P118" s="177">
        <v>0</v>
      </c>
      <c r="Q118" s="177">
        <f>ROUND(E118*P118,2)</f>
        <v>0</v>
      </c>
      <c r="R118" s="179" t="s">
        <v>230</v>
      </c>
      <c r="S118" s="179" t="s">
        <v>157</v>
      </c>
      <c r="T118" s="180" t="s">
        <v>157</v>
      </c>
      <c r="U118" s="158">
        <v>0.47599999999999998</v>
      </c>
      <c r="V118" s="158">
        <f>ROUND(E118*U118,2)</f>
        <v>0.71</v>
      </c>
      <c r="W118" s="158"/>
      <c r="X118" s="158" t="s">
        <v>158</v>
      </c>
      <c r="Y118" s="158" t="s">
        <v>159</v>
      </c>
      <c r="Z118" s="148"/>
      <c r="AA118" s="148"/>
      <c r="AB118" s="148"/>
      <c r="AC118" s="148"/>
      <c r="AD118" s="148"/>
      <c r="AE118" s="148"/>
      <c r="AF118" s="148"/>
      <c r="AG118" s="148" t="s">
        <v>160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5"/>
      <c r="B119" s="156"/>
      <c r="C119" s="255" t="s">
        <v>324</v>
      </c>
      <c r="D119" s="256"/>
      <c r="E119" s="256"/>
      <c r="F119" s="256"/>
      <c r="G119" s="256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233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2">
      <c r="A120" s="155"/>
      <c r="B120" s="156"/>
      <c r="C120" s="257" t="s">
        <v>246</v>
      </c>
      <c r="D120" s="258"/>
      <c r="E120" s="258"/>
      <c r="F120" s="258"/>
      <c r="G120" s="2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233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4">
        <v>57</v>
      </c>
      <c r="B121" s="175" t="s">
        <v>327</v>
      </c>
      <c r="C121" s="190" t="s">
        <v>328</v>
      </c>
      <c r="D121" s="176" t="s">
        <v>181</v>
      </c>
      <c r="E121" s="177">
        <v>2.5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0</v>
      </c>
      <c r="N121" s="177">
        <v>6.6400000000000001E-3</v>
      </c>
      <c r="O121" s="177">
        <f>ROUND(E121*N121,2)</f>
        <v>0.02</v>
      </c>
      <c r="P121" s="177">
        <v>0</v>
      </c>
      <c r="Q121" s="177">
        <f>ROUND(E121*P121,2)</f>
        <v>0</v>
      </c>
      <c r="R121" s="179" t="s">
        <v>230</v>
      </c>
      <c r="S121" s="179" t="s">
        <v>157</v>
      </c>
      <c r="T121" s="180" t="s">
        <v>157</v>
      </c>
      <c r="U121" s="158">
        <v>0.502</v>
      </c>
      <c r="V121" s="158">
        <f>ROUND(E121*U121,2)</f>
        <v>1.26</v>
      </c>
      <c r="W121" s="158"/>
      <c r="X121" s="158" t="s">
        <v>158</v>
      </c>
      <c r="Y121" s="158" t="s">
        <v>159</v>
      </c>
      <c r="Z121" s="148"/>
      <c r="AA121" s="148"/>
      <c r="AB121" s="148"/>
      <c r="AC121" s="148"/>
      <c r="AD121" s="148"/>
      <c r="AE121" s="148"/>
      <c r="AF121" s="148"/>
      <c r="AG121" s="148" t="s">
        <v>160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255" t="s">
        <v>324</v>
      </c>
      <c r="D122" s="256"/>
      <c r="E122" s="256"/>
      <c r="F122" s="256"/>
      <c r="G122" s="256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233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3" x14ac:dyDescent="0.2">
      <c r="A123" s="155"/>
      <c r="B123" s="156"/>
      <c r="C123" s="257" t="s">
        <v>246</v>
      </c>
      <c r="D123" s="258"/>
      <c r="E123" s="258"/>
      <c r="F123" s="258"/>
      <c r="G123" s="2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233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4">
        <v>58</v>
      </c>
      <c r="B124" s="175" t="s">
        <v>329</v>
      </c>
      <c r="C124" s="190" t="s">
        <v>330</v>
      </c>
      <c r="D124" s="176" t="s">
        <v>181</v>
      </c>
      <c r="E124" s="177">
        <v>1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7">
        <v>8.0300000000000007E-3</v>
      </c>
      <c r="O124" s="177">
        <f>ROUND(E124*N124,2)</f>
        <v>0.01</v>
      </c>
      <c r="P124" s="177">
        <v>0</v>
      </c>
      <c r="Q124" s="177">
        <f>ROUND(E124*P124,2)</f>
        <v>0</v>
      </c>
      <c r="R124" s="179" t="s">
        <v>230</v>
      </c>
      <c r="S124" s="179" t="s">
        <v>157</v>
      </c>
      <c r="T124" s="180" t="s">
        <v>157</v>
      </c>
      <c r="U124" s="158">
        <v>0.53700000000000003</v>
      </c>
      <c r="V124" s="158">
        <f>ROUND(E124*U124,2)</f>
        <v>0.54</v>
      </c>
      <c r="W124" s="158"/>
      <c r="X124" s="158" t="s">
        <v>158</v>
      </c>
      <c r="Y124" s="158" t="s">
        <v>159</v>
      </c>
      <c r="Z124" s="148"/>
      <c r="AA124" s="148"/>
      <c r="AB124" s="148"/>
      <c r="AC124" s="148"/>
      <c r="AD124" s="148"/>
      <c r="AE124" s="148"/>
      <c r="AF124" s="148"/>
      <c r="AG124" s="148" t="s">
        <v>160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255" t="s">
        <v>324</v>
      </c>
      <c r="D125" s="256"/>
      <c r="E125" s="256"/>
      <c r="F125" s="256"/>
      <c r="G125" s="256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233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">
      <c r="A126" s="155"/>
      <c r="B126" s="156"/>
      <c r="C126" s="257" t="s">
        <v>246</v>
      </c>
      <c r="D126" s="258"/>
      <c r="E126" s="258"/>
      <c r="F126" s="258"/>
      <c r="G126" s="2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233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4">
        <v>59</v>
      </c>
      <c r="B127" s="175" t="s">
        <v>331</v>
      </c>
      <c r="C127" s="190" t="s">
        <v>332</v>
      </c>
      <c r="D127" s="176" t="s">
        <v>181</v>
      </c>
      <c r="E127" s="177">
        <v>3.2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1.005E-2</v>
      </c>
      <c r="O127" s="177">
        <f>ROUND(E127*N127,2)</f>
        <v>0.03</v>
      </c>
      <c r="P127" s="177">
        <v>0</v>
      </c>
      <c r="Q127" s="177">
        <f>ROUND(E127*P127,2)</f>
        <v>0</v>
      </c>
      <c r="R127" s="179" t="s">
        <v>230</v>
      </c>
      <c r="S127" s="179" t="s">
        <v>157</v>
      </c>
      <c r="T127" s="180" t="s">
        <v>157</v>
      </c>
      <c r="U127" s="158">
        <v>0.55900000000000005</v>
      </c>
      <c r="V127" s="158">
        <f>ROUND(E127*U127,2)</f>
        <v>1.79</v>
      </c>
      <c r="W127" s="158"/>
      <c r="X127" s="158" t="s">
        <v>158</v>
      </c>
      <c r="Y127" s="158" t="s">
        <v>159</v>
      </c>
      <c r="Z127" s="148"/>
      <c r="AA127" s="148"/>
      <c r="AB127" s="148"/>
      <c r="AC127" s="148"/>
      <c r="AD127" s="148"/>
      <c r="AE127" s="148"/>
      <c r="AF127" s="148"/>
      <c r="AG127" s="148" t="s">
        <v>160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5"/>
      <c r="B128" s="156"/>
      <c r="C128" s="255" t="s">
        <v>324</v>
      </c>
      <c r="D128" s="256"/>
      <c r="E128" s="256"/>
      <c r="F128" s="256"/>
      <c r="G128" s="256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233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3" x14ac:dyDescent="0.2">
      <c r="A129" s="155"/>
      <c r="B129" s="156"/>
      <c r="C129" s="257" t="s">
        <v>246</v>
      </c>
      <c r="D129" s="258"/>
      <c r="E129" s="258"/>
      <c r="F129" s="258"/>
      <c r="G129" s="2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8"/>
      <c r="AA129" s="148"/>
      <c r="AB129" s="148"/>
      <c r="AC129" s="148"/>
      <c r="AD129" s="148"/>
      <c r="AE129" s="148"/>
      <c r="AF129" s="148"/>
      <c r="AG129" s="148" t="s">
        <v>233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4">
        <v>60</v>
      </c>
      <c r="B130" s="175" t="s">
        <v>333</v>
      </c>
      <c r="C130" s="190" t="s">
        <v>334</v>
      </c>
      <c r="D130" s="176" t="s">
        <v>181</v>
      </c>
      <c r="E130" s="177">
        <v>0.5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7">
        <v>1.2070000000000001E-2</v>
      </c>
      <c r="O130" s="177">
        <f>ROUND(E130*N130,2)</f>
        <v>0.01</v>
      </c>
      <c r="P130" s="177">
        <v>0</v>
      </c>
      <c r="Q130" s="177">
        <f>ROUND(E130*P130,2)</f>
        <v>0</v>
      </c>
      <c r="R130" s="179" t="s">
        <v>230</v>
      </c>
      <c r="S130" s="179" t="s">
        <v>157</v>
      </c>
      <c r="T130" s="180" t="s">
        <v>157</v>
      </c>
      <c r="U130" s="158">
        <v>0.68700000000000006</v>
      </c>
      <c r="V130" s="158">
        <f>ROUND(E130*U130,2)</f>
        <v>0.34</v>
      </c>
      <c r="W130" s="158"/>
      <c r="X130" s="158" t="s">
        <v>158</v>
      </c>
      <c r="Y130" s="158" t="s">
        <v>159</v>
      </c>
      <c r="Z130" s="148"/>
      <c r="AA130" s="148"/>
      <c r="AB130" s="148"/>
      <c r="AC130" s="148"/>
      <c r="AD130" s="148"/>
      <c r="AE130" s="148"/>
      <c r="AF130" s="148"/>
      <c r="AG130" s="148" t="s">
        <v>160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2" x14ac:dyDescent="0.2">
      <c r="A131" s="155"/>
      <c r="B131" s="156"/>
      <c r="C131" s="255" t="s">
        <v>324</v>
      </c>
      <c r="D131" s="256"/>
      <c r="E131" s="256"/>
      <c r="F131" s="256"/>
      <c r="G131" s="256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233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2">
      <c r="A132" s="155"/>
      <c r="B132" s="156"/>
      <c r="C132" s="257" t="s">
        <v>246</v>
      </c>
      <c r="D132" s="258"/>
      <c r="E132" s="258"/>
      <c r="F132" s="258"/>
      <c r="G132" s="2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233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82">
        <v>61</v>
      </c>
      <c r="B133" s="183" t="s">
        <v>335</v>
      </c>
      <c r="C133" s="191" t="s">
        <v>336</v>
      </c>
      <c r="D133" s="184" t="s">
        <v>155</v>
      </c>
      <c r="E133" s="185">
        <v>1</v>
      </c>
      <c r="F133" s="186"/>
      <c r="G133" s="187">
        <f t="shared" ref="G133:G138" si="7">ROUND(E133*F133,2)</f>
        <v>0</v>
      </c>
      <c r="H133" s="186"/>
      <c r="I133" s="187">
        <f t="shared" ref="I133:I138" si="8">ROUND(E133*H133,2)</f>
        <v>0</v>
      </c>
      <c r="J133" s="186"/>
      <c r="K133" s="187">
        <f t="shared" ref="K133:K138" si="9">ROUND(E133*J133,2)</f>
        <v>0</v>
      </c>
      <c r="L133" s="187">
        <v>21</v>
      </c>
      <c r="M133" s="187">
        <f t="shared" ref="M133:M138" si="10">G133*(1+L133/100)</f>
        <v>0</v>
      </c>
      <c r="N133" s="185">
        <v>0</v>
      </c>
      <c r="O133" s="185">
        <f t="shared" ref="O133:O138" si="11">ROUND(E133*N133,2)</f>
        <v>0</v>
      </c>
      <c r="P133" s="185">
        <v>0</v>
      </c>
      <c r="Q133" s="185">
        <f t="shared" ref="Q133:Q138" si="12">ROUND(E133*P133,2)</f>
        <v>0</v>
      </c>
      <c r="R133" s="187"/>
      <c r="S133" s="187" t="s">
        <v>202</v>
      </c>
      <c r="T133" s="188" t="s">
        <v>203</v>
      </c>
      <c r="U133" s="158">
        <v>6.4000000000000001E-2</v>
      </c>
      <c r="V133" s="158">
        <f t="shared" ref="V133:V138" si="13">ROUND(E133*U133,2)</f>
        <v>0.06</v>
      </c>
      <c r="W133" s="158"/>
      <c r="X133" s="158" t="s">
        <v>158</v>
      </c>
      <c r="Y133" s="158" t="s">
        <v>159</v>
      </c>
      <c r="Z133" s="148"/>
      <c r="AA133" s="148"/>
      <c r="AB133" s="148"/>
      <c r="AC133" s="148"/>
      <c r="AD133" s="148"/>
      <c r="AE133" s="148"/>
      <c r="AF133" s="148"/>
      <c r="AG133" s="148" t="s">
        <v>160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82">
        <v>62</v>
      </c>
      <c r="B134" s="183" t="s">
        <v>337</v>
      </c>
      <c r="C134" s="191" t="s">
        <v>338</v>
      </c>
      <c r="D134" s="184" t="s">
        <v>181</v>
      </c>
      <c r="E134" s="185">
        <v>20</v>
      </c>
      <c r="F134" s="186"/>
      <c r="G134" s="187">
        <f t="shared" si="7"/>
        <v>0</v>
      </c>
      <c r="H134" s="186"/>
      <c r="I134" s="187">
        <f t="shared" si="8"/>
        <v>0</v>
      </c>
      <c r="J134" s="186"/>
      <c r="K134" s="187">
        <f t="shared" si="9"/>
        <v>0</v>
      </c>
      <c r="L134" s="187">
        <v>21</v>
      </c>
      <c r="M134" s="187">
        <f t="shared" si="10"/>
        <v>0</v>
      </c>
      <c r="N134" s="185">
        <v>0</v>
      </c>
      <c r="O134" s="185">
        <f t="shared" si="11"/>
        <v>0</v>
      </c>
      <c r="P134" s="185">
        <v>0</v>
      </c>
      <c r="Q134" s="185">
        <f t="shared" si="12"/>
        <v>0</v>
      </c>
      <c r="R134" s="187" t="s">
        <v>230</v>
      </c>
      <c r="S134" s="187" t="s">
        <v>157</v>
      </c>
      <c r="T134" s="188" t="s">
        <v>157</v>
      </c>
      <c r="U134" s="158">
        <v>0.06</v>
      </c>
      <c r="V134" s="158">
        <f t="shared" si="13"/>
        <v>1.2</v>
      </c>
      <c r="W134" s="158"/>
      <c r="X134" s="158" t="s">
        <v>158</v>
      </c>
      <c r="Y134" s="158" t="s">
        <v>159</v>
      </c>
      <c r="Z134" s="148"/>
      <c r="AA134" s="148"/>
      <c r="AB134" s="148"/>
      <c r="AC134" s="148"/>
      <c r="AD134" s="148"/>
      <c r="AE134" s="148"/>
      <c r="AF134" s="148"/>
      <c r="AG134" s="148" t="s">
        <v>160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82">
        <v>63</v>
      </c>
      <c r="B135" s="183" t="s">
        <v>339</v>
      </c>
      <c r="C135" s="191" t="s">
        <v>340</v>
      </c>
      <c r="D135" s="184" t="s">
        <v>250</v>
      </c>
      <c r="E135" s="185">
        <v>1</v>
      </c>
      <c r="F135" s="186"/>
      <c r="G135" s="187">
        <f t="shared" si="7"/>
        <v>0</v>
      </c>
      <c r="H135" s="186"/>
      <c r="I135" s="187">
        <f t="shared" si="8"/>
        <v>0</v>
      </c>
      <c r="J135" s="186"/>
      <c r="K135" s="187">
        <f t="shared" si="9"/>
        <v>0</v>
      </c>
      <c r="L135" s="187">
        <v>21</v>
      </c>
      <c r="M135" s="187">
        <f t="shared" si="10"/>
        <v>0</v>
      </c>
      <c r="N135" s="185">
        <v>0</v>
      </c>
      <c r="O135" s="185">
        <f t="shared" si="11"/>
        <v>0</v>
      </c>
      <c r="P135" s="185">
        <v>0</v>
      </c>
      <c r="Q135" s="185">
        <f t="shared" si="12"/>
        <v>0</v>
      </c>
      <c r="R135" s="187"/>
      <c r="S135" s="187" t="s">
        <v>202</v>
      </c>
      <c r="T135" s="188" t="s">
        <v>203</v>
      </c>
      <c r="U135" s="158">
        <v>0.06</v>
      </c>
      <c r="V135" s="158">
        <f t="shared" si="13"/>
        <v>0.06</v>
      </c>
      <c r="W135" s="158"/>
      <c r="X135" s="158" t="s">
        <v>158</v>
      </c>
      <c r="Y135" s="158" t="s">
        <v>159</v>
      </c>
      <c r="Z135" s="148"/>
      <c r="AA135" s="148"/>
      <c r="AB135" s="148"/>
      <c r="AC135" s="148"/>
      <c r="AD135" s="148"/>
      <c r="AE135" s="148"/>
      <c r="AF135" s="148"/>
      <c r="AG135" s="148" t="s">
        <v>160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82">
        <v>64</v>
      </c>
      <c r="B136" s="183" t="s">
        <v>341</v>
      </c>
      <c r="C136" s="191" t="s">
        <v>342</v>
      </c>
      <c r="D136" s="184" t="s">
        <v>155</v>
      </c>
      <c r="E136" s="185">
        <v>1</v>
      </c>
      <c r="F136" s="186"/>
      <c r="G136" s="187">
        <f t="shared" si="7"/>
        <v>0</v>
      </c>
      <c r="H136" s="186"/>
      <c r="I136" s="187">
        <f t="shared" si="8"/>
        <v>0</v>
      </c>
      <c r="J136" s="186"/>
      <c r="K136" s="187">
        <f t="shared" si="9"/>
        <v>0</v>
      </c>
      <c r="L136" s="187">
        <v>21</v>
      </c>
      <c r="M136" s="187">
        <f t="shared" si="10"/>
        <v>0</v>
      </c>
      <c r="N136" s="185">
        <v>0</v>
      </c>
      <c r="O136" s="185">
        <f t="shared" si="11"/>
        <v>0</v>
      </c>
      <c r="P136" s="185">
        <v>0</v>
      </c>
      <c r="Q136" s="185">
        <f t="shared" si="12"/>
        <v>0</v>
      </c>
      <c r="R136" s="187" t="s">
        <v>230</v>
      </c>
      <c r="S136" s="187" t="s">
        <v>157</v>
      </c>
      <c r="T136" s="188" t="s">
        <v>157</v>
      </c>
      <c r="U136" s="158">
        <v>0.48</v>
      </c>
      <c r="V136" s="158">
        <f t="shared" si="13"/>
        <v>0.48</v>
      </c>
      <c r="W136" s="158"/>
      <c r="X136" s="158" t="s">
        <v>158</v>
      </c>
      <c r="Y136" s="158" t="s">
        <v>159</v>
      </c>
      <c r="Z136" s="148"/>
      <c r="AA136" s="148"/>
      <c r="AB136" s="148"/>
      <c r="AC136" s="148"/>
      <c r="AD136" s="148"/>
      <c r="AE136" s="148"/>
      <c r="AF136" s="148"/>
      <c r="AG136" s="148" t="s">
        <v>160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82">
        <v>65</v>
      </c>
      <c r="B137" s="183" t="s">
        <v>343</v>
      </c>
      <c r="C137" s="191" t="s">
        <v>264</v>
      </c>
      <c r="D137" s="184" t="s">
        <v>250</v>
      </c>
      <c r="E137" s="185">
        <v>1</v>
      </c>
      <c r="F137" s="186"/>
      <c r="G137" s="187">
        <f t="shared" si="7"/>
        <v>0</v>
      </c>
      <c r="H137" s="186"/>
      <c r="I137" s="187">
        <f t="shared" si="8"/>
        <v>0</v>
      </c>
      <c r="J137" s="186"/>
      <c r="K137" s="187">
        <f t="shared" si="9"/>
        <v>0</v>
      </c>
      <c r="L137" s="187">
        <v>21</v>
      </c>
      <c r="M137" s="187">
        <f t="shared" si="10"/>
        <v>0</v>
      </c>
      <c r="N137" s="185">
        <v>2.0000000000000002E-5</v>
      </c>
      <c r="O137" s="185">
        <f t="shared" si="11"/>
        <v>0</v>
      </c>
      <c r="P137" s="185">
        <v>0</v>
      </c>
      <c r="Q137" s="185">
        <f t="shared" si="12"/>
        <v>0</v>
      </c>
      <c r="R137" s="187"/>
      <c r="S137" s="187" t="s">
        <v>202</v>
      </c>
      <c r="T137" s="188" t="s">
        <v>203</v>
      </c>
      <c r="U137" s="158">
        <v>0</v>
      </c>
      <c r="V137" s="158">
        <f t="shared" si="13"/>
        <v>0</v>
      </c>
      <c r="W137" s="158"/>
      <c r="X137" s="158" t="s">
        <v>183</v>
      </c>
      <c r="Y137" s="158" t="s">
        <v>159</v>
      </c>
      <c r="Z137" s="148"/>
      <c r="AA137" s="148"/>
      <c r="AB137" s="148"/>
      <c r="AC137" s="148"/>
      <c r="AD137" s="148"/>
      <c r="AE137" s="148"/>
      <c r="AF137" s="148"/>
      <c r="AG137" s="148" t="s">
        <v>184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4">
        <v>66</v>
      </c>
      <c r="B138" s="175" t="s">
        <v>344</v>
      </c>
      <c r="C138" s="190" t="s">
        <v>345</v>
      </c>
      <c r="D138" s="176" t="s">
        <v>224</v>
      </c>
      <c r="E138" s="177">
        <v>0.16669</v>
      </c>
      <c r="F138" s="178"/>
      <c r="G138" s="179">
        <f t="shared" si="7"/>
        <v>0</v>
      </c>
      <c r="H138" s="178"/>
      <c r="I138" s="179">
        <f t="shared" si="8"/>
        <v>0</v>
      </c>
      <c r="J138" s="178"/>
      <c r="K138" s="179">
        <f t="shared" si="9"/>
        <v>0</v>
      </c>
      <c r="L138" s="179">
        <v>21</v>
      </c>
      <c r="M138" s="179">
        <f t="shared" si="10"/>
        <v>0</v>
      </c>
      <c r="N138" s="177">
        <v>0</v>
      </c>
      <c r="O138" s="177">
        <f t="shared" si="11"/>
        <v>0</v>
      </c>
      <c r="P138" s="177">
        <v>0</v>
      </c>
      <c r="Q138" s="177">
        <f t="shared" si="12"/>
        <v>0</v>
      </c>
      <c r="R138" s="179" t="s">
        <v>230</v>
      </c>
      <c r="S138" s="179" t="s">
        <v>157</v>
      </c>
      <c r="T138" s="180" t="s">
        <v>157</v>
      </c>
      <c r="U138" s="158">
        <v>1.379</v>
      </c>
      <c r="V138" s="158">
        <f t="shared" si="13"/>
        <v>0.23</v>
      </c>
      <c r="W138" s="158"/>
      <c r="X138" s="158" t="s">
        <v>225</v>
      </c>
      <c r="Y138" s="158" t="s">
        <v>159</v>
      </c>
      <c r="Z138" s="148"/>
      <c r="AA138" s="148"/>
      <c r="AB138" s="148"/>
      <c r="AC138" s="148"/>
      <c r="AD138" s="148"/>
      <c r="AE138" s="148"/>
      <c r="AF138" s="148"/>
      <c r="AG138" s="148" t="s">
        <v>226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2" x14ac:dyDescent="0.2">
      <c r="A139" s="155"/>
      <c r="B139" s="156"/>
      <c r="C139" s="259" t="s">
        <v>272</v>
      </c>
      <c r="D139" s="260"/>
      <c r="E139" s="260"/>
      <c r="F139" s="260"/>
      <c r="G139" s="260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8"/>
      <c r="AA139" s="148"/>
      <c r="AB139" s="148"/>
      <c r="AC139" s="148"/>
      <c r="AD139" s="148"/>
      <c r="AE139" s="148"/>
      <c r="AF139" s="148"/>
      <c r="AG139" s="148" t="s">
        <v>162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x14ac:dyDescent="0.2">
      <c r="A140" s="167" t="s">
        <v>151</v>
      </c>
      <c r="B140" s="168" t="s">
        <v>97</v>
      </c>
      <c r="C140" s="189" t="s">
        <v>98</v>
      </c>
      <c r="D140" s="169"/>
      <c r="E140" s="170"/>
      <c r="F140" s="171"/>
      <c r="G140" s="171">
        <f>SUMIF(AG141:AG161,"&lt;&gt;NOR",G141:G161)</f>
        <v>0</v>
      </c>
      <c r="H140" s="171"/>
      <c r="I140" s="171">
        <f>SUM(I141:I161)</f>
        <v>0</v>
      </c>
      <c r="J140" s="171"/>
      <c r="K140" s="171">
        <f>SUM(K141:K161)</f>
        <v>0</v>
      </c>
      <c r="L140" s="171"/>
      <c r="M140" s="171">
        <f>SUM(M141:M161)</f>
        <v>0</v>
      </c>
      <c r="N140" s="170"/>
      <c r="O140" s="170">
        <f>SUM(O141:O161)</f>
        <v>0.39</v>
      </c>
      <c r="P140" s="170"/>
      <c r="Q140" s="170">
        <f>SUM(Q141:Q161)</f>
        <v>1.7100000000000002</v>
      </c>
      <c r="R140" s="171"/>
      <c r="S140" s="171"/>
      <c r="T140" s="172"/>
      <c r="U140" s="166"/>
      <c r="V140" s="166">
        <f>SUM(V141:V161)</f>
        <v>102.66000000000001</v>
      </c>
      <c r="W140" s="166"/>
      <c r="X140" s="166"/>
      <c r="Y140" s="166"/>
      <c r="AG140" t="s">
        <v>152</v>
      </c>
    </row>
    <row r="141" spans="1:60" outlineLevel="1" x14ac:dyDescent="0.2">
      <c r="A141" s="182">
        <v>67</v>
      </c>
      <c r="B141" s="183" t="s">
        <v>346</v>
      </c>
      <c r="C141" s="191" t="s">
        <v>347</v>
      </c>
      <c r="D141" s="184" t="s">
        <v>155</v>
      </c>
      <c r="E141" s="185">
        <v>2</v>
      </c>
      <c r="F141" s="186"/>
      <c r="G141" s="187">
        <f>ROUND(E141*F141,2)</f>
        <v>0</v>
      </c>
      <c r="H141" s="186"/>
      <c r="I141" s="187">
        <f>ROUND(E141*H141,2)</f>
        <v>0</v>
      </c>
      <c r="J141" s="186"/>
      <c r="K141" s="187">
        <f>ROUND(E141*J141,2)</f>
        <v>0</v>
      </c>
      <c r="L141" s="187">
        <v>21</v>
      </c>
      <c r="M141" s="187">
        <f>G141*(1+L141/100)</f>
        <v>0</v>
      </c>
      <c r="N141" s="185">
        <v>2.0000000000000001E-4</v>
      </c>
      <c r="O141" s="185">
        <f>ROUND(E141*N141,2)</f>
        <v>0</v>
      </c>
      <c r="P141" s="185">
        <v>0.54225000000000001</v>
      </c>
      <c r="Q141" s="185">
        <f>ROUND(E141*P141,2)</f>
        <v>1.08</v>
      </c>
      <c r="R141" s="187"/>
      <c r="S141" s="187" t="s">
        <v>202</v>
      </c>
      <c r="T141" s="188" t="s">
        <v>203</v>
      </c>
      <c r="U141" s="158">
        <v>10.917999999999999</v>
      </c>
      <c r="V141" s="158">
        <f>ROUND(E141*U141,2)</f>
        <v>21.84</v>
      </c>
      <c r="W141" s="158"/>
      <c r="X141" s="158" t="s">
        <v>158</v>
      </c>
      <c r="Y141" s="158" t="s">
        <v>159</v>
      </c>
      <c r="Z141" s="148"/>
      <c r="AA141" s="148"/>
      <c r="AB141" s="148"/>
      <c r="AC141" s="148"/>
      <c r="AD141" s="148"/>
      <c r="AE141" s="148"/>
      <c r="AF141" s="148"/>
      <c r="AG141" s="148" t="s">
        <v>160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82">
        <v>68</v>
      </c>
      <c r="B142" s="183" t="s">
        <v>348</v>
      </c>
      <c r="C142" s="191" t="s">
        <v>349</v>
      </c>
      <c r="D142" s="184" t="s">
        <v>250</v>
      </c>
      <c r="E142" s="185">
        <v>1</v>
      </c>
      <c r="F142" s="186"/>
      <c r="G142" s="187">
        <f>ROUND(E142*F142,2)</f>
        <v>0</v>
      </c>
      <c r="H142" s="186"/>
      <c r="I142" s="187">
        <f>ROUND(E142*H142,2)</f>
        <v>0</v>
      </c>
      <c r="J142" s="186"/>
      <c r="K142" s="187">
        <f>ROUND(E142*J142,2)</f>
        <v>0</v>
      </c>
      <c r="L142" s="187">
        <v>21</v>
      </c>
      <c r="M142" s="187">
        <f>G142*(1+L142/100)</f>
        <v>0</v>
      </c>
      <c r="N142" s="185">
        <v>0</v>
      </c>
      <c r="O142" s="185">
        <f>ROUND(E142*N142,2)</f>
        <v>0</v>
      </c>
      <c r="P142" s="185">
        <v>0.315</v>
      </c>
      <c r="Q142" s="185">
        <f>ROUND(E142*P142,2)</f>
        <v>0.32</v>
      </c>
      <c r="R142" s="187"/>
      <c r="S142" s="187" t="s">
        <v>202</v>
      </c>
      <c r="T142" s="188" t="s">
        <v>203</v>
      </c>
      <c r="U142" s="158">
        <v>1.72</v>
      </c>
      <c r="V142" s="158">
        <f>ROUND(E142*U142,2)</f>
        <v>1.72</v>
      </c>
      <c r="W142" s="158"/>
      <c r="X142" s="158" t="s">
        <v>158</v>
      </c>
      <c r="Y142" s="158" t="s">
        <v>159</v>
      </c>
      <c r="Z142" s="148"/>
      <c r="AA142" s="148"/>
      <c r="AB142" s="148"/>
      <c r="AC142" s="148"/>
      <c r="AD142" s="148"/>
      <c r="AE142" s="148"/>
      <c r="AF142" s="148"/>
      <c r="AG142" s="148" t="s">
        <v>160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82">
        <v>69</v>
      </c>
      <c r="B143" s="183" t="s">
        <v>350</v>
      </c>
      <c r="C143" s="191" t="s">
        <v>351</v>
      </c>
      <c r="D143" s="184" t="s">
        <v>250</v>
      </c>
      <c r="E143" s="185">
        <v>1</v>
      </c>
      <c r="F143" s="186"/>
      <c r="G143" s="187">
        <f>ROUND(E143*F143,2)</f>
        <v>0</v>
      </c>
      <c r="H143" s="186"/>
      <c r="I143" s="187">
        <f>ROUND(E143*H143,2)</f>
        <v>0</v>
      </c>
      <c r="J143" s="186"/>
      <c r="K143" s="187">
        <f>ROUND(E143*J143,2)</f>
        <v>0</v>
      </c>
      <c r="L143" s="187">
        <v>21</v>
      </c>
      <c r="M143" s="187">
        <f>G143*(1+L143/100)</f>
        <v>0</v>
      </c>
      <c r="N143" s="185">
        <v>0</v>
      </c>
      <c r="O143" s="185">
        <f>ROUND(E143*N143,2)</f>
        <v>0</v>
      </c>
      <c r="P143" s="185">
        <v>0.312</v>
      </c>
      <c r="Q143" s="185">
        <f>ROUND(E143*P143,2)</f>
        <v>0.31</v>
      </c>
      <c r="R143" s="187"/>
      <c r="S143" s="187" t="s">
        <v>202</v>
      </c>
      <c r="T143" s="188" t="s">
        <v>203</v>
      </c>
      <c r="U143" s="158">
        <v>0.73</v>
      </c>
      <c r="V143" s="158">
        <f>ROUND(E143*U143,2)</f>
        <v>0.73</v>
      </c>
      <c r="W143" s="158"/>
      <c r="X143" s="158" t="s">
        <v>158</v>
      </c>
      <c r="Y143" s="158" t="s">
        <v>159</v>
      </c>
      <c r="Z143" s="148"/>
      <c r="AA143" s="148"/>
      <c r="AB143" s="148"/>
      <c r="AC143" s="148"/>
      <c r="AD143" s="148"/>
      <c r="AE143" s="148"/>
      <c r="AF143" s="148"/>
      <c r="AG143" s="148" t="s">
        <v>160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4">
        <v>70</v>
      </c>
      <c r="B144" s="175" t="s">
        <v>352</v>
      </c>
      <c r="C144" s="190" t="s">
        <v>353</v>
      </c>
      <c r="D144" s="176" t="s">
        <v>155</v>
      </c>
      <c r="E144" s="177">
        <v>1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7">
        <v>0.26</v>
      </c>
      <c r="O144" s="177">
        <f>ROUND(E144*N144,2)</f>
        <v>0.26</v>
      </c>
      <c r="P144" s="177">
        <v>0</v>
      </c>
      <c r="Q144" s="177">
        <f>ROUND(E144*P144,2)</f>
        <v>0</v>
      </c>
      <c r="R144" s="179"/>
      <c r="S144" s="179" t="s">
        <v>202</v>
      </c>
      <c r="T144" s="180" t="s">
        <v>203</v>
      </c>
      <c r="U144" s="158">
        <v>0</v>
      </c>
      <c r="V144" s="158">
        <f>ROUND(E144*U144,2)</f>
        <v>0</v>
      </c>
      <c r="W144" s="158"/>
      <c r="X144" s="158" t="s">
        <v>183</v>
      </c>
      <c r="Y144" s="158" t="s">
        <v>159</v>
      </c>
      <c r="Z144" s="148"/>
      <c r="AA144" s="148"/>
      <c r="AB144" s="148"/>
      <c r="AC144" s="148"/>
      <c r="AD144" s="148"/>
      <c r="AE144" s="148"/>
      <c r="AF144" s="148"/>
      <c r="AG144" s="148" t="s">
        <v>184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45" outlineLevel="2" x14ac:dyDescent="0.2">
      <c r="A145" s="155"/>
      <c r="B145" s="156"/>
      <c r="C145" s="255" t="s">
        <v>354</v>
      </c>
      <c r="D145" s="256"/>
      <c r="E145" s="256"/>
      <c r="F145" s="256"/>
      <c r="G145" s="256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233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81" t="str">
        <f>C145</f>
        <v>K1/2 - KASKÁDA 2 PLYNOVÝCH KONDENZAČNÍCH KOTLŮ S MODULOVANÝM VÁLCOVÝM HOŘÁKEM NA ZKAPALNĚNÝ A ZEMNÍ PLYN S PŘÍMĚSÍ VODÍKU AŽ 20%. PŘÍPUSTNÁ PROVOZNÍ TEPLOTA 76°C, MAXIMÁLNÍ PROVOZNÍ TLAK 4BAR, NORMOVANÝ STUPEŇ VYUŽITÍ 98% (Hs), ŠIROKÝ MODULAČNÍ ROZSAH 32 - 150KW (50/30°C), MAXIMÁLNÍ SPOTŘEBA PLYNU KASKÁDY (17,47*2 = 34,94m3/h), PŘIPOJOVACÍ DIMENZE ZP 1"</v>
      </c>
      <c r="BB145" s="148"/>
      <c r="BC145" s="148"/>
      <c r="BD145" s="148"/>
      <c r="BE145" s="148"/>
      <c r="BF145" s="148"/>
      <c r="BG145" s="148"/>
      <c r="BH145" s="148"/>
    </row>
    <row r="146" spans="1:60" outlineLevel="3" x14ac:dyDescent="0.2">
      <c r="A146" s="155"/>
      <c r="B146" s="156"/>
      <c r="C146" s="257" t="s">
        <v>355</v>
      </c>
      <c r="D146" s="258"/>
      <c r="E146" s="258"/>
      <c r="F146" s="258"/>
      <c r="G146" s="2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233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3" x14ac:dyDescent="0.2">
      <c r="A147" s="155"/>
      <c r="B147" s="156"/>
      <c r="C147" s="257" t="s">
        <v>356</v>
      </c>
      <c r="D147" s="258"/>
      <c r="E147" s="258"/>
      <c r="F147" s="258"/>
      <c r="G147" s="2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233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3" x14ac:dyDescent="0.2">
      <c r="A148" s="155"/>
      <c r="B148" s="156"/>
      <c r="C148" s="257" t="s">
        <v>357</v>
      </c>
      <c r="D148" s="258"/>
      <c r="E148" s="258"/>
      <c r="F148" s="258"/>
      <c r="G148" s="2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233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3" x14ac:dyDescent="0.2">
      <c r="A149" s="155"/>
      <c r="B149" s="156"/>
      <c r="C149" s="257" t="s">
        <v>358</v>
      </c>
      <c r="D149" s="258"/>
      <c r="E149" s="258"/>
      <c r="F149" s="258"/>
      <c r="G149" s="2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233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3" x14ac:dyDescent="0.2">
      <c r="A150" s="155"/>
      <c r="B150" s="156"/>
      <c r="C150" s="257" t="s">
        <v>359</v>
      </c>
      <c r="D150" s="258"/>
      <c r="E150" s="258"/>
      <c r="F150" s="258"/>
      <c r="G150" s="2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8"/>
      <c r="AA150" s="148"/>
      <c r="AB150" s="148"/>
      <c r="AC150" s="148"/>
      <c r="AD150" s="148"/>
      <c r="AE150" s="148"/>
      <c r="AF150" s="148"/>
      <c r="AG150" s="148" t="s">
        <v>233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22.5" outlineLevel="3" x14ac:dyDescent="0.2">
      <c r="A151" s="155"/>
      <c r="B151" s="156"/>
      <c r="C151" s="257" t="s">
        <v>360</v>
      </c>
      <c r="D151" s="258"/>
      <c r="E151" s="258"/>
      <c r="F151" s="258"/>
      <c r="G151" s="2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233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81" t="str">
        <f>C151</f>
        <v>DVOJICE NOVĚ NAVRŽENÝCH ZÁVĚSNÝCH KOTLŮ BUDE ZAPOJENA DO KASKÁDY, POD KOTLI BUDE OSAZENA PŘIPOJOVACÍ SESTAVA S OBĚHOVÝM ČERPADLEM, UZAVÍRACÍ ARMATUROU NA PŘÍVODU, VRATU A PLYNU A POJISTNÝ VENTILEM 4BAR</v>
      </c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194" t="s">
        <v>361</v>
      </c>
      <c r="D152" s="163"/>
      <c r="E152" s="164"/>
      <c r="F152" s="165"/>
      <c r="G152" s="165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233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2">
      <c r="A153" s="155"/>
      <c r="B153" s="156"/>
      <c r="C153" s="257" t="s">
        <v>362</v>
      </c>
      <c r="D153" s="258"/>
      <c r="E153" s="258"/>
      <c r="F153" s="258"/>
      <c r="G153" s="2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233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82">
        <v>71</v>
      </c>
      <c r="B154" s="183" t="s">
        <v>363</v>
      </c>
      <c r="C154" s="191" t="s">
        <v>364</v>
      </c>
      <c r="D154" s="184" t="s">
        <v>155</v>
      </c>
      <c r="E154" s="185">
        <v>1</v>
      </c>
      <c r="F154" s="186"/>
      <c r="G154" s="187">
        <f t="shared" ref="G154:G160" si="14">ROUND(E154*F154,2)</f>
        <v>0</v>
      </c>
      <c r="H154" s="186"/>
      <c r="I154" s="187">
        <f t="shared" ref="I154:I160" si="15">ROUND(E154*H154,2)</f>
        <v>0</v>
      </c>
      <c r="J154" s="186"/>
      <c r="K154" s="187">
        <f t="shared" ref="K154:K160" si="16">ROUND(E154*J154,2)</f>
        <v>0</v>
      </c>
      <c r="L154" s="187">
        <v>21</v>
      </c>
      <c r="M154" s="187">
        <f t="shared" ref="M154:M160" si="17">G154*(1+L154/100)</f>
        <v>0</v>
      </c>
      <c r="N154" s="185">
        <v>1E-3</v>
      </c>
      <c r="O154" s="185">
        <f t="shared" ref="O154:O160" si="18">ROUND(E154*N154,2)</f>
        <v>0</v>
      </c>
      <c r="P154" s="185">
        <v>0</v>
      </c>
      <c r="Q154" s="185">
        <f t="shared" ref="Q154:Q160" si="19">ROUND(E154*P154,2)</f>
        <v>0</v>
      </c>
      <c r="R154" s="187"/>
      <c r="S154" s="187" t="s">
        <v>202</v>
      </c>
      <c r="T154" s="188" t="s">
        <v>203</v>
      </c>
      <c r="U154" s="158">
        <v>0</v>
      </c>
      <c r="V154" s="158">
        <f t="shared" ref="V154:V160" si="20">ROUND(E154*U154,2)</f>
        <v>0</v>
      </c>
      <c r="W154" s="158"/>
      <c r="X154" s="158" t="s">
        <v>183</v>
      </c>
      <c r="Y154" s="158" t="s">
        <v>159</v>
      </c>
      <c r="Z154" s="148"/>
      <c r="AA154" s="148"/>
      <c r="AB154" s="148"/>
      <c r="AC154" s="148"/>
      <c r="AD154" s="148"/>
      <c r="AE154" s="148"/>
      <c r="AF154" s="148"/>
      <c r="AG154" s="148" t="s">
        <v>184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82">
        <v>72</v>
      </c>
      <c r="B155" s="183" t="s">
        <v>365</v>
      </c>
      <c r="C155" s="191" t="s">
        <v>366</v>
      </c>
      <c r="D155" s="184" t="s">
        <v>250</v>
      </c>
      <c r="E155" s="185">
        <v>2</v>
      </c>
      <c r="F155" s="186"/>
      <c r="G155" s="187">
        <f t="shared" si="14"/>
        <v>0</v>
      </c>
      <c r="H155" s="186"/>
      <c r="I155" s="187">
        <f t="shared" si="15"/>
        <v>0</v>
      </c>
      <c r="J155" s="186"/>
      <c r="K155" s="187">
        <f t="shared" si="16"/>
        <v>0</v>
      </c>
      <c r="L155" s="187">
        <v>21</v>
      </c>
      <c r="M155" s="187">
        <f t="shared" si="17"/>
        <v>0</v>
      </c>
      <c r="N155" s="185">
        <v>6.2E-4</v>
      </c>
      <c r="O155" s="185">
        <f t="shared" si="18"/>
        <v>0</v>
      </c>
      <c r="P155" s="185">
        <v>0</v>
      </c>
      <c r="Q155" s="185">
        <f t="shared" si="19"/>
        <v>0</v>
      </c>
      <c r="R155" s="187"/>
      <c r="S155" s="187" t="s">
        <v>202</v>
      </c>
      <c r="T155" s="188" t="s">
        <v>203</v>
      </c>
      <c r="U155" s="158">
        <v>10.5261</v>
      </c>
      <c r="V155" s="158">
        <f t="shared" si="20"/>
        <v>21.05</v>
      </c>
      <c r="W155" s="158"/>
      <c r="X155" s="158" t="s">
        <v>158</v>
      </c>
      <c r="Y155" s="158" t="s">
        <v>159</v>
      </c>
      <c r="Z155" s="148"/>
      <c r="AA155" s="148"/>
      <c r="AB155" s="148"/>
      <c r="AC155" s="148"/>
      <c r="AD155" s="148"/>
      <c r="AE155" s="148"/>
      <c r="AF155" s="148"/>
      <c r="AG155" s="148" t="s">
        <v>160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82">
        <v>73</v>
      </c>
      <c r="B156" s="183" t="s">
        <v>367</v>
      </c>
      <c r="C156" s="191" t="s">
        <v>368</v>
      </c>
      <c r="D156" s="184" t="s">
        <v>250</v>
      </c>
      <c r="E156" s="185">
        <v>1</v>
      </c>
      <c r="F156" s="186"/>
      <c r="G156" s="187">
        <f t="shared" si="14"/>
        <v>0</v>
      </c>
      <c r="H156" s="186"/>
      <c r="I156" s="187">
        <f t="shared" si="15"/>
        <v>0</v>
      </c>
      <c r="J156" s="186"/>
      <c r="K156" s="187">
        <f t="shared" si="16"/>
        <v>0</v>
      </c>
      <c r="L156" s="187">
        <v>21</v>
      </c>
      <c r="M156" s="187">
        <f t="shared" si="17"/>
        <v>0</v>
      </c>
      <c r="N156" s="185">
        <v>1.4999999999999999E-2</v>
      </c>
      <c r="O156" s="185">
        <f t="shared" si="18"/>
        <v>0.02</v>
      </c>
      <c r="P156" s="185">
        <v>0</v>
      </c>
      <c r="Q156" s="185">
        <f t="shared" si="19"/>
        <v>0</v>
      </c>
      <c r="R156" s="187"/>
      <c r="S156" s="187" t="s">
        <v>202</v>
      </c>
      <c r="T156" s="188" t="s">
        <v>203</v>
      </c>
      <c r="U156" s="158">
        <v>10.53</v>
      </c>
      <c r="V156" s="158">
        <f t="shared" si="20"/>
        <v>10.53</v>
      </c>
      <c r="W156" s="158"/>
      <c r="X156" s="158" t="s">
        <v>158</v>
      </c>
      <c r="Y156" s="158" t="s">
        <v>159</v>
      </c>
      <c r="Z156" s="148"/>
      <c r="AA156" s="148"/>
      <c r="AB156" s="148"/>
      <c r="AC156" s="148"/>
      <c r="AD156" s="148"/>
      <c r="AE156" s="148"/>
      <c r="AF156" s="148"/>
      <c r="AG156" s="148" t="s">
        <v>160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82">
        <v>74</v>
      </c>
      <c r="B157" s="183" t="s">
        <v>369</v>
      </c>
      <c r="C157" s="191" t="s">
        <v>370</v>
      </c>
      <c r="D157" s="184" t="s">
        <v>250</v>
      </c>
      <c r="E157" s="185">
        <v>1</v>
      </c>
      <c r="F157" s="186"/>
      <c r="G157" s="187">
        <f t="shared" si="14"/>
        <v>0</v>
      </c>
      <c r="H157" s="186"/>
      <c r="I157" s="187">
        <f t="shared" si="15"/>
        <v>0</v>
      </c>
      <c r="J157" s="186"/>
      <c r="K157" s="187">
        <f t="shared" si="16"/>
        <v>0</v>
      </c>
      <c r="L157" s="187">
        <v>21</v>
      </c>
      <c r="M157" s="187">
        <f t="shared" si="17"/>
        <v>0</v>
      </c>
      <c r="N157" s="185">
        <v>1.4999999999999999E-2</v>
      </c>
      <c r="O157" s="185">
        <f t="shared" si="18"/>
        <v>0.02</v>
      </c>
      <c r="P157" s="185">
        <v>0</v>
      </c>
      <c r="Q157" s="185">
        <f t="shared" si="19"/>
        <v>0</v>
      </c>
      <c r="R157" s="187"/>
      <c r="S157" s="187" t="s">
        <v>202</v>
      </c>
      <c r="T157" s="188" t="s">
        <v>203</v>
      </c>
      <c r="U157" s="158">
        <v>10.53</v>
      </c>
      <c r="V157" s="158">
        <f t="shared" si="20"/>
        <v>10.53</v>
      </c>
      <c r="W157" s="158"/>
      <c r="X157" s="158" t="s">
        <v>158</v>
      </c>
      <c r="Y157" s="158" t="s">
        <v>159</v>
      </c>
      <c r="Z157" s="148"/>
      <c r="AA157" s="148"/>
      <c r="AB157" s="148"/>
      <c r="AC157" s="148"/>
      <c r="AD157" s="148"/>
      <c r="AE157" s="148"/>
      <c r="AF157" s="148"/>
      <c r="AG157" s="148" t="s">
        <v>160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82">
        <v>75</v>
      </c>
      <c r="B158" s="183" t="s">
        <v>371</v>
      </c>
      <c r="C158" s="191" t="s">
        <v>372</v>
      </c>
      <c r="D158" s="184" t="s">
        <v>250</v>
      </c>
      <c r="E158" s="185">
        <v>2</v>
      </c>
      <c r="F158" s="186"/>
      <c r="G158" s="187">
        <f t="shared" si="14"/>
        <v>0</v>
      </c>
      <c r="H158" s="186"/>
      <c r="I158" s="187">
        <f t="shared" si="15"/>
        <v>0</v>
      </c>
      <c r="J158" s="186"/>
      <c r="K158" s="187">
        <f t="shared" si="16"/>
        <v>0</v>
      </c>
      <c r="L158" s="187">
        <v>21</v>
      </c>
      <c r="M158" s="187">
        <f t="shared" si="17"/>
        <v>0</v>
      </c>
      <c r="N158" s="185">
        <v>0.03</v>
      </c>
      <c r="O158" s="185">
        <f t="shared" si="18"/>
        <v>0.06</v>
      </c>
      <c r="P158" s="185">
        <v>0</v>
      </c>
      <c r="Q158" s="185">
        <f t="shared" si="19"/>
        <v>0</v>
      </c>
      <c r="R158" s="187"/>
      <c r="S158" s="187" t="s">
        <v>202</v>
      </c>
      <c r="T158" s="188" t="s">
        <v>203</v>
      </c>
      <c r="U158" s="158">
        <v>10.53</v>
      </c>
      <c r="V158" s="158">
        <f t="shared" si="20"/>
        <v>21.06</v>
      </c>
      <c r="W158" s="158"/>
      <c r="X158" s="158" t="s">
        <v>158</v>
      </c>
      <c r="Y158" s="158" t="s">
        <v>159</v>
      </c>
      <c r="Z158" s="148"/>
      <c r="AA158" s="148"/>
      <c r="AB158" s="148"/>
      <c r="AC158" s="148"/>
      <c r="AD158" s="148"/>
      <c r="AE158" s="148"/>
      <c r="AF158" s="148"/>
      <c r="AG158" s="148" t="s">
        <v>160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82">
        <v>76</v>
      </c>
      <c r="B159" s="183" t="s">
        <v>373</v>
      </c>
      <c r="C159" s="191" t="s">
        <v>374</v>
      </c>
      <c r="D159" s="184" t="s">
        <v>250</v>
      </c>
      <c r="E159" s="185">
        <v>1</v>
      </c>
      <c r="F159" s="186"/>
      <c r="G159" s="187">
        <f t="shared" si="14"/>
        <v>0</v>
      </c>
      <c r="H159" s="186"/>
      <c r="I159" s="187">
        <f t="shared" si="15"/>
        <v>0</v>
      </c>
      <c r="J159" s="186"/>
      <c r="K159" s="187">
        <f t="shared" si="16"/>
        <v>0</v>
      </c>
      <c r="L159" s="187">
        <v>21</v>
      </c>
      <c r="M159" s="187">
        <f t="shared" si="17"/>
        <v>0</v>
      </c>
      <c r="N159" s="185">
        <v>0.03</v>
      </c>
      <c r="O159" s="185">
        <f t="shared" si="18"/>
        <v>0.03</v>
      </c>
      <c r="P159" s="185">
        <v>0</v>
      </c>
      <c r="Q159" s="185">
        <f t="shared" si="19"/>
        <v>0</v>
      </c>
      <c r="R159" s="187"/>
      <c r="S159" s="187" t="s">
        <v>202</v>
      </c>
      <c r="T159" s="188" t="s">
        <v>203</v>
      </c>
      <c r="U159" s="158">
        <v>10.53</v>
      </c>
      <c r="V159" s="158">
        <f t="shared" si="20"/>
        <v>10.53</v>
      </c>
      <c r="W159" s="158"/>
      <c r="X159" s="158" t="s">
        <v>158</v>
      </c>
      <c r="Y159" s="158" t="s">
        <v>159</v>
      </c>
      <c r="Z159" s="148"/>
      <c r="AA159" s="148"/>
      <c r="AB159" s="148"/>
      <c r="AC159" s="148"/>
      <c r="AD159" s="148"/>
      <c r="AE159" s="148"/>
      <c r="AF159" s="148"/>
      <c r="AG159" s="148" t="s">
        <v>160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4">
        <v>77</v>
      </c>
      <c r="B160" s="175" t="s">
        <v>375</v>
      </c>
      <c r="C160" s="190" t="s">
        <v>376</v>
      </c>
      <c r="D160" s="176" t="s">
        <v>224</v>
      </c>
      <c r="E160" s="177">
        <v>0.38263999999999998</v>
      </c>
      <c r="F160" s="178"/>
      <c r="G160" s="179">
        <f t="shared" si="14"/>
        <v>0</v>
      </c>
      <c r="H160" s="178"/>
      <c r="I160" s="179">
        <f t="shared" si="15"/>
        <v>0</v>
      </c>
      <c r="J160" s="178"/>
      <c r="K160" s="179">
        <f t="shared" si="16"/>
        <v>0</v>
      </c>
      <c r="L160" s="179">
        <v>21</v>
      </c>
      <c r="M160" s="179">
        <f t="shared" si="17"/>
        <v>0</v>
      </c>
      <c r="N160" s="177">
        <v>0</v>
      </c>
      <c r="O160" s="177">
        <f t="shared" si="18"/>
        <v>0</v>
      </c>
      <c r="P160" s="177">
        <v>0</v>
      </c>
      <c r="Q160" s="177">
        <f t="shared" si="19"/>
        <v>0</v>
      </c>
      <c r="R160" s="179" t="s">
        <v>261</v>
      </c>
      <c r="S160" s="179" t="s">
        <v>157</v>
      </c>
      <c r="T160" s="180" t="s">
        <v>157</v>
      </c>
      <c r="U160" s="158">
        <v>12.207000000000001</v>
      </c>
      <c r="V160" s="158">
        <f t="shared" si="20"/>
        <v>4.67</v>
      </c>
      <c r="W160" s="158"/>
      <c r="X160" s="158" t="s">
        <v>225</v>
      </c>
      <c r="Y160" s="158" t="s">
        <v>159</v>
      </c>
      <c r="Z160" s="148"/>
      <c r="AA160" s="148"/>
      <c r="AB160" s="148"/>
      <c r="AC160" s="148"/>
      <c r="AD160" s="148"/>
      <c r="AE160" s="148"/>
      <c r="AF160" s="148"/>
      <c r="AG160" s="148" t="s">
        <v>226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2">
      <c r="A161" s="155"/>
      <c r="B161" s="156"/>
      <c r="C161" s="259" t="s">
        <v>272</v>
      </c>
      <c r="D161" s="260"/>
      <c r="E161" s="260"/>
      <c r="F161" s="260"/>
      <c r="G161" s="260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162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7" t="s">
        <v>151</v>
      </c>
      <c r="B162" s="168" t="s">
        <v>99</v>
      </c>
      <c r="C162" s="189" t="s">
        <v>100</v>
      </c>
      <c r="D162" s="169"/>
      <c r="E162" s="170"/>
      <c r="F162" s="171"/>
      <c r="G162" s="171">
        <f>SUMIF(AG163:AG190,"&lt;&gt;NOR",G163:G190)</f>
        <v>0</v>
      </c>
      <c r="H162" s="171"/>
      <c r="I162" s="171">
        <f>SUM(I163:I190)</f>
        <v>0</v>
      </c>
      <c r="J162" s="171"/>
      <c r="K162" s="171">
        <f>SUM(K163:K190)</f>
        <v>0</v>
      </c>
      <c r="L162" s="171"/>
      <c r="M162" s="171">
        <f>SUM(M163:M190)</f>
        <v>0</v>
      </c>
      <c r="N162" s="170"/>
      <c r="O162" s="170">
        <f>SUM(O163:O190)</f>
        <v>0.02</v>
      </c>
      <c r="P162" s="170"/>
      <c r="Q162" s="170">
        <f>SUM(Q163:Q190)</f>
        <v>0.03</v>
      </c>
      <c r="R162" s="171"/>
      <c r="S162" s="171"/>
      <c r="T162" s="172"/>
      <c r="U162" s="166"/>
      <c r="V162" s="166">
        <f>SUM(V163:V190)</f>
        <v>537.80000000000007</v>
      </c>
      <c r="W162" s="166"/>
      <c r="X162" s="166"/>
      <c r="Y162" s="166"/>
      <c r="AG162" t="s">
        <v>152</v>
      </c>
    </row>
    <row r="163" spans="1:60" ht="22.5" outlineLevel="1" x14ac:dyDescent="0.2">
      <c r="A163" s="182">
        <v>78</v>
      </c>
      <c r="B163" s="183" t="s">
        <v>377</v>
      </c>
      <c r="C163" s="191" t="s">
        <v>378</v>
      </c>
      <c r="D163" s="184" t="s">
        <v>155</v>
      </c>
      <c r="E163" s="185">
        <v>1</v>
      </c>
      <c r="F163" s="186"/>
      <c r="G163" s="187">
        <f t="shared" ref="G163:G187" si="21">ROUND(E163*F163,2)</f>
        <v>0</v>
      </c>
      <c r="H163" s="186"/>
      <c r="I163" s="187">
        <f t="shared" ref="I163:I187" si="22">ROUND(E163*H163,2)</f>
        <v>0</v>
      </c>
      <c r="J163" s="186"/>
      <c r="K163" s="187">
        <f t="shared" ref="K163:K187" si="23">ROUND(E163*J163,2)</f>
        <v>0</v>
      </c>
      <c r="L163" s="187">
        <v>21</v>
      </c>
      <c r="M163" s="187">
        <f t="shared" ref="M163:M187" si="24">G163*(1+L163/100)</f>
        <v>0</v>
      </c>
      <c r="N163" s="185">
        <v>0</v>
      </c>
      <c r="O163" s="185">
        <f t="shared" ref="O163:O187" si="25">ROUND(E163*N163,2)</f>
        <v>0</v>
      </c>
      <c r="P163" s="185">
        <v>3.0000000000000001E-3</v>
      </c>
      <c r="Q163" s="185">
        <f t="shared" ref="Q163:Q187" si="26">ROUND(E163*P163,2)</f>
        <v>0</v>
      </c>
      <c r="R163" s="187"/>
      <c r="S163" s="187" t="s">
        <v>202</v>
      </c>
      <c r="T163" s="188" t="s">
        <v>203</v>
      </c>
      <c r="U163" s="158">
        <v>12.21</v>
      </c>
      <c r="V163" s="158">
        <f t="shared" ref="V163:V187" si="27">ROUND(E163*U163,2)</f>
        <v>12.21</v>
      </c>
      <c r="W163" s="158"/>
      <c r="X163" s="158" t="s">
        <v>158</v>
      </c>
      <c r="Y163" s="158" t="s">
        <v>159</v>
      </c>
      <c r="Z163" s="148"/>
      <c r="AA163" s="148"/>
      <c r="AB163" s="148"/>
      <c r="AC163" s="148"/>
      <c r="AD163" s="148"/>
      <c r="AE163" s="148"/>
      <c r="AF163" s="148"/>
      <c r="AG163" s="148" t="s">
        <v>160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82">
        <v>79</v>
      </c>
      <c r="B164" s="183" t="s">
        <v>379</v>
      </c>
      <c r="C164" s="191" t="s">
        <v>380</v>
      </c>
      <c r="D164" s="184" t="s">
        <v>250</v>
      </c>
      <c r="E164" s="185">
        <v>1</v>
      </c>
      <c r="F164" s="186"/>
      <c r="G164" s="187">
        <f t="shared" si="21"/>
        <v>0</v>
      </c>
      <c r="H164" s="186"/>
      <c r="I164" s="187">
        <f t="shared" si="22"/>
        <v>0</v>
      </c>
      <c r="J164" s="186"/>
      <c r="K164" s="187">
        <f t="shared" si="23"/>
        <v>0</v>
      </c>
      <c r="L164" s="187">
        <v>21</v>
      </c>
      <c r="M164" s="187">
        <f t="shared" si="24"/>
        <v>0</v>
      </c>
      <c r="N164" s="185">
        <v>0</v>
      </c>
      <c r="O164" s="185">
        <f t="shared" si="25"/>
        <v>0</v>
      </c>
      <c r="P164" s="185">
        <v>0.03</v>
      </c>
      <c r="Q164" s="185">
        <f t="shared" si="26"/>
        <v>0.03</v>
      </c>
      <c r="R164" s="187"/>
      <c r="S164" s="187" t="s">
        <v>202</v>
      </c>
      <c r="T164" s="188" t="s">
        <v>203</v>
      </c>
      <c r="U164" s="158">
        <v>12.21</v>
      </c>
      <c r="V164" s="158">
        <f t="shared" si="27"/>
        <v>12.21</v>
      </c>
      <c r="W164" s="158"/>
      <c r="X164" s="158" t="s">
        <v>158</v>
      </c>
      <c r="Y164" s="158" t="s">
        <v>159</v>
      </c>
      <c r="Z164" s="148"/>
      <c r="AA164" s="148"/>
      <c r="AB164" s="148"/>
      <c r="AC164" s="148"/>
      <c r="AD164" s="148"/>
      <c r="AE164" s="148"/>
      <c r="AF164" s="148"/>
      <c r="AG164" s="148" t="s">
        <v>160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82">
        <v>80</v>
      </c>
      <c r="B165" s="183" t="s">
        <v>381</v>
      </c>
      <c r="C165" s="191" t="s">
        <v>382</v>
      </c>
      <c r="D165" s="184" t="s">
        <v>155</v>
      </c>
      <c r="E165" s="185">
        <v>2</v>
      </c>
      <c r="F165" s="186"/>
      <c r="G165" s="187">
        <f t="shared" si="21"/>
        <v>0</v>
      </c>
      <c r="H165" s="186"/>
      <c r="I165" s="187">
        <f t="shared" si="22"/>
        <v>0</v>
      </c>
      <c r="J165" s="186"/>
      <c r="K165" s="187">
        <f t="shared" si="23"/>
        <v>0</v>
      </c>
      <c r="L165" s="187">
        <v>21</v>
      </c>
      <c r="M165" s="187">
        <f t="shared" si="24"/>
        <v>0</v>
      </c>
      <c r="N165" s="185">
        <v>1.2999999999999999E-4</v>
      </c>
      <c r="O165" s="185">
        <f t="shared" si="25"/>
        <v>0</v>
      </c>
      <c r="P165" s="185">
        <v>0</v>
      </c>
      <c r="Q165" s="185">
        <f t="shared" si="26"/>
        <v>0</v>
      </c>
      <c r="R165" s="187"/>
      <c r="S165" s="187" t="s">
        <v>202</v>
      </c>
      <c r="T165" s="188" t="s">
        <v>203</v>
      </c>
      <c r="U165" s="158">
        <v>12.21</v>
      </c>
      <c r="V165" s="158">
        <f t="shared" si="27"/>
        <v>24.42</v>
      </c>
      <c r="W165" s="158"/>
      <c r="X165" s="158" t="s">
        <v>183</v>
      </c>
      <c r="Y165" s="158" t="s">
        <v>159</v>
      </c>
      <c r="Z165" s="148"/>
      <c r="AA165" s="148"/>
      <c r="AB165" s="148"/>
      <c r="AC165" s="148"/>
      <c r="AD165" s="148"/>
      <c r="AE165" s="148"/>
      <c r="AF165" s="148"/>
      <c r="AG165" s="148" t="s">
        <v>184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82">
        <v>81</v>
      </c>
      <c r="B166" s="183" t="s">
        <v>383</v>
      </c>
      <c r="C166" s="191" t="s">
        <v>384</v>
      </c>
      <c r="D166" s="184" t="s">
        <v>155</v>
      </c>
      <c r="E166" s="185">
        <v>2</v>
      </c>
      <c r="F166" s="186"/>
      <c r="G166" s="187">
        <f t="shared" si="21"/>
        <v>0</v>
      </c>
      <c r="H166" s="186"/>
      <c r="I166" s="187">
        <f t="shared" si="22"/>
        <v>0</v>
      </c>
      <c r="J166" s="186"/>
      <c r="K166" s="187">
        <f t="shared" si="23"/>
        <v>0</v>
      </c>
      <c r="L166" s="187">
        <v>21</v>
      </c>
      <c r="M166" s="187">
        <f t="shared" si="24"/>
        <v>0</v>
      </c>
      <c r="N166" s="185">
        <v>3.8999999999999999E-4</v>
      </c>
      <c r="O166" s="185">
        <f t="shared" si="25"/>
        <v>0</v>
      </c>
      <c r="P166" s="185">
        <v>0</v>
      </c>
      <c r="Q166" s="185">
        <f t="shared" si="26"/>
        <v>0</v>
      </c>
      <c r="R166" s="187"/>
      <c r="S166" s="187" t="s">
        <v>202</v>
      </c>
      <c r="T166" s="188" t="s">
        <v>203</v>
      </c>
      <c r="U166" s="158">
        <v>12.21</v>
      </c>
      <c r="V166" s="158">
        <f t="shared" si="27"/>
        <v>24.42</v>
      </c>
      <c r="W166" s="158"/>
      <c r="X166" s="158" t="s">
        <v>183</v>
      </c>
      <c r="Y166" s="158" t="s">
        <v>159</v>
      </c>
      <c r="Z166" s="148"/>
      <c r="AA166" s="148"/>
      <c r="AB166" s="148"/>
      <c r="AC166" s="148"/>
      <c r="AD166" s="148"/>
      <c r="AE166" s="148"/>
      <c r="AF166" s="148"/>
      <c r="AG166" s="148" t="s">
        <v>184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82">
        <v>82</v>
      </c>
      <c r="B167" s="183" t="s">
        <v>385</v>
      </c>
      <c r="C167" s="191" t="s">
        <v>386</v>
      </c>
      <c r="D167" s="184" t="s">
        <v>155</v>
      </c>
      <c r="E167" s="185">
        <v>2</v>
      </c>
      <c r="F167" s="186"/>
      <c r="G167" s="187">
        <f t="shared" si="21"/>
        <v>0</v>
      </c>
      <c r="H167" s="186"/>
      <c r="I167" s="187">
        <f t="shared" si="22"/>
        <v>0</v>
      </c>
      <c r="J167" s="186"/>
      <c r="K167" s="187">
        <f t="shared" si="23"/>
        <v>0</v>
      </c>
      <c r="L167" s="187">
        <v>21</v>
      </c>
      <c r="M167" s="187">
        <f t="shared" si="24"/>
        <v>0</v>
      </c>
      <c r="N167" s="185">
        <v>8.3000000000000001E-4</v>
      </c>
      <c r="O167" s="185">
        <f t="shared" si="25"/>
        <v>0</v>
      </c>
      <c r="P167" s="185">
        <v>0</v>
      </c>
      <c r="Q167" s="185">
        <f t="shared" si="26"/>
        <v>0</v>
      </c>
      <c r="R167" s="187"/>
      <c r="S167" s="187" t="s">
        <v>202</v>
      </c>
      <c r="T167" s="188" t="s">
        <v>203</v>
      </c>
      <c r="U167" s="158">
        <v>12.21</v>
      </c>
      <c r="V167" s="158">
        <f t="shared" si="27"/>
        <v>24.42</v>
      </c>
      <c r="W167" s="158"/>
      <c r="X167" s="158" t="s">
        <v>183</v>
      </c>
      <c r="Y167" s="158" t="s">
        <v>159</v>
      </c>
      <c r="Z167" s="148"/>
      <c r="AA167" s="148"/>
      <c r="AB167" s="148"/>
      <c r="AC167" s="148"/>
      <c r="AD167" s="148"/>
      <c r="AE167" s="148"/>
      <c r="AF167" s="148"/>
      <c r="AG167" s="148" t="s">
        <v>184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82">
        <v>83</v>
      </c>
      <c r="B168" s="183" t="s">
        <v>387</v>
      </c>
      <c r="C168" s="191" t="s">
        <v>388</v>
      </c>
      <c r="D168" s="184" t="s">
        <v>155</v>
      </c>
      <c r="E168" s="185">
        <v>1</v>
      </c>
      <c r="F168" s="186"/>
      <c r="G168" s="187">
        <f t="shared" si="21"/>
        <v>0</v>
      </c>
      <c r="H168" s="186"/>
      <c r="I168" s="187">
        <f t="shared" si="22"/>
        <v>0</v>
      </c>
      <c r="J168" s="186"/>
      <c r="K168" s="187">
        <f t="shared" si="23"/>
        <v>0</v>
      </c>
      <c r="L168" s="187">
        <v>21</v>
      </c>
      <c r="M168" s="187">
        <f t="shared" si="24"/>
        <v>0</v>
      </c>
      <c r="N168" s="185">
        <v>8.4999999999999995E-4</v>
      </c>
      <c r="O168" s="185">
        <f t="shared" si="25"/>
        <v>0</v>
      </c>
      <c r="P168" s="185">
        <v>0</v>
      </c>
      <c r="Q168" s="185">
        <f t="shared" si="26"/>
        <v>0</v>
      </c>
      <c r="R168" s="187"/>
      <c r="S168" s="187" t="s">
        <v>202</v>
      </c>
      <c r="T168" s="188" t="s">
        <v>203</v>
      </c>
      <c r="U168" s="158">
        <v>12.21</v>
      </c>
      <c r="V168" s="158">
        <f t="shared" si="27"/>
        <v>12.21</v>
      </c>
      <c r="W168" s="158"/>
      <c r="X168" s="158" t="s">
        <v>183</v>
      </c>
      <c r="Y168" s="158" t="s">
        <v>159</v>
      </c>
      <c r="Z168" s="148"/>
      <c r="AA168" s="148"/>
      <c r="AB168" s="148"/>
      <c r="AC168" s="148"/>
      <c r="AD168" s="148"/>
      <c r="AE168" s="148"/>
      <c r="AF168" s="148"/>
      <c r="AG168" s="148" t="s">
        <v>184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82">
        <v>84</v>
      </c>
      <c r="B169" s="183" t="s">
        <v>389</v>
      </c>
      <c r="C169" s="191" t="s">
        <v>390</v>
      </c>
      <c r="D169" s="184" t="s">
        <v>155</v>
      </c>
      <c r="E169" s="185">
        <v>1</v>
      </c>
      <c r="F169" s="186"/>
      <c r="G169" s="187">
        <f t="shared" si="21"/>
        <v>0</v>
      </c>
      <c r="H169" s="186"/>
      <c r="I169" s="187">
        <f t="shared" si="22"/>
        <v>0</v>
      </c>
      <c r="J169" s="186"/>
      <c r="K169" s="187">
        <f t="shared" si="23"/>
        <v>0</v>
      </c>
      <c r="L169" s="187">
        <v>21</v>
      </c>
      <c r="M169" s="187">
        <f t="shared" si="24"/>
        <v>0</v>
      </c>
      <c r="N169" s="185">
        <v>2E-3</v>
      </c>
      <c r="O169" s="185">
        <f t="shared" si="25"/>
        <v>0</v>
      </c>
      <c r="P169" s="185">
        <v>0</v>
      </c>
      <c r="Q169" s="185">
        <f t="shared" si="26"/>
        <v>0</v>
      </c>
      <c r="R169" s="187"/>
      <c r="S169" s="187" t="s">
        <v>202</v>
      </c>
      <c r="T169" s="188" t="s">
        <v>203</v>
      </c>
      <c r="U169" s="158">
        <v>12.21</v>
      </c>
      <c r="V169" s="158">
        <f t="shared" si="27"/>
        <v>12.21</v>
      </c>
      <c r="W169" s="158"/>
      <c r="X169" s="158" t="s">
        <v>183</v>
      </c>
      <c r="Y169" s="158" t="s">
        <v>159</v>
      </c>
      <c r="Z169" s="148"/>
      <c r="AA169" s="148"/>
      <c r="AB169" s="148"/>
      <c r="AC169" s="148"/>
      <c r="AD169" s="148"/>
      <c r="AE169" s="148"/>
      <c r="AF169" s="148"/>
      <c r="AG169" s="148" t="s">
        <v>184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82">
        <v>85</v>
      </c>
      <c r="B170" s="183" t="s">
        <v>391</v>
      </c>
      <c r="C170" s="191" t="s">
        <v>392</v>
      </c>
      <c r="D170" s="184" t="s">
        <v>155</v>
      </c>
      <c r="E170" s="185">
        <v>1</v>
      </c>
      <c r="F170" s="186"/>
      <c r="G170" s="187">
        <f t="shared" si="21"/>
        <v>0</v>
      </c>
      <c r="H170" s="186"/>
      <c r="I170" s="187">
        <f t="shared" si="22"/>
        <v>0</v>
      </c>
      <c r="J170" s="186"/>
      <c r="K170" s="187">
        <f t="shared" si="23"/>
        <v>0</v>
      </c>
      <c r="L170" s="187">
        <v>21</v>
      </c>
      <c r="M170" s="187">
        <f t="shared" si="24"/>
        <v>0</v>
      </c>
      <c r="N170" s="185">
        <v>2.97E-3</v>
      </c>
      <c r="O170" s="185">
        <f t="shared" si="25"/>
        <v>0</v>
      </c>
      <c r="P170" s="185">
        <v>0</v>
      </c>
      <c r="Q170" s="185">
        <f t="shared" si="26"/>
        <v>0</v>
      </c>
      <c r="R170" s="187"/>
      <c r="S170" s="187" t="s">
        <v>202</v>
      </c>
      <c r="T170" s="188" t="s">
        <v>203</v>
      </c>
      <c r="U170" s="158">
        <v>12.21</v>
      </c>
      <c r="V170" s="158">
        <f t="shared" si="27"/>
        <v>12.21</v>
      </c>
      <c r="W170" s="158"/>
      <c r="X170" s="158" t="s">
        <v>183</v>
      </c>
      <c r="Y170" s="158" t="s">
        <v>159</v>
      </c>
      <c r="Z170" s="148"/>
      <c r="AA170" s="148"/>
      <c r="AB170" s="148"/>
      <c r="AC170" s="148"/>
      <c r="AD170" s="148"/>
      <c r="AE170" s="148"/>
      <c r="AF170" s="148"/>
      <c r="AG170" s="148" t="s">
        <v>184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82">
        <v>86</v>
      </c>
      <c r="B171" s="183" t="s">
        <v>393</v>
      </c>
      <c r="C171" s="191" t="s">
        <v>394</v>
      </c>
      <c r="D171" s="184" t="s">
        <v>155</v>
      </c>
      <c r="E171" s="185">
        <v>1</v>
      </c>
      <c r="F171" s="186"/>
      <c r="G171" s="187">
        <f t="shared" si="21"/>
        <v>0</v>
      </c>
      <c r="H171" s="186"/>
      <c r="I171" s="187">
        <f t="shared" si="22"/>
        <v>0</v>
      </c>
      <c r="J171" s="186"/>
      <c r="K171" s="187">
        <f t="shared" si="23"/>
        <v>0</v>
      </c>
      <c r="L171" s="187">
        <v>21</v>
      </c>
      <c r="M171" s="187">
        <f t="shared" si="24"/>
        <v>0</v>
      </c>
      <c r="N171" s="185">
        <v>1.6900000000000001E-3</v>
      </c>
      <c r="O171" s="185">
        <f t="shared" si="25"/>
        <v>0</v>
      </c>
      <c r="P171" s="185">
        <v>0</v>
      </c>
      <c r="Q171" s="185">
        <f t="shared" si="26"/>
        <v>0</v>
      </c>
      <c r="R171" s="187"/>
      <c r="S171" s="187" t="s">
        <v>202</v>
      </c>
      <c r="T171" s="188" t="s">
        <v>203</v>
      </c>
      <c r="U171" s="158">
        <v>12.21</v>
      </c>
      <c r="V171" s="158">
        <f t="shared" si="27"/>
        <v>12.21</v>
      </c>
      <c r="W171" s="158"/>
      <c r="X171" s="158" t="s">
        <v>183</v>
      </c>
      <c r="Y171" s="158" t="s">
        <v>159</v>
      </c>
      <c r="Z171" s="148"/>
      <c r="AA171" s="148"/>
      <c r="AB171" s="148"/>
      <c r="AC171" s="148"/>
      <c r="AD171" s="148"/>
      <c r="AE171" s="148"/>
      <c r="AF171" s="148"/>
      <c r="AG171" s="148" t="s">
        <v>184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82">
        <v>87</v>
      </c>
      <c r="B172" s="183" t="s">
        <v>395</v>
      </c>
      <c r="C172" s="191" t="s">
        <v>396</v>
      </c>
      <c r="D172" s="184" t="s">
        <v>155</v>
      </c>
      <c r="E172" s="185">
        <v>5</v>
      </c>
      <c r="F172" s="186"/>
      <c r="G172" s="187">
        <f t="shared" si="21"/>
        <v>0</v>
      </c>
      <c r="H172" s="186"/>
      <c r="I172" s="187">
        <f t="shared" si="22"/>
        <v>0</v>
      </c>
      <c r="J172" s="186"/>
      <c r="K172" s="187">
        <f t="shared" si="23"/>
        <v>0</v>
      </c>
      <c r="L172" s="187">
        <v>21</v>
      </c>
      <c r="M172" s="187">
        <f t="shared" si="24"/>
        <v>0</v>
      </c>
      <c r="N172" s="185">
        <v>1.6900000000000001E-3</v>
      </c>
      <c r="O172" s="185">
        <f t="shared" si="25"/>
        <v>0.01</v>
      </c>
      <c r="P172" s="185">
        <v>0</v>
      </c>
      <c r="Q172" s="185">
        <f t="shared" si="26"/>
        <v>0</v>
      </c>
      <c r="R172" s="187"/>
      <c r="S172" s="187" t="s">
        <v>202</v>
      </c>
      <c r="T172" s="188" t="s">
        <v>203</v>
      </c>
      <c r="U172" s="158">
        <v>12.21</v>
      </c>
      <c r="V172" s="158">
        <f t="shared" si="27"/>
        <v>61.05</v>
      </c>
      <c r="W172" s="158"/>
      <c r="X172" s="158" t="s">
        <v>183</v>
      </c>
      <c r="Y172" s="158" t="s">
        <v>159</v>
      </c>
      <c r="Z172" s="148"/>
      <c r="AA172" s="148"/>
      <c r="AB172" s="148"/>
      <c r="AC172" s="148"/>
      <c r="AD172" s="148"/>
      <c r="AE172" s="148"/>
      <c r="AF172" s="148"/>
      <c r="AG172" s="148" t="s">
        <v>184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82">
        <v>88</v>
      </c>
      <c r="B173" s="183" t="s">
        <v>397</v>
      </c>
      <c r="C173" s="191" t="s">
        <v>398</v>
      </c>
      <c r="D173" s="184" t="s">
        <v>155</v>
      </c>
      <c r="E173" s="185">
        <v>1</v>
      </c>
      <c r="F173" s="186"/>
      <c r="G173" s="187">
        <f t="shared" si="21"/>
        <v>0</v>
      </c>
      <c r="H173" s="186"/>
      <c r="I173" s="187">
        <f t="shared" si="22"/>
        <v>0</v>
      </c>
      <c r="J173" s="186"/>
      <c r="K173" s="187">
        <f t="shared" si="23"/>
        <v>0</v>
      </c>
      <c r="L173" s="187">
        <v>21</v>
      </c>
      <c r="M173" s="187">
        <f t="shared" si="24"/>
        <v>0</v>
      </c>
      <c r="N173" s="185">
        <v>6.2E-4</v>
      </c>
      <c r="O173" s="185">
        <f t="shared" si="25"/>
        <v>0</v>
      </c>
      <c r="P173" s="185">
        <v>0</v>
      </c>
      <c r="Q173" s="185">
        <f t="shared" si="26"/>
        <v>0</v>
      </c>
      <c r="R173" s="187"/>
      <c r="S173" s="187" t="s">
        <v>202</v>
      </c>
      <c r="T173" s="188" t="s">
        <v>203</v>
      </c>
      <c r="U173" s="158">
        <v>12.21</v>
      </c>
      <c r="V173" s="158">
        <f t="shared" si="27"/>
        <v>12.21</v>
      </c>
      <c r="W173" s="158"/>
      <c r="X173" s="158" t="s">
        <v>183</v>
      </c>
      <c r="Y173" s="158" t="s">
        <v>159</v>
      </c>
      <c r="Z173" s="148"/>
      <c r="AA173" s="148"/>
      <c r="AB173" s="148"/>
      <c r="AC173" s="148"/>
      <c r="AD173" s="148"/>
      <c r="AE173" s="148"/>
      <c r="AF173" s="148"/>
      <c r="AG173" s="148" t="s">
        <v>184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82">
        <v>89</v>
      </c>
      <c r="B174" s="183" t="s">
        <v>399</v>
      </c>
      <c r="C174" s="191" t="s">
        <v>400</v>
      </c>
      <c r="D174" s="184" t="s">
        <v>155</v>
      </c>
      <c r="E174" s="185">
        <v>1</v>
      </c>
      <c r="F174" s="186"/>
      <c r="G174" s="187">
        <f t="shared" si="21"/>
        <v>0</v>
      </c>
      <c r="H174" s="186"/>
      <c r="I174" s="187">
        <f t="shared" si="22"/>
        <v>0</v>
      </c>
      <c r="J174" s="186"/>
      <c r="K174" s="187">
        <f t="shared" si="23"/>
        <v>0</v>
      </c>
      <c r="L174" s="187">
        <v>21</v>
      </c>
      <c r="M174" s="187">
        <f t="shared" si="24"/>
        <v>0</v>
      </c>
      <c r="N174" s="185">
        <v>2.1000000000000001E-4</v>
      </c>
      <c r="O174" s="185">
        <f t="shared" si="25"/>
        <v>0</v>
      </c>
      <c r="P174" s="185">
        <v>0</v>
      </c>
      <c r="Q174" s="185">
        <f t="shared" si="26"/>
        <v>0</v>
      </c>
      <c r="R174" s="187"/>
      <c r="S174" s="187" t="s">
        <v>202</v>
      </c>
      <c r="T174" s="188" t="s">
        <v>203</v>
      </c>
      <c r="U174" s="158">
        <v>12.21</v>
      </c>
      <c r="V174" s="158">
        <f t="shared" si="27"/>
        <v>12.21</v>
      </c>
      <c r="W174" s="158"/>
      <c r="X174" s="158" t="s">
        <v>183</v>
      </c>
      <c r="Y174" s="158" t="s">
        <v>159</v>
      </c>
      <c r="Z174" s="148"/>
      <c r="AA174" s="148"/>
      <c r="AB174" s="148"/>
      <c r="AC174" s="148"/>
      <c r="AD174" s="148"/>
      <c r="AE174" s="148"/>
      <c r="AF174" s="148"/>
      <c r="AG174" s="148" t="s">
        <v>184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82">
        <v>90</v>
      </c>
      <c r="B175" s="183" t="s">
        <v>401</v>
      </c>
      <c r="C175" s="191" t="s">
        <v>402</v>
      </c>
      <c r="D175" s="184" t="s">
        <v>155</v>
      </c>
      <c r="E175" s="185">
        <v>1</v>
      </c>
      <c r="F175" s="186"/>
      <c r="G175" s="187">
        <f t="shared" si="21"/>
        <v>0</v>
      </c>
      <c r="H175" s="186"/>
      <c r="I175" s="187">
        <f t="shared" si="22"/>
        <v>0</v>
      </c>
      <c r="J175" s="186"/>
      <c r="K175" s="187">
        <f t="shared" si="23"/>
        <v>0</v>
      </c>
      <c r="L175" s="187">
        <v>21</v>
      </c>
      <c r="M175" s="187">
        <f t="shared" si="24"/>
        <v>0</v>
      </c>
      <c r="N175" s="185">
        <v>2.9299999999999999E-3</v>
      </c>
      <c r="O175" s="185">
        <f t="shared" si="25"/>
        <v>0</v>
      </c>
      <c r="P175" s="185">
        <v>0</v>
      </c>
      <c r="Q175" s="185">
        <f t="shared" si="26"/>
        <v>0</v>
      </c>
      <c r="R175" s="187"/>
      <c r="S175" s="187" t="s">
        <v>202</v>
      </c>
      <c r="T175" s="188" t="s">
        <v>203</v>
      </c>
      <c r="U175" s="158">
        <v>12.21</v>
      </c>
      <c r="V175" s="158">
        <f t="shared" si="27"/>
        <v>12.21</v>
      </c>
      <c r="W175" s="158"/>
      <c r="X175" s="158" t="s">
        <v>183</v>
      </c>
      <c r="Y175" s="158" t="s">
        <v>159</v>
      </c>
      <c r="Z175" s="148"/>
      <c r="AA175" s="148"/>
      <c r="AB175" s="148"/>
      <c r="AC175" s="148"/>
      <c r="AD175" s="148"/>
      <c r="AE175" s="148"/>
      <c r="AF175" s="148"/>
      <c r="AG175" s="148" t="s">
        <v>184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82">
        <v>91</v>
      </c>
      <c r="B176" s="183" t="s">
        <v>403</v>
      </c>
      <c r="C176" s="191" t="s">
        <v>404</v>
      </c>
      <c r="D176" s="184" t="s">
        <v>155</v>
      </c>
      <c r="E176" s="185">
        <v>1</v>
      </c>
      <c r="F176" s="186"/>
      <c r="G176" s="187">
        <f t="shared" si="21"/>
        <v>0</v>
      </c>
      <c r="H176" s="186"/>
      <c r="I176" s="187">
        <f t="shared" si="22"/>
        <v>0</v>
      </c>
      <c r="J176" s="186"/>
      <c r="K176" s="187">
        <f t="shared" si="23"/>
        <v>0</v>
      </c>
      <c r="L176" s="187">
        <v>21</v>
      </c>
      <c r="M176" s="187">
        <f t="shared" si="24"/>
        <v>0</v>
      </c>
      <c r="N176" s="185">
        <v>1.4499999999999999E-3</v>
      </c>
      <c r="O176" s="185">
        <f t="shared" si="25"/>
        <v>0</v>
      </c>
      <c r="P176" s="185">
        <v>0</v>
      </c>
      <c r="Q176" s="185">
        <f t="shared" si="26"/>
        <v>0</v>
      </c>
      <c r="R176" s="187"/>
      <c r="S176" s="187" t="s">
        <v>202</v>
      </c>
      <c r="T176" s="188" t="s">
        <v>203</v>
      </c>
      <c r="U176" s="158">
        <v>12.21</v>
      </c>
      <c r="V176" s="158">
        <f t="shared" si="27"/>
        <v>12.21</v>
      </c>
      <c r="W176" s="158"/>
      <c r="X176" s="158" t="s">
        <v>183</v>
      </c>
      <c r="Y176" s="158" t="s">
        <v>159</v>
      </c>
      <c r="Z176" s="148"/>
      <c r="AA176" s="148"/>
      <c r="AB176" s="148"/>
      <c r="AC176" s="148"/>
      <c r="AD176" s="148"/>
      <c r="AE176" s="148"/>
      <c r="AF176" s="148"/>
      <c r="AG176" s="148" t="s">
        <v>184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82">
        <v>92</v>
      </c>
      <c r="B177" s="183" t="s">
        <v>389</v>
      </c>
      <c r="C177" s="191" t="s">
        <v>390</v>
      </c>
      <c r="D177" s="184" t="s">
        <v>155</v>
      </c>
      <c r="E177" s="185">
        <v>1</v>
      </c>
      <c r="F177" s="186"/>
      <c r="G177" s="187">
        <f t="shared" si="21"/>
        <v>0</v>
      </c>
      <c r="H177" s="186"/>
      <c r="I177" s="187">
        <f t="shared" si="22"/>
        <v>0</v>
      </c>
      <c r="J177" s="186"/>
      <c r="K177" s="187">
        <f t="shared" si="23"/>
        <v>0</v>
      </c>
      <c r="L177" s="187">
        <v>21</v>
      </c>
      <c r="M177" s="187">
        <f t="shared" si="24"/>
        <v>0</v>
      </c>
      <c r="N177" s="185">
        <v>2E-3</v>
      </c>
      <c r="O177" s="185">
        <f t="shared" si="25"/>
        <v>0</v>
      </c>
      <c r="P177" s="185">
        <v>0</v>
      </c>
      <c r="Q177" s="185">
        <f t="shared" si="26"/>
        <v>0</v>
      </c>
      <c r="R177" s="187"/>
      <c r="S177" s="187" t="s">
        <v>202</v>
      </c>
      <c r="T177" s="188" t="s">
        <v>203</v>
      </c>
      <c r="U177" s="158">
        <v>12.21</v>
      </c>
      <c r="V177" s="158">
        <f t="shared" si="27"/>
        <v>12.21</v>
      </c>
      <c r="W177" s="158"/>
      <c r="X177" s="158" t="s">
        <v>183</v>
      </c>
      <c r="Y177" s="158" t="s">
        <v>159</v>
      </c>
      <c r="Z177" s="148"/>
      <c r="AA177" s="148"/>
      <c r="AB177" s="148"/>
      <c r="AC177" s="148"/>
      <c r="AD177" s="148"/>
      <c r="AE177" s="148"/>
      <c r="AF177" s="148"/>
      <c r="AG177" s="148" t="s">
        <v>184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82">
        <v>93</v>
      </c>
      <c r="B178" s="183" t="s">
        <v>405</v>
      </c>
      <c r="C178" s="191" t="s">
        <v>406</v>
      </c>
      <c r="D178" s="184" t="s">
        <v>155</v>
      </c>
      <c r="E178" s="185">
        <v>2</v>
      </c>
      <c r="F178" s="186"/>
      <c r="G178" s="187">
        <f t="shared" si="21"/>
        <v>0</v>
      </c>
      <c r="H178" s="186"/>
      <c r="I178" s="187">
        <f t="shared" si="22"/>
        <v>0</v>
      </c>
      <c r="J178" s="186"/>
      <c r="K178" s="187">
        <f t="shared" si="23"/>
        <v>0</v>
      </c>
      <c r="L178" s="187">
        <v>21</v>
      </c>
      <c r="M178" s="187">
        <f t="shared" si="24"/>
        <v>0</v>
      </c>
      <c r="N178" s="185">
        <v>6.8000000000000005E-4</v>
      </c>
      <c r="O178" s="185">
        <f t="shared" si="25"/>
        <v>0</v>
      </c>
      <c r="P178" s="185">
        <v>0</v>
      </c>
      <c r="Q178" s="185">
        <f t="shared" si="26"/>
        <v>0</v>
      </c>
      <c r="R178" s="187"/>
      <c r="S178" s="187" t="s">
        <v>202</v>
      </c>
      <c r="T178" s="188" t="s">
        <v>203</v>
      </c>
      <c r="U178" s="158">
        <v>12.21</v>
      </c>
      <c r="V178" s="158">
        <f t="shared" si="27"/>
        <v>24.42</v>
      </c>
      <c r="W178" s="158"/>
      <c r="X178" s="158" t="s">
        <v>183</v>
      </c>
      <c r="Y178" s="158" t="s">
        <v>159</v>
      </c>
      <c r="Z178" s="148"/>
      <c r="AA178" s="148"/>
      <c r="AB178" s="148"/>
      <c r="AC178" s="148"/>
      <c r="AD178" s="148"/>
      <c r="AE178" s="148"/>
      <c r="AF178" s="148"/>
      <c r="AG178" s="148" t="s">
        <v>184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82">
        <v>94</v>
      </c>
      <c r="B179" s="183" t="s">
        <v>407</v>
      </c>
      <c r="C179" s="191" t="s">
        <v>408</v>
      </c>
      <c r="D179" s="184" t="s">
        <v>155</v>
      </c>
      <c r="E179" s="185">
        <v>5</v>
      </c>
      <c r="F179" s="186"/>
      <c r="G179" s="187">
        <f t="shared" si="21"/>
        <v>0</v>
      </c>
      <c r="H179" s="186"/>
      <c r="I179" s="187">
        <f t="shared" si="22"/>
        <v>0</v>
      </c>
      <c r="J179" s="186"/>
      <c r="K179" s="187">
        <f t="shared" si="23"/>
        <v>0</v>
      </c>
      <c r="L179" s="187">
        <v>21</v>
      </c>
      <c r="M179" s="187">
        <f t="shared" si="24"/>
        <v>0</v>
      </c>
      <c r="N179" s="185">
        <v>2.5100000000000001E-3</v>
      </c>
      <c r="O179" s="185">
        <f t="shared" si="25"/>
        <v>0.01</v>
      </c>
      <c r="P179" s="185">
        <v>0</v>
      </c>
      <c r="Q179" s="185">
        <f t="shared" si="26"/>
        <v>0</v>
      </c>
      <c r="R179" s="187"/>
      <c r="S179" s="187" t="s">
        <v>202</v>
      </c>
      <c r="T179" s="188" t="s">
        <v>203</v>
      </c>
      <c r="U179" s="158">
        <v>12.21</v>
      </c>
      <c r="V179" s="158">
        <f t="shared" si="27"/>
        <v>61.05</v>
      </c>
      <c r="W179" s="158"/>
      <c r="X179" s="158" t="s">
        <v>183</v>
      </c>
      <c r="Y179" s="158" t="s">
        <v>159</v>
      </c>
      <c r="Z179" s="148"/>
      <c r="AA179" s="148"/>
      <c r="AB179" s="148"/>
      <c r="AC179" s="148"/>
      <c r="AD179" s="148"/>
      <c r="AE179" s="148"/>
      <c r="AF179" s="148"/>
      <c r="AG179" s="148" t="s">
        <v>184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82">
        <v>95</v>
      </c>
      <c r="B180" s="183" t="s">
        <v>409</v>
      </c>
      <c r="C180" s="191" t="s">
        <v>410</v>
      </c>
      <c r="D180" s="184" t="s">
        <v>155</v>
      </c>
      <c r="E180" s="185">
        <v>1</v>
      </c>
      <c r="F180" s="186"/>
      <c r="G180" s="187">
        <f t="shared" si="21"/>
        <v>0</v>
      </c>
      <c r="H180" s="186"/>
      <c r="I180" s="187">
        <f t="shared" si="22"/>
        <v>0</v>
      </c>
      <c r="J180" s="186"/>
      <c r="K180" s="187">
        <f t="shared" si="23"/>
        <v>0</v>
      </c>
      <c r="L180" s="187">
        <v>21</v>
      </c>
      <c r="M180" s="187">
        <f t="shared" si="24"/>
        <v>0</v>
      </c>
      <c r="N180" s="185">
        <v>6.3000000000000003E-4</v>
      </c>
      <c r="O180" s="185">
        <f t="shared" si="25"/>
        <v>0</v>
      </c>
      <c r="P180" s="185">
        <v>0</v>
      </c>
      <c r="Q180" s="185">
        <f t="shared" si="26"/>
        <v>0</v>
      </c>
      <c r="R180" s="187"/>
      <c r="S180" s="187" t="s">
        <v>202</v>
      </c>
      <c r="T180" s="188" t="s">
        <v>203</v>
      </c>
      <c r="U180" s="158">
        <v>12.21</v>
      </c>
      <c r="V180" s="158">
        <f t="shared" si="27"/>
        <v>12.21</v>
      </c>
      <c r="W180" s="158"/>
      <c r="X180" s="158" t="s">
        <v>183</v>
      </c>
      <c r="Y180" s="158" t="s">
        <v>159</v>
      </c>
      <c r="Z180" s="148"/>
      <c r="AA180" s="148"/>
      <c r="AB180" s="148"/>
      <c r="AC180" s="148"/>
      <c r="AD180" s="148"/>
      <c r="AE180" s="148"/>
      <c r="AF180" s="148"/>
      <c r="AG180" s="148" t="s">
        <v>184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82">
        <v>96</v>
      </c>
      <c r="B181" s="183" t="s">
        <v>411</v>
      </c>
      <c r="C181" s="191" t="s">
        <v>412</v>
      </c>
      <c r="D181" s="184" t="s">
        <v>155</v>
      </c>
      <c r="E181" s="185">
        <v>1</v>
      </c>
      <c r="F181" s="186"/>
      <c r="G181" s="187">
        <f t="shared" si="21"/>
        <v>0</v>
      </c>
      <c r="H181" s="186"/>
      <c r="I181" s="187">
        <f t="shared" si="22"/>
        <v>0</v>
      </c>
      <c r="J181" s="186"/>
      <c r="K181" s="187">
        <f t="shared" si="23"/>
        <v>0</v>
      </c>
      <c r="L181" s="187">
        <v>21</v>
      </c>
      <c r="M181" s="187">
        <f t="shared" si="24"/>
        <v>0</v>
      </c>
      <c r="N181" s="185">
        <v>2.0799999999999998E-3</v>
      </c>
      <c r="O181" s="185">
        <f t="shared" si="25"/>
        <v>0</v>
      </c>
      <c r="P181" s="185">
        <v>0</v>
      </c>
      <c r="Q181" s="185">
        <f t="shared" si="26"/>
        <v>0</v>
      </c>
      <c r="R181" s="187"/>
      <c r="S181" s="187" t="s">
        <v>202</v>
      </c>
      <c r="T181" s="188" t="s">
        <v>203</v>
      </c>
      <c r="U181" s="158">
        <v>12.21</v>
      </c>
      <c r="V181" s="158">
        <f t="shared" si="27"/>
        <v>12.21</v>
      </c>
      <c r="W181" s="158"/>
      <c r="X181" s="158" t="s">
        <v>183</v>
      </c>
      <c r="Y181" s="158" t="s">
        <v>159</v>
      </c>
      <c r="Z181" s="148"/>
      <c r="AA181" s="148"/>
      <c r="AB181" s="148"/>
      <c r="AC181" s="148"/>
      <c r="AD181" s="148"/>
      <c r="AE181" s="148"/>
      <c r="AF181" s="148"/>
      <c r="AG181" s="148" t="s">
        <v>184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82">
        <v>97</v>
      </c>
      <c r="B182" s="183" t="s">
        <v>413</v>
      </c>
      <c r="C182" s="191" t="s">
        <v>414</v>
      </c>
      <c r="D182" s="184" t="s">
        <v>155</v>
      </c>
      <c r="E182" s="185">
        <v>1</v>
      </c>
      <c r="F182" s="186"/>
      <c r="G182" s="187">
        <f t="shared" si="21"/>
        <v>0</v>
      </c>
      <c r="H182" s="186"/>
      <c r="I182" s="187">
        <f t="shared" si="22"/>
        <v>0</v>
      </c>
      <c r="J182" s="186"/>
      <c r="K182" s="187">
        <f t="shared" si="23"/>
        <v>0</v>
      </c>
      <c r="L182" s="187">
        <v>21</v>
      </c>
      <c r="M182" s="187">
        <f t="shared" si="24"/>
        <v>0</v>
      </c>
      <c r="N182" s="185">
        <v>2.9999999999999997E-4</v>
      </c>
      <c r="O182" s="185">
        <f t="shared" si="25"/>
        <v>0</v>
      </c>
      <c r="P182" s="185">
        <v>0</v>
      </c>
      <c r="Q182" s="185">
        <f t="shared" si="26"/>
        <v>0</v>
      </c>
      <c r="R182" s="187"/>
      <c r="S182" s="187" t="s">
        <v>202</v>
      </c>
      <c r="T182" s="188" t="s">
        <v>203</v>
      </c>
      <c r="U182" s="158">
        <v>12.21</v>
      </c>
      <c r="V182" s="158">
        <f t="shared" si="27"/>
        <v>12.21</v>
      </c>
      <c r="W182" s="158"/>
      <c r="X182" s="158" t="s">
        <v>183</v>
      </c>
      <c r="Y182" s="158" t="s">
        <v>159</v>
      </c>
      <c r="Z182" s="148"/>
      <c r="AA182" s="148"/>
      <c r="AB182" s="148"/>
      <c r="AC182" s="148"/>
      <c r="AD182" s="148"/>
      <c r="AE182" s="148"/>
      <c r="AF182" s="148"/>
      <c r="AG182" s="148" t="s">
        <v>184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82">
        <v>98</v>
      </c>
      <c r="B183" s="183" t="s">
        <v>415</v>
      </c>
      <c r="C183" s="191" t="s">
        <v>416</v>
      </c>
      <c r="D183" s="184" t="s">
        <v>155</v>
      </c>
      <c r="E183" s="185">
        <v>7</v>
      </c>
      <c r="F183" s="186"/>
      <c r="G183" s="187">
        <f t="shared" si="21"/>
        <v>0</v>
      </c>
      <c r="H183" s="186"/>
      <c r="I183" s="187">
        <f t="shared" si="22"/>
        <v>0</v>
      </c>
      <c r="J183" s="186"/>
      <c r="K183" s="187">
        <f t="shared" si="23"/>
        <v>0</v>
      </c>
      <c r="L183" s="187">
        <v>21</v>
      </c>
      <c r="M183" s="187">
        <f t="shared" si="24"/>
        <v>0</v>
      </c>
      <c r="N183" s="185">
        <v>2.9999999999999997E-4</v>
      </c>
      <c r="O183" s="185">
        <f t="shared" si="25"/>
        <v>0</v>
      </c>
      <c r="P183" s="185">
        <v>0</v>
      </c>
      <c r="Q183" s="185">
        <f t="shared" si="26"/>
        <v>0</v>
      </c>
      <c r="R183" s="187"/>
      <c r="S183" s="187" t="s">
        <v>202</v>
      </c>
      <c r="T183" s="188" t="s">
        <v>203</v>
      </c>
      <c r="U183" s="158">
        <v>12.21</v>
      </c>
      <c r="V183" s="158">
        <f t="shared" si="27"/>
        <v>85.47</v>
      </c>
      <c r="W183" s="158"/>
      <c r="X183" s="158" t="s">
        <v>183</v>
      </c>
      <c r="Y183" s="158" t="s">
        <v>159</v>
      </c>
      <c r="Z183" s="148"/>
      <c r="AA183" s="148"/>
      <c r="AB183" s="148"/>
      <c r="AC183" s="148"/>
      <c r="AD183" s="148"/>
      <c r="AE183" s="148"/>
      <c r="AF183" s="148"/>
      <c r="AG183" s="148" t="s">
        <v>184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82">
        <v>99</v>
      </c>
      <c r="B184" s="183" t="s">
        <v>417</v>
      </c>
      <c r="C184" s="191" t="s">
        <v>418</v>
      </c>
      <c r="D184" s="184" t="s">
        <v>155</v>
      </c>
      <c r="E184" s="185">
        <v>1</v>
      </c>
      <c r="F184" s="186"/>
      <c r="G184" s="187">
        <f t="shared" si="21"/>
        <v>0</v>
      </c>
      <c r="H184" s="186"/>
      <c r="I184" s="187">
        <f t="shared" si="22"/>
        <v>0</v>
      </c>
      <c r="J184" s="186"/>
      <c r="K184" s="187">
        <f t="shared" si="23"/>
        <v>0</v>
      </c>
      <c r="L184" s="187">
        <v>21</v>
      </c>
      <c r="M184" s="187">
        <f t="shared" si="24"/>
        <v>0</v>
      </c>
      <c r="N184" s="185">
        <v>2.9999999999999997E-4</v>
      </c>
      <c r="O184" s="185">
        <f t="shared" si="25"/>
        <v>0</v>
      </c>
      <c r="P184" s="185">
        <v>0</v>
      </c>
      <c r="Q184" s="185">
        <f t="shared" si="26"/>
        <v>0</v>
      </c>
      <c r="R184" s="187"/>
      <c r="S184" s="187" t="s">
        <v>202</v>
      </c>
      <c r="T184" s="188" t="s">
        <v>203</v>
      </c>
      <c r="U184" s="158">
        <v>12.21</v>
      </c>
      <c r="V184" s="158">
        <f t="shared" si="27"/>
        <v>12.21</v>
      </c>
      <c r="W184" s="158"/>
      <c r="X184" s="158" t="s">
        <v>183</v>
      </c>
      <c r="Y184" s="158" t="s">
        <v>159</v>
      </c>
      <c r="Z184" s="148"/>
      <c r="AA184" s="148"/>
      <c r="AB184" s="148"/>
      <c r="AC184" s="148"/>
      <c r="AD184" s="148"/>
      <c r="AE184" s="148"/>
      <c r="AF184" s="148"/>
      <c r="AG184" s="148" t="s">
        <v>184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82">
        <v>100</v>
      </c>
      <c r="B185" s="183" t="s">
        <v>419</v>
      </c>
      <c r="C185" s="191" t="s">
        <v>420</v>
      </c>
      <c r="D185" s="184" t="s">
        <v>155</v>
      </c>
      <c r="E185" s="185">
        <v>1</v>
      </c>
      <c r="F185" s="186"/>
      <c r="G185" s="187">
        <f t="shared" si="21"/>
        <v>0</v>
      </c>
      <c r="H185" s="186"/>
      <c r="I185" s="187">
        <f t="shared" si="22"/>
        <v>0</v>
      </c>
      <c r="J185" s="186"/>
      <c r="K185" s="187">
        <f t="shared" si="23"/>
        <v>0</v>
      </c>
      <c r="L185" s="187">
        <v>21</v>
      </c>
      <c r="M185" s="187">
        <f t="shared" si="24"/>
        <v>0</v>
      </c>
      <c r="N185" s="185">
        <v>2.9999999999999997E-4</v>
      </c>
      <c r="O185" s="185">
        <f t="shared" si="25"/>
        <v>0</v>
      </c>
      <c r="P185" s="185">
        <v>0</v>
      </c>
      <c r="Q185" s="185">
        <f t="shared" si="26"/>
        <v>0</v>
      </c>
      <c r="R185" s="187"/>
      <c r="S185" s="187" t="s">
        <v>202</v>
      </c>
      <c r="T185" s="188" t="s">
        <v>203</v>
      </c>
      <c r="U185" s="158">
        <v>12.21</v>
      </c>
      <c r="V185" s="158">
        <f t="shared" si="27"/>
        <v>12.21</v>
      </c>
      <c r="W185" s="158"/>
      <c r="X185" s="158" t="s">
        <v>183</v>
      </c>
      <c r="Y185" s="158" t="s">
        <v>159</v>
      </c>
      <c r="Z185" s="148"/>
      <c r="AA185" s="148"/>
      <c r="AB185" s="148"/>
      <c r="AC185" s="148"/>
      <c r="AD185" s="148"/>
      <c r="AE185" s="148"/>
      <c r="AF185" s="148"/>
      <c r="AG185" s="148" t="s">
        <v>184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82">
        <v>101</v>
      </c>
      <c r="B186" s="183" t="s">
        <v>421</v>
      </c>
      <c r="C186" s="191" t="s">
        <v>422</v>
      </c>
      <c r="D186" s="184" t="s">
        <v>250</v>
      </c>
      <c r="E186" s="185">
        <v>1</v>
      </c>
      <c r="F186" s="186"/>
      <c r="G186" s="187">
        <f t="shared" si="21"/>
        <v>0</v>
      </c>
      <c r="H186" s="186"/>
      <c r="I186" s="187">
        <f t="shared" si="22"/>
        <v>0</v>
      </c>
      <c r="J186" s="186"/>
      <c r="K186" s="187">
        <f t="shared" si="23"/>
        <v>0</v>
      </c>
      <c r="L186" s="187">
        <v>21</v>
      </c>
      <c r="M186" s="187">
        <f t="shared" si="24"/>
        <v>0</v>
      </c>
      <c r="N186" s="185">
        <v>0</v>
      </c>
      <c r="O186" s="185">
        <f t="shared" si="25"/>
        <v>0</v>
      </c>
      <c r="P186" s="185">
        <v>0</v>
      </c>
      <c r="Q186" s="185">
        <f t="shared" si="26"/>
        <v>0</v>
      </c>
      <c r="R186" s="187"/>
      <c r="S186" s="187" t="s">
        <v>202</v>
      </c>
      <c r="T186" s="188" t="s">
        <v>203</v>
      </c>
      <c r="U186" s="158">
        <v>12.21</v>
      </c>
      <c r="V186" s="158">
        <f t="shared" si="27"/>
        <v>12.21</v>
      </c>
      <c r="W186" s="158"/>
      <c r="X186" s="158" t="s">
        <v>158</v>
      </c>
      <c r="Y186" s="158" t="s">
        <v>159</v>
      </c>
      <c r="Z186" s="148"/>
      <c r="AA186" s="148"/>
      <c r="AB186" s="148"/>
      <c r="AC186" s="148"/>
      <c r="AD186" s="148"/>
      <c r="AE186" s="148"/>
      <c r="AF186" s="148"/>
      <c r="AG186" s="148" t="s">
        <v>160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74">
        <v>102</v>
      </c>
      <c r="B187" s="175" t="s">
        <v>423</v>
      </c>
      <c r="C187" s="190" t="s">
        <v>424</v>
      </c>
      <c r="D187" s="176" t="s">
        <v>155</v>
      </c>
      <c r="E187" s="177">
        <v>1</v>
      </c>
      <c r="F187" s="178"/>
      <c r="G187" s="179">
        <f t="shared" si="21"/>
        <v>0</v>
      </c>
      <c r="H187" s="178"/>
      <c r="I187" s="179">
        <f t="shared" si="22"/>
        <v>0</v>
      </c>
      <c r="J187" s="178"/>
      <c r="K187" s="179">
        <f t="shared" si="23"/>
        <v>0</v>
      </c>
      <c r="L187" s="179">
        <v>21</v>
      </c>
      <c r="M187" s="179">
        <f t="shared" si="24"/>
        <v>0</v>
      </c>
      <c r="N187" s="177">
        <v>0</v>
      </c>
      <c r="O187" s="177">
        <f t="shared" si="25"/>
        <v>0</v>
      </c>
      <c r="P187" s="177">
        <v>0</v>
      </c>
      <c r="Q187" s="177">
        <f t="shared" si="26"/>
        <v>0</v>
      </c>
      <c r="R187" s="179"/>
      <c r="S187" s="179" t="s">
        <v>202</v>
      </c>
      <c r="T187" s="180" t="s">
        <v>203</v>
      </c>
      <c r="U187" s="158">
        <v>12.21</v>
      </c>
      <c r="V187" s="158">
        <f t="shared" si="27"/>
        <v>12.21</v>
      </c>
      <c r="W187" s="158"/>
      <c r="X187" s="158" t="s">
        <v>158</v>
      </c>
      <c r="Y187" s="158" t="s">
        <v>159</v>
      </c>
      <c r="Z187" s="148"/>
      <c r="AA187" s="148"/>
      <c r="AB187" s="148"/>
      <c r="AC187" s="148"/>
      <c r="AD187" s="148"/>
      <c r="AE187" s="148"/>
      <c r="AF187" s="148"/>
      <c r="AG187" s="148" t="s">
        <v>160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2" x14ac:dyDescent="0.2">
      <c r="A188" s="155"/>
      <c r="B188" s="156"/>
      <c r="C188" s="255" t="s">
        <v>425</v>
      </c>
      <c r="D188" s="256"/>
      <c r="E188" s="256"/>
      <c r="F188" s="256"/>
      <c r="G188" s="256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233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82">
        <v>103</v>
      </c>
      <c r="B189" s="183" t="s">
        <v>426</v>
      </c>
      <c r="C189" s="191" t="s">
        <v>427</v>
      </c>
      <c r="D189" s="184" t="s">
        <v>155</v>
      </c>
      <c r="E189" s="185">
        <v>1</v>
      </c>
      <c r="F189" s="186"/>
      <c r="G189" s="187">
        <f>ROUND(E189*F189,2)</f>
        <v>0</v>
      </c>
      <c r="H189" s="186"/>
      <c r="I189" s="187">
        <f>ROUND(E189*H189,2)</f>
        <v>0</v>
      </c>
      <c r="J189" s="186"/>
      <c r="K189" s="187">
        <f>ROUND(E189*J189,2)</f>
        <v>0</v>
      </c>
      <c r="L189" s="187">
        <v>21</v>
      </c>
      <c r="M189" s="187">
        <f>G189*(1+L189/100)</f>
        <v>0</v>
      </c>
      <c r="N189" s="185">
        <v>0</v>
      </c>
      <c r="O189" s="185">
        <f>ROUND(E189*N189,2)</f>
        <v>0</v>
      </c>
      <c r="P189" s="185">
        <v>0</v>
      </c>
      <c r="Q189" s="185">
        <f>ROUND(E189*P189,2)</f>
        <v>0</v>
      </c>
      <c r="R189" s="187"/>
      <c r="S189" s="187" t="s">
        <v>202</v>
      </c>
      <c r="T189" s="188" t="s">
        <v>203</v>
      </c>
      <c r="U189" s="158">
        <v>12.21</v>
      </c>
      <c r="V189" s="158">
        <f>ROUND(E189*U189,2)</f>
        <v>12.21</v>
      </c>
      <c r="W189" s="158"/>
      <c r="X189" s="158" t="s">
        <v>158</v>
      </c>
      <c r="Y189" s="158" t="s">
        <v>159</v>
      </c>
      <c r="Z189" s="148"/>
      <c r="AA189" s="148"/>
      <c r="AB189" s="148"/>
      <c r="AC189" s="148"/>
      <c r="AD189" s="148"/>
      <c r="AE189" s="148"/>
      <c r="AF189" s="148"/>
      <c r="AG189" s="148" t="s">
        <v>160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82">
        <v>104</v>
      </c>
      <c r="B190" s="183" t="s">
        <v>428</v>
      </c>
      <c r="C190" s="191" t="s">
        <v>429</v>
      </c>
      <c r="D190" s="184" t="s">
        <v>224</v>
      </c>
      <c r="E190" s="185">
        <v>4.5490000000000003E-2</v>
      </c>
      <c r="F190" s="186"/>
      <c r="G190" s="187">
        <f>ROUND(E190*F190,2)</f>
        <v>0</v>
      </c>
      <c r="H190" s="186"/>
      <c r="I190" s="187">
        <f>ROUND(E190*H190,2)</f>
        <v>0</v>
      </c>
      <c r="J190" s="186"/>
      <c r="K190" s="187">
        <f>ROUND(E190*J190,2)</f>
        <v>0</v>
      </c>
      <c r="L190" s="187">
        <v>21</v>
      </c>
      <c r="M190" s="187">
        <f>G190*(1+L190/100)</f>
        <v>0</v>
      </c>
      <c r="N190" s="185">
        <v>0</v>
      </c>
      <c r="O190" s="185">
        <f>ROUND(E190*N190,2)</f>
        <v>0</v>
      </c>
      <c r="P190" s="185">
        <v>0</v>
      </c>
      <c r="Q190" s="185">
        <f>ROUND(E190*P190,2)</f>
        <v>0</v>
      </c>
      <c r="R190" s="187"/>
      <c r="S190" s="187" t="s">
        <v>202</v>
      </c>
      <c r="T190" s="188" t="s">
        <v>203</v>
      </c>
      <c r="U190" s="158">
        <v>12.21</v>
      </c>
      <c r="V190" s="158">
        <f>ROUND(E190*U190,2)</f>
        <v>0.56000000000000005</v>
      </c>
      <c r="W190" s="158"/>
      <c r="X190" s="158" t="s">
        <v>225</v>
      </c>
      <c r="Y190" s="158" t="s">
        <v>159</v>
      </c>
      <c r="Z190" s="148"/>
      <c r="AA190" s="148"/>
      <c r="AB190" s="148"/>
      <c r="AC190" s="148"/>
      <c r="AD190" s="148"/>
      <c r="AE190" s="148"/>
      <c r="AF190" s="148"/>
      <c r="AG190" s="148" t="s">
        <v>226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x14ac:dyDescent="0.2">
      <c r="A191" s="167" t="s">
        <v>151</v>
      </c>
      <c r="B191" s="168" t="s">
        <v>101</v>
      </c>
      <c r="C191" s="189" t="s">
        <v>102</v>
      </c>
      <c r="D191" s="169"/>
      <c r="E191" s="170"/>
      <c r="F191" s="171"/>
      <c r="G191" s="171">
        <f>SUMIF(AG192:AG249,"&lt;&gt;NOR",G192:G249)</f>
        <v>0</v>
      </c>
      <c r="H191" s="171"/>
      <c r="I191" s="171">
        <f>SUM(I192:I249)</f>
        <v>0</v>
      </c>
      <c r="J191" s="171"/>
      <c r="K191" s="171">
        <f>SUM(K192:K249)</f>
        <v>0</v>
      </c>
      <c r="L191" s="171"/>
      <c r="M191" s="171">
        <f>SUM(M192:M249)</f>
        <v>0</v>
      </c>
      <c r="N191" s="170"/>
      <c r="O191" s="170">
        <f>SUM(O192:O249)</f>
        <v>0.43000000000000005</v>
      </c>
      <c r="P191" s="170"/>
      <c r="Q191" s="170">
        <f>SUM(Q192:Q249)</f>
        <v>0.37</v>
      </c>
      <c r="R191" s="171"/>
      <c r="S191" s="171"/>
      <c r="T191" s="172"/>
      <c r="U191" s="166"/>
      <c r="V191" s="166">
        <f>SUM(V192:V249)</f>
        <v>13.26</v>
      </c>
      <c r="W191" s="166"/>
      <c r="X191" s="166"/>
      <c r="Y191" s="166"/>
      <c r="AG191" t="s">
        <v>152</v>
      </c>
    </row>
    <row r="192" spans="1:60" outlineLevel="1" x14ac:dyDescent="0.2">
      <c r="A192" s="182">
        <v>105</v>
      </c>
      <c r="B192" s="183" t="s">
        <v>430</v>
      </c>
      <c r="C192" s="191" t="s">
        <v>431</v>
      </c>
      <c r="D192" s="184" t="s">
        <v>181</v>
      </c>
      <c r="E192" s="185">
        <v>4</v>
      </c>
      <c r="F192" s="186"/>
      <c r="G192" s="187">
        <f>ROUND(E192*F192,2)</f>
        <v>0</v>
      </c>
      <c r="H192" s="186"/>
      <c r="I192" s="187">
        <f>ROUND(E192*H192,2)</f>
        <v>0</v>
      </c>
      <c r="J192" s="186"/>
      <c r="K192" s="187">
        <f>ROUND(E192*J192,2)</f>
        <v>0</v>
      </c>
      <c r="L192" s="187">
        <v>21</v>
      </c>
      <c r="M192" s="187">
        <f>G192*(1+L192/100)</f>
        <v>0</v>
      </c>
      <c r="N192" s="185">
        <v>0</v>
      </c>
      <c r="O192" s="185">
        <f>ROUND(E192*N192,2)</f>
        <v>0</v>
      </c>
      <c r="P192" s="185">
        <v>9.3579999999999997E-2</v>
      </c>
      <c r="Q192" s="185">
        <f>ROUND(E192*P192,2)</f>
        <v>0.37</v>
      </c>
      <c r="R192" s="187" t="s">
        <v>261</v>
      </c>
      <c r="S192" s="187" t="s">
        <v>157</v>
      </c>
      <c r="T192" s="188" t="s">
        <v>157</v>
      </c>
      <c r="U192" s="158">
        <v>0.35</v>
      </c>
      <c r="V192" s="158">
        <f>ROUND(E192*U192,2)</f>
        <v>1.4</v>
      </c>
      <c r="W192" s="158"/>
      <c r="X192" s="158" t="s">
        <v>158</v>
      </c>
      <c r="Y192" s="158" t="s">
        <v>159</v>
      </c>
      <c r="Z192" s="148"/>
      <c r="AA192" s="148"/>
      <c r="AB192" s="148"/>
      <c r="AC192" s="148"/>
      <c r="AD192" s="148"/>
      <c r="AE192" s="148"/>
      <c r="AF192" s="148"/>
      <c r="AG192" s="148" t="s">
        <v>160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82">
        <v>106</v>
      </c>
      <c r="B193" s="183" t="s">
        <v>432</v>
      </c>
      <c r="C193" s="191" t="s">
        <v>433</v>
      </c>
      <c r="D193" s="184" t="s">
        <v>250</v>
      </c>
      <c r="E193" s="185">
        <v>16</v>
      </c>
      <c r="F193" s="186"/>
      <c r="G193" s="187">
        <f>ROUND(E193*F193,2)</f>
        <v>0</v>
      </c>
      <c r="H193" s="186"/>
      <c r="I193" s="187">
        <f>ROUND(E193*H193,2)</f>
        <v>0</v>
      </c>
      <c r="J193" s="186"/>
      <c r="K193" s="187">
        <f>ROUND(E193*J193,2)</f>
        <v>0</v>
      </c>
      <c r="L193" s="187">
        <v>21</v>
      </c>
      <c r="M193" s="187">
        <f>G193*(1+L193/100)</f>
        <v>0</v>
      </c>
      <c r="N193" s="185">
        <v>1.15E-3</v>
      </c>
      <c r="O193" s="185">
        <f>ROUND(E193*N193,2)</f>
        <v>0.02</v>
      </c>
      <c r="P193" s="185">
        <v>0</v>
      </c>
      <c r="Q193" s="185">
        <f>ROUND(E193*P193,2)</f>
        <v>0</v>
      </c>
      <c r="R193" s="187"/>
      <c r="S193" s="187" t="s">
        <v>202</v>
      </c>
      <c r="T193" s="188" t="s">
        <v>203</v>
      </c>
      <c r="U193" s="158">
        <v>0.114</v>
      </c>
      <c r="V193" s="158">
        <f>ROUND(E193*U193,2)</f>
        <v>1.82</v>
      </c>
      <c r="W193" s="158"/>
      <c r="X193" s="158" t="s">
        <v>158</v>
      </c>
      <c r="Y193" s="158" t="s">
        <v>159</v>
      </c>
      <c r="Z193" s="148"/>
      <c r="AA193" s="148"/>
      <c r="AB193" s="148"/>
      <c r="AC193" s="148"/>
      <c r="AD193" s="148"/>
      <c r="AE193" s="148"/>
      <c r="AF193" s="148"/>
      <c r="AG193" s="148" t="s">
        <v>160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74">
        <v>107</v>
      </c>
      <c r="B194" s="175" t="s">
        <v>434</v>
      </c>
      <c r="C194" s="190" t="s">
        <v>435</v>
      </c>
      <c r="D194" s="176" t="s">
        <v>155</v>
      </c>
      <c r="E194" s="177">
        <v>1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7">
        <v>5.8500000000000002E-3</v>
      </c>
      <c r="O194" s="177">
        <f>ROUND(E194*N194,2)</f>
        <v>0.01</v>
      </c>
      <c r="P194" s="177">
        <v>0</v>
      </c>
      <c r="Q194" s="177">
        <f>ROUND(E194*P194,2)</f>
        <v>0</v>
      </c>
      <c r="R194" s="179"/>
      <c r="S194" s="179" t="s">
        <v>202</v>
      </c>
      <c r="T194" s="180" t="s">
        <v>203</v>
      </c>
      <c r="U194" s="158">
        <v>0</v>
      </c>
      <c r="V194" s="158">
        <f>ROUND(E194*U194,2)</f>
        <v>0</v>
      </c>
      <c r="W194" s="158"/>
      <c r="X194" s="158" t="s">
        <v>183</v>
      </c>
      <c r="Y194" s="158" t="s">
        <v>159</v>
      </c>
      <c r="Z194" s="148"/>
      <c r="AA194" s="148"/>
      <c r="AB194" s="148"/>
      <c r="AC194" s="148"/>
      <c r="AD194" s="148"/>
      <c r="AE194" s="148"/>
      <c r="AF194" s="148"/>
      <c r="AG194" s="148" t="s">
        <v>184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2.5" outlineLevel="2" x14ac:dyDescent="0.2">
      <c r="A195" s="155"/>
      <c r="B195" s="156"/>
      <c r="C195" s="255" t="s">
        <v>436</v>
      </c>
      <c r="D195" s="256"/>
      <c r="E195" s="256"/>
      <c r="F195" s="256"/>
      <c r="G195" s="256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8"/>
      <c r="AA195" s="148"/>
      <c r="AB195" s="148"/>
      <c r="AC195" s="148"/>
      <c r="AD195" s="148"/>
      <c r="AE195" s="148"/>
      <c r="AF195" s="148"/>
      <c r="AG195" s="148" t="s">
        <v>233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81" t="str">
        <f>C195</f>
        <v>OBĚHOVÉ ČERPADLO S FM, S MOŽNOSTÍ REGULAČNÍHO REŽIMU - KONSTANTNÍ TLAK (PROMĚNNÝ PRŮTOK) Q=3m3/h; H=6m v. sl., LITINOVÉ TĚLO ČERPADLA, PŘIPOJENÍ 6/4", PN16, PŘÍKON 9-153W, 230V</v>
      </c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74">
        <v>108</v>
      </c>
      <c r="B196" s="175" t="s">
        <v>437</v>
      </c>
      <c r="C196" s="190" t="s">
        <v>435</v>
      </c>
      <c r="D196" s="176" t="s">
        <v>155</v>
      </c>
      <c r="E196" s="177">
        <v>1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7">
        <v>5.8500000000000002E-3</v>
      </c>
      <c r="O196" s="177">
        <f>ROUND(E196*N196,2)</f>
        <v>0.01</v>
      </c>
      <c r="P196" s="177">
        <v>0</v>
      </c>
      <c r="Q196" s="177">
        <f>ROUND(E196*P196,2)</f>
        <v>0</v>
      </c>
      <c r="R196" s="179"/>
      <c r="S196" s="179" t="s">
        <v>202</v>
      </c>
      <c r="T196" s="180" t="s">
        <v>203</v>
      </c>
      <c r="U196" s="158">
        <v>0</v>
      </c>
      <c r="V196" s="158">
        <f>ROUND(E196*U196,2)</f>
        <v>0</v>
      </c>
      <c r="W196" s="158"/>
      <c r="X196" s="158" t="s">
        <v>183</v>
      </c>
      <c r="Y196" s="158" t="s">
        <v>159</v>
      </c>
      <c r="Z196" s="148"/>
      <c r="AA196" s="148"/>
      <c r="AB196" s="148"/>
      <c r="AC196" s="148"/>
      <c r="AD196" s="148"/>
      <c r="AE196" s="148"/>
      <c r="AF196" s="148"/>
      <c r="AG196" s="148" t="s">
        <v>184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ht="22.5" outlineLevel="2" x14ac:dyDescent="0.2">
      <c r="A197" s="155"/>
      <c r="B197" s="156"/>
      <c r="C197" s="255" t="s">
        <v>436</v>
      </c>
      <c r="D197" s="256"/>
      <c r="E197" s="256"/>
      <c r="F197" s="256"/>
      <c r="G197" s="256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8"/>
      <c r="AA197" s="148"/>
      <c r="AB197" s="148"/>
      <c r="AC197" s="148"/>
      <c r="AD197" s="148"/>
      <c r="AE197" s="148"/>
      <c r="AF197" s="148"/>
      <c r="AG197" s="148" t="s">
        <v>233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81" t="str">
        <f>C197</f>
        <v>OBĚHOVÉ ČERPADLO S FM, S MOŽNOSTÍ REGULAČNÍHO REŽIMU - KONSTANTNÍ TLAK (PROMĚNNÝ PRŮTOK) Q=3m3/h; H=6m v. sl., LITINOVÉ TĚLO ČERPADLA, PŘIPOJENÍ 6/4", PN16, PŘÍKON 9-153W, 230V</v>
      </c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74">
        <v>109</v>
      </c>
      <c r="B198" s="175" t="s">
        <v>438</v>
      </c>
      <c r="C198" s="190" t="s">
        <v>435</v>
      </c>
      <c r="D198" s="176" t="s">
        <v>155</v>
      </c>
      <c r="E198" s="177">
        <v>1</v>
      </c>
      <c r="F198" s="178"/>
      <c r="G198" s="179">
        <f>ROUND(E198*F198,2)</f>
        <v>0</v>
      </c>
      <c r="H198" s="178"/>
      <c r="I198" s="179">
        <f>ROUND(E198*H198,2)</f>
        <v>0</v>
      </c>
      <c r="J198" s="178"/>
      <c r="K198" s="179">
        <f>ROUND(E198*J198,2)</f>
        <v>0</v>
      </c>
      <c r="L198" s="179">
        <v>21</v>
      </c>
      <c r="M198" s="179">
        <f>G198*(1+L198/100)</f>
        <v>0</v>
      </c>
      <c r="N198" s="177">
        <v>5.8500000000000002E-3</v>
      </c>
      <c r="O198" s="177">
        <f>ROUND(E198*N198,2)</f>
        <v>0.01</v>
      </c>
      <c r="P198" s="177">
        <v>0</v>
      </c>
      <c r="Q198" s="177">
        <f>ROUND(E198*P198,2)</f>
        <v>0</v>
      </c>
      <c r="R198" s="179"/>
      <c r="S198" s="179" t="s">
        <v>202</v>
      </c>
      <c r="T198" s="180" t="s">
        <v>203</v>
      </c>
      <c r="U198" s="158">
        <v>0</v>
      </c>
      <c r="V198" s="158">
        <f>ROUND(E198*U198,2)</f>
        <v>0</v>
      </c>
      <c r="W198" s="158"/>
      <c r="X198" s="158" t="s">
        <v>183</v>
      </c>
      <c r="Y198" s="158" t="s">
        <v>159</v>
      </c>
      <c r="Z198" s="148"/>
      <c r="AA198" s="148"/>
      <c r="AB198" s="148"/>
      <c r="AC198" s="148"/>
      <c r="AD198" s="148"/>
      <c r="AE198" s="148"/>
      <c r="AF198" s="148"/>
      <c r="AG198" s="148" t="s">
        <v>184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2" x14ac:dyDescent="0.2">
      <c r="A199" s="155"/>
      <c r="B199" s="156"/>
      <c r="C199" s="255" t="s">
        <v>439</v>
      </c>
      <c r="D199" s="256"/>
      <c r="E199" s="256"/>
      <c r="F199" s="256"/>
      <c r="G199" s="256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8"/>
      <c r="AA199" s="148"/>
      <c r="AB199" s="148"/>
      <c r="AC199" s="148"/>
      <c r="AD199" s="148"/>
      <c r="AE199" s="148"/>
      <c r="AF199" s="148"/>
      <c r="AG199" s="148" t="s">
        <v>233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81" t="str">
        <f>C199</f>
        <v>OBĚHOVÉ ČERPADLO S FM, S MOŽNOSTÍ REGULAČNÍHO REŽIMU - KONSTANTNÍ TLAK (PROMĚNNÝ PRŮTOK) Q=1m3/h; H=6m v. sl., LITINOVÉ TĚLO ČERPADLA, PŘIPOJENÍ 6/4", PN10, PŘÍKON 3-50W, 230V</v>
      </c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74">
        <v>110</v>
      </c>
      <c r="B200" s="175" t="s">
        <v>440</v>
      </c>
      <c r="C200" s="190" t="s">
        <v>435</v>
      </c>
      <c r="D200" s="176" t="s">
        <v>155</v>
      </c>
      <c r="E200" s="177">
        <v>1</v>
      </c>
      <c r="F200" s="178"/>
      <c r="G200" s="179">
        <f>ROUND(E200*F200,2)</f>
        <v>0</v>
      </c>
      <c r="H200" s="178"/>
      <c r="I200" s="179">
        <f>ROUND(E200*H200,2)</f>
        <v>0</v>
      </c>
      <c r="J200" s="178"/>
      <c r="K200" s="179">
        <f>ROUND(E200*J200,2)</f>
        <v>0</v>
      </c>
      <c r="L200" s="179">
        <v>21</v>
      </c>
      <c r="M200" s="179">
        <f>G200*(1+L200/100)</f>
        <v>0</v>
      </c>
      <c r="N200" s="177">
        <v>5.8500000000000002E-3</v>
      </c>
      <c r="O200" s="177">
        <f>ROUND(E200*N200,2)</f>
        <v>0.01</v>
      </c>
      <c r="P200" s="177">
        <v>0</v>
      </c>
      <c r="Q200" s="177">
        <f>ROUND(E200*P200,2)</f>
        <v>0</v>
      </c>
      <c r="R200" s="179"/>
      <c r="S200" s="179" t="s">
        <v>202</v>
      </c>
      <c r="T200" s="180" t="s">
        <v>203</v>
      </c>
      <c r="U200" s="158">
        <v>0</v>
      </c>
      <c r="V200" s="158">
        <f>ROUND(E200*U200,2)</f>
        <v>0</v>
      </c>
      <c r="W200" s="158"/>
      <c r="X200" s="158" t="s">
        <v>183</v>
      </c>
      <c r="Y200" s="158" t="s">
        <v>159</v>
      </c>
      <c r="Z200" s="148"/>
      <c r="AA200" s="148"/>
      <c r="AB200" s="148"/>
      <c r="AC200" s="148"/>
      <c r="AD200" s="148"/>
      <c r="AE200" s="148"/>
      <c r="AF200" s="148"/>
      <c r="AG200" s="148" t="s">
        <v>184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2" x14ac:dyDescent="0.2">
      <c r="A201" s="155"/>
      <c r="B201" s="156"/>
      <c r="C201" s="255" t="s">
        <v>441</v>
      </c>
      <c r="D201" s="256"/>
      <c r="E201" s="256"/>
      <c r="F201" s="256"/>
      <c r="G201" s="256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8"/>
      <c r="AA201" s="148"/>
      <c r="AB201" s="148"/>
      <c r="AC201" s="148"/>
      <c r="AD201" s="148"/>
      <c r="AE201" s="148"/>
      <c r="AF201" s="148"/>
      <c r="AG201" s="148" t="s">
        <v>233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81" t="str">
        <f>C201</f>
        <v>OBĚHOVÉ ČERPADLO S FM, S MOŽNOSTÍ REGULAČNÍHO REŽIMU - KONSTANTNÍ TLAK (PROMĚNNÝ PRŮTOK) Q=4m3/h; H=6m v. sl., LITINOVÉ TĚLO ČERPADLA, PŘIPOJENÍ 6/4", PN10, PŘÍKON 9-153W, 230V</v>
      </c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74">
        <v>111</v>
      </c>
      <c r="B202" s="175" t="s">
        <v>442</v>
      </c>
      <c r="C202" s="190" t="s">
        <v>435</v>
      </c>
      <c r="D202" s="176" t="s">
        <v>155</v>
      </c>
      <c r="E202" s="177">
        <v>1</v>
      </c>
      <c r="F202" s="178"/>
      <c r="G202" s="179">
        <f>ROUND(E202*F202,2)</f>
        <v>0</v>
      </c>
      <c r="H202" s="178"/>
      <c r="I202" s="179">
        <f>ROUND(E202*H202,2)</f>
        <v>0</v>
      </c>
      <c r="J202" s="178"/>
      <c r="K202" s="179">
        <f>ROUND(E202*J202,2)</f>
        <v>0</v>
      </c>
      <c r="L202" s="179">
        <v>21</v>
      </c>
      <c r="M202" s="179">
        <f>G202*(1+L202/100)</f>
        <v>0</v>
      </c>
      <c r="N202" s="177">
        <v>5.8500000000000002E-3</v>
      </c>
      <c r="O202" s="177">
        <f>ROUND(E202*N202,2)</f>
        <v>0.01</v>
      </c>
      <c r="P202" s="177">
        <v>0</v>
      </c>
      <c r="Q202" s="177">
        <f>ROUND(E202*P202,2)</f>
        <v>0</v>
      </c>
      <c r="R202" s="179"/>
      <c r="S202" s="179" t="s">
        <v>202</v>
      </c>
      <c r="T202" s="180" t="s">
        <v>203</v>
      </c>
      <c r="U202" s="158">
        <v>0</v>
      </c>
      <c r="V202" s="158">
        <f>ROUND(E202*U202,2)</f>
        <v>0</v>
      </c>
      <c r="W202" s="158"/>
      <c r="X202" s="158" t="s">
        <v>183</v>
      </c>
      <c r="Y202" s="158" t="s">
        <v>159</v>
      </c>
      <c r="Z202" s="148"/>
      <c r="AA202" s="148"/>
      <c r="AB202" s="148"/>
      <c r="AC202" s="148"/>
      <c r="AD202" s="148"/>
      <c r="AE202" s="148"/>
      <c r="AF202" s="148"/>
      <c r="AG202" s="148" t="s">
        <v>184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ht="22.5" outlineLevel="2" x14ac:dyDescent="0.2">
      <c r="A203" s="155"/>
      <c r="B203" s="156"/>
      <c r="C203" s="255" t="s">
        <v>441</v>
      </c>
      <c r="D203" s="256"/>
      <c r="E203" s="256"/>
      <c r="F203" s="256"/>
      <c r="G203" s="256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233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81" t="str">
        <f>C203</f>
        <v>OBĚHOVÉ ČERPADLO S FM, S MOŽNOSTÍ REGULAČNÍHO REŽIMU - KONSTANTNÍ TLAK (PROMĚNNÝ PRŮTOK) Q=4m3/h; H=6m v. sl., LITINOVÉ TĚLO ČERPADLA, PŘIPOJENÍ 6/4", PN10, PŘÍKON 9-153W, 230V</v>
      </c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74">
        <v>112</v>
      </c>
      <c r="B204" s="175" t="s">
        <v>443</v>
      </c>
      <c r="C204" s="190" t="s">
        <v>444</v>
      </c>
      <c r="D204" s="176" t="s">
        <v>250</v>
      </c>
      <c r="E204" s="177">
        <v>5</v>
      </c>
      <c r="F204" s="178"/>
      <c r="G204" s="179">
        <f>ROUND(E204*F204,2)</f>
        <v>0</v>
      </c>
      <c r="H204" s="178"/>
      <c r="I204" s="179">
        <f>ROUND(E204*H204,2)</f>
        <v>0</v>
      </c>
      <c r="J204" s="178"/>
      <c r="K204" s="179">
        <f>ROUND(E204*J204,2)</f>
        <v>0</v>
      </c>
      <c r="L204" s="179">
        <v>21</v>
      </c>
      <c r="M204" s="179">
        <f>G204*(1+L204/100)</f>
        <v>0</v>
      </c>
      <c r="N204" s="177">
        <v>5.9000000000000003E-4</v>
      </c>
      <c r="O204" s="177">
        <f>ROUND(E204*N204,2)</f>
        <v>0</v>
      </c>
      <c r="P204" s="177">
        <v>0</v>
      </c>
      <c r="Q204" s="177">
        <f>ROUND(E204*P204,2)</f>
        <v>0</v>
      </c>
      <c r="R204" s="179" t="s">
        <v>261</v>
      </c>
      <c r="S204" s="179" t="s">
        <v>157</v>
      </c>
      <c r="T204" s="180" t="s">
        <v>157</v>
      </c>
      <c r="U204" s="158">
        <v>0.53</v>
      </c>
      <c r="V204" s="158">
        <f>ROUND(E204*U204,2)</f>
        <v>2.65</v>
      </c>
      <c r="W204" s="158"/>
      <c r="X204" s="158" t="s">
        <v>158</v>
      </c>
      <c r="Y204" s="158" t="s">
        <v>159</v>
      </c>
      <c r="Z204" s="148"/>
      <c r="AA204" s="148"/>
      <c r="AB204" s="148"/>
      <c r="AC204" s="148"/>
      <c r="AD204" s="148"/>
      <c r="AE204" s="148"/>
      <c r="AF204" s="148"/>
      <c r="AG204" s="148" t="s">
        <v>160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2" x14ac:dyDescent="0.2">
      <c r="A205" s="155"/>
      <c r="B205" s="156"/>
      <c r="C205" s="192" t="s">
        <v>445</v>
      </c>
      <c r="D205" s="159"/>
      <c r="E205" s="160">
        <v>1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8"/>
      <c r="AA205" s="148"/>
      <c r="AB205" s="148"/>
      <c r="AC205" s="148"/>
      <c r="AD205" s="148"/>
      <c r="AE205" s="148"/>
      <c r="AF205" s="148"/>
      <c r="AG205" s="148" t="s">
        <v>188</v>
      </c>
      <c r="AH205" s="148">
        <v>5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3" x14ac:dyDescent="0.2">
      <c r="A206" s="155"/>
      <c r="B206" s="156"/>
      <c r="C206" s="192" t="s">
        <v>446</v>
      </c>
      <c r="D206" s="159"/>
      <c r="E206" s="160">
        <v>1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188</v>
      </c>
      <c r="AH206" s="148">
        <v>5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3" x14ac:dyDescent="0.2">
      <c r="A207" s="155"/>
      <c r="B207" s="156"/>
      <c r="C207" s="192" t="s">
        <v>447</v>
      </c>
      <c r="D207" s="159"/>
      <c r="E207" s="160">
        <v>1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8"/>
      <c r="AA207" s="148"/>
      <c r="AB207" s="148"/>
      <c r="AC207" s="148"/>
      <c r="AD207" s="148"/>
      <c r="AE207" s="148"/>
      <c r="AF207" s="148"/>
      <c r="AG207" s="148" t="s">
        <v>188</v>
      </c>
      <c r="AH207" s="148">
        <v>5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3" x14ac:dyDescent="0.2">
      <c r="A208" s="155"/>
      <c r="B208" s="156"/>
      <c r="C208" s="192" t="s">
        <v>448</v>
      </c>
      <c r="D208" s="159"/>
      <c r="E208" s="160">
        <v>1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188</v>
      </c>
      <c r="AH208" s="148">
        <v>5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3" x14ac:dyDescent="0.2">
      <c r="A209" s="155"/>
      <c r="B209" s="156"/>
      <c r="C209" s="192" t="s">
        <v>449</v>
      </c>
      <c r="D209" s="159"/>
      <c r="E209" s="160">
        <v>1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8"/>
      <c r="AA209" s="148"/>
      <c r="AB209" s="148"/>
      <c r="AC209" s="148"/>
      <c r="AD209" s="148"/>
      <c r="AE209" s="148"/>
      <c r="AF209" s="148"/>
      <c r="AG209" s="148" t="s">
        <v>188</v>
      </c>
      <c r="AH209" s="148">
        <v>5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74">
        <v>113</v>
      </c>
      <c r="B210" s="175" t="s">
        <v>450</v>
      </c>
      <c r="C210" s="190" t="s">
        <v>451</v>
      </c>
      <c r="D210" s="176" t="s">
        <v>155</v>
      </c>
      <c r="E210" s="177">
        <v>1</v>
      </c>
      <c r="F210" s="178"/>
      <c r="G210" s="179">
        <f>ROUND(E210*F210,2)</f>
        <v>0</v>
      </c>
      <c r="H210" s="178"/>
      <c r="I210" s="179">
        <f>ROUND(E210*H210,2)</f>
        <v>0</v>
      </c>
      <c r="J210" s="178"/>
      <c r="K210" s="179">
        <f>ROUND(E210*J210,2)</f>
        <v>0</v>
      </c>
      <c r="L210" s="179">
        <v>21</v>
      </c>
      <c r="M210" s="179">
        <f>G210*(1+L210/100)</f>
        <v>0</v>
      </c>
      <c r="N210" s="177">
        <v>5.0000000000000001E-4</v>
      </c>
      <c r="O210" s="177">
        <f>ROUND(E210*N210,2)</f>
        <v>0</v>
      </c>
      <c r="P210" s="177">
        <v>0</v>
      </c>
      <c r="Q210" s="177">
        <f>ROUND(E210*P210,2)</f>
        <v>0</v>
      </c>
      <c r="R210" s="179"/>
      <c r="S210" s="179" t="s">
        <v>202</v>
      </c>
      <c r="T210" s="180" t="s">
        <v>203</v>
      </c>
      <c r="U210" s="158">
        <v>0</v>
      </c>
      <c r="V210" s="158">
        <f>ROUND(E210*U210,2)</f>
        <v>0</v>
      </c>
      <c r="W210" s="158"/>
      <c r="X210" s="158" t="s">
        <v>183</v>
      </c>
      <c r="Y210" s="158" t="s">
        <v>159</v>
      </c>
      <c r="Z210" s="148"/>
      <c r="AA210" s="148"/>
      <c r="AB210" s="148"/>
      <c r="AC210" s="148"/>
      <c r="AD210" s="148"/>
      <c r="AE210" s="148"/>
      <c r="AF210" s="148"/>
      <c r="AG210" s="148" t="s">
        <v>184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2" x14ac:dyDescent="0.2">
      <c r="A211" s="155"/>
      <c r="B211" s="156"/>
      <c r="C211" s="192" t="s">
        <v>452</v>
      </c>
      <c r="D211" s="159"/>
      <c r="E211" s="160">
        <v>1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8"/>
      <c r="AA211" s="148"/>
      <c r="AB211" s="148"/>
      <c r="AC211" s="148"/>
      <c r="AD211" s="148"/>
      <c r="AE211" s="148"/>
      <c r="AF211" s="148"/>
      <c r="AG211" s="148" t="s">
        <v>188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74">
        <v>114</v>
      </c>
      <c r="B212" s="175" t="s">
        <v>453</v>
      </c>
      <c r="C212" s="190" t="s">
        <v>454</v>
      </c>
      <c r="D212" s="176" t="s">
        <v>155</v>
      </c>
      <c r="E212" s="177">
        <v>4</v>
      </c>
      <c r="F212" s="178"/>
      <c r="G212" s="179">
        <f>ROUND(E212*F212,2)</f>
        <v>0</v>
      </c>
      <c r="H212" s="178"/>
      <c r="I212" s="179">
        <f>ROUND(E212*H212,2)</f>
        <v>0</v>
      </c>
      <c r="J212" s="178"/>
      <c r="K212" s="179">
        <f>ROUND(E212*J212,2)</f>
        <v>0</v>
      </c>
      <c r="L212" s="179">
        <v>21</v>
      </c>
      <c r="M212" s="179">
        <f>G212*(1+L212/100)</f>
        <v>0</v>
      </c>
      <c r="N212" s="177">
        <v>5.0000000000000001E-4</v>
      </c>
      <c r="O212" s="177">
        <f>ROUND(E212*N212,2)</f>
        <v>0</v>
      </c>
      <c r="P212" s="177">
        <v>0</v>
      </c>
      <c r="Q212" s="177">
        <f>ROUND(E212*P212,2)</f>
        <v>0</v>
      </c>
      <c r="R212" s="179"/>
      <c r="S212" s="179" t="s">
        <v>202</v>
      </c>
      <c r="T212" s="180" t="s">
        <v>203</v>
      </c>
      <c r="U212" s="158">
        <v>0</v>
      </c>
      <c r="V212" s="158">
        <f>ROUND(E212*U212,2)</f>
        <v>0</v>
      </c>
      <c r="W212" s="158"/>
      <c r="X212" s="158" t="s">
        <v>183</v>
      </c>
      <c r="Y212" s="158" t="s">
        <v>159</v>
      </c>
      <c r="Z212" s="148"/>
      <c r="AA212" s="148"/>
      <c r="AB212" s="148"/>
      <c r="AC212" s="148"/>
      <c r="AD212" s="148"/>
      <c r="AE212" s="148"/>
      <c r="AF212" s="148"/>
      <c r="AG212" s="148" t="s">
        <v>184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2" x14ac:dyDescent="0.2">
      <c r="A213" s="155"/>
      <c r="B213" s="156"/>
      <c r="C213" s="192" t="s">
        <v>455</v>
      </c>
      <c r="D213" s="159"/>
      <c r="E213" s="160">
        <v>4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8"/>
      <c r="AA213" s="148"/>
      <c r="AB213" s="148"/>
      <c r="AC213" s="148"/>
      <c r="AD213" s="148"/>
      <c r="AE213" s="148"/>
      <c r="AF213" s="148"/>
      <c r="AG213" s="148" t="s">
        <v>188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74">
        <v>115</v>
      </c>
      <c r="B214" s="175" t="s">
        <v>456</v>
      </c>
      <c r="C214" s="190" t="s">
        <v>457</v>
      </c>
      <c r="D214" s="176" t="s">
        <v>155</v>
      </c>
      <c r="E214" s="177">
        <v>1</v>
      </c>
      <c r="F214" s="178"/>
      <c r="G214" s="179">
        <f>ROUND(E214*F214,2)</f>
        <v>0</v>
      </c>
      <c r="H214" s="178"/>
      <c r="I214" s="179">
        <f>ROUND(E214*H214,2)</f>
        <v>0</v>
      </c>
      <c r="J214" s="178"/>
      <c r="K214" s="179">
        <f>ROUND(E214*J214,2)</f>
        <v>0</v>
      </c>
      <c r="L214" s="179">
        <v>21</v>
      </c>
      <c r="M214" s="179">
        <f>G214*(1+L214/100)</f>
        <v>0</v>
      </c>
      <c r="N214" s="177">
        <v>0</v>
      </c>
      <c r="O214" s="177">
        <f>ROUND(E214*N214,2)</f>
        <v>0</v>
      </c>
      <c r="P214" s="177">
        <v>0</v>
      </c>
      <c r="Q214" s="177">
        <f>ROUND(E214*P214,2)</f>
        <v>0</v>
      </c>
      <c r="R214" s="179" t="s">
        <v>261</v>
      </c>
      <c r="S214" s="179" t="s">
        <v>157</v>
      </c>
      <c r="T214" s="180" t="s">
        <v>157</v>
      </c>
      <c r="U214" s="158">
        <v>0.25800000000000001</v>
      </c>
      <c r="V214" s="158">
        <f>ROUND(E214*U214,2)</f>
        <v>0.26</v>
      </c>
      <c r="W214" s="158"/>
      <c r="X214" s="158" t="s">
        <v>158</v>
      </c>
      <c r="Y214" s="158" t="s">
        <v>159</v>
      </c>
      <c r="Z214" s="148"/>
      <c r="AA214" s="148"/>
      <c r="AB214" s="148"/>
      <c r="AC214" s="148"/>
      <c r="AD214" s="148"/>
      <c r="AE214" s="148"/>
      <c r="AF214" s="148"/>
      <c r="AG214" s="148" t="s">
        <v>160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2" x14ac:dyDescent="0.2">
      <c r="A215" s="155"/>
      <c r="B215" s="156"/>
      <c r="C215" s="192" t="s">
        <v>458</v>
      </c>
      <c r="D215" s="159"/>
      <c r="E215" s="160">
        <v>1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8"/>
      <c r="AA215" s="148"/>
      <c r="AB215" s="148"/>
      <c r="AC215" s="148"/>
      <c r="AD215" s="148"/>
      <c r="AE215" s="148"/>
      <c r="AF215" s="148"/>
      <c r="AG215" s="148" t="s">
        <v>188</v>
      </c>
      <c r="AH215" s="148">
        <v>5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74">
        <v>116</v>
      </c>
      <c r="B216" s="175" t="s">
        <v>459</v>
      </c>
      <c r="C216" s="190" t="s">
        <v>460</v>
      </c>
      <c r="D216" s="176" t="s">
        <v>155</v>
      </c>
      <c r="E216" s="177">
        <v>4</v>
      </c>
      <c r="F216" s="178"/>
      <c r="G216" s="179">
        <f>ROUND(E216*F216,2)</f>
        <v>0</v>
      </c>
      <c r="H216" s="178"/>
      <c r="I216" s="179">
        <f>ROUND(E216*H216,2)</f>
        <v>0</v>
      </c>
      <c r="J216" s="178"/>
      <c r="K216" s="179">
        <f>ROUND(E216*J216,2)</f>
        <v>0</v>
      </c>
      <c r="L216" s="179">
        <v>21</v>
      </c>
      <c r="M216" s="179">
        <f>G216*(1+L216/100)</f>
        <v>0</v>
      </c>
      <c r="N216" s="177">
        <v>0</v>
      </c>
      <c r="O216" s="177">
        <f>ROUND(E216*N216,2)</f>
        <v>0</v>
      </c>
      <c r="P216" s="177">
        <v>0</v>
      </c>
      <c r="Q216" s="177">
        <f>ROUND(E216*P216,2)</f>
        <v>0</v>
      </c>
      <c r="R216" s="179" t="s">
        <v>261</v>
      </c>
      <c r="S216" s="179" t="s">
        <v>157</v>
      </c>
      <c r="T216" s="180" t="s">
        <v>157</v>
      </c>
      <c r="U216" s="158">
        <v>0.28799999999999998</v>
      </c>
      <c r="V216" s="158">
        <f>ROUND(E216*U216,2)</f>
        <v>1.1499999999999999</v>
      </c>
      <c r="W216" s="158"/>
      <c r="X216" s="158" t="s">
        <v>158</v>
      </c>
      <c r="Y216" s="158" t="s">
        <v>159</v>
      </c>
      <c r="Z216" s="148"/>
      <c r="AA216" s="148"/>
      <c r="AB216" s="148"/>
      <c r="AC216" s="148"/>
      <c r="AD216" s="148"/>
      <c r="AE216" s="148"/>
      <c r="AF216" s="148"/>
      <c r="AG216" s="148" t="s">
        <v>160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2" x14ac:dyDescent="0.2">
      <c r="A217" s="155"/>
      <c r="B217" s="156"/>
      <c r="C217" s="192" t="s">
        <v>461</v>
      </c>
      <c r="D217" s="159"/>
      <c r="E217" s="160">
        <v>4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8"/>
      <c r="AA217" s="148"/>
      <c r="AB217" s="148"/>
      <c r="AC217" s="148"/>
      <c r="AD217" s="148"/>
      <c r="AE217" s="148"/>
      <c r="AF217" s="148"/>
      <c r="AG217" s="148" t="s">
        <v>188</v>
      </c>
      <c r="AH217" s="148">
        <v>5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22.5" outlineLevel="1" x14ac:dyDescent="0.2">
      <c r="A218" s="182">
        <v>117</v>
      </c>
      <c r="B218" s="183" t="s">
        <v>462</v>
      </c>
      <c r="C218" s="191" t="s">
        <v>463</v>
      </c>
      <c r="D218" s="184" t="s">
        <v>155</v>
      </c>
      <c r="E218" s="185">
        <v>2</v>
      </c>
      <c r="F218" s="186"/>
      <c r="G218" s="187">
        <f>ROUND(E218*F218,2)</f>
        <v>0</v>
      </c>
      <c r="H218" s="186"/>
      <c r="I218" s="187">
        <f>ROUND(E218*H218,2)</f>
        <v>0</v>
      </c>
      <c r="J218" s="186"/>
      <c r="K218" s="187">
        <f>ROUND(E218*J218,2)</f>
        <v>0</v>
      </c>
      <c r="L218" s="187">
        <v>21</v>
      </c>
      <c r="M218" s="187">
        <f>G218*(1+L218/100)</f>
        <v>0</v>
      </c>
      <c r="N218" s="185">
        <v>1.9900000000000001E-2</v>
      </c>
      <c r="O218" s="185">
        <f>ROUND(E218*N218,2)</f>
        <v>0.04</v>
      </c>
      <c r="P218" s="185">
        <v>0</v>
      </c>
      <c r="Q218" s="185">
        <f>ROUND(E218*P218,2)</f>
        <v>0</v>
      </c>
      <c r="R218" s="187" t="s">
        <v>182</v>
      </c>
      <c r="S218" s="187" t="s">
        <v>157</v>
      </c>
      <c r="T218" s="188" t="s">
        <v>157</v>
      </c>
      <c r="U218" s="158">
        <v>0</v>
      </c>
      <c r="V218" s="158">
        <f>ROUND(E218*U218,2)</f>
        <v>0</v>
      </c>
      <c r="W218" s="158"/>
      <c r="X218" s="158" t="s">
        <v>183</v>
      </c>
      <c r="Y218" s="158" t="s">
        <v>159</v>
      </c>
      <c r="Z218" s="148"/>
      <c r="AA218" s="148"/>
      <c r="AB218" s="148"/>
      <c r="AC218" s="148"/>
      <c r="AD218" s="148"/>
      <c r="AE218" s="148"/>
      <c r="AF218" s="148"/>
      <c r="AG218" s="148" t="s">
        <v>184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74">
        <v>118</v>
      </c>
      <c r="B219" s="175" t="s">
        <v>464</v>
      </c>
      <c r="C219" s="190" t="s">
        <v>465</v>
      </c>
      <c r="D219" s="176" t="s">
        <v>250</v>
      </c>
      <c r="E219" s="177">
        <v>2</v>
      </c>
      <c r="F219" s="178"/>
      <c r="G219" s="179">
        <f>ROUND(E219*F219,2)</f>
        <v>0</v>
      </c>
      <c r="H219" s="178"/>
      <c r="I219" s="179">
        <f>ROUND(E219*H219,2)</f>
        <v>0</v>
      </c>
      <c r="J219" s="178"/>
      <c r="K219" s="179">
        <f>ROUND(E219*J219,2)</f>
        <v>0</v>
      </c>
      <c r="L219" s="179">
        <v>21</v>
      </c>
      <c r="M219" s="179">
        <f>G219*(1+L219/100)</f>
        <v>0</v>
      </c>
      <c r="N219" s="177">
        <v>4.7600000000000003E-3</v>
      </c>
      <c r="O219" s="177">
        <f>ROUND(E219*N219,2)</f>
        <v>0.01</v>
      </c>
      <c r="P219" s="177">
        <v>0</v>
      </c>
      <c r="Q219" s="177">
        <f>ROUND(E219*P219,2)</f>
        <v>0</v>
      </c>
      <c r="R219" s="179" t="s">
        <v>261</v>
      </c>
      <c r="S219" s="179" t="s">
        <v>157</v>
      </c>
      <c r="T219" s="180" t="s">
        <v>157</v>
      </c>
      <c r="U219" s="158">
        <v>1.7150000000000001</v>
      </c>
      <c r="V219" s="158">
        <f>ROUND(E219*U219,2)</f>
        <v>3.43</v>
      </c>
      <c r="W219" s="158"/>
      <c r="X219" s="158" t="s">
        <v>158</v>
      </c>
      <c r="Y219" s="158" t="s">
        <v>159</v>
      </c>
      <c r="Z219" s="148"/>
      <c r="AA219" s="148"/>
      <c r="AB219" s="148"/>
      <c r="AC219" s="148"/>
      <c r="AD219" s="148"/>
      <c r="AE219" s="148"/>
      <c r="AF219" s="148"/>
      <c r="AG219" s="148" t="s">
        <v>160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2" x14ac:dyDescent="0.2">
      <c r="A220" s="155"/>
      <c r="B220" s="156"/>
      <c r="C220" s="192" t="s">
        <v>466</v>
      </c>
      <c r="D220" s="159"/>
      <c r="E220" s="160">
        <v>2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8"/>
      <c r="AA220" s="148"/>
      <c r="AB220" s="148"/>
      <c r="AC220" s="148"/>
      <c r="AD220" s="148"/>
      <c r="AE220" s="148"/>
      <c r="AF220" s="148"/>
      <c r="AG220" s="148" t="s">
        <v>188</v>
      </c>
      <c r="AH220" s="148">
        <v>5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74">
        <v>119</v>
      </c>
      <c r="B221" s="175" t="s">
        <v>467</v>
      </c>
      <c r="C221" s="190" t="s">
        <v>468</v>
      </c>
      <c r="D221" s="176" t="s">
        <v>155</v>
      </c>
      <c r="E221" s="177">
        <v>2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7">
        <v>5.5999999999999995E-4</v>
      </c>
      <c r="O221" s="177">
        <f>ROUND(E221*N221,2)</f>
        <v>0</v>
      </c>
      <c r="P221" s="177">
        <v>0</v>
      </c>
      <c r="Q221" s="177">
        <f>ROUND(E221*P221,2)</f>
        <v>0</v>
      </c>
      <c r="R221" s="179" t="s">
        <v>182</v>
      </c>
      <c r="S221" s="179" t="s">
        <v>157</v>
      </c>
      <c r="T221" s="180" t="s">
        <v>157</v>
      </c>
      <c r="U221" s="158">
        <v>0</v>
      </c>
      <c r="V221" s="158">
        <f>ROUND(E221*U221,2)</f>
        <v>0</v>
      </c>
      <c r="W221" s="158"/>
      <c r="X221" s="158" t="s">
        <v>183</v>
      </c>
      <c r="Y221" s="158" t="s">
        <v>159</v>
      </c>
      <c r="Z221" s="148"/>
      <c r="AA221" s="148"/>
      <c r="AB221" s="148"/>
      <c r="AC221" s="148"/>
      <c r="AD221" s="148"/>
      <c r="AE221" s="148"/>
      <c r="AF221" s="148"/>
      <c r="AG221" s="148" t="s">
        <v>184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2" x14ac:dyDescent="0.2">
      <c r="A222" s="155"/>
      <c r="B222" s="156"/>
      <c r="C222" s="192" t="s">
        <v>466</v>
      </c>
      <c r="D222" s="159"/>
      <c r="E222" s="160">
        <v>2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8"/>
      <c r="AA222" s="148"/>
      <c r="AB222" s="148"/>
      <c r="AC222" s="148"/>
      <c r="AD222" s="148"/>
      <c r="AE222" s="148"/>
      <c r="AF222" s="148"/>
      <c r="AG222" s="148" t="s">
        <v>188</v>
      </c>
      <c r="AH222" s="148">
        <v>5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74">
        <v>120</v>
      </c>
      <c r="B223" s="175" t="s">
        <v>469</v>
      </c>
      <c r="C223" s="190" t="s">
        <v>470</v>
      </c>
      <c r="D223" s="176" t="s">
        <v>155</v>
      </c>
      <c r="E223" s="177">
        <v>2</v>
      </c>
      <c r="F223" s="178"/>
      <c r="G223" s="179">
        <f>ROUND(E223*F223,2)</f>
        <v>0</v>
      </c>
      <c r="H223" s="178"/>
      <c r="I223" s="179">
        <f>ROUND(E223*H223,2)</f>
        <v>0</v>
      </c>
      <c r="J223" s="178"/>
      <c r="K223" s="179">
        <f>ROUND(E223*J223,2)</f>
        <v>0</v>
      </c>
      <c r="L223" s="179">
        <v>21</v>
      </c>
      <c r="M223" s="179">
        <f>G223*(1+L223/100)</f>
        <v>0</v>
      </c>
      <c r="N223" s="177">
        <v>0</v>
      </c>
      <c r="O223" s="177">
        <f>ROUND(E223*N223,2)</f>
        <v>0</v>
      </c>
      <c r="P223" s="177">
        <v>0</v>
      </c>
      <c r="Q223" s="177">
        <f>ROUND(E223*P223,2)</f>
        <v>0</v>
      </c>
      <c r="R223" s="179" t="s">
        <v>261</v>
      </c>
      <c r="S223" s="179" t="s">
        <v>157</v>
      </c>
      <c r="T223" s="180" t="s">
        <v>157</v>
      </c>
      <c r="U223" s="158">
        <v>0.22700000000000001</v>
      </c>
      <c r="V223" s="158">
        <f>ROUND(E223*U223,2)</f>
        <v>0.45</v>
      </c>
      <c r="W223" s="158"/>
      <c r="X223" s="158" t="s">
        <v>158</v>
      </c>
      <c r="Y223" s="158" t="s">
        <v>159</v>
      </c>
      <c r="Z223" s="148"/>
      <c r="AA223" s="148"/>
      <c r="AB223" s="148"/>
      <c r="AC223" s="148"/>
      <c r="AD223" s="148"/>
      <c r="AE223" s="148"/>
      <c r="AF223" s="148"/>
      <c r="AG223" s="148" t="s">
        <v>160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2" x14ac:dyDescent="0.2">
      <c r="A224" s="155"/>
      <c r="B224" s="156"/>
      <c r="C224" s="192" t="s">
        <v>471</v>
      </c>
      <c r="D224" s="159"/>
      <c r="E224" s="160">
        <v>2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8"/>
      <c r="AA224" s="148"/>
      <c r="AB224" s="148"/>
      <c r="AC224" s="148"/>
      <c r="AD224" s="148"/>
      <c r="AE224" s="148"/>
      <c r="AF224" s="148"/>
      <c r="AG224" s="148" t="s">
        <v>188</v>
      </c>
      <c r="AH224" s="148">
        <v>5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2.5" outlineLevel="1" x14ac:dyDescent="0.2">
      <c r="A225" s="182">
        <v>121</v>
      </c>
      <c r="B225" s="183" t="s">
        <v>472</v>
      </c>
      <c r="C225" s="191" t="s">
        <v>473</v>
      </c>
      <c r="D225" s="184" t="s">
        <v>155</v>
      </c>
      <c r="E225" s="185">
        <v>1</v>
      </c>
      <c r="F225" s="186"/>
      <c r="G225" s="187">
        <f t="shared" ref="G225:G234" si="28">ROUND(E225*F225,2)</f>
        <v>0</v>
      </c>
      <c r="H225" s="186"/>
      <c r="I225" s="187">
        <f t="shared" ref="I225:I234" si="29">ROUND(E225*H225,2)</f>
        <v>0</v>
      </c>
      <c r="J225" s="186"/>
      <c r="K225" s="187">
        <f t="shared" ref="K225:K234" si="30">ROUND(E225*J225,2)</f>
        <v>0</v>
      </c>
      <c r="L225" s="187">
        <v>21</v>
      </c>
      <c r="M225" s="187">
        <f t="shared" ref="M225:M234" si="31">G225*(1+L225/100)</f>
        <v>0</v>
      </c>
      <c r="N225" s="185">
        <v>3.0000000000000001E-3</v>
      </c>
      <c r="O225" s="185">
        <f t="shared" ref="O225:O234" si="32">ROUND(E225*N225,2)</f>
        <v>0</v>
      </c>
      <c r="P225" s="185">
        <v>0</v>
      </c>
      <c r="Q225" s="185">
        <f t="shared" ref="Q225:Q234" si="33">ROUND(E225*P225,2)</f>
        <v>0</v>
      </c>
      <c r="R225" s="187" t="s">
        <v>182</v>
      </c>
      <c r="S225" s="187" t="s">
        <v>157</v>
      </c>
      <c r="T225" s="188" t="s">
        <v>157</v>
      </c>
      <c r="U225" s="158">
        <v>0</v>
      </c>
      <c r="V225" s="158">
        <f t="shared" ref="V225:V234" si="34">ROUND(E225*U225,2)</f>
        <v>0</v>
      </c>
      <c r="W225" s="158"/>
      <c r="X225" s="158" t="s">
        <v>183</v>
      </c>
      <c r="Y225" s="158" t="s">
        <v>159</v>
      </c>
      <c r="Z225" s="148"/>
      <c r="AA225" s="148"/>
      <c r="AB225" s="148"/>
      <c r="AC225" s="148"/>
      <c r="AD225" s="148"/>
      <c r="AE225" s="148"/>
      <c r="AF225" s="148"/>
      <c r="AG225" s="148" t="s">
        <v>184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1" x14ac:dyDescent="0.2">
      <c r="A226" s="182">
        <v>122</v>
      </c>
      <c r="B226" s="183" t="s">
        <v>474</v>
      </c>
      <c r="C226" s="191" t="s">
        <v>475</v>
      </c>
      <c r="D226" s="184" t="s">
        <v>155</v>
      </c>
      <c r="E226" s="185">
        <v>1</v>
      </c>
      <c r="F226" s="186"/>
      <c r="G226" s="187">
        <f t="shared" si="28"/>
        <v>0</v>
      </c>
      <c r="H226" s="186"/>
      <c r="I226" s="187">
        <f t="shared" si="29"/>
        <v>0</v>
      </c>
      <c r="J226" s="186"/>
      <c r="K226" s="187">
        <f t="shared" si="30"/>
        <v>0</v>
      </c>
      <c r="L226" s="187">
        <v>21</v>
      </c>
      <c r="M226" s="187">
        <f t="shared" si="31"/>
        <v>0</v>
      </c>
      <c r="N226" s="185">
        <v>3.5999999999999999E-3</v>
      </c>
      <c r="O226" s="185">
        <f t="shared" si="32"/>
        <v>0</v>
      </c>
      <c r="P226" s="185">
        <v>0</v>
      </c>
      <c r="Q226" s="185">
        <f t="shared" si="33"/>
        <v>0</v>
      </c>
      <c r="R226" s="187" t="s">
        <v>182</v>
      </c>
      <c r="S226" s="187" t="s">
        <v>157</v>
      </c>
      <c r="T226" s="188" t="s">
        <v>157</v>
      </c>
      <c r="U226" s="158">
        <v>0</v>
      </c>
      <c r="V226" s="158">
        <f t="shared" si="34"/>
        <v>0</v>
      </c>
      <c r="W226" s="158"/>
      <c r="X226" s="158" t="s">
        <v>183</v>
      </c>
      <c r="Y226" s="158" t="s">
        <v>159</v>
      </c>
      <c r="Z226" s="148"/>
      <c r="AA226" s="148"/>
      <c r="AB226" s="148"/>
      <c r="AC226" s="148"/>
      <c r="AD226" s="148"/>
      <c r="AE226" s="148"/>
      <c r="AF226" s="148"/>
      <c r="AG226" s="148" t="s">
        <v>184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82">
        <v>123</v>
      </c>
      <c r="B227" s="183" t="s">
        <v>476</v>
      </c>
      <c r="C227" s="191" t="s">
        <v>477</v>
      </c>
      <c r="D227" s="184" t="s">
        <v>155</v>
      </c>
      <c r="E227" s="185">
        <v>4</v>
      </c>
      <c r="F227" s="186"/>
      <c r="G227" s="187">
        <f t="shared" si="28"/>
        <v>0</v>
      </c>
      <c r="H227" s="186"/>
      <c r="I227" s="187">
        <f t="shared" si="29"/>
        <v>0</v>
      </c>
      <c r="J227" s="186"/>
      <c r="K227" s="187">
        <f t="shared" si="30"/>
        <v>0</v>
      </c>
      <c r="L227" s="187">
        <v>21</v>
      </c>
      <c r="M227" s="187">
        <f t="shared" si="31"/>
        <v>0</v>
      </c>
      <c r="N227" s="185">
        <v>1.5E-3</v>
      </c>
      <c r="O227" s="185">
        <f t="shared" si="32"/>
        <v>0.01</v>
      </c>
      <c r="P227" s="185">
        <v>0</v>
      </c>
      <c r="Q227" s="185">
        <f t="shared" si="33"/>
        <v>0</v>
      </c>
      <c r="R227" s="187" t="s">
        <v>182</v>
      </c>
      <c r="S227" s="187" t="s">
        <v>157</v>
      </c>
      <c r="T227" s="188" t="s">
        <v>157</v>
      </c>
      <c r="U227" s="158">
        <v>0</v>
      </c>
      <c r="V227" s="158">
        <f t="shared" si="34"/>
        <v>0</v>
      </c>
      <c r="W227" s="158"/>
      <c r="X227" s="158" t="s">
        <v>183</v>
      </c>
      <c r="Y227" s="158" t="s">
        <v>159</v>
      </c>
      <c r="Z227" s="148"/>
      <c r="AA227" s="148"/>
      <c r="AB227" s="148"/>
      <c r="AC227" s="148"/>
      <c r="AD227" s="148"/>
      <c r="AE227" s="148"/>
      <c r="AF227" s="148"/>
      <c r="AG227" s="148" t="s">
        <v>184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ht="22.5" outlineLevel="1" x14ac:dyDescent="0.2">
      <c r="A228" s="182">
        <v>124</v>
      </c>
      <c r="B228" s="183" t="s">
        <v>478</v>
      </c>
      <c r="C228" s="191" t="s">
        <v>479</v>
      </c>
      <c r="D228" s="184" t="s">
        <v>155</v>
      </c>
      <c r="E228" s="185">
        <v>1</v>
      </c>
      <c r="F228" s="186"/>
      <c r="G228" s="187">
        <f t="shared" si="28"/>
        <v>0</v>
      </c>
      <c r="H228" s="186"/>
      <c r="I228" s="187">
        <f t="shared" si="29"/>
        <v>0</v>
      </c>
      <c r="J228" s="186"/>
      <c r="K228" s="187">
        <f t="shared" si="30"/>
        <v>0</v>
      </c>
      <c r="L228" s="187">
        <v>21</v>
      </c>
      <c r="M228" s="187">
        <f t="shared" si="31"/>
        <v>0</v>
      </c>
      <c r="N228" s="185">
        <v>4.0000000000000002E-4</v>
      </c>
      <c r="O228" s="185">
        <f t="shared" si="32"/>
        <v>0</v>
      </c>
      <c r="P228" s="185">
        <v>0</v>
      </c>
      <c r="Q228" s="185">
        <f t="shared" si="33"/>
        <v>0</v>
      </c>
      <c r="R228" s="187" t="s">
        <v>182</v>
      </c>
      <c r="S228" s="187" t="s">
        <v>157</v>
      </c>
      <c r="T228" s="188" t="s">
        <v>157</v>
      </c>
      <c r="U228" s="158">
        <v>0</v>
      </c>
      <c r="V228" s="158">
        <f t="shared" si="34"/>
        <v>0</v>
      </c>
      <c r="W228" s="158"/>
      <c r="X228" s="158" t="s">
        <v>183</v>
      </c>
      <c r="Y228" s="158" t="s">
        <v>159</v>
      </c>
      <c r="Z228" s="148"/>
      <c r="AA228" s="148"/>
      <c r="AB228" s="148"/>
      <c r="AC228" s="148"/>
      <c r="AD228" s="148"/>
      <c r="AE228" s="148"/>
      <c r="AF228" s="148"/>
      <c r="AG228" s="148" t="s">
        <v>184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82">
        <v>125</v>
      </c>
      <c r="B229" s="183" t="s">
        <v>480</v>
      </c>
      <c r="C229" s="191" t="s">
        <v>481</v>
      </c>
      <c r="D229" s="184" t="s">
        <v>155</v>
      </c>
      <c r="E229" s="185">
        <v>1</v>
      </c>
      <c r="F229" s="186"/>
      <c r="G229" s="187">
        <f t="shared" si="28"/>
        <v>0</v>
      </c>
      <c r="H229" s="186"/>
      <c r="I229" s="187">
        <f t="shared" si="29"/>
        <v>0</v>
      </c>
      <c r="J229" s="186"/>
      <c r="K229" s="187">
        <f t="shared" si="30"/>
        <v>0</v>
      </c>
      <c r="L229" s="187">
        <v>21</v>
      </c>
      <c r="M229" s="187">
        <f t="shared" si="31"/>
        <v>0</v>
      </c>
      <c r="N229" s="185">
        <v>2.9999999999999997E-4</v>
      </c>
      <c r="O229" s="185">
        <f t="shared" si="32"/>
        <v>0</v>
      </c>
      <c r="P229" s="185">
        <v>0</v>
      </c>
      <c r="Q229" s="185">
        <f t="shared" si="33"/>
        <v>0</v>
      </c>
      <c r="R229" s="187" t="s">
        <v>182</v>
      </c>
      <c r="S229" s="187" t="s">
        <v>157</v>
      </c>
      <c r="T229" s="188" t="s">
        <v>157</v>
      </c>
      <c r="U229" s="158">
        <v>0</v>
      </c>
      <c r="V229" s="158">
        <f t="shared" si="34"/>
        <v>0</v>
      </c>
      <c r="W229" s="158"/>
      <c r="X229" s="158" t="s">
        <v>183</v>
      </c>
      <c r="Y229" s="158" t="s">
        <v>159</v>
      </c>
      <c r="Z229" s="148"/>
      <c r="AA229" s="148"/>
      <c r="AB229" s="148"/>
      <c r="AC229" s="148"/>
      <c r="AD229" s="148"/>
      <c r="AE229" s="148"/>
      <c r="AF229" s="148"/>
      <c r="AG229" s="148" t="s">
        <v>184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82">
        <v>126</v>
      </c>
      <c r="B230" s="183" t="s">
        <v>482</v>
      </c>
      <c r="C230" s="191" t="s">
        <v>483</v>
      </c>
      <c r="D230" s="184" t="s">
        <v>155</v>
      </c>
      <c r="E230" s="185">
        <v>1</v>
      </c>
      <c r="F230" s="186"/>
      <c r="G230" s="187">
        <f t="shared" si="28"/>
        <v>0</v>
      </c>
      <c r="H230" s="186"/>
      <c r="I230" s="187">
        <f t="shared" si="29"/>
        <v>0</v>
      </c>
      <c r="J230" s="186"/>
      <c r="K230" s="187">
        <f t="shared" si="30"/>
        <v>0</v>
      </c>
      <c r="L230" s="187">
        <v>21</v>
      </c>
      <c r="M230" s="187">
        <f t="shared" si="31"/>
        <v>0</v>
      </c>
      <c r="N230" s="185">
        <v>1.5E-3</v>
      </c>
      <c r="O230" s="185">
        <f t="shared" si="32"/>
        <v>0</v>
      </c>
      <c r="P230" s="185">
        <v>0</v>
      </c>
      <c r="Q230" s="185">
        <f t="shared" si="33"/>
        <v>0</v>
      </c>
      <c r="R230" s="187"/>
      <c r="S230" s="187" t="s">
        <v>202</v>
      </c>
      <c r="T230" s="188" t="s">
        <v>203</v>
      </c>
      <c r="U230" s="158">
        <v>0</v>
      </c>
      <c r="V230" s="158">
        <f t="shared" si="34"/>
        <v>0</v>
      </c>
      <c r="W230" s="158"/>
      <c r="X230" s="158" t="s">
        <v>183</v>
      </c>
      <c r="Y230" s="158" t="s">
        <v>159</v>
      </c>
      <c r="Z230" s="148"/>
      <c r="AA230" s="148"/>
      <c r="AB230" s="148"/>
      <c r="AC230" s="148"/>
      <c r="AD230" s="148"/>
      <c r="AE230" s="148"/>
      <c r="AF230" s="148"/>
      <c r="AG230" s="148" t="s">
        <v>184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82">
        <v>127</v>
      </c>
      <c r="B231" s="183" t="s">
        <v>484</v>
      </c>
      <c r="C231" s="191" t="s">
        <v>485</v>
      </c>
      <c r="D231" s="184" t="s">
        <v>155</v>
      </c>
      <c r="E231" s="185">
        <v>1</v>
      </c>
      <c r="F231" s="186"/>
      <c r="G231" s="187">
        <f t="shared" si="28"/>
        <v>0</v>
      </c>
      <c r="H231" s="186"/>
      <c r="I231" s="187">
        <f t="shared" si="29"/>
        <v>0</v>
      </c>
      <c r="J231" s="186"/>
      <c r="K231" s="187">
        <f t="shared" si="30"/>
        <v>0</v>
      </c>
      <c r="L231" s="187">
        <v>21</v>
      </c>
      <c r="M231" s="187">
        <f t="shared" si="31"/>
        <v>0</v>
      </c>
      <c r="N231" s="185">
        <v>2.0000000000000001E-4</v>
      </c>
      <c r="O231" s="185">
        <f t="shared" si="32"/>
        <v>0</v>
      </c>
      <c r="P231" s="185">
        <v>0</v>
      </c>
      <c r="Q231" s="185">
        <f t="shared" si="33"/>
        <v>0</v>
      </c>
      <c r="R231" s="187"/>
      <c r="S231" s="187" t="s">
        <v>202</v>
      </c>
      <c r="T231" s="188" t="s">
        <v>203</v>
      </c>
      <c r="U231" s="158">
        <v>0</v>
      </c>
      <c r="V231" s="158">
        <f t="shared" si="34"/>
        <v>0</v>
      </c>
      <c r="W231" s="158"/>
      <c r="X231" s="158" t="s">
        <v>183</v>
      </c>
      <c r="Y231" s="158" t="s">
        <v>159</v>
      </c>
      <c r="Z231" s="148"/>
      <c r="AA231" s="148"/>
      <c r="AB231" s="148"/>
      <c r="AC231" s="148"/>
      <c r="AD231" s="148"/>
      <c r="AE231" s="148"/>
      <c r="AF231" s="148"/>
      <c r="AG231" s="148" t="s">
        <v>184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82">
        <v>128</v>
      </c>
      <c r="B232" s="183" t="s">
        <v>486</v>
      </c>
      <c r="C232" s="191" t="s">
        <v>487</v>
      </c>
      <c r="D232" s="184" t="s">
        <v>155</v>
      </c>
      <c r="E232" s="185">
        <v>1</v>
      </c>
      <c r="F232" s="186"/>
      <c r="G232" s="187">
        <f t="shared" si="28"/>
        <v>0</v>
      </c>
      <c r="H232" s="186"/>
      <c r="I232" s="187">
        <f t="shared" si="29"/>
        <v>0</v>
      </c>
      <c r="J232" s="186"/>
      <c r="K232" s="187">
        <f t="shared" si="30"/>
        <v>0</v>
      </c>
      <c r="L232" s="187">
        <v>21</v>
      </c>
      <c r="M232" s="187">
        <f t="shared" si="31"/>
        <v>0</v>
      </c>
      <c r="N232" s="185">
        <v>2.0000000000000001E-4</v>
      </c>
      <c r="O232" s="185">
        <f t="shared" si="32"/>
        <v>0</v>
      </c>
      <c r="P232" s="185">
        <v>0</v>
      </c>
      <c r="Q232" s="185">
        <f t="shared" si="33"/>
        <v>0</v>
      </c>
      <c r="R232" s="187"/>
      <c r="S232" s="187" t="s">
        <v>202</v>
      </c>
      <c r="T232" s="188" t="s">
        <v>203</v>
      </c>
      <c r="U232" s="158">
        <v>0</v>
      </c>
      <c r="V232" s="158">
        <f t="shared" si="34"/>
        <v>0</v>
      </c>
      <c r="W232" s="158"/>
      <c r="X232" s="158" t="s">
        <v>183</v>
      </c>
      <c r="Y232" s="158" t="s">
        <v>159</v>
      </c>
      <c r="Z232" s="148"/>
      <c r="AA232" s="148"/>
      <c r="AB232" s="148"/>
      <c r="AC232" s="148"/>
      <c r="AD232" s="148"/>
      <c r="AE232" s="148"/>
      <c r="AF232" s="148"/>
      <c r="AG232" s="148" t="s">
        <v>184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82">
        <v>129</v>
      </c>
      <c r="B233" s="183" t="s">
        <v>488</v>
      </c>
      <c r="C233" s="191" t="s">
        <v>489</v>
      </c>
      <c r="D233" s="184" t="s">
        <v>155</v>
      </c>
      <c r="E233" s="185">
        <v>1</v>
      </c>
      <c r="F233" s="186"/>
      <c r="G233" s="187">
        <f t="shared" si="28"/>
        <v>0</v>
      </c>
      <c r="H233" s="186"/>
      <c r="I233" s="187">
        <f t="shared" si="29"/>
        <v>0</v>
      </c>
      <c r="J233" s="186"/>
      <c r="K233" s="187">
        <f t="shared" si="30"/>
        <v>0</v>
      </c>
      <c r="L233" s="187">
        <v>21</v>
      </c>
      <c r="M233" s="187">
        <f t="shared" si="31"/>
        <v>0</v>
      </c>
      <c r="N233" s="185">
        <v>2.0000000000000001E-4</v>
      </c>
      <c r="O233" s="185">
        <f t="shared" si="32"/>
        <v>0</v>
      </c>
      <c r="P233" s="185">
        <v>0</v>
      </c>
      <c r="Q233" s="185">
        <f t="shared" si="33"/>
        <v>0</v>
      </c>
      <c r="R233" s="187"/>
      <c r="S233" s="187" t="s">
        <v>202</v>
      </c>
      <c r="T233" s="188" t="s">
        <v>203</v>
      </c>
      <c r="U233" s="158">
        <v>0</v>
      </c>
      <c r="V233" s="158">
        <f t="shared" si="34"/>
        <v>0</v>
      </c>
      <c r="W233" s="158"/>
      <c r="X233" s="158" t="s">
        <v>183</v>
      </c>
      <c r="Y233" s="158" t="s">
        <v>159</v>
      </c>
      <c r="Z233" s="148"/>
      <c r="AA233" s="148"/>
      <c r="AB233" s="148"/>
      <c r="AC233" s="148"/>
      <c r="AD233" s="148"/>
      <c r="AE233" s="148"/>
      <c r="AF233" s="148"/>
      <c r="AG233" s="148" t="s">
        <v>184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74">
        <v>130</v>
      </c>
      <c r="B234" s="175" t="s">
        <v>490</v>
      </c>
      <c r="C234" s="190" t="s">
        <v>491</v>
      </c>
      <c r="D234" s="176" t="s">
        <v>155</v>
      </c>
      <c r="E234" s="177">
        <v>1</v>
      </c>
      <c r="F234" s="178"/>
      <c r="G234" s="179">
        <f t="shared" si="28"/>
        <v>0</v>
      </c>
      <c r="H234" s="178"/>
      <c r="I234" s="179">
        <f t="shared" si="29"/>
        <v>0</v>
      </c>
      <c r="J234" s="178"/>
      <c r="K234" s="179">
        <f t="shared" si="30"/>
        <v>0</v>
      </c>
      <c r="L234" s="179">
        <v>21</v>
      </c>
      <c r="M234" s="179">
        <f t="shared" si="31"/>
        <v>0</v>
      </c>
      <c r="N234" s="177">
        <v>0.1</v>
      </c>
      <c r="O234" s="177">
        <f t="shared" si="32"/>
        <v>0.1</v>
      </c>
      <c r="P234" s="177">
        <v>0</v>
      </c>
      <c r="Q234" s="177">
        <f t="shared" si="33"/>
        <v>0</v>
      </c>
      <c r="R234" s="179"/>
      <c r="S234" s="179" t="s">
        <v>202</v>
      </c>
      <c r="T234" s="180" t="s">
        <v>203</v>
      </c>
      <c r="U234" s="158">
        <v>0</v>
      </c>
      <c r="V234" s="158">
        <f t="shared" si="34"/>
        <v>0</v>
      </c>
      <c r="W234" s="158"/>
      <c r="X234" s="158" t="s">
        <v>183</v>
      </c>
      <c r="Y234" s="158" t="s">
        <v>159</v>
      </c>
      <c r="Z234" s="148"/>
      <c r="AA234" s="148"/>
      <c r="AB234" s="148"/>
      <c r="AC234" s="148"/>
      <c r="AD234" s="148"/>
      <c r="AE234" s="148"/>
      <c r="AF234" s="148"/>
      <c r="AG234" s="148" t="s">
        <v>184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2" x14ac:dyDescent="0.2">
      <c r="A235" s="155"/>
      <c r="B235" s="156"/>
      <c r="C235" s="255" t="s">
        <v>492</v>
      </c>
      <c r="D235" s="256"/>
      <c r="E235" s="256"/>
      <c r="F235" s="256"/>
      <c r="G235" s="256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8"/>
      <c r="AA235" s="148"/>
      <c r="AB235" s="148"/>
      <c r="AC235" s="148"/>
      <c r="AD235" s="148"/>
      <c r="AE235" s="148"/>
      <c r="AF235" s="148"/>
      <c r="AG235" s="148" t="s">
        <v>233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3" x14ac:dyDescent="0.2">
      <c r="A236" s="155"/>
      <c r="B236" s="156"/>
      <c r="C236" s="257" t="s">
        <v>493</v>
      </c>
      <c r="D236" s="258"/>
      <c r="E236" s="258"/>
      <c r="F236" s="258"/>
      <c r="G236" s="2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8"/>
      <c r="AA236" s="148"/>
      <c r="AB236" s="148"/>
      <c r="AC236" s="148"/>
      <c r="AD236" s="148"/>
      <c r="AE236" s="148"/>
      <c r="AF236" s="148"/>
      <c r="AG236" s="148" t="s">
        <v>233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3" x14ac:dyDescent="0.2">
      <c r="A237" s="155"/>
      <c r="B237" s="156"/>
      <c r="C237" s="257" t="s">
        <v>494</v>
      </c>
      <c r="D237" s="258"/>
      <c r="E237" s="258"/>
      <c r="F237" s="258"/>
      <c r="G237" s="2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8"/>
      <c r="AA237" s="148"/>
      <c r="AB237" s="148"/>
      <c r="AC237" s="148"/>
      <c r="AD237" s="148"/>
      <c r="AE237" s="148"/>
      <c r="AF237" s="148"/>
      <c r="AG237" s="148" t="s">
        <v>233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82">
        <v>131</v>
      </c>
      <c r="B238" s="183" t="s">
        <v>495</v>
      </c>
      <c r="C238" s="191" t="s">
        <v>496</v>
      </c>
      <c r="D238" s="184" t="s">
        <v>155</v>
      </c>
      <c r="E238" s="185">
        <v>2</v>
      </c>
      <c r="F238" s="186"/>
      <c r="G238" s="187">
        <f t="shared" ref="G238:G246" si="35">ROUND(E238*F238,2)</f>
        <v>0</v>
      </c>
      <c r="H238" s="186"/>
      <c r="I238" s="187">
        <f t="shared" ref="I238:I246" si="36">ROUND(E238*H238,2)</f>
        <v>0</v>
      </c>
      <c r="J238" s="186"/>
      <c r="K238" s="187">
        <f t="shared" ref="K238:K246" si="37">ROUND(E238*J238,2)</f>
        <v>0</v>
      </c>
      <c r="L238" s="187">
        <v>21</v>
      </c>
      <c r="M238" s="187">
        <f t="shared" ref="M238:M246" si="38">G238*(1+L238/100)</f>
        <v>0</v>
      </c>
      <c r="N238" s="185">
        <v>0.01</v>
      </c>
      <c r="O238" s="185">
        <f t="shared" ref="O238:O246" si="39">ROUND(E238*N238,2)</f>
        <v>0.02</v>
      </c>
      <c r="P238" s="185">
        <v>0</v>
      </c>
      <c r="Q238" s="185">
        <f t="shared" ref="Q238:Q246" si="40">ROUND(E238*P238,2)</f>
        <v>0</v>
      </c>
      <c r="R238" s="187"/>
      <c r="S238" s="187" t="s">
        <v>202</v>
      </c>
      <c r="T238" s="188" t="s">
        <v>203</v>
      </c>
      <c r="U238" s="158">
        <v>0</v>
      </c>
      <c r="V238" s="158">
        <f t="shared" ref="V238:V246" si="41">ROUND(E238*U238,2)</f>
        <v>0</v>
      </c>
      <c r="W238" s="158"/>
      <c r="X238" s="158" t="s">
        <v>183</v>
      </c>
      <c r="Y238" s="158" t="s">
        <v>159</v>
      </c>
      <c r="Z238" s="148"/>
      <c r="AA238" s="148"/>
      <c r="AB238" s="148"/>
      <c r="AC238" s="148"/>
      <c r="AD238" s="148"/>
      <c r="AE238" s="148"/>
      <c r="AF238" s="148"/>
      <c r="AG238" s="148" t="s">
        <v>184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82">
        <v>132</v>
      </c>
      <c r="B239" s="183" t="s">
        <v>497</v>
      </c>
      <c r="C239" s="191" t="s">
        <v>498</v>
      </c>
      <c r="D239" s="184" t="s">
        <v>181</v>
      </c>
      <c r="E239" s="185">
        <v>3</v>
      </c>
      <c r="F239" s="186"/>
      <c r="G239" s="187">
        <f t="shared" si="35"/>
        <v>0</v>
      </c>
      <c r="H239" s="186"/>
      <c r="I239" s="187">
        <f t="shared" si="36"/>
        <v>0</v>
      </c>
      <c r="J239" s="186"/>
      <c r="K239" s="187">
        <f t="shared" si="37"/>
        <v>0</v>
      </c>
      <c r="L239" s="187">
        <v>21</v>
      </c>
      <c r="M239" s="187">
        <f t="shared" si="38"/>
        <v>0</v>
      </c>
      <c r="N239" s="185">
        <v>0.01</v>
      </c>
      <c r="O239" s="185">
        <f t="shared" si="39"/>
        <v>0.03</v>
      </c>
      <c r="P239" s="185">
        <v>0</v>
      </c>
      <c r="Q239" s="185">
        <f t="shared" si="40"/>
        <v>0</v>
      </c>
      <c r="R239" s="187"/>
      <c r="S239" s="187" t="s">
        <v>202</v>
      </c>
      <c r="T239" s="188" t="s">
        <v>203</v>
      </c>
      <c r="U239" s="158">
        <v>0</v>
      </c>
      <c r="V239" s="158">
        <f t="shared" si="41"/>
        <v>0</v>
      </c>
      <c r="W239" s="158"/>
      <c r="X239" s="158" t="s">
        <v>183</v>
      </c>
      <c r="Y239" s="158" t="s">
        <v>159</v>
      </c>
      <c r="Z239" s="148"/>
      <c r="AA239" s="148"/>
      <c r="AB239" s="148"/>
      <c r="AC239" s="148"/>
      <c r="AD239" s="148"/>
      <c r="AE239" s="148"/>
      <c r="AF239" s="148"/>
      <c r="AG239" s="148" t="s">
        <v>184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82">
        <v>133</v>
      </c>
      <c r="B240" s="183" t="s">
        <v>499</v>
      </c>
      <c r="C240" s="191" t="s">
        <v>500</v>
      </c>
      <c r="D240" s="184" t="s">
        <v>155</v>
      </c>
      <c r="E240" s="185">
        <v>1</v>
      </c>
      <c r="F240" s="186"/>
      <c r="G240" s="187">
        <f t="shared" si="35"/>
        <v>0</v>
      </c>
      <c r="H240" s="186"/>
      <c r="I240" s="187">
        <f t="shared" si="36"/>
        <v>0</v>
      </c>
      <c r="J240" s="186"/>
      <c r="K240" s="187">
        <f t="shared" si="37"/>
        <v>0</v>
      </c>
      <c r="L240" s="187">
        <v>21</v>
      </c>
      <c r="M240" s="187">
        <f t="shared" si="38"/>
        <v>0</v>
      </c>
      <c r="N240" s="185">
        <v>0.01</v>
      </c>
      <c r="O240" s="185">
        <f t="shared" si="39"/>
        <v>0.01</v>
      </c>
      <c r="P240" s="185">
        <v>0</v>
      </c>
      <c r="Q240" s="185">
        <f t="shared" si="40"/>
        <v>0</v>
      </c>
      <c r="R240" s="187"/>
      <c r="S240" s="187" t="s">
        <v>202</v>
      </c>
      <c r="T240" s="188" t="s">
        <v>203</v>
      </c>
      <c r="U240" s="158">
        <v>0</v>
      </c>
      <c r="V240" s="158">
        <f t="shared" si="41"/>
        <v>0</v>
      </c>
      <c r="W240" s="158"/>
      <c r="X240" s="158" t="s">
        <v>158</v>
      </c>
      <c r="Y240" s="158" t="s">
        <v>159</v>
      </c>
      <c r="Z240" s="148"/>
      <c r="AA240" s="148"/>
      <c r="AB240" s="148"/>
      <c r="AC240" s="148"/>
      <c r="AD240" s="148"/>
      <c r="AE240" s="148"/>
      <c r="AF240" s="148"/>
      <c r="AG240" s="148" t="s">
        <v>160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ht="22.5" outlineLevel="1" x14ac:dyDescent="0.2">
      <c r="A241" s="182">
        <v>134</v>
      </c>
      <c r="B241" s="183" t="s">
        <v>501</v>
      </c>
      <c r="C241" s="191" t="s">
        <v>502</v>
      </c>
      <c r="D241" s="184" t="s">
        <v>155</v>
      </c>
      <c r="E241" s="185">
        <v>1</v>
      </c>
      <c r="F241" s="186"/>
      <c r="G241" s="187">
        <f t="shared" si="35"/>
        <v>0</v>
      </c>
      <c r="H241" s="186"/>
      <c r="I241" s="187">
        <f t="shared" si="36"/>
        <v>0</v>
      </c>
      <c r="J241" s="186"/>
      <c r="K241" s="187">
        <f t="shared" si="37"/>
        <v>0</v>
      </c>
      <c r="L241" s="187">
        <v>21</v>
      </c>
      <c r="M241" s="187">
        <f t="shared" si="38"/>
        <v>0</v>
      </c>
      <c r="N241" s="185">
        <v>0.06</v>
      </c>
      <c r="O241" s="185">
        <f t="shared" si="39"/>
        <v>0.06</v>
      </c>
      <c r="P241" s="185">
        <v>0</v>
      </c>
      <c r="Q241" s="185">
        <f t="shared" si="40"/>
        <v>0</v>
      </c>
      <c r="R241" s="187"/>
      <c r="S241" s="187" t="s">
        <v>202</v>
      </c>
      <c r="T241" s="188" t="s">
        <v>203</v>
      </c>
      <c r="U241" s="158">
        <v>0</v>
      </c>
      <c r="V241" s="158">
        <f t="shared" si="41"/>
        <v>0</v>
      </c>
      <c r="W241" s="158"/>
      <c r="X241" s="158" t="s">
        <v>183</v>
      </c>
      <c r="Y241" s="158" t="s">
        <v>159</v>
      </c>
      <c r="Z241" s="148"/>
      <c r="AA241" s="148"/>
      <c r="AB241" s="148"/>
      <c r="AC241" s="148"/>
      <c r="AD241" s="148"/>
      <c r="AE241" s="148"/>
      <c r="AF241" s="148"/>
      <c r="AG241" s="148" t="s">
        <v>184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82">
        <v>135</v>
      </c>
      <c r="B242" s="183" t="s">
        <v>503</v>
      </c>
      <c r="C242" s="191" t="s">
        <v>504</v>
      </c>
      <c r="D242" s="184" t="s">
        <v>155</v>
      </c>
      <c r="E242" s="185">
        <v>1</v>
      </c>
      <c r="F242" s="186"/>
      <c r="G242" s="187">
        <f t="shared" si="35"/>
        <v>0</v>
      </c>
      <c r="H242" s="186"/>
      <c r="I242" s="187">
        <f t="shared" si="36"/>
        <v>0</v>
      </c>
      <c r="J242" s="186"/>
      <c r="K242" s="187">
        <f t="shared" si="37"/>
        <v>0</v>
      </c>
      <c r="L242" s="187">
        <v>21</v>
      </c>
      <c r="M242" s="187">
        <f t="shared" si="38"/>
        <v>0</v>
      </c>
      <c r="N242" s="185">
        <v>0.06</v>
      </c>
      <c r="O242" s="185">
        <f t="shared" si="39"/>
        <v>0.06</v>
      </c>
      <c r="P242" s="185">
        <v>0</v>
      </c>
      <c r="Q242" s="185">
        <f t="shared" si="40"/>
        <v>0</v>
      </c>
      <c r="R242" s="187"/>
      <c r="S242" s="187" t="s">
        <v>202</v>
      </c>
      <c r="T242" s="188" t="s">
        <v>203</v>
      </c>
      <c r="U242" s="158">
        <v>0</v>
      </c>
      <c r="V242" s="158">
        <f t="shared" si="41"/>
        <v>0</v>
      </c>
      <c r="W242" s="158"/>
      <c r="X242" s="158" t="s">
        <v>183</v>
      </c>
      <c r="Y242" s="158" t="s">
        <v>159</v>
      </c>
      <c r="Z242" s="148"/>
      <c r="AA242" s="148"/>
      <c r="AB242" s="148"/>
      <c r="AC242" s="148"/>
      <c r="AD242" s="148"/>
      <c r="AE242" s="148"/>
      <c r="AF242" s="148"/>
      <c r="AG242" s="148" t="s">
        <v>184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82">
        <v>136</v>
      </c>
      <c r="B243" s="183" t="s">
        <v>505</v>
      </c>
      <c r="C243" s="191" t="s">
        <v>506</v>
      </c>
      <c r="D243" s="184" t="s">
        <v>155</v>
      </c>
      <c r="E243" s="185">
        <v>1</v>
      </c>
      <c r="F243" s="186"/>
      <c r="G243" s="187">
        <f t="shared" si="35"/>
        <v>0</v>
      </c>
      <c r="H243" s="186"/>
      <c r="I243" s="187">
        <f t="shared" si="36"/>
        <v>0</v>
      </c>
      <c r="J243" s="186"/>
      <c r="K243" s="187">
        <f t="shared" si="37"/>
        <v>0</v>
      </c>
      <c r="L243" s="187">
        <v>21</v>
      </c>
      <c r="M243" s="187">
        <f t="shared" si="38"/>
        <v>0</v>
      </c>
      <c r="N243" s="185">
        <v>0</v>
      </c>
      <c r="O243" s="185">
        <f t="shared" si="39"/>
        <v>0</v>
      </c>
      <c r="P243" s="185">
        <v>0</v>
      </c>
      <c r="Q243" s="185">
        <f t="shared" si="40"/>
        <v>0</v>
      </c>
      <c r="R243" s="187"/>
      <c r="S243" s="187" t="s">
        <v>202</v>
      </c>
      <c r="T243" s="188" t="s">
        <v>203</v>
      </c>
      <c r="U243" s="158">
        <v>0</v>
      </c>
      <c r="V243" s="158">
        <f t="shared" si="41"/>
        <v>0</v>
      </c>
      <c r="W243" s="158"/>
      <c r="X243" s="158" t="s">
        <v>158</v>
      </c>
      <c r="Y243" s="158" t="s">
        <v>159</v>
      </c>
      <c r="Z243" s="148"/>
      <c r="AA243" s="148"/>
      <c r="AB243" s="148"/>
      <c r="AC243" s="148"/>
      <c r="AD243" s="148"/>
      <c r="AE243" s="148"/>
      <c r="AF243" s="148"/>
      <c r="AG243" s="148" t="s">
        <v>160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ht="22.5" outlineLevel="1" x14ac:dyDescent="0.2">
      <c r="A244" s="182">
        <v>137</v>
      </c>
      <c r="B244" s="183" t="s">
        <v>507</v>
      </c>
      <c r="C244" s="191" t="s">
        <v>508</v>
      </c>
      <c r="D244" s="184" t="s">
        <v>155</v>
      </c>
      <c r="E244" s="185">
        <v>1</v>
      </c>
      <c r="F244" s="186"/>
      <c r="G244" s="187">
        <f t="shared" si="35"/>
        <v>0</v>
      </c>
      <c r="H244" s="186"/>
      <c r="I244" s="187">
        <f t="shared" si="36"/>
        <v>0</v>
      </c>
      <c r="J244" s="186"/>
      <c r="K244" s="187">
        <f t="shared" si="37"/>
        <v>0</v>
      </c>
      <c r="L244" s="187">
        <v>21</v>
      </c>
      <c r="M244" s="187">
        <f t="shared" si="38"/>
        <v>0</v>
      </c>
      <c r="N244" s="185">
        <v>0.01</v>
      </c>
      <c r="O244" s="185">
        <f t="shared" si="39"/>
        <v>0.01</v>
      </c>
      <c r="P244" s="185">
        <v>0</v>
      </c>
      <c r="Q244" s="185">
        <f t="shared" si="40"/>
        <v>0</v>
      </c>
      <c r="R244" s="187"/>
      <c r="S244" s="187" t="s">
        <v>202</v>
      </c>
      <c r="T244" s="188" t="s">
        <v>203</v>
      </c>
      <c r="U244" s="158">
        <v>0</v>
      </c>
      <c r="V244" s="158">
        <f t="shared" si="41"/>
        <v>0</v>
      </c>
      <c r="W244" s="158"/>
      <c r="X244" s="158" t="s">
        <v>158</v>
      </c>
      <c r="Y244" s="158" t="s">
        <v>159</v>
      </c>
      <c r="Z244" s="148"/>
      <c r="AA244" s="148"/>
      <c r="AB244" s="148"/>
      <c r="AC244" s="148"/>
      <c r="AD244" s="148"/>
      <c r="AE244" s="148"/>
      <c r="AF244" s="148"/>
      <c r="AG244" s="148" t="s">
        <v>160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82">
        <v>138</v>
      </c>
      <c r="B245" s="183" t="s">
        <v>509</v>
      </c>
      <c r="C245" s="191" t="s">
        <v>510</v>
      </c>
      <c r="D245" s="184" t="s">
        <v>155</v>
      </c>
      <c r="E245" s="185">
        <v>1</v>
      </c>
      <c r="F245" s="186"/>
      <c r="G245" s="187">
        <f t="shared" si="35"/>
        <v>0</v>
      </c>
      <c r="H245" s="186"/>
      <c r="I245" s="187">
        <f t="shared" si="36"/>
        <v>0</v>
      </c>
      <c r="J245" s="186"/>
      <c r="K245" s="187">
        <f t="shared" si="37"/>
        <v>0</v>
      </c>
      <c r="L245" s="187">
        <v>21</v>
      </c>
      <c r="M245" s="187">
        <f t="shared" si="38"/>
        <v>0</v>
      </c>
      <c r="N245" s="185">
        <v>0.01</v>
      </c>
      <c r="O245" s="185">
        <f t="shared" si="39"/>
        <v>0.01</v>
      </c>
      <c r="P245" s="185">
        <v>0</v>
      </c>
      <c r="Q245" s="185">
        <f t="shared" si="40"/>
        <v>0</v>
      </c>
      <c r="R245" s="187"/>
      <c r="S245" s="187" t="s">
        <v>202</v>
      </c>
      <c r="T245" s="188" t="s">
        <v>203</v>
      </c>
      <c r="U245" s="158">
        <v>0</v>
      </c>
      <c r="V245" s="158">
        <f t="shared" si="41"/>
        <v>0</v>
      </c>
      <c r="W245" s="158"/>
      <c r="X245" s="158" t="s">
        <v>158</v>
      </c>
      <c r="Y245" s="158" t="s">
        <v>159</v>
      </c>
      <c r="Z245" s="148"/>
      <c r="AA245" s="148"/>
      <c r="AB245" s="148"/>
      <c r="AC245" s="148"/>
      <c r="AD245" s="148"/>
      <c r="AE245" s="148"/>
      <c r="AF245" s="148"/>
      <c r="AG245" s="148" t="s">
        <v>160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74">
        <v>139</v>
      </c>
      <c r="B246" s="175" t="s">
        <v>511</v>
      </c>
      <c r="C246" s="190" t="s">
        <v>512</v>
      </c>
      <c r="D246" s="176" t="s">
        <v>155</v>
      </c>
      <c r="E246" s="177">
        <v>1</v>
      </c>
      <c r="F246" s="178"/>
      <c r="G246" s="179">
        <f t="shared" si="35"/>
        <v>0</v>
      </c>
      <c r="H246" s="178"/>
      <c r="I246" s="179">
        <f t="shared" si="36"/>
        <v>0</v>
      </c>
      <c r="J246" s="178"/>
      <c r="K246" s="179">
        <f t="shared" si="37"/>
        <v>0</v>
      </c>
      <c r="L246" s="179">
        <v>21</v>
      </c>
      <c r="M246" s="179">
        <f t="shared" si="38"/>
        <v>0</v>
      </c>
      <c r="N246" s="177">
        <v>1.4E-3</v>
      </c>
      <c r="O246" s="177">
        <f t="shared" si="39"/>
        <v>0</v>
      </c>
      <c r="P246" s="177">
        <v>0</v>
      </c>
      <c r="Q246" s="177">
        <f t="shared" si="40"/>
        <v>0</v>
      </c>
      <c r="R246" s="179"/>
      <c r="S246" s="179" t="s">
        <v>202</v>
      </c>
      <c r="T246" s="180" t="s">
        <v>203</v>
      </c>
      <c r="U246" s="158">
        <v>0</v>
      </c>
      <c r="V246" s="158">
        <f t="shared" si="41"/>
        <v>0</v>
      </c>
      <c r="W246" s="158"/>
      <c r="X246" s="158" t="s">
        <v>158</v>
      </c>
      <c r="Y246" s="158" t="s">
        <v>159</v>
      </c>
      <c r="Z246" s="148"/>
      <c r="AA246" s="148"/>
      <c r="AB246" s="148"/>
      <c r="AC246" s="148"/>
      <c r="AD246" s="148"/>
      <c r="AE246" s="148"/>
      <c r="AF246" s="148"/>
      <c r="AG246" s="148" t="s">
        <v>160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2" x14ac:dyDescent="0.2">
      <c r="A247" s="155"/>
      <c r="B247" s="156"/>
      <c r="C247" s="255" t="s">
        <v>513</v>
      </c>
      <c r="D247" s="256"/>
      <c r="E247" s="256"/>
      <c r="F247" s="256"/>
      <c r="G247" s="256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8"/>
      <c r="AA247" s="148"/>
      <c r="AB247" s="148"/>
      <c r="AC247" s="148"/>
      <c r="AD247" s="148"/>
      <c r="AE247" s="148"/>
      <c r="AF247" s="148"/>
      <c r="AG247" s="148" t="s">
        <v>233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81" t="str">
        <f>C247</f>
        <v>uzaviratelný pro snadnou výměnu bez přerušení provozu; volitelná doplňková sada pro odlučovač nečistot a kalu</v>
      </c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82">
        <v>140</v>
      </c>
      <c r="B248" s="183" t="s">
        <v>298</v>
      </c>
      <c r="C248" s="191" t="s">
        <v>299</v>
      </c>
      <c r="D248" s="184" t="s">
        <v>155</v>
      </c>
      <c r="E248" s="185">
        <v>1</v>
      </c>
      <c r="F248" s="186"/>
      <c r="G248" s="187">
        <f>ROUND(E248*F248,2)</f>
        <v>0</v>
      </c>
      <c r="H248" s="186"/>
      <c r="I248" s="187">
        <f>ROUND(E248*H248,2)</f>
        <v>0</v>
      </c>
      <c r="J248" s="186"/>
      <c r="K248" s="187">
        <f>ROUND(E248*J248,2)</f>
        <v>0</v>
      </c>
      <c r="L248" s="187">
        <v>21</v>
      </c>
      <c r="M248" s="187">
        <f>G248*(1+L248/100)</f>
        <v>0</v>
      </c>
      <c r="N248" s="185">
        <v>0</v>
      </c>
      <c r="O248" s="185">
        <f>ROUND(E248*N248,2)</f>
        <v>0</v>
      </c>
      <c r="P248" s="185">
        <v>0</v>
      </c>
      <c r="Q248" s="185">
        <f>ROUND(E248*P248,2)</f>
        <v>0</v>
      </c>
      <c r="R248" s="187"/>
      <c r="S248" s="187" t="s">
        <v>157</v>
      </c>
      <c r="T248" s="188" t="s">
        <v>157</v>
      </c>
      <c r="U248" s="158">
        <v>0.379</v>
      </c>
      <c r="V248" s="158">
        <f>ROUND(E248*U248,2)</f>
        <v>0.38</v>
      </c>
      <c r="W248" s="158"/>
      <c r="X248" s="158" t="s">
        <v>158</v>
      </c>
      <c r="Y248" s="158" t="s">
        <v>159</v>
      </c>
      <c r="Z248" s="148"/>
      <c r="AA248" s="148"/>
      <c r="AB248" s="148"/>
      <c r="AC248" s="148"/>
      <c r="AD248" s="148"/>
      <c r="AE248" s="148"/>
      <c r="AF248" s="148"/>
      <c r="AG248" s="148" t="s">
        <v>160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82">
        <v>141</v>
      </c>
      <c r="B249" s="183" t="s">
        <v>514</v>
      </c>
      <c r="C249" s="191" t="s">
        <v>515</v>
      </c>
      <c r="D249" s="184" t="s">
        <v>224</v>
      </c>
      <c r="E249" s="185">
        <v>0.42033999999999999</v>
      </c>
      <c r="F249" s="186"/>
      <c r="G249" s="187">
        <f>ROUND(E249*F249,2)</f>
        <v>0</v>
      </c>
      <c r="H249" s="186"/>
      <c r="I249" s="187">
        <f>ROUND(E249*H249,2)</f>
        <v>0</v>
      </c>
      <c r="J249" s="186"/>
      <c r="K249" s="187">
        <f>ROUND(E249*J249,2)</f>
        <v>0</v>
      </c>
      <c r="L249" s="187">
        <v>21</v>
      </c>
      <c r="M249" s="187">
        <f>G249*(1+L249/100)</f>
        <v>0</v>
      </c>
      <c r="N249" s="185">
        <v>0</v>
      </c>
      <c r="O249" s="185">
        <f>ROUND(E249*N249,2)</f>
        <v>0</v>
      </c>
      <c r="P249" s="185">
        <v>0</v>
      </c>
      <c r="Q249" s="185">
        <f>ROUND(E249*P249,2)</f>
        <v>0</v>
      </c>
      <c r="R249" s="187" t="s">
        <v>261</v>
      </c>
      <c r="S249" s="187" t="s">
        <v>157</v>
      </c>
      <c r="T249" s="188" t="s">
        <v>157</v>
      </c>
      <c r="U249" s="158">
        <v>4.093</v>
      </c>
      <c r="V249" s="158">
        <f>ROUND(E249*U249,2)</f>
        <v>1.72</v>
      </c>
      <c r="W249" s="158"/>
      <c r="X249" s="158" t="s">
        <v>225</v>
      </c>
      <c r="Y249" s="158" t="s">
        <v>159</v>
      </c>
      <c r="Z249" s="148"/>
      <c r="AA249" s="148"/>
      <c r="AB249" s="148"/>
      <c r="AC249" s="148"/>
      <c r="AD249" s="148"/>
      <c r="AE249" s="148"/>
      <c r="AF249" s="148"/>
      <c r="AG249" s="148" t="s">
        <v>226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x14ac:dyDescent="0.2">
      <c r="A250" s="167" t="s">
        <v>151</v>
      </c>
      <c r="B250" s="168" t="s">
        <v>103</v>
      </c>
      <c r="C250" s="189" t="s">
        <v>104</v>
      </c>
      <c r="D250" s="169"/>
      <c r="E250" s="170"/>
      <c r="F250" s="171"/>
      <c r="G250" s="171">
        <f>SUMIF(AG251:AG333,"&lt;&gt;NOR",G251:G333)</f>
        <v>0</v>
      </c>
      <c r="H250" s="171"/>
      <c r="I250" s="171">
        <f>SUM(I251:I333)</f>
        <v>0</v>
      </c>
      <c r="J250" s="171"/>
      <c r="K250" s="171">
        <f>SUM(K251:K333)</f>
        <v>0</v>
      </c>
      <c r="L250" s="171"/>
      <c r="M250" s="171">
        <f>SUM(M251:M333)</f>
        <v>0</v>
      </c>
      <c r="N250" s="170"/>
      <c r="O250" s="170">
        <f>SUM(O251:O333)</f>
        <v>0.19000000000000003</v>
      </c>
      <c r="P250" s="170"/>
      <c r="Q250" s="170">
        <f>SUM(Q251:Q333)</f>
        <v>0.21</v>
      </c>
      <c r="R250" s="171"/>
      <c r="S250" s="171"/>
      <c r="T250" s="172"/>
      <c r="U250" s="166"/>
      <c r="V250" s="166">
        <f>SUM(V251:V333)</f>
        <v>30.120000000000005</v>
      </c>
      <c r="W250" s="166"/>
      <c r="X250" s="166"/>
      <c r="Y250" s="166"/>
      <c r="AG250" t="s">
        <v>152</v>
      </c>
    </row>
    <row r="251" spans="1:60" outlineLevel="1" x14ac:dyDescent="0.2">
      <c r="A251" s="182">
        <v>142</v>
      </c>
      <c r="B251" s="183" t="s">
        <v>516</v>
      </c>
      <c r="C251" s="191" t="s">
        <v>517</v>
      </c>
      <c r="D251" s="184" t="s">
        <v>181</v>
      </c>
      <c r="E251" s="185">
        <v>2</v>
      </c>
      <c r="F251" s="186"/>
      <c r="G251" s="187">
        <f t="shared" ref="G251:G256" si="42">ROUND(E251*F251,2)</f>
        <v>0</v>
      </c>
      <c r="H251" s="186"/>
      <c r="I251" s="187">
        <f t="shared" ref="I251:I256" si="43">ROUND(E251*H251,2)</f>
        <v>0</v>
      </c>
      <c r="J251" s="186"/>
      <c r="K251" s="187">
        <f t="shared" ref="K251:K256" si="44">ROUND(E251*J251,2)</f>
        <v>0</v>
      </c>
      <c r="L251" s="187">
        <v>21</v>
      </c>
      <c r="M251" s="187">
        <f t="shared" ref="M251:M256" si="45">G251*(1+L251/100)</f>
        <v>0</v>
      </c>
      <c r="N251" s="185">
        <v>4.0000000000000003E-5</v>
      </c>
      <c r="O251" s="185">
        <f t="shared" ref="O251:O256" si="46">ROUND(E251*N251,2)</f>
        <v>0</v>
      </c>
      <c r="P251" s="185">
        <v>2.5400000000000002E-3</v>
      </c>
      <c r="Q251" s="185">
        <f t="shared" ref="Q251:Q256" si="47">ROUND(E251*P251,2)</f>
        <v>0.01</v>
      </c>
      <c r="R251" s="187" t="s">
        <v>261</v>
      </c>
      <c r="S251" s="187" t="s">
        <v>157</v>
      </c>
      <c r="T251" s="188" t="s">
        <v>157</v>
      </c>
      <c r="U251" s="158">
        <v>8.3000000000000004E-2</v>
      </c>
      <c r="V251" s="158">
        <f t="shared" ref="V251:V256" si="48">ROUND(E251*U251,2)</f>
        <v>0.17</v>
      </c>
      <c r="W251" s="158"/>
      <c r="X251" s="158" t="s">
        <v>158</v>
      </c>
      <c r="Y251" s="158" t="s">
        <v>159</v>
      </c>
      <c r="Z251" s="148"/>
      <c r="AA251" s="148"/>
      <c r="AB251" s="148"/>
      <c r="AC251" s="148"/>
      <c r="AD251" s="148"/>
      <c r="AE251" s="148"/>
      <c r="AF251" s="148"/>
      <c r="AG251" s="148" t="s">
        <v>160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82">
        <v>143</v>
      </c>
      <c r="B252" s="183" t="s">
        <v>518</v>
      </c>
      <c r="C252" s="191" t="s">
        <v>519</v>
      </c>
      <c r="D252" s="184" t="s">
        <v>181</v>
      </c>
      <c r="E252" s="185">
        <v>10</v>
      </c>
      <c r="F252" s="186"/>
      <c r="G252" s="187">
        <f t="shared" si="42"/>
        <v>0</v>
      </c>
      <c r="H252" s="186"/>
      <c r="I252" s="187">
        <f t="shared" si="43"/>
        <v>0</v>
      </c>
      <c r="J252" s="186"/>
      <c r="K252" s="187">
        <f t="shared" si="44"/>
        <v>0</v>
      </c>
      <c r="L252" s="187">
        <v>21</v>
      </c>
      <c r="M252" s="187">
        <f t="shared" si="45"/>
        <v>0</v>
      </c>
      <c r="N252" s="185">
        <v>5.0000000000000002E-5</v>
      </c>
      <c r="O252" s="185">
        <f t="shared" si="46"/>
        <v>0</v>
      </c>
      <c r="P252" s="185">
        <v>4.7299999999999998E-3</v>
      </c>
      <c r="Q252" s="185">
        <f t="shared" si="47"/>
        <v>0.05</v>
      </c>
      <c r="R252" s="187" t="s">
        <v>261</v>
      </c>
      <c r="S252" s="187" t="s">
        <v>157</v>
      </c>
      <c r="T252" s="188" t="s">
        <v>157</v>
      </c>
      <c r="U252" s="158">
        <v>0.125</v>
      </c>
      <c r="V252" s="158">
        <f t="shared" si="48"/>
        <v>1.25</v>
      </c>
      <c r="W252" s="158"/>
      <c r="X252" s="158" t="s">
        <v>158</v>
      </c>
      <c r="Y252" s="158" t="s">
        <v>159</v>
      </c>
      <c r="Z252" s="148"/>
      <c r="AA252" s="148"/>
      <c r="AB252" s="148"/>
      <c r="AC252" s="148"/>
      <c r="AD252" s="148"/>
      <c r="AE252" s="148"/>
      <c r="AF252" s="148"/>
      <c r="AG252" s="148" t="s">
        <v>160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82">
        <v>144</v>
      </c>
      <c r="B253" s="183" t="s">
        <v>520</v>
      </c>
      <c r="C253" s="191" t="s">
        <v>521</v>
      </c>
      <c r="D253" s="184" t="s">
        <v>181</v>
      </c>
      <c r="E253" s="185">
        <v>4</v>
      </c>
      <c r="F253" s="186"/>
      <c r="G253" s="187">
        <f t="shared" si="42"/>
        <v>0</v>
      </c>
      <c r="H253" s="186"/>
      <c r="I253" s="187">
        <f t="shared" si="43"/>
        <v>0</v>
      </c>
      <c r="J253" s="186"/>
      <c r="K253" s="187">
        <f t="shared" si="44"/>
        <v>0</v>
      </c>
      <c r="L253" s="187">
        <v>21</v>
      </c>
      <c r="M253" s="187">
        <f t="shared" si="45"/>
        <v>0</v>
      </c>
      <c r="N253" s="185">
        <v>4.0000000000000003E-5</v>
      </c>
      <c r="O253" s="185">
        <f t="shared" si="46"/>
        <v>0</v>
      </c>
      <c r="P253" s="185">
        <v>2.9100000000000001E-2</v>
      </c>
      <c r="Q253" s="185">
        <f t="shared" si="47"/>
        <v>0.12</v>
      </c>
      <c r="R253" s="187" t="s">
        <v>261</v>
      </c>
      <c r="S253" s="187" t="s">
        <v>157</v>
      </c>
      <c r="T253" s="188" t="s">
        <v>157</v>
      </c>
      <c r="U253" s="158">
        <v>0.1</v>
      </c>
      <c r="V253" s="158">
        <f t="shared" si="48"/>
        <v>0.4</v>
      </c>
      <c r="W253" s="158"/>
      <c r="X253" s="158" t="s">
        <v>158</v>
      </c>
      <c r="Y253" s="158" t="s">
        <v>159</v>
      </c>
      <c r="Z253" s="148"/>
      <c r="AA253" s="148"/>
      <c r="AB253" s="148"/>
      <c r="AC253" s="148"/>
      <c r="AD253" s="148"/>
      <c r="AE253" s="148"/>
      <c r="AF253" s="148"/>
      <c r="AG253" s="148" t="s">
        <v>160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ht="22.5" outlineLevel="1" x14ac:dyDescent="0.2">
      <c r="A254" s="182">
        <v>145</v>
      </c>
      <c r="B254" s="183" t="s">
        <v>275</v>
      </c>
      <c r="C254" s="191" t="s">
        <v>276</v>
      </c>
      <c r="D254" s="184" t="s">
        <v>155</v>
      </c>
      <c r="E254" s="185">
        <v>5</v>
      </c>
      <c r="F254" s="186"/>
      <c r="G254" s="187">
        <f t="shared" si="42"/>
        <v>0</v>
      </c>
      <c r="H254" s="186"/>
      <c r="I254" s="187">
        <f t="shared" si="43"/>
        <v>0</v>
      </c>
      <c r="J254" s="186"/>
      <c r="K254" s="187">
        <f t="shared" si="44"/>
        <v>0</v>
      </c>
      <c r="L254" s="187">
        <v>21</v>
      </c>
      <c r="M254" s="187">
        <f t="shared" si="45"/>
        <v>0</v>
      </c>
      <c r="N254" s="185">
        <v>0</v>
      </c>
      <c r="O254" s="185">
        <f t="shared" si="46"/>
        <v>0</v>
      </c>
      <c r="P254" s="185">
        <v>1.3999999999999999E-4</v>
      </c>
      <c r="Q254" s="185">
        <f t="shared" si="47"/>
        <v>0</v>
      </c>
      <c r="R254" s="187" t="s">
        <v>261</v>
      </c>
      <c r="S254" s="187" t="s">
        <v>157</v>
      </c>
      <c r="T254" s="188" t="s">
        <v>157</v>
      </c>
      <c r="U254" s="158">
        <v>5.0000000000000001E-3</v>
      </c>
      <c r="V254" s="158">
        <f t="shared" si="48"/>
        <v>0.03</v>
      </c>
      <c r="W254" s="158"/>
      <c r="X254" s="158" t="s">
        <v>158</v>
      </c>
      <c r="Y254" s="158" t="s">
        <v>159</v>
      </c>
      <c r="Z254" s="148"/>
      <c r="AA254" s="148"/>
      <c r="AB254" s="148"/>
      <c r="AC254" s="148"/>
      <c r="AD254" s="148"/>
      <c r="AE254" s="148"/>
      <c r="AF254" s="148"/>
      <c r="AG254" s="148" t="s">
        <v>160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82">
        <v>146</v>
      </c>
      <c r="B255" s="183" t="s">
        <v>277</v>
      </c>
      <c r="C255" s="191" t="s">
        <v>278</v>
      </c>
      <c r="D255" s="184" t="s">
        <v>155</v>
      </c>
      <c r="E255" s="185">
        <v>4</v>
      </c>
      <c r="F255" s="186"/>
      <c r="G255" s="187">
        <f t="shared" si="42"/>
        <v>0</v>
      </c>
      <c r="H255" s="186"/>
      <c r="I255" s="187">
        <f t="shared" si="43"/>
        <v>0</v>
      </c>
      <c r="J255" s="186"/>
      <c r="K255" s="187">
        <f t="shared" si="44"/>
        <v>0</v>
      </c>
      <c r="L255" s="187">
        <v>21</v>
      </c>
      <c r="M255" s="187">
        <f t="shared" si="45"/>
        <v>0</v>
      </c>
      <c r="N255" s="185">
        <v>0</v>
      </c>
      <c r="O255" s="185">
        <f t="shared" si="46"/>
        <v>0</v>
      </c>
      <c r="P255" s="185">
        <v>7.2000000000000005E-4</v>
      </c>
      <c r="Q255" s="185">
        <f t="shared" si="47"/>
        <v>0</v>
      </c>
      <c r="R255" s="187" t="s">
        <v>261</v>
      </c>
      <c r="S255" s="187" t="s">
        <v>157</v>
      </c>
      <c r="T255" s="188" t="s">
        <v>157</v>
      </c>
      <c r="U255" s="158">
        <v>5.0000000000000001E-3</v>
      </c>
      <c r="V255" s="158">
        <f t="shared" si="48"/>
        <v>0.02</v>
      </c>
      <c r="W255" s="158"/>
      <c r="X255" s="158" t="s">
        <v>158</v>
      </c>
      <c r="Y255" s="158" t="s">
        <v>159</v>
      </c>
      <c r="Z255" s="148"/>
      <c r="AA255" s="148"/>
      <c r="AB255" s="148"/>
      <c r="AC255" s="148"/>
      <c r="AD255" s="148"/>
      <c r="AE255" s="148"/>
      <c r="AF255" s="148"/>
      <c r="AG255" s="148" t="s">
        <v>160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ht="22.5" outlineLevel="1" x14ac:dyDescent="0.2">
      <c r="A256" s="174">
        <v>147</v>
      </c>
      <c r="B256" s="175" t="s">
        <v>279</v>
      </c>
      <c r="C256" s="190" t="s">
        <v>280</v>
      </c>
      <c r="D256" s="176" t="s">
        <v>155</v>
      </c>
      <c r="E256" s="177">
        <v>1</v>
      </c>
      <c r="F256" s="178"/>
      <c r="G256" s="179">
        <f t="shared" si="42"/>
        <v>0</v>
      </c>
      <c r="H256" s="178"/>
      <c r="I256" s="179">
        <f t="shared" si="43"/>
        <v>0</v>
      </c>
      <c r="J256" s="178"/>
      <c r="K256" s="179">
        <f t="shared" si="44"/>
        <v>0</v>
      </c>
      <c r="L256" s="179">
        <v>21</v>
      </c>
      <c r="M256" s="179">
        <f t="shared" si="45"/>
        <v>0</v>
      </c>
      <c r="N256" s="177">
        <v>2.0000000000000002E-5</v>
      </c>
      <c r="O256" s="177">
        <f t="shared" si="46"/>
        <v>0</v>
      </c>
      <c r="P256" s="177">
        <v>2.15E-3</v>
      </c>
      <c r="Q256" s="177">
        <f t="shared" si="47"/>
        <v>0</v>
      </c>
      <c r="R256" s="179" t="s">
        <v>261</v>
      </c>
      <c r="S256" s="179" t="s">
        <v>157</v>
      </c>
      <c r="T256" s="180" t="s">
        <v>157</v>
      </c>
      <c r="U256" s="158">
        <v>0.01</v>
      </c>
      <c r="V256" s="158">
        <f t="shared" si="48"/>
        <v>0.01</v>
      </c>
      <c r="W256" s="158"/>
      <c r="X256" s="158" t="s">
        <v>158</v>
      </c>
      <c r="Y256" s="158" t="s">
        <v>159</v>
      </c>
      <c r="Z256" s="148"/>
      <c r="AA256" s="148"/>
      <c r="AB256" s="148"/>
      <c r="AC256" s="148"/>
      <c r="AD256" s="148"/>
      <c r="AE256" s="148"/>
      <c r="AF256" s="148"/>
      <c r="AG256" s="148" t="s">
        <v>160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22.5" outlineLevel="2" x14ac:dyDescent="0.2">
      <c r="A257" s="155"/>
      <c r="B257" s="156"/>
      <c r="C257" s="255" t="s">
        <v>281</v>
      </c>
      <c r="D257" s="256"/>
      <c r="E257" s="256"/>
      <c r="F257" s="256"/>
      <c r="G257" s="256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8"/>
      <c r="AA257" s="148"/>
      <c r="AB257" s="148"/>
      <c r="AC257" s="148"/>
      <c r="AD257" s="148"/>
      <c r="AE257" s="148"/>
      <c r="AF257" s="148"/>
      <c r="AG257" s="148" t="s">
        <v>233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81" t="str">
        <f>C257</f>
        <v>Včetně demontáže konzol, podpěr a výložníků zakotvených do zdiva jednostranně. Je - li nosná konstrukce vetknuta do zdiva oboustranně, určuje se počet rozřezání dvojnásobným množstvím.</v>
      </c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74">
        <v>148</v>
      </c>
      <c r="B258" s="175" t="s">
        <v>282</v>
      </c>
      <c r="C258" s="190" t="s">
        <v>283</v>
      </c>
      <c r="D258" s="176" t="s">
        <v>155</v>
      </c>
      <c r="E258" s="177">
        <v>1</v>
      </c>
      <c r="F258" s="178"/>
      <c r="G258" s="179">
        <f>ROUND(E258*F258,2)</f>
        <v>0</v>
      </c>
      <c r="H258" s="178"/>
      <c r="I258" s="179">
        <f>ROUND(E258*H258,2)</f>
        <v>0</v>
      </c>
      <c r="J258" s="178"/>
      <c r="K258" s="179">
        <f>ROUND(E258*J258,2)</f>
        <v>0</v>
      </c>
      <c r="L258" s="179">
        <v>21</v>
      </c>
      <c r="M258" s="179">
        <f>G258*(1+L258/100)</f>
        <v>0</v>
      </c>
      <c r="N258" s="177">
        <v>3.0000000000000001E-5</v>
      </c>
      <c r="O258" s="177">
        <f>ROUND(E258*N258,2)</f>
        <v>0</v>
      </c>
      <c r="P258" s="177">
        <v>7.4700000000000001E-3</v>
      </c>
      <c r="Q258" s="177">
        <f>ROUND(E258*P258,2)</f>
        <v>0.01</v>
      </c>
      <c r="R258" s="179"/>
      <c r="S258" s="179" t="s">
        <v>202</v>
      </c>
      <c r="T258" s="180" t="s">
        <v>203</v>
      </c>
      <c r="U258" s="158">
        <v>0.02</v>
      </c>
      <c r="V258" s="158">
        <f>ROUND(E258*U258,2)</f>
        <v>0.02</v>
      </c>
      <c r="W258" s="158"/>
      <c r="X258" s="158" t="s">
        <v>158</v>
      </c>
      <c r="Y258" s="158" t="s">
        <v>159</v>
      </c>
      <c r="Z258" s="148"/>
      <c r="AA258" s="148"/>
      <c r="AB258" s="148"/>
      <c r="AC258" s="148"/>
      <c r="AD258" s="148"/>
      <c r="AE258" s="148"/>
      <c r="AF258" s="148"/>
      <c r="AG258" s="148" t="s">
        <v>160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2" x14ac:dyDescent="0.2">
      <c r="A259" s="155"/>
      <c r="B259" s="156"/>
      <c r="C259" s="255" t="s">
        <v>281</v>
      </c>
      <c r="D259" s="256"/>
      <c r="E259" s="256"/>
      <c r="F259" s="256"/>
      <c r="G259" s="256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8"/>
      <c r="AA259" s="148"/>
      <c r="AB259" s="148"/>
      <c r="AC259" s="148"/>
      <c r="AD259" s="148"/>
      <c r="AE259" s="148"/>
      <c r="AF259" s="148"/>
      <c r="AG259" s="148" t="s">
        <v>233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81" t="str">
        <f>C259</f>
        <v>Včetně demontáže konzol, podpěr a výložníků zakotvených do zdiva jednostranně. Je - li nosná konstrukce vetknuta do zdiva oboustranně, určuje se počet rozřezání dvojnásobným množstvím.</v>
      </c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74">
        <v>149</v>
      </c>
      <c r="B260" s="175" t="s">
        <v>522</v>
      </c>
      <c r="C260" s="190" t="s">
        <v>523</v>
      </c>
      <c r="D260" s="176" t="s">
        <v>155</v>
      </c>
      <c r="E260" s="177">
        <v>3</v>
      </c>
      <c r="F260" s="178"/>
      <c r="G260" s="179">
        <f>ROUND(E260*F260,2)</f>
        <v>0</v>
      </c>
      <c r="H260" s="178"/>
      <c r="I260" s="179">
        <f>ROUND(E260*H260,2)</f>
        <v>0</v>
      </c>
      <c r="J260" s="178"/>
      <c r="K260" s="179">
        <f>ROUND(E260*J260,2)</f>
        <v>0</v>
      </c>
      <c r="L260" s="179">
        <v>21</v>
      </c>
      <c r="M260" s="179">
        <f>G260*(1+L260/100)</f>
        <v>0</v>
      </c>
      <c r="N260" s="177">
        <v>3.0000000000000001E-5</v>
      </c>
      <c r="O260" s="177">
        <f>ROUND(E260*N260,2)</f>
        <v>0</v>
      </c>
      <c r="P260" s="177">
        <v>5.6699999999999997E-3</v>
      </c>
      <c r="Q260" s="177">
        <f>ROUND(E260*P260,2)</f>
        <v>0.02</v>
      </c>
      <c r="R260" s="179"/>
      <c r="S260" s="179" t="s">
        <v>202</v>
      </c>
      <c r="T260" s="180" t="s">
        <v>203</v>
      </c>
      <c r="U260" s="158">
        <v>0.02</v>
      </c>
      <c r="V260" s="158">
        <f>ROUND(E260*U260,2)</f>
        <v>0.06</v>
      </c>
      <c r="W260" s="158"/>
      <c r="X260" s="158" t="s">
        <v>158</v>
      </c>
      <c r="Y260" s="158" t="s">
        <v>159</v>
      </c>
      <c r="Z260" s="148"/>
      <c r="AA260" s="148"/>
      <c r="AB260" s="148"/>
      <c r="AC260" s="148"/>
      <c r="AD260" s="148"/>
      <c r="AE260" s="148"/>
      <c r="AF260" s="148"/>
      <c r="AG260" s="148" t="s">
        <v>160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22.5" outlineLevel="2" x14ac:dyDescent="0.2">
      <c r="A261" s="155"/>
      <c r="B261" s="156"/>
      <c r="C261" s="255" t="s">
        <v>281</v>
      </c>
      <c r="D261" s="256"/>
      <c r="E261" s="256"/>
      <c r="F261" s="256"/>
      <c r="G261" s="256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8"/>
      <c r="AA261" s="148"/>
      <c r="AB261" s="148"/>
      <c r="AC261" s="148"/>
      <c r="AD261" s="148"/>
      <c r="AE261" s="148"/>
      <c r="AF261" s="148"/>
      <c r="AG261" s="148" t="s">
        <v>233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81" t="str">
        <f>C261</f>
        <v>Včetně demontáže konzol, podpěr a výložníků zakotvených do zdiva jednostranně. Je - li nosná konstrukce vetknuta do zdiva oboustranně, určuje se počet rozřezání dvojnásobným množstvím.</v>
      </c>
      <c r="BB261" s="148"/>
      <c r="BC261" s="148"/>
      <c r="BD261" s="148"/>
      <c r="BE261" s="148"/>
      <c r="BF261" s="148"/>
      <c r="BG261" s="148"/>
      <c r="BH261" s="148"/>
    </row>
    <row r="262" spans="1:60" ht="22.5" outlineLevel="1" x14ac:dyDescent="0.2">
      <c r="A262" s="174">
        <v>150</v>
      </c>
      <c r="B262" s="175" t="s">
        <v>524</v>
      </c>
      <c r="C262" s="190" t="s">
        <v>525</v>
      </c>
      <c r="D262" s="176" t="s">
        <v>181</v>
      </c>
      <c r="E262" s="177">
        <v>10</v>
      </c>
      <c r="F262" s="178"/>
      <c r="G262" s="179">
        <f>ROUND(E262*F262,2)</f>
        <v>0</v>
      </c>
      <c r="H262" s="178"/>
      <c r="I262" s="179">
        <f>ROUND(E262*H262,2)</f>
        <v>0</v>
      </c>
      <c r="J262" s="178"/>
      <c r="K262" s="179">
        <f>ROUND(E262*J262,2)</f>
        <v>0</v>
      </c>
      <c r="L262" s="179">
        <v>21</v>
      </c>
      <c r="M262" s="179">
        <f>G262*(1+L262/100)</f>
        <v>0</v>
      </c>
      <c r="N262" s="177">
        <v>5.9999999999999995E-4</v>
      </c>
      <c r="O262" s="177">
        <f>ROUND(E262*N262,2)</f>
        <v>0.01</v>
      </c>
      <c r="P262" s="177">
        <v>0</v>
      </c>
      <c r="Q262" s="177">
        <f>ROUND(E262*P262,2)</f>
        <v>0</v>
      </c>
      <c r="R262" s="179" t="s">
        <v>261</v>
      </c>
      <c r="S262" s="179" t="s">
        <v>157</v>
      </c>
      <c r="T262" s="180" t="s">
        <v>157</v>
      </c>
      <c r="U262" s="158">
        <v>0.32800000000000001</v>
      </c>
      <c r="V262" s="158">
        <f>ROUND(E262*U262,2)</f>
        <v>3.28</v>
      </c>
      <c r="W262" s="158"/>
      <c r="X262" s="158" t="s">
        <v>158</v>
      </c>
      <c r="Y262" s="158" t="s">
        <v>159</v>
      </c>
      <c r="Z262" s="148"/>
      <c r="AA262" s="148"/>
      <c r="AB262" s="148"/>
      <c r="AC262" s="148"/>
      <c r="AD262" s="148"/>
      <c r="AE262" s="148"/>
      <c r="AF262" s="148"/>
      <c r="AG262" s="148" t="s">
        <v>160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2" x14ac:dyDescent="0.2">
      <c r="A263" s="155"/>
      <c r="B263" s="156"/>
      <c r="C263" s="259" t="s">
        <v>526</v>
      </c>
      <c r="D263" s="260"/>
      <c r="E263" s="260"/>
      <c r="F263" s="260"/>
      <c r="G263" s="260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8"/>
      <c r="AA263" s="148"/>
      <c r="AB263" s="148"/>
      <c r="AC263" s="148"/>
      <c r="AD263" s="148"/>
      <c r="AE263" s="148"/>
      <c r="AF263" s="148"/>
      <c r="AG263" s="148" t="s">
        <v>162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2.5" outlineLevel="1" x14ac:dyDescent="0.2">
      <c r="A264" s="174">
        <v>151</v>
      </c>
      <c r="B264" s="175" t="s">
        <v>527</v>
      </c>
      <c r="C264" s="190" t="s">
        <v>528</v>
      </c>
      <c r="D264" s="176" t="s">
        <v>181</v>
      </c>
      <c r="E264" s="177">
        <v>1.5</v>
      </c>
      <c r="F264" s="178"/>
      <c r="G264" s="179">
        <f>ROUND(E264*F264,2)</f>
        <v>0</v>
      </c>
      <c r="H264" s="178"/>
      <c r="I264" s="179">
        <f>ROUND(E264*H264,2)</f>
        <v>0</v>
      </c>
      <c r="J264" s="178"/>
      <c r="K264" s="179">
        <f>ROUND(E264*J264,2)</f>
        <v>0</v>
      </c>
      <c r="L264" s="179">
        <v>21</v>
      </c>
      <c r="M264" s="179">
        <f>G264*(1+L264/100)</f>
        <v>0</v>
      </c>
      <c r="N264" s="177">
        <v>6.9999999999999999E-4</v>
      </c>
      <c r="O264" s="177">
        <f>ROUND(E264*N264,2)</f>
        <v>0</v>
      </c>
      <c r="P264" s="177">
        <v>0</v>
      </c>
      <c r="Q264" s="177">
        <f>ROUND(E264*P264,2)</f>
        <v>0</v>
      </c>
      <c r="R264" s="179" t="s">
        <v>261</v>
      </c>
      <c r="S264" s="179" t="s">
        <v>157</v>
      </c>
      <c r="T264" s="180" t="s">
        <v>157</v>
      </c>
      <c r="U264" s="158">
        <v>0.28599999999999998</v>
      </c>
      <c r="V264" s="158">
        <f>ROUND(E264*U264,2)</f>
        <v>0.43</v>
      </c>
      <c r="W264" s="158"/>
      <c r="X264" s="158" t="s">
        <v>158</v>
      </c>
      <c r="Y264" s="158" t="s">
        <v>159</v>
      </c>
      <c r="Z264" s="148"/>
      <c r="AA264" s="148"/>
      <c r="AB264" s="148"/>
      <c r="AC264" s="148"/>
      <c r="AD264" s="148"/>
      <c r="AE264" s="148"/>
      <c r="AF264" s="148"/>
      <c r="AG264" s="148" t="s">
        <v>160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2" x14ac:dyDescent="0.2">
      <c r="A265" s="155"/>
      <c r="B265" s="156"/>
      <c r="C265" s="259" t="s">
        <v>526</v>
      </c>
      <c r="D265" s="260"/>
      <c r="E265" s="260"/>
      <c r="F265" s="260"/>
      <c r="G265" s="260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8"/>
      <c r="AA265" s="148"/>
      <c r="AB265" s="148"/>
      <c r="AC265" s="148"/>
      <c r="AD265" s="148"/>
      <c r="AE265" s="148"/>
      <c r="AF265" s="148"/>
      <c r="AG265" s="148" t="s">
        <v>162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ht="22.5" outlineLevel="1" x14ac:dyDescent="0.2">
      <c r="A266" s="174">
        <v>152</v>
      </c>
      <c r="B266" s="175" t="s">
        <v>529</v>
      </c>
      <c r="C266" s="190" t="s">
        <v>530</v>
      </c>
      <c r="D266" s="176" t="s">
        <v>181</v>
      </c>
      <c r="E266" s="177">
        <v>7</v>
      </c>
      <c r="F266" s="178"/>
      <c r="G266" s="179">
        <f>ROUND(E266*F266,2)</f>
        <v>0</v>
      </c>
      <c r="H266" s="178"/>
      <c r="I266" s="179">
        <f>ROUND(E266*H266,2)</f>
        <v>0</v>
      </c>
      <c r="J266" s="178"/>
      <c r="K266" s="179">
        <f>ROUND(E266*J266,2)</f>
        <v>0</v>
      </c>
      <c r="L266" s="179">
        <v>21</v>
      </c>
      <c r="M266" s="179">
        <f>G266*(1+L266/100)</f>
        <v>0</v>
      </c>
      <c r="N266" s="177">
        <v>1.2600000000000001E-3</v>
      </c>
      <c r="O266" s="177">
        <f>ROUND(E266*N266,2)</f>
        <v>0.01</v>
      </c>
      <c r="P266" s="177">
        <v>0</v>
      </c>
      <c r="Q266" s="177">
        <f>ROUND(E266*P266,2)</f>
        <v>0</v>
      </c>
      <c r="R266" s="179" t="s">
        <v>261</v>
      </c>
      <c r="S266" s="179" t="s">
        <v>157</v>
      </c>
      <c r="T266" s="180" t="s">
        <v>157</v>
      </c>
      <c r="U266" s="158">
        <v>0.29099999999999998</v>
      </c>
      <c r="V266" s="158">
        <f>ROUND(E266*U266,2)</f>
        <v>2.04</v>
      </c>
      <c r="W266" s="158"/>
      <c r="X266" s="158" t="s">
        <v>158</v>
      </c>
      <c r="Y266" s="158" t="s">
        <v>159</v>
      </c>
      <c r="Z266" s="148"/>
      <c r="AA266" s="148"/>
      <c r="AB266" s="148"/>
      <c r="AC266" s="148"/>
      <c r="AD266" s="148"/>
      <c r="AE266" s="148"/>
      <c r="AF266" s="148"/>
      <c r="AG266" s="148" t="s">
        <v>160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2" x14ac:dyDescent="0.2">
      <c r="A267" s="155"/>
      <c r="B267" s="156"/>
      <c r="C267" s="259" t="s">
        <v>526</v>
      </c>
      <c r="D267" s="260"/>
      <c r="E267" s="260"/>
      <c r="F267" s="260"/>
      <c r="G267" s="260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8"/>
      <c r="AA267" s="148"/>
      <c r="AB267" s="148"/>
      <c r="AC267" s="148"/>
      <c r="AD267" s="148"/>
      <c r="AE267" s="148"/>
      <c r="AF267" s="148"/>
      <c r="AG267" s="148" t="s">
        <v>162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2" x14ac:dyDescent="0.2">
      <c r="A268" s="155"/>
      <c r="B268" s="156"/>
      <c r="C268" s="192" t="s">
        <v>531</v>
      </c>
      <c r="D268" s="159"/>
      <c r="E268" s="160">
        <v>3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8"/>
      <c r="AA268" s="148"/>
      <c r="AB268" s="148"/>
      <c r="AC268" s="148"/>
      <c r="AD268" s="148"/>
      <c r="AE268" s="148"/>
      <c r="AF268" s="148"/>
      <c r="AG268" s="148" t="s">
        <v>188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3" x14ac:dyDescent="0.2">
      <c r="A269" s="155"/>
      <c r="B269" s="156"/>
      <c r="C269" s="192" t="s">
        <v>532</v>
      </c>
      <c r="D269" s="159"/>
      <c r="E269" s="160">
        <v>4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8"/>
      <c r="AA269" s="148"/>
      <c r="AB269" s="148"/>
      <c r="AC269" s="148"/>
      <c r="AD269" s="148"/>
      <c r="AE269" s="148"/>
      <c r="AF269" s="148"/>
      <c r="AG269" s="148" t="s">
        <v>188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22.5" outlineLevel="1" x14ac:dyDescent="0.2">
      <c r="A270" s="174">
        <v>153</v>
      </c>
      <c r="B270" s="175" t="s">
        <v>533</v>
      </c>
      <c r="C270" s="190" t="s">
        <v>534</v>
      </c>
      <c r="D270" s="176" t="s">
        <v>181</v>
      </c>
      <c r="E270" s="177">
        <v>1</v>
      </c>
      <c r="F270" s="178"/>
      <c r="G270" s="179">
        <f>ROUND(E270*F270,2)</f>
        <v>0</v>
      </c>
      <c r="H270" s="178"/>
      <c r="I270" s="179">
        <f>ROUND(E270*H270,2)</f>
        <v>0</v>
      </c>
      <c r="J270" s="178"/>
      <c r="K270" s="179">
        <f>ROUND(E270*J270,2)</f>
        <v>0</v>
      </c>
      <c r="L270" s="179">
        <v>21</v>
      </c>
      <c r="M270" s="179">
        <f>G270*(1+L270/100)</f>
        <v>0</v>
      </c>
      <c r="N270" s="177">
        <v>1.57E-3</v>
      </c>
      <c r="O270" s="177">
        <f>ROUND(E270*N270,2)</f>
        <v>0</v>
      </c>
      <c r="P270" s="177">
        <v>0</v>
      </c>
      <c r="Q270" s="177">
        <f>ROUND(E270*P270,2)</f>
        <v>0</v>
      </c>
      <c r="R270" s="179" t="s">
        <v>261</v>
      </c>
      <c r="S270" s="179" t="s">
        <v>157</v>
      </c>
      <c r="T270" s="180" t="s">
        <v>157</v>
      </c>
      <c r="U270" s="158">
        <v>0.308</v>
      </c>
      <c r="V270" s="158">
        <f>ROUND(E270*U270,2)</f>
        <v>0.31</v>
      </c>
      <c r="W270" s="158"/>
      <c r="X270" s="158" t="s">
        <v>158</v>
      </c>
      <c r="Y270" s="158" t="s">
        <v>159</v>
      </c>
      <c r="Z270" s="148"/>
      <c r="AA270" s="148"/>
      <c r="AB270" s="148"/>
      <c r="AC270" s="148"/>
      <c r="AD270" s="148"/>
      <c r="AE270" s="148"/>
      <c r="AF270" s="148"/>
      <c r="AG270" s="148" t="s">
        <v>160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2" x14ac:dyDescent="0.2">
      <c r="A271" s="155"/>
      <c r="B271" s="156"/>
      <c r="C271" s="259" t="s">
        <v>526</v>
      </c>
      <c r="D271" s="260"/>
      <c r="E271" s="260"/>
      <c r="F271" s="260"/>
      <c r="G271" s="260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8"/>
      <c r="AA271" s="148"/>
      <c r="AB271" s="148"/>
      <c r="AC271" s="148"/>
      <c r="AD271" s="148"/>
      <c r="AE271" s="148"/>
      <c r="AF271" s="148"/>
      <c r="AG271" s="148" t="s">
        <v>162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ht="22.5" outlineLevel="1" x14ac:dyDescent="0.2">
      <c r="A272" s="174">
        <v>154</v>
      </c>
      <c r="B272" s="175" t="s">
        <v>535</v>
      </c>
      <c r="C272" s="190" t="s">
        <v>536</v>
      </c>
      <c r="D272" s="176" t="s">
        <v>181</v>
      </c>
      <c r="E272" s="177">
        <v>16</v>
      </c>
      <c r="F272" s="178"/>
      <c r="G272" s="179">
        <f>ROUND(E272*F272,2)</f>
        <v>0</v>
      </c>
      <c r="H272" s="178"/>
      <c r="I272" s="179">
        <f>ROUND(E272*H272,2)</f>
        <v>0</v>
      </c>
      <c r="J272" s="178"/>
      <c r="K272" s="179">
        <f>ROUND(E272*J272,2)</f>
        <v>0</v>
      </c>
      <c r="L272" s="179">
        <v>21</v>
      </c>
      <c r="M272" s="179">
        <f>G272*(1+L272/100)</f>
        <v>0</v>
      </c>
      <c r="N272" s="177">
        <v>1.97E-3</v>
      </c>
      <c r="O272" s="177">
        <f>ROUND(E272*N272,2)</f>
        <v>0.03</v>
      </c>
      <c r="P272" s="177">
        <v>0</v>
      </c>
      <c r="Q272" s="177">
        <f>ROUND(E272*P272,2)</f>
        <v>0</v>
      </c>
      <c r="R272" s="179" t="s">
        <v>261</v>
      </c>
      <c r="S272" s="179" t="s">
        <v>157</v>
      </c>
      <c r="T272" s="180" t="s">
        <v>157</v>
      </c>
      <c r="U272" s="158">
        <v>0.35399999999999998</v>
      </c>
      <c r="V272" s="158">
        <f>ROUND(E272*U272,2)</f>
        <v>5.66</v>
      </c>
      <c r="W272" s="158"/>
      <c r="X272" s="158" t="s">
        <v>158</v>
      </c>
      <c r="Y272" s="158" t="s">
        <v>159</v>
      </c>
      <c r="Z272" s="148"/>
      <c r="AA272" s="148"/>
      <c r="AB272" s="148"/>
      <c r="AC272" s="148"/>
      <c r="AD272" s="148"/>
      <c r="AE272" s="148"/>
      <c r="AF272" s="148"/>
      <c r="AG272" s="148" t="s">
        <v>160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2" x14ac:dyDescent="0.2">
      <c r="A273" s="155"/>
      <c r="B273" s="156"/>
      <c r="C273" s="259" t="s">
        <v>526</v>
      </c>
      <c r="D273" s="260"/>
      <c r="E273" s="260"/>
      <c r="F273" s="260"/>
      <c r="G273" s="260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8"/>
      <c r="AA273" s="148"/>
      <c r="AB273" s="148"/>
      <c r="AC273" s="148"/>
      <c r="AD273" s="148"/>
      <c r="AE273" s="148"/>
      <c r="AF273" s="148"/>
      <c r="AG273" s="148" t="s">
        <v>162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2" x14ac:dyDescent="0.2">
      <c r="A274" s="155"/>
      <c r="B274" s="156"/>
      <c r="C274" s="192" t="s">
        <v>537</v>
      </c>
      <c r="D274" s="159"/>
      <c r="E274" s="160">
        <v>12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8"/>
      <c r="AA274" s="148"/>
      <c r="AB274" s="148"/>
      <c r="AC274" s="148"/>
      <c r="AD274" s="148"/>
      <c r="AE274" s="148"/>
      <c r="AF274" s="148"/>
      <c r="AG274" s="148" t="s">
        <v>188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3" x14ac:dyDescent="0.2">
      <c r="A275" s="155"/>
      <c r="B275" s="156"/>
      <c r="C275" s="192" t="s">
        <v>190</v>
      </c>
      <c r="D275" s="159"/>
      <c r="E275" s="160">
        <v>4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8"/>
      <c r="AA275" s="148"/>
      <c r="AB275" s="148"/>
      <c r="AC275" s="148"/>
      <c r="AD275" s="148"/>
      <c r="AE275" s="148"/>
      <c r="AF275" s="148"/>
      <c r="AG275" s="148" t="s">
        <v>188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22.5" outlineLevel="1" x14ac:dyDescent="0.2">
      <c r="A276" s="174">
        <v>155</v>
      </c>
      <c r="B276" s="175" t="s">
        <v>538</v>
      </c>
      <c r="C276" s="190" t="s">
        <v>539</v>
      </c>
      <c r="D276" s="176" t="s">
        <v>181</v>
      </c>
      <c r="E276" s="177">
        <v>3.5</v>
      </c>
      <c r="F276" s="178"/>
      <c r="G276" s="179">
        <f>ROUND(E276*F276,2)</f>
        <v>0</v>
      </c>
      <c r="H276" s="178"/>
      <c r="I276" s="179">
        <f>ROUND(E276*H276,2)</f>
        <v>0</v>
      </c>
      <c r="J276" s="178"/>
      <c r="K276" s="179">
        <f>ROUND(E276*J276,2)</f>
        <v>0</v>
      </c>
      <c r="L276" s="179">
        <v>21</v>
      </c>
      <c r="M276" s="179">
        <f>G276*(1+L276/100)</f>
        <v>0</v>
      </c>
      <c r="N276" s="177">
        <v>3.3E-3</v>
      </c>
      <c r="O276" s="177">
        <f>ROUND(E276*N276,2)</f>
        <v>0.01</v>
      </c>
      <c r="P276" s="177">
        <v>0</v>
      </c>
      <c r="Q276" s="177">
        <f>ROUND(E276*P276,2)</f>
        <v>0</v>
      </c>
      <c r="R276" s="179" t="s">
        <v>261</v>
      </c>
      <c r="S276" s="179" t="s">
        <v>157</v>
      </c>
      <c r="T276" s="180" t="s">
        <v>157</v>
      </c>
      <c r="U276" s="158">
        <v>0.41899999999999998</v>
      </c>
      <c r="V276" s="158">
        <f>ROUND(E276*U276,2)</f>
        <v>1.47</v>
      </c>
      <c r="W276" s="158"/>
      <c r="X276" s="158" t="s">
        <v>158</v>
      </c>
      <c r="Y276" s="158" t="s">
        <v>159</v>
      </c>
      <c r="Z276" s="148"/>
      <c r="AA276" s="148"/>
      <c r="AB276" s="148"/>
      <c r="AC276" s="148"/>
      <c r="AD276" s="148"/>
      <c r="AE276" s="148"/>
      <c r="AF276" s="148"/>
      <c r="AG276" s="148" t="s">
        <v>160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2" x14ac:dyDescent="0.2">
      <c r="A277" s="155"/>
      <c r="B277" s="156"/>
      <c r="C277" s="259" t="s">
        <v>526</v>
      </c>
      <c r="D277" s="260"/>
      <c r="E277" s="260"/>
      <c r="F277" s="260"/>
      <c r="G277" s="260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8"/>
      <c r="AA277" s="148"/>
      <c r="AB277" s="148"/>
      <c r="AC277" s="148"/>
      <c r="AD277" s="148"/>
      <c r="AE277" s="148"/>
      <c r="AF277" s="148"/>
      <c r="AG277" s="148" t="s">
        <v>162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2" x14ac:dyDescent="0.2">
      <c r="A278" s="155"/>
      <c r="B278" s="156"/>
      <c r="C278" s="192" t="s">
        <v>540</v>
      </c>
      <c r="D278" s="159"/>
      <c r="E278" s="160">
        <v>3.5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8"/>
      <c r="AA278" s="148"/>
      <c r="AB278" s="148"/>
      <c r="AC278" s="148"/>
      <c r="AD278" s="148"/>
      <c r="AE278" s="148"/>
      <c r="AF278" s="148"/>
      <c r="AG278" s="148" t="s">
        <v>188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ht="22.5" outlineLevel="1" x14ac:dyDescent="0.2">
      <c r="A279" s="174">
        <v>156</v>
      </c>
      <c r="B279" s="175" t="s">
        <v>541</v>
      </c>
      <c r="C279" s="190" t="s">
        <v>542</v>
      </c>
      <c r="D279" s="176" t="s">
        <v>181</v>
      </c>
      <c r="E279" s="177">
        <v>7.5</v>
      </c>
      <c r="F279" s="178"/>
      <c r="G279" s="179">
        <f>ROUND(E279*F279,2)</f>
        <v>0</v>
      </c>
      <c r="H279" s="178"/>
      <c r="I279" s="179">
        <f>ROUND(E279*H279,2)</f>
        <v>0</v>
      </c>
      <c r="J279" s="178"/>
      <c r="K279" s="179">
        <f>ROUND(E279*J279,2)</f>
        <v>0</v>
      </c>
      <c r="L279" s="179">
        <v>21</v>
      </c>
      <c r="M279" s="179">
        <f>G279*(1+L279/100)</f>
        <v>0</v>
      </c>
      <c r="N279" s="177">
        <v>4.8700000000000002E-3</v>
      </c>
      <c r="O279" s="177">
        <f>ROUND(E279*N279,2)</f>
        <v>0.04</v>
      </c>
      <c r="P279" s="177">
        <v>0</v>
      </c>
      <c r="Q279" s="177">
        <f>ROUND(E279*P279,2)</f>
        <v>0</v>
      </c>
      <c r="R279" s="179" t="s">
        <v>261</v>
      </c>
      <c r="S279" s="179" t="s">
        <v>157</v>
      </c>
      <c r="T279" s="180" t="s">
        <v>157</v>
      </c>
      <c r="U279" s="158">
        <v>0.48499999999999999</v>
      </c>
      <c r="V279" s="158">
        <f>ROUND(E279*U279,2)</f>
        <v>3.64</v>
      </c>
      <c r="W279" s="158"/>
      <c r="X279" s="158" t="s">
        <v>158</v>
      </c>
      <c r="Y279" s="158" t="s">
        <v>159</v>
      </c>
      <c r="Z279" s="148"/>
      <c r="AA279" s="148"/>
      <c r="AB279" s="148"/>
      <c r="AC279" s="148"/>
      <c r="AD279" s="148"/>
      <c r="AE279" s="148"/>
      <c r="AF279" s="148"/>
      <c r="AG279" s="148" t="s">
        <v>160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2" x14ac:dyDescent="0.2">
      <c r="A280" s="155"/>
      <c r="B280" s="156"/>
      <c r="C280" s="259" t="s">
        <v>526</v>
      </c>
      <c r="D280" s="260"/>
      <c r="E280" s="260"/>
      <c r="F280" s="260"/>
      <c r="G280" s="260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8"/>
      <c r="AA280" s="148"/>
      <c r="AB280" s="148"/>
      <c r="AC280" s="148"/>
      <c r="AD280" s="148"/>
      <c r="AE280" s="148"/>
      <c r="AF280" s="148"/>
      <c r="AG280" s="148" t="s">
        <v>162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2" x14ac:dyDescent="0.2">
      <c r="A281" s="155"/>
      <c r="B281" s="156"/>
      <c r="C281" s="192" t="s">
        <v>543</v>
      </c>
      <c r="D281" s="159"/>
      <c r="E281" s="160">
        <v>4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8"/>
      <c r="AA281" s="148"/>
      <c r="AB281" s="148"/>
      <c r="AC281" s="148"/>
      <c r="AD281" s="148"/>
      <c r="AE281" s="148"/>
      <c r="AF281" s="148"/>
      <c r="AG281" s="148" t="s">
        <v>188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3" x14ac:dyDescent="0.2">
      <c r="A282" s="155"/>
      <c r="B282" s="156"/>
      <c r="C282" s="192" t="s">
        <v>544</v>
      </c>
      <c r="D282" s="159"/>
      <c r="E282" s="160">
        <v>3.5</v>
      </c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8"/>
      <c r="AA282" s="148"/>
      <c r="AB282" s="148"/>
      <c r="AC282" s="148"/>
      <c r="AD282" s="148"/>
      <c r="AE282" s="148"/>
      <c r="AF282" s="148"/>
      <c r="AG282" s="148" t="s">
        <v>188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22.5" outlineLevel="1" x14ac:dyDescent="0.2">
      <c r="A283" s="174">
        <v>157</v>
      </c>
      <c r="B283" s="175" t="s">
        <v>545</v>
      </c>
      <c r="C283" s="190" t="s">
        <v>546</v>
      </c>
      <c r="D283" s="176" t="s">
        <v>181</v>
      </c>
      <c r="E283" s="177">
        <v>5</v>
      </c>
      <c r="F283" s="178"/>
      <c r="G283" s="179">
        <f>ROUND(E283*F283,2)</f>
        <v>0</v>
      </c>
      <c r="H283" s="178"/>
      <c r="I283" s="179">
        <f>ROUND(E283*H283,2)</f>
        <v>0</v>
      </c>
      <c r="J283" s="178"/>
      <c r="K283" s="179">
        <f>ROUND(E283*J283,2)</f>
        <v>0</v>
      </c>
      <c r="L283" s="179">
        <v>21</v>
      </c>
      <c r="M283" s="179">
        <f>G283*(1+L283/100)</f>
        <v>0</v>
      </c>
      <c r="N283" s="177">
        <v>5.7600000000000004E-3</v>
      </c>
      <c r="O283" s="177">
        <f>ROUND(E283*N283,2)</f>
        <v>0.03</v>
      </c>
      <c r="P283" s="177">
        <v>0</v>
      </c>
      <c r="Q283" s="177">
        <f>ROUND(E283*P283,2)</f>
        <v>0</v>
      </c>
      <c r="R283" s="179" t="s">
        <v>261</v>
      </c>
      <c r="S283" s="179" t="s">
        <v>157</v>
      </c>
      <c r="T283" s="180" t="s">
        <v>157</v>
      </c>
      <c r="U283" s="158">
        <v>0.51900000000000002</v>
      </c>
      <c r="V283" s="158">
        <f>ROUND(E283*U283,2)</f>
        <v>2.6</v>
      </c>
      <c r="W283" s="158"/>
      <c r="X283" s="158" t="s">
        <v>158</v>
      </c>
      <c r="Y283" s="158" t="s">
        <v>159</v>
      </c>
      <c r="Z283" s="148"/>
      <c r="AA283" s="148"/>
      <c r="AB283" s="148"/>
      <c r="AC283" s="148"/>
      <c r="AD283" s="148"/>
      <c r="AE283" s="148"/>
      <c r="AF283" s="148"/>
      <c r="AG283" s="148" t="s">
        <v>160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2" x14ac:dyDescent="0.2">
      <c r="A284" s="155"/>
      <c r="B284" s="156"/>
      <c r="C284" s="259" t="s">
        <v>526</v>
      </c>
      <c r="D284" s="260"/>
      <c r="E284" s="260"/>
      <c r="F284" s="260"/>
      <c r="G284" s="260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8"/>
      <c r="AA284" s="148"/>
      <c r="AB284" s="148"/>
      <c r="AC284" s="148"/>
      <c r="AD284" s="148"/>
      <c r="AE284" s="148"/>
      <c r="AF284" s="148"/>
      <c r="AG284" s="148" t="s">
        <v>162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2" x14ac:dyDescent="0.2">
      <c r="A285" s="155"/>
      <c r="B285" s="156"/>
      <c r="C285" s="192" t="s">
        <v>547</v>
      </c>
      <c r="D285" s="159"/>
      <c r="E285" s="160">
        <v>5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8"/>
      <c r="AA285" s="148"/>
      <c r="AB285" s="148"/>
      <c r="AC285" s="148"/>
      <c r="AD285" s="148"/>
      <c r="AE285" s="148"/>
      <c r="AF285" s="148"/>
      <c r="AG285" s="148" t="s">
        <v>188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82">
        <v>158</v>
      </c>
      <c r="B286" s="183" t="s">
        <v>548</v>
      </c>
      <c r="C286" s="191" t="s">
        <v>549</v>
      </c>
      <c r="D286" s="184" t="s">
        <v>307</v>
      </c>
      <c r="E286" s="185">
        <v>2</v>
      </c>
      <c r="F286" s="186"/>
      <c r="G286" s="187">
        <f>ROUND(E286*F286,2)</f>
        <v>0</v>
      </c>
      <c r="H286" s="186"/>
      <c r="I286" s="187">
        <f>ROUND(E286*H286,2)</f>
        <v>0</v>
      </c>
      <c r="J286" s="186"/>
      <c r="K286" s="187">
        <f>ROUND(E286*J286,2)</f>
        <v>0</v>
      </c>
      <c r="L286" s="187">
        <v>21</v>
      </c>
      <c r="M286" s="187">
        <f>G286*(1+L286/100)</f>
        <v>0</v>
      </c>
      <c r="N286" s="185">
        <v>2E-3</v>
      </c>
      <c r="O286" s="185">
        <f>ROUND(E286*N286,2)</f>
        <v>0</v>
      </c>
      <c r="P286" s="185">
        <v>0</v>
      </c>
      <c r="Q286" s="185">
        <f>ROUND(E286*P286,2)</f>
        <v>0</v>
      </c>
      <c r="R286" s="187"/>
      <c r="S286" s="187" t="s">
        <v>202</v>
      </c>
      <c r="T286" s="188" t="s">
        <v>203</v>
      </c>
      <c r="U286" s="158">
        <v>0</v>
      </c>
      <c r="V286" s="158">
        <f>ROUND(E286*U286,2)</f>
        <v>0</v>
      </c>
      <c r="W286" s="158"/>
      <c r="X286" s="158" t="s">
        <v>183</v>
      </c>
      <c r="Y286" s="158" t="s">
        <v>159</v>
      </c>
      <c r="Z286" s="148"/>
      <c r="AA286" s="148"/>
      <c r="AB286" s="148"/>
      <c r="AC286" s="148"/>
      <c r="AD286" s="148"/>
      <c r="AE286" s="148"/>
      <c r="AF286" s="148"/>
      <c r="AG286" s="148" t="s">
        <v>184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82">
        <v>159</v>
      </c>
      <c r="B287" s="183" t="s">
        <v>550</v>
      </c>
      <c r="C287" s="191" t="s">
        <v>551</v>
      </c>
      <c r="D287" s="184" t="s">
        <v>307</v>
      </c>
      <c r="E287" s="185">
        <v>6</v>
      </c>
      <c r="F287" s="186"/>
      <c r="G287" s="187">
        <f>ROUND(E287*F287,2)</f>
        <v>0</v>
      </c>
      <c r="H287" s="186"/>
      <c r="I287" s="187">
        <f>ROUND(E287*H287,2)</f>
        <v>0</v>
      </c>
      <c r="J287" s="186"/>
      <c r="K287" s="187">
        <f>ROUND(E287*J287,2)</f>
        <v>0</v>
      </c>
      <c r="L287" s="187">
        <v>21</v>
      </c>
      <c r="M287" s="187">
        <f>G287*(1+L287/100)</f>
        <v>0</v>
      </c>
      <c r="N287" s="185">
        <v>2E-3</v>
      </c>
      <c r="O287" s="185">
        <f>ROUND(E287*N287,2)</f>
        <v>0.01</v>
      </c>
      <c r="P287" s="185">
        <v>0</v>
      </c>
      <c r="Q287" s="185">
        <f>ROUND(E287*P287,2)</f>
        <v>0</v>
      </c>
      <c r="R287" s="187"/>
      <c r="S287" s="187" t="s">
        <v>202</v>
      </c>
      <c r="T287" s="188" t="s">
        <v>203</v>
      </c>
      <c r="U287" s="158">
        <v>0</v>
      </c>
      <c r="V287" s="158">
        <f>ROUND(E287*U287,2)</f>
        <v>0</v>
      </c>
      <c r="W287" s="158"/>
      <c r="X287" s="158" t="s">
        <v>183</v>
      </c>
      <c r="Y287" s="158" t="s">
        <v>159</v>
      </c>
      <c r="Z287" s="148"/>
      <c r="AA287" s="148"/>
      <c r="AB287" s="148"/>
      <c r="AC287" s="148"/>
      <c r="AD287" s="148"/>
      <c r="AE287" s="148"/>
      <c r="AF287" s="148"/>
      <c r="AG287" s="148" t="s">
        <v>184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74">
        <v>160</v>
      </c>
      <c r="B288" s="175" t="s">
        <v>552</v>
      </c>
      <c r="C288" s="190" t="s">
        <v>553</v>
      </c>
      <c r="D288" s="176" t="s">
        <v>155</v>
      </c>
      <c r="E288" s="177">
        <v>2</v>
      </c>
      <c r="F288" s="178"/>
      <c r="G288" s="179">
        <f>ROUND(E288*F288,2)</f>
        <v>0</v>
      </c>
      <c r="H288" s="178"/>
      <c r="I288" s="179">
        <f>ROUND(E288*H288,2)</f>
        <v>0</v>
      </c>
      <c r="J288" s="178"/>
      <c r="K288" s="179">
        <f>ROUND(E288*J288,2)</f>
        <v>0</v>
      </c>
      <c r="L288" s="179">
        <v>21</v>
      </c>
      <c r="M288" s="179">
        <f>G288*(1+L288/100)</f>
        <v>0</v>
      </c>
      <c r="N288" s="177">
        <v>0</v>
      </c>
      <c r="O288" s="177">
        <f>ROUND(E288*N288,2)</f>
        <v>0</v>
      </c>
      <c r="P288" s="177">
        <v>0</v>
      </c>
      <c r="Q288" s="177">
        <f>ROUND(E288*P288,2)</f>
        <v>0</v>
      </c>
      <c r="R288" s="179" t="s">
        <v>261</v>
      </c>
      <c r="S288" s="179" t="s">
        <v>157</v>
      </c>
      <c r="T288" s="180" t="s">
        <v>157</v>
      </c>
      <c r="U288" s="158">
        <v>6.3E-2</v>
      </c>
      <c r="V288" s="158">
        <f>ROUND(E288*U288,2)</f>
        <v>0.13</v>
      </c>
      <c r="W288" s="158"/>
      <c r="X288" s="158" t="s">
        <v>158</v>
      </c>
      <c r="Y288" s="158" t="s">
        <v>159</v>
      </c>
      <c r="Z288" s="148"/>
      <c r="AA288" s="148"/>
      <c r="AB288" s="148"/>
      <c r="AC288" s="148"/>
      <c r="AD288" s="148"/>
      <c r="AE288" s="148"/>
      <c r="AF288" s="148"/>
      <c r="AG288" s="148" t="s">
        <v>160</v>
      </c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2" x14ac:dyDescent="0.2">
      <c r="A289" s="155"/>
      <c r="B289" s="156"/>
      <c r="C289" s="259" t="s">
        <v>554</v>
      </c>
      <c r="D289" s="260"/>
      <c r="E289" s="260"/>
      <c r="F289" s="260"/>
      <c r="G289" s="260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8"/>
      <c r="AA289" s="148"/>
      <c r="AB289" s="148"/>
      <c r="AC289" s="148"/>
      <c r="AD289" s="148"/>
      <c r="AE289" s="148"/>
      <c r="AF289" s="148"/>
      <c r="AG289" s="148" t="s">
        <v>162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2" x14ac:dyDescent="0.2">
      <c r="A290" s="155"/>
      <c r="B290" s="156"/>
      <c r="C290" s="192" t="s">
        <v>555</v>
      </c>
      <c r="D290" s="159"/>
      <c r="E290" s="160">
        <v>2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8"/>
      <c r="AA290" s="148"/>
      <c r="AB290" s="148"/>
      <c r="AC290" s="148"/>
      <c r="AD290" s="148"/>
      <c r="AE290" s="148"/>
      <c r="AF290" s="148"/>
      <c r="AG290" s="148" t="s">
        <v>188</v>
      </c>
      <c r="AH290" s="148">
        <v>5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74">
        <v>161</v>
      </c>
      <c r="B291" s="175" t="s">
        <v>556</v>
      </c>
      <c r="C291" s="190" t="s">
        <v>557</v>
      </c>
      <c r="D291" s="176" t="s">
        <v>155</v>
      </c>
      <c r="E291" s="177">
        <v>6</v>
      </c>
      <c r="F291" s="178"/>
      <c r="G291" s="179">
        <f>ROUND(E291*F291,2)</f>
        <v>0</v>
      </c>
      <c r="H291" s="178"/>
      <c r="I291" s="179">
        <f>ROUND(E291*H291,2)</f>
        <v>0</v>
      </c>
      <c r="J291" s="178"/>
      <c r="K291" s="179">
        <f>ROUND(E291*J291,2)</f>
        <v>0</v>
      </c>
      <c r="L291" s="179">
        <v>21</v>
      </c>
      <c r="M291" s="179">
        <f>G291*(1+L291/100)</f>
        <v>0</v>
      </c>
      <c r="N291" s="177">
        <v>0</v>
      </c>
      <c r="O291" s="177">
        <f>ROUND(E291*N291,2)</f>
        <v>0</v>
      </c>
      <c r="P291" s="177">
        <v>0</v>
      </c>
      <c r="Q291" s="177">
        <f>ROUND(E291*P291,2)</f>
        <v>0</v>
      </c>
      <c r="R291" s="179" t="s">
        <v>261</v>
      </c>
      <c r="S291" s="179" t="s">
        <v>157</v>
      </c>
      <c r="T291" s="180" t="s">
        <v>157</v>
      </c>
      <c r="U291" s="158">
        <v>6.5000000000000002E-2</v>
      </c>
      <c r="V291" s="158">
        <f>ROUND(E291*U291,2)</f>
        <v>0.39</v>
      </c>
      <c r="W291" s="158"/>
      <c r="X291" s="158" t="s">
        <v>158</v>
      </c>
      <c r="Y291" s="158" t="s">
        <v>159</v>
      </c>
      <c r="Z291" s="148"/>
      <c r="AA291" s="148"/>
      <c r="AB291" s="148"/>
      <c r="AC291" s="148"/>
      <c r="AD291" s="148"/>
      <c r="AE291" s="148"/>
      <c r="AF291" s="148"/>
      <c r="AG291" s="148" t="s">
        <v>160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2">
      <c r="A292" s="155"/>
      <c r="B292" s="156"/>
      <c r="C292" s="259" t="s">
        <v>554</v>
      </c>
      <c r="D292" s="260"/>
      <c r="E292" s="260"/>
      <c r="F292" s="260"/>
      <c r="G292" s="260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8"/>
      <c r="AA292" s="148"/>
      <c r="AB292" s="148"/>
      <c r="AC292" s="148"/>
      <c r="AD292" s="148"/>
      <c r="AE292" s="148"/>
      <c r="AF292" s="148"/>
      <c r="AG292" s="148" t="s">
        <v>162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2" x14ac:dyDescent="0.2">
      <c r="A293" s="155"/>
      <c r="B293" s="156"/>
      <c r="C293" s="192" t="s">
        <v>558</v>
      </c>
      <c r="D293" s="159"/>
      <c r="E293" s="160">
        <v>6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8"/>
      <c r="AA293" s="148"/>
      <c r="AB293" s="148"/>
      <c r="AC293" s="148"/>
      <c r="AD293" s="148"/>
      <c r="AE293" s="148"/>
      <c r="AF293" s="148"/>
      <c r="AG293" s="148" t="s">
        <v>188</v>
      </c>
      <c r="AH293" s="148">
        <v>5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82">
        <v>162</v>
      </c>
      <c r="B294" s="183" t="s">
        <v>559</v>
      </c>
      <c r="C294" s="191" t="s">
        <v>306</v>
      </c>
      <c r="D294" s="184" t="s">
        <v>307</v>
      </c>
      <c r="E294" s="185">
        <v>5</v>
      </c>
      <c r="F294" s="186"/>
      <c r="G294" s="187">
        <f>ROUND(E294*F294,2)</f>
        <v>0</v>
      </c>
      <c r="H294" s="186"/>
      <c r="I294" s="187">
        <f>ROUND(E294*H294,2)</f>
        <v>0</v>
      </c>
      <c r="J294" s="186"/>
      <c r="K294" s="187">
        <f>ROUND(E294*J294,2)</f>
        <v>0</v>
      </c>
      <c r="L294" s="187">
        <v>21</v>
      </c>
      <c r="M294" s="187">
        <f>G294*(1+L294/100)</f>
        <v>0</v>
      </c>
      <c r="N294" s="185">
        <v>1.5E-3</v>
      </c>
      <c r="O294" s="185">
        <f>ROUND(E294*N294,2)</f>
        <v>0.01</v>
      </c>
      <c r="P294" s="185">
        <v>0</v>
      </c>
      <c r="Q294" s="185">
        <f>ROUND(E294*P294,2)</f>
        <v>0</v>
      </c>
      <c r="R294" s="187"/>
      <c r="S294" s="187" t="s">
        <v>202</v>
      </c>
      <c r="T294" s="188" t="s">
        <v>203</v>
      </c>
      <c r="U294" s="158">
        <v>0</v>
      </c>
      <c r="V294" s="158">
        <f>ROUND(E294*U294,2)</f>
        <v>0</v>
      </c>
      <c r="W294" s="158"/>
      <c r="X294" s="158" t="s">
        <v>183</v>
      </c>
      <c r="Y294" s="158" t="s">
        <v>159</v>
      </c>
      <c r="Z294" s="148"/>
      <c r="AA294" s="148"/>
      <c r="AB294" s="148"/>
      <c r="AC294" s="148"/>
      <c r="AD294" s="148"/>
      <c r="AE294" s="148"/>
      <c r="AF294" s="148"/>
      <c r="AG294" s="148" t="s">
        <v>184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22.5" outlineLevel="1" x14ac:dyDescent="0.2">
      <c r="A295" s="182">
        <v>163</v>
      </c>
      <c r="B295" s="183" t="s">
        <v>560</v>
      </c>
      <c r="C295" s="191" t="s">
        <v>561</v>
      </c>
      <c r="D295" s="184" t="s">
        <v>307</v>
      </c>
      <c r="E295" s="185">
        <v>8</v>
      </c>
      <c r="F295" s="186"/>
      <c r="G295" s="187">
        <f>ROUND(E295*F295,2)</f>
        <v>0</v>
      </c>
      <c r="H295" s="186"/>
      <c r="I295" s="187">
        <f>ROUND(E295*H295,2)</f>
        <v>0</v>
      </c>
      <c r="J295" s="186"/>
      <c r="K295" s="187">
        <f>ROUND(E295*J295,2)</f>
        <v>0</v>
      </c>
      <c r="L295" s="187">
        <v>21</v>
      </c>
      <c r="M295" s="187">
        <f>G295*(1+L295/100)</f>
        <v>0</v>
      </c>
      <c r="N295" s="185">
        <v>1.5E-3</v>
      </c>
      <c r="O295" s="185">
        <f>ROUND(E295*N295,2)</f>
        <v>0.01</v>
      </c>
      <c r="P295" s="185">
        <v>0</v>
      </c>
      <c r="Q295" s="185">
        <f>ROUND(E295*P295,2)</f>
        <v>0</v>
      </c>
      <c r="R295" s="187"/>
      <c r="S295" s="187" t="s">
        <v>202</v>
      </c>
      <c r="T295" s="188" t="s">
        <v>203</v>
      </c>
      <c r="U295" s="158">
        <v>0</v>
      </c>
      <c r="V295" s="158">
        <f>ROUND(E295*U295,2)</f>
        <v>0</v>
      </c>
      <c r="W295" s="158"/>
      <c r="X295" s="158" t="s">
        <v>183</v>
      </c>
      <c r="Y295" s="158" t="s">
        <v>159</v>
      </c>
      <c r="Z295" s="148"/>
      <c r="AA295" s="148"/>
      <c r="AB295" s="148"/>
      <c r="AC295" s="148"/>
      <c r="AD295" s="148"/>
      <c r="AE295" s="148"/>
      <c r="AF295" s="148"/>
      <c r="AG295" s="148" t="s">
        <v>184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74">
        <v>164</v>
      </c>
      <c r="B296" s="175" t="s">
        <v>302</v>
      </c>
      <c r="C296" s="190" t="s">
        <v>303</v>
      </c>
      <c r="D296" s="176" t="s">
        <v>155</v>
      </c>
      <c r="E296" s="177">
        <v>5</v>
      </c>
      <c r="F296" s="178"/>
      <c r="G296" s="179">
        <f>ROUND(E296*F296,2)</f>
        <v>0</v>
      </c>
      <c r="H296" s="178"/>
      <c r="I296" s="179">
        <f>ROUND(E296*H296,2)</f>
        <v>0</v>
      </c>
      <c r="J296" s="178"/>
      <c r="K296" s="179">
        <f>ROUND(E296*J296,2)</f>
        <v>0</v>
      </c>
      <c r="L296" s="179">
        <v>21</v>
      </c>
      <c r="M296" s="179">
        <f>G296*(1+L296/100)</f>
        <v>0</v>
      </c>
      <c r="N296" s="177">
        <v>0</v>
      </c>
      <c r="O296" s="177">
        <f>ROUND(E296*N296,2)</f>
        <v>0</v>
      </c>
      <c r="P296" s="177">
        <v>0</v>
      </c>
      <c r="Q296" s="177">
        <f>ROUND(E296*P296,2)</f>
        <v>0</v>
      </c>
      <c r="R296" s="179"/>
      <c r="S296" s="179" t="s">
        <v>157</v>
      </c>
      <c r="T296" s="180" t="s">
        <v>157</v>
      </c>
      <c r="U296" s="158">
        <v>0.151</v>
      </c>
      <c r="V296" s="158">
        <f>ROUND(E296*U296,2)</f>
        <v>0.76</v>
      </c>
      <c r="W296" s="158"/>
      <c r="X296" s="158" t="s">
        <v>158</v>
      </c>
      <c r="Y296" s="158" t="s">
        <v>159</v>
      </c>
      <c r="Z296" s="148"/>
      <c r="AA296" s="148"/>
      <c r="AB296" s="148"/>
      <c r="AC296" s="148"/>
      <c r="AD296" s="148"/>
      <c r="AE296" s="148"/>
      <c r="AF296" s="148"/>
      <c r="AG296" s="148" t="s">
        <v>160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2" x14ac:dyDescent="0.2">
      <c r="A297" s="155"/>
      <c r="B297" s="156"/>
      <c r="C297" s="192" t="s">
        <v>562</v>
      </c>
      <c r="D297" s="159"/>
      <c r="E297" s="160">
        <v>5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8"/>
      <c r="AA297" s="148"/>
      <c r="AB297" s="148"/>
      <c r="AC297" s="148"/>
      <c r="AD297" s="148"/>
      <c r="AE297" s="148"/>
      <c r="AF297" s="148"/>
      <c r="AG297" s="148" t="s">
        <v>188</v>
      </c>
      <c r="AH297" s="148">
        <v>5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74">
        <v>165</v>
      </c>
      <c r="B298" s="175" t="s">
        <v>563</v>
      </c>
      <c r="C298" s="190" t="s">
        <v>564</v>
      </c>
      <c r="D298" s="176" t="s">
        <v>155</v>
      </c>
      <c r="E298" s="177">
        <v>8</v>
      </c>
      <c r="F298" s="178"/>
      <c r="G298" s="179">
        <f>ROUND(E298*F298,2)</f>
        <v>0</v>
      </c>
      <c r="H298" s="178"/>
      <c r="I298" s="179">
        <f>ROUND(E298*H298,2)</f>
        <v>0</v>
      </c>
      <c r="J298" s="178"/>
      <c r="K298" s="179">
        <f>ROUND(E298*J298,2)</f>
        <v>0</v>
      </c>
      <c r="L298" s="179">
        <v>21</v>
      </c>
      <c r="M298" s="179">
        <f>G298*(1+L298/100)</f>
        <v>0</v>
      </c>
      <c r="N298" s="177">
        <v>0</v>
      </c>
      <c r="O298" s="177">
        <f>ROUND(E298*N298,2)</f>
        <v>0</v>
      </c>
      <c r="P298" s="177">
        <v>0</v>
      </c>
      <c r="Q298" s="177">
        <f>ROUND(E298*P298,2)</f>
        <v>0</v>
      </c>
      <c r="R298" s="179"/>
      <c r="S298" s="179" t="s">
        <v>157</v>
      </c>
      <c r="T298" s="180" t="s">
        <v>157</v>
      </c>
      <c r="U298" s="158">
        <v>0.251</v>
      </c>
      <c r="V298" s="158">
        <f>ROUND(E298*U298,2)</f>
        <v>2.0099999999999998</v>
      </c>
      <c r="W298" s="158"/>
      <c r="X298" s="158" t="s">
        <v>158</v>
      </c>
      <c r="Y298" s="158" t="s">
        <v>159</v>
      </c>
      <c r="Z298" s="148"/>
      <c r="AA298" s="148"/>
      <c r="AB298" s="148"/>
      <c r="AC298" s="148"/>
      <c r="AD298" s="148"/>
      <c r="AE298" s="148"/>
      <c r="AF298" s="148"/>
      <c r="AG298" s="148" t="s">
        <v>160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2" x14ac:dyDescent="0.2">
      <c r="A299" s="155"/>
      <c r="B299" s="156"/>
      <c r="C299" s="192" t="s">
        <v>565</v>
      </c>
      <c r="D299" s="159"/>
      <c r="E299" s="160">
        <v>8</v>
      </c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8"/>
      <c r="AA299" s="148"/>
      <c r="AB299" s="148"/>
      <c r="AC299" s="148"/>
      <c r="AD299" s="148"/>
      <c r="AE299" s="148"/>
      <c r="AF299" s="148"/>
      <c r="AG299" s="148" t="s">
        <v>188</v>
      </c>
      <c r="AH299" s="148">
        <v>5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82">
        <v>166</v>
      </c>
      <c r="B300" s="183" t="s">
        <v>566</v>
      </c>
      <c r="C300" s="191" t="s">
        <v>567</v>
      </c>
      <c r="D300" s="184" t="s">
        <v>307</v>
      </c>
      <c r="E300" s="185">
        <v>2</v>
      </c>
      <c r="F300" s="186"/>
      <c r="G300" s="187">
        <f t="shared" ref="G300:G305" si="49">ROUND(E300*F300,2)</f>
        <v>0</v>
      </c>
      <c r="H300" s="186"/>
      <c r="I300" s="187">
        <f t="shared" ref="I300:I305" si="50">ROUND(E300*H300,2)</f>
        <v>0</v>
      </c>
      <c r="J300" s="186"/>
      <c r="K300" s="187">
        <f t="shared" ref="K300:K305" si="51">ROUND(E300*J300,2)</f>
        <v>0</v>
      </c>
      <c r="L300" s="187">
        <v>21</v>
      </c>
      <c r="M300" s="187">
        <f t="shared" ref="M300:M305" si="52">G300*(1+L300/100)</f>
        <v>0</v>
      </c>
      <c r="N300" s="185">
        <v>2E-3</v>
      </c>
      <c r="O300" s="185">
        <f t="shared" ref="O300:O305" si="53">ROUND(E300*N300,2)</f>
        <v>0</v>
      </c>
      <c r="P300" s="185">
        <v>0</v>
      </c>
      <c r="Q300" s="185">
        <f t="shared" ref="Q300:Q305" si="54">ROUND(E300*P300,2)</f>
        <v>0</v>
      </c>
      <c r="R300" s="187"/>
      <c r="S300" s="187" t="s">
        <v>202</v>
      </c>
      <c r="T300" s="188" t="s">
        <v>203</v>
      </c>
      <c r="U300" s="158">
        <v>0</v>
      </c>
      <c r="V300" s="158">
        <f t="shared" ref="V300:V305" si="55">ROUND(E300*U300,2)</f>
        <v>0</v>
      </c>
      <c r="W300" s="158"/>
      <c r="X300" s="158" t="s">
        <v>183</v>
      </c>
      <c r="Y300" s="158" t="s">
        <v>159</v>
      </c>
      <c r="Z300" s="148"/>
      <c r="AA300" s="148"/>
      <c r="AB300" s="148"/>
      <c r="AC300" s="148"/>
      <c r="AD300" s="148"/>
      <c r="AE300" s="148"/>
      <c r="AF300" s="148"/>
      <c r="AG300" s="148" t="s">
        <v>184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82">
        <v>167</v>
      </c>
      <c r="B301" s="183" t="s">
        <v>568</v>
      </c>
      <c r="C301" s="191" t="s">
        <v>569</v>
      </c>
      <c r="D301" s="184" t="s">
        <v>307</v>
      </c>
      <c r="E301" s="185">
        <v>2</v>
      </c>
      <c r="F301" s="186"/>
      <c r="G301" s="187">
        <f t="shared" si="49"/>
        <v>0</v>
      </c>
      <c r="H301" s="186"/>
      <c r="I301" s="187">
        <f t="shared" si="50"/>
        <v>0</v>
      </c>
      <c r="J301" s="186"/>
      <c r="K301" s="187">
        <f t="shared" si="51"/>
        <v>0</v>
      </c>
      <c r="L301" s="187">
        <v>21</v>
      </c>
      <c r="M301" s="187">
        <f t="shared" si="52"/>
        <v>0</v>
      </c>
      <c r="N301" s="185">
        <v>2E-3</v>
      </c>
      <c r="O301" s="185">
        <f t="shared" si="53"/>
        <v>0</v>
      </c>
      <c r="P301" s="185">
        <v>0</v>
      </c>
      <c r="Q301" s="185">
        <f t="shared" si="54"/>
        <v>0</v>
      </c>
      <c r="R301" s="187"/>
      <c r="S301" s="187" t="s">
        <v>202</v>
      </c>
      <c r="T301" s="188" t="s">
        <v>203</v>
      </c>
      <c r="U301" s="158">
        <v>0</v>
      </c>
      <c r="V301" s="158">
        <f t="shared" si="55"/>
        <v>0</v>
      </c>
      <c r="W301" s="158"/>
      <c r="X301" s="158" t="s">
        <v>183</v>
      </c>
      <c r="Y301" s="158" t="s">
        <v>159</v>
      </c>
      <c r="Z301" s="148"/>
      <c r="AA301" s="148"/>
      <c r="AB301" s="148"/>
      <c r="AC301" s="148"/>
      <c r="AD301" s="148"/>
      <c r="AE301" s="148"/>
      <c r="AF301" s="148"/>
      <c r="AG301" s="148" t="s">
        <v>184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82">
        <v>168</v>
      </c>
      <c r="B302" s="183" t="s">
        <v>570</v>
      </c>
      <c r="C302" s="191" t="s">
        <v>571</v>
      </c>
      <c r="D302" s="184" t="s">
        <v>307</v>
      </c>
      <c r="E302" s="185">
        <v>2</v>
      </c>
      <c r="F302" s="186"/>
      <c r="G302" s="187">
        <f t="shared" si="49"/>
        <v>0</v>
      </c>
      <c r="H302" s="186"/>
      <c r="I302" s="187">
        <f t="shared" si="50"/>
        <v>0</v>
      </c>
      <c r="J302" s="186"/>
      <c r="K302" s="187">
        <f t="shared" si="51"/>
        <v>0</v>
      </c>
      <c r="L302" s="187">
        <v>21</v>
      </c>
      <c r="M302" s="187">
        <f t="shared" si="52"/>
        <v>0</v>
      </c>
      <c r="N302" s="185">
        <v>2E-3</v>
      </c>
      <c r="O302" s="185">
        <f t="shared" si="53"/>
        <v>0</v>
      </c>
      <c r="P302" s="185">
        <v>0</v>
      </c>
      <c r="Q302" s="185">
        <f t="shared" si="54"/>
        <v>0</v>
      </c>
      <c r="R302" s="187"/>
      <c r="S302" s="187" t="s">
        <v>202</v>
      </c>
      <c r="T302" s="188" t="s">
        <v>203</v>
      </c>
      <c r="U302" s="158">
        <v>0</v>
      </c>
      <c r="V302" s="158">
        <f t="shared" si="55"/>
        <v>0</v>
      </c>
      <c r="W302" s="158"/>
      <c r="X302" s="158" t="s">
        <v>183</v>
      </c>
      <c r="Y302" s="158" t="s">
        <v>159</v>
      </c>
      <c r="Z302" s="148"/>
      <c r="AA302" s="148"/>
      <c r="AB302" s="148"/>
      <c r="AC302" s="148"/>
      <c r="AD302" s="148"/>
      <c r="AE302" s="148"/>
      <c r="AF302" s="148"/>
      <c r="AG302" s="148" t="s">
        <v>184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82">
        <v>169</v>
      </c>
      <c r="B303" s="183" t="s">
        <v>572</v>
      </c>
      <c r="C303" s="191" t="s">
        <v>573</v>
      </c>
      <c r="D303" s="184" t="s">
        <v>307</v>
      </c>
      <c r="E303" s="185">
        <v>8</v>
      </c>
      <c r="F303" s="186"/>
      <c r="G303" s="187">
        <f t="shared" si="49"/>
        <v>0</v>
      </c>
      <c r="H303" s="186"/>
      <c r="I303" s="187">
        <f t="shared" si="50"/>
        <v>0</v>
      </c>
      <c r="J303" s="186"/>
      <c r="K303" s="187">
        <f t="shared" si="51"/>
        <v>0</v>
      </c>
      <c r="L303" s="187">
        <v>21</v>
      </c>
      <c r="M303" s="187">
        <f t="shared" si="52"/>
        <v>0</v>
      </c>
      <c r="N303" s="185">
        <v>2E-3</v>
      </c>
      <c r="O303" s="185">
        <f t="shared" si="53"/>
        <v>0.02</v>
      </c>
      <c r="P303" s="185">
        <v>0</v>
      </c>
      <c r="Q303" s="185">
        <f t="shared" si="54"/>
        <v>0</v>
      </c>
      <c r="R303" s="187"/>
      <c r="S303" s="187" t="s">
        <v>202</v>
      </c>
      <c r="T303" s="188" t="s">
        <v>203</v>
      </c>
      <c r="U303" s="158">
        <v>0</v>
      </c>
      <c r="V303" s="158">
        <f t="shared" si="55"/>
        <v>0</v>
      </c>
      <c r="W303" s="158"/>
      <c r="X303" s="158" t="s">
        <v>183</v>
      </c>
      <c r="Y303" s="158" t="s">
        <v>159</v>
      </c>
      <c r="Z303" s="148"/>
      <c r="AA303" s="148"/>
      <c r="AB303" s="148"/>
      <c r="AC303" s="148"/>
      <c r="AD303" s="148"/>
      <c r="AE303" s="148"/>
      <c r="AF303" s="148"/>
      <c r="AG303" s="148" t="s">
        <v>184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82">
        <v>170</v>
      </c>
      <c r="B304" s="183" t="s">
        <v>574</v>
      </c>
      <c r="C304" s="191" t="s">
        <v>575</v>
      </c>
      <c r="D304" s="184" t="s">
        <v>307</v>
      </c>
      <c r="E304" s="185">
        <v>7</v>
      </c>
      <c r="F304" s="186"/>
      <c r="G304" s="187">
        <f t="shared" si="49"/>
        <v>0</v>
      </c>
      <c r="H304" s="186"/>
      <c r="I304" s="187">
        <f t="shared" si="50"/>
        <v>0</v>
      </c>
      <c r="J304" s="186"/>
      <c r="K304" s="187">
        <f t="shared" si="51"/>
        <v>0</v>
      </c>
      <c r="L304" s="187">
        <v>21</v>
      </c>
      <c r="M304" s="187">
        <f t="shared" si="52"/>
        <v>0</v>
      </c>
      <c r="N304" s="185">
        <v>2E-3</v>
      </c>
      <c r="O304" s="185">
        <f t="shared" si="53"/>
        <v>0.01</v>
      </c>
      <c r="P304" s="185">
        <v>0</v>
      </c>
      <c r="Q304" s="185">
        <f t="shared" si="54"/>
        <v>0</v>
      </c>
      <c r="R304" s="187"/>
      <c r="S304" s="187" t="s">
        <v>202</v>
      </c>
      <c r="T304" s="188" t="s">
        <v>203</v>
      </c>
      <c r="U304" s="158">
        <v>0</v>
      </c>
      <c r="V304" s="158">
        <f t="shared" si="55"/>
        <v>0</v>
      </c>
      <c r="W304" s="158"/>
      <c r="X304" s="158" t="s">
        <v>183</v>
      </c>
      <c r="Y304" s="158" t="s">
        <v>159</v>
      </c>
      <c r="Z304" s="148"/>
      <c r="AA304" s="148"/>
      <c r="AB304" s="148"/>
      <c r="AC304" s="148"/>
      <c r="AD304" s="148"/>
      <c r="AE304" s="148"/>
      <c r="AF304" s="148"/>
      <c r="AG304" s="148" t="s">
        <v>184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74">
        <v>171</v>
      </c>
      <c r="B305" s="175" t="s">
        <v>576</v>
      </c>
      <c r="C305" s="190" t="s">
        <v>577</v>
      </c>
      <c r="D305" s="176" t="s">
        <v>155</v>
      </c>
      <c r="E305" s="177">
        <v>4</v>
      </c>
      <c r="F305" s="178"/>
      <c r="G305" s="179">
        <f t="shared" si="49"/>
        <v>0</v>
      </c>
      <c r="H305" s="178"/>
      <c r="I305" s="179">
        <f t="shared" si="50"/>
        <v>0</v>
      </c>
      <c r="J305" s="178"/>
      <c r="K305" s="179">
        <f t="shared" si="51"/>
        <v>0</v>
      </c>
      <c r="L305" s="179">
        <v>21</v>
      </c>
      <c r="M305" s="179">
        <f t="shared" si="52"/>
        <v>0</v>
      </c>
      <c r="N305" s="177">
        <v>0</v>
      </c>
      <c r="O305" s="177">
        <f t="shared" si="53"/>
        <v>0</v>
      </c>
      <c r="P305" s="177">
        <v>0</v>
      </c>
      <c r="Q305" s="177">
        <f t="shared" si="54"/>
        <v>0</v>
      </c>
      <c r="R305" s="179" t="s">
        <v>261</v>
      </c>
      <c r="S305" s="179" t="s">
        <v>157</v>
      </c>
      <c r="T305" s="180" t="s">
        <v>157</v>
      </c>
      <c r="U305" s="158">
        <v>5.8000000000000003E-2</v>
      </c>
      <c r="V305" s="158">
        <f t="shared" si="55"/>
        <v>0.23</v>
      </c>
      <c r="W305" s="158"/>
      <c r="X305" s="158" t="s">
        <v>158</v>
      </c>
      <c r="Y305" s="158" t="s">
        <v>159</v>
      </c>
      <c r="Z305" s="148"/>
      <c r="AA305" s="148"/>
      <c r="AB305" s="148"/>
      <c r="AC305" s="148"/>
      <c r="AD305" s="148"/>
      <c r="AE305" s="148"/>
      <c r="AF305" s="148"/>
      <c r="AG305" s="148" t="s">
        <v>160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2" x14ac:dyDescent="0.2">
      <c r="A306" s="155"/>
      <c r="B306" s="156"/>
      <c r="C306" s="259" t="s">
        <v>554</v>
      </c>
      <c r="D306" s="260"/>
      <c r="E306" s="260"/>
      <c r="F306" s="260"/>
      <c r="G306" s="260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8"/>
      <c r="AA306" s="148"/>
      <c r="AB306" s="148"/>
      <c r="AC306" s="148"/>
      <c r="AD306" s="148"/>
      <c r="AE306" s="148"/>
      <c r="AF306" s="148"/>
      <c r="AG306" s="148" t="s">
        <v>162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2" x14ac:dyDescent="0.2">
      <c r="A307" s="155"/>
      <c r="B307" s="156"/>
      <c r="C307" s="192" t="s">
        <v>578</v>
      </c>
      <c r="D307" s="159"/>
      <c r="E307" s="160">
        <v>2</v>
      </c>
      <c r="F307" s="158"/>
      <c r="G307" s="158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58"/>
      <c r="Z307" s="148"/>
      <c r="AA307" s="148"/>
      <c r="AB307" s="148"/>
      <c r="AC307" s="148"/>
      <c r="AD307" s="148"/>
      <c r="AE307" s="148"/>
      <c r="AF307" s="148"/>
      <c r="AG307" s="148" t="s">
        <v>188</v>
      </c>
      <c r="AH307" s="148">
        <v>5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3" x14ac:dyDescent="0.2">
      <c r="A308" s="155"/>
      <c r="B308" s="156"/>
      <c r="C308" s="192" t="s">
        <v>579</v>
      </c>
      <c r="D308" s="159"/>
      <c r="E308" s="160">
        <v>2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8"/>
      <c r="AA308" s="148"/>
      <c r="AB308" s="148"/>
      <c r="AC308" s="148"/>
      <c r="AD308" s="148"/>
      <c r="AE308" s="148"/>
      <c r="AF308" s="148"/>
      <c r="AG308" s="148" t="s">
        <v>188</v>
      </c>
      <c r="AH308" s="148">
        <v>5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74">
        <v>172</v>
      </c>
      <c r="B309" s="175" t="s">
        <v>552</v>
      </c>
      <c r="C309" s="190" t="s">
        <v>553</v>
      </c>
      <c r="D309" s="176" t="s">
        <v>155</v>
      </c>
      <c r="E309" s="177">
        <v>24</v>
      </c>
      <c r="F309" s="178"/>
      <c r="G309" s="179">
        <f>ROUND(E309*F309,2)</f>
        <v>0</v>
      </c>
      <c r="H309" s="178"/>
      <c r="I309" s="179">
        <f>ROUND(E309*H309,2)</f>
        <v>0</v>
      </c>
      <c r="J309" s="178"/>
      <c r="K309" s="179">
        <f>ROUND(E309*J309,2)</f>
        <v>0</v>
      </c>
      <c r="L309" s="179">
        <v>21</v>
      </c>
      <c r="M309" s="179">
        <f>G309*(1+L309/100)</f>
        <v>0</v>
      </c>
      <c r="N309" s="177">
        <v>0</v>
      </c>
      <c r="O309" s="177">
        <f>ROUND(E309*N309,2)</f>
        <v>0</v>
      </c>
      <c r="P309" s="177">
        <v>0</v>
      </c>
      <c r="Q309" s="177">
        <f>ROUND(E309*P309,2)</f>
        <v>0</v>
      </c>
      <c r="R309" s="179" t="s">
        <v>261</v>
      </c>
      <c r="S309" s="179" t="s">
        <v>157</v>
      </c>
      <c r="T309" s="180" t="s">
        <v>157</v>
      </c>
      <c r="U309" s="158">
        <v>6.3E-2</v>
      </c>
      <c r="V309" s="158">
        <f>ROUND(E309*U309,2)</f>
        <v>1.51</v>
      </c>
      <c r="W309" s="158"/>
      <c r="X309" s="158" t="s">
        <v>158</v>
      </c>
      <c r="Y309" s="158" t="s">
        <v>159</v>
      </c>
      <c r="Z309" s="148"/>
      <c r="AA309" s="148"/>
      <c r="AB309" s="148"/>
      <c r="AC309" s="148"/>
      <c r="AD309" s="148"/>
      <c r="AE309" s="148"/>
      <c r="AF309" s="148"/>
      <c r="AG309" s="148" t="s">
        <v>160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2" x14ac:dyDescent="0.2">
      <c r="A310" s="155"/>
      <c r="B310" s="156"/>
      <c r="C310" s="259" t="s">
        <v>554</v>
      </c>
      <c r="D310" s="260"/>
      <c r="E310" s="260"/>
      <c r="F310" s="260"/>
      <c r="G310" s="260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8"/>
      <c r="AA310" s="148"/>
      <c r="AB310" s="148"/>
      <c r="AC310" s="148"/>
      <c r="AD310" s="148"/>
      <c r="AE310" s="148"/>
      <c r="AF310" s="148"/>
      <c r="AG310" s="148" t="s">
        <v>162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2" x14ac:dyDescent="0.2">
      <c r="A311" s="155"/>
      <c r="B311" s="156"/>
      <c r="C311" s="192" t="s">
        <v>580</v>
      </c>
      <c r="D311" s="159"/>
      <c r="E311" s="160">
        <v>2</v>
      </c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8"/>
      <c r="AA311" s="148"/>
      <c r="AB311" s="148"/>
      <c r="AC311" s="148"/>
      <c r="AD311" s="148"/>
      <c r="AE311" s="148"/>
      <c r="AF311" s="148"/>
      <c r="AG311" s="148" t="s">
        <v>188</v>
      </c>
      <c r="AH311" s="148">
        <v>5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3" x14ac:dyDescent="0.2">
      <c r="A312" s="155"/>
      <c r="B312" s="156"/>
      <c r="C312" s="192" t="s">
        <v>578</v>
      </c>
      <c r="D312" s="159"/>
      <c r="E312" s="160">
        <v>2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8"/>
      <c r="AA312" s="148"/>
      <c r="AB312" s="148"/>
      <c r="AC312" s="148"/>
      <c r="AD312" s="148"/>
      <c r="AE312" s="148"/>
      <c r="AF312" s="148"/>
      <c r="AG312" s="148" t="s">
        <v>188</v>
      </c>
      <c r="AH312" s="148">
        <v>5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3" x14ac:dyDescent="0.2">
      <c r="A313" s="155"/>
      <c r="B313" s="156"/>
      <c r="C313" s="192" t="s">
        <v>581</v>
      </c>
      <c r="D313" s="159"/>
      <c r="E313" s="160">
        <v>4</v>
      </c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8"/>
      <c r="AA313" s="148"/>
      <c r="AB313" s="148"/>
      <c r="AC313" s="148"/>
      <c r="AD313" s="148"/>
      <c r="AE313" s="148"/>
      <c r="AF313" s="148"/>
      <c r="AG313" s="148" t="s">
        <v>188</v>
      </c>
      <c r="AH313" s="148">
        <v>5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3" x14ac:dyDescent="0.2">
      <c r="A314" s="155"/>
      <c r="B314" s="156"/>
      <c r="C314" s="192" t="s">
        <v>582</v>
      </c>
      <c r="D314" s="159"/>
      <c r="E314" s="160">
        <v>16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8"/>
      <c r="AA314" s="148"/>
      <c r="AB314" s="148"/>
      <c r="AC314" s="148"/>
      <c r="AD314" s="148"/>
      <c r="AE314" s="148"/>
      <c r="AF314" s="148"/>
      <c r="AG314" s="148" t="s">
        <v>188</v>
      </c>
      <c r="AH314" s="148">
        <v>5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74">
        <v>173</v>
      </c>
      <c r="B315" s="175" t="s">
        <v>556</v>
      </c>
      <c r="C315" s="190" t="s">
        <v>557</v>
      </c>
      <c r="D315" s="176" t="s">
        <v>155</v>
      </c>
      <c r="E315" s="177">
        <v>16</v>
      </c>
      <c r="F315" s="178"/>
      <c r="G315" s="179">
        <f>ROUND(E315*F315,2)</f>
        <v>0</v>
      </c>
      <c r="H315" s="178"/>
      <c r="I315" s="179">
        <f>ROUND(E315*H315,2)</f>
        <v>0</v>
      </c>
      <c r="J315" s="178"/>
      <c r="K315" s="179">
        <f>ROUND(E315*J315,2)</f>
        <v>0</v>
      </c>
      <c r="L315" s="179">
        <v>21</v>
      </c>
      <c r="M315" s="179">
        <f>G315*(1+L315/100)</f>
        <v>0</v>
      </c>
      <c r="N315" s="177">
        <v>0</v>
      </c>
      <c r="O315" s="177">
        <f>ROUND(E315*N315,2)</f>
        <v>0</v>
      </c>
      <c r="P315" s="177">
        <v>0</v>
      </c>
      <c r="Q315" s="177">
        <f>ROUND(E315*P315,2)</f>
        <v>0</v>
      </c>
      <c r="R315" s="179" t="s">
        <v>261</v>
      </c>
      <c r="S315" s="179" t="s">
        <v>157</v>
      </c>
      <c r="T315" s="180" t="s">
        <v>157</v>
      </c>
      <c r="U315" s="158">
        <v>6.5000000000000002E-2</v>
      </c>
      <c r="V315" s="158">
        <f>ROUND(E315*U315,2)</f>
        <v>1.04</v>
      </c>
      <c r="W315" s="158"/>
      <c r="X315" s="158" t="s">
        <v>158</v>
      </c>
      <c r="Y315" s="158" t="s">
        <v>159</v>
      </c>
      <c r="Z315" s="148"/>
      <c r="AA315" s="148"/>
      <c r="AB315" s="148"/>
      <c r="AC315" s="148"/>
      <c r="AD315" s="148"/>
      <c r="AE315" s="148"/>
      <c r="AF315" s="148"/>
      <c r="AG315" s="148" t="s">
        <v>160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2" x14ac:dyDescent="0.2">
      <c r="A316" s="155"/>
      <c r="B316" s="156"/>
      <c r="C316" s="259" t="s">
        <v>554</v>
      </c>
      <c r="D316" s="260"/>
      <c r="E316" s="260"/>
      <c r="F316" s="260"/>
      <c r="G316" s="260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8"/>
      <c r="AA316" s="148"/>
      <c r="AB316" s="148"/>
      <c r="AC316" s="148"/>
      <c r="AD316" s="148"/>
      <c r="AE316" s="148"/>
      <c r="AF316" s="148"/>
      <c r="AG316" s="148" t="s">
        <v>162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2" x14ac:dyDescent="0.2">
      <c r="A317" s="155"/>
      <c r="B317" s="156"/>
      <c r="C317" s="192" t="s">
        <v>580</v>
      </c>
      <c r="D317" s="159"/>
      <c r="E317" s="160">
        <v>2</v>
      </c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8"/>
      <c r="AA317" s="148"/>
      <c r="AB317" s="148"/>
      <c r="AC317" s="148"/>
      <c r="AD317" s="148"/>
      <c r="AE317" s="148"/>
      <c r="AF317" s="148"/>
      <c r="AG317" s="148" t="s">
        <v>188</v>
      </c>
      <c r="AH317" s="148">
        <v>5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3" x14ac:dyDescent="0.2">
      <c r="A318" s="155"/>
      <c r="B318" s="156"/>
      <c r="C318" s="192" t="s">
        <v>583</v>
      </c>
      <c r="D318" s="159"/>
      <c r="E318" s="160">
        <v>14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8"/>
      <c r="AA318" s="148"/>
      <c r="AB318" s="148"/>
      <c r="AC318" s="148"/>
      <c r="AD318" s="148"/>
      <c r="AE318" s="148"/>
      <c r="AF318" s="148"/>
      <c r="AG318" s="148" t="s">
        <v>188</v>
      </c>
      <c r="AH318" s="148">
        <v>5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74">
        <v>174</v>
      </c>
      <c r="B319" s="175" t="s">
        <v>584</v>
      </c>
      <c r="C319" s="190" t="s">
        <v>585</v>
      </c>
      <c r="D319" s="176" t="s">
        <v>181</v>
      </c>
      <c r="E319" s="177">
        <v>19.5</v>
      </c>
      <c r="F319" s="178"/>
      <c r="G319" s="179">
        <f>ROUND(E319*F319,2)</f>
        <v>0</v>
      </c>
      <c r="H319" s="178"/>
      <c r="I319" s="179">
        <f>ROUND(E319*H319,2)</f>
        <v>0</v>
      </c>
      <c r="J319" s="178"/>
      <c r="K319" s="179">
        <f>ROUND(E319*J319,2)</f>
        <v>0</v>
      </c>
      <c r="L319" s="179">
        <v>21</v>
      </c>
      <c r="M319" s="179">
        <f>G319*(1+L319/100)</f>
        <v>0</v>
      </c>
      <c r="N319" s="177">
        <v>0</v>
      </c>
      <c r="O319" s="177">
        <f>ROUND(E319*N319,2)</f>
        <v>0</v>
      </c>
      <c r="P319" s="177">
        <v>0</v>
      </c>
      <c r="Q319" s="177">
        <f>ROUND(E319*P319,2)</f>
        <v>0</v>
      </c>
      <c r="R319" s="179" t="s">
        <v>261</v>
      </c>
      <c r="S319" s="179" t="s">
        <v>157</v>
      </c>
      <c r="T319" s="180" t="s">
        <v>157</v>
      </c>
      <c r="U319" s="158">
        <v>2.1499999999999998E-2</v>
      </c>
      <c r="V319" s="158">
        <f>ROUND(E319*U319,2)</f>
        <v>0.42</v>
      </c>
      <c r="W319" s="158"/>
      <c r="X319" s="158" t="s">
        <v>158</v>
      </c>
      <c r="Y319" s="158" t="s">
        <v>159</v>
      </c>
      <c r="Z319" s="148"/>
      <c r="AA319" s="148"/>
      <c r="AB319" s="148"/>
      <c r="AC319" s="148"/>
      <c r="AD319" s="148"/>
      <c r="AE319" s="148"/>
      <c r="AF319" s="148"/>
      <c r="AG319" s="148" t="s">
        <v>160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2" x14ac:dyDescent="0.2">
      <c r="A320" s="155"/>
      <c r="B320" s="156"/>
      <c r="C320" s="255" t="s">
        <v>253</v>
      </c>
      <c r="D320" s="256"/>
      <c r="E320" s="256"/>
      <c r="F320" s="256"/>
      <c r="G320" s="256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8"/>
      <c r="AA320" s="148"/>
      <c r="AB320" s="148"/>
      <c r="AC320" s="148"/>
      <c r="AD320" s="148"/>
      <c r="AE320" s="148"/>
      <c r="AF320" s="148"/>
      <c r="AG320" s="148" t="s">
        <v>233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2" x14ac:dyDescent="0.2">
      <c r="A321" s="155"/>
      <c r="B321" s="156"/>
      <c r="C321" s="192" t="s">
        <v>586</v>
      </c>
      <c r="D321" s="159"/>
      <c r="E321" s="160">
        <v>10</v>
      </c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8"/>
      <c r="AA321" s="148"/>
      <c r="AB321" s="148"/>
      <c r="AC321" s="148"/>
      <c r="AD321" s="148"/>
      <c r="AE321" s="148"/>
      <c r="AF321" s="148"/>
      <c r="AG321" s="148" t="s">
        <v>188</v>
      </c>
      <c r="AH321" s="148">
        <v>5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3" x14ac:dyDescent="0.2">
      <c r="A322" s="155"/>
      <c r="B322" s="156"/>
      <c r="C322" s="192" t="s">
        <v>587</v>
      </c>
      <c r="D322" s="159"/>
      <c r="E322" s="160">
        <v>1.5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8"/>
      <c r="AA322" s="148"/>
      <c r="AB322" s="148"/>
      <c r="AC322" s="148"/>
      <c r="AD322" s="148"/>
      <c r="AE322" s="148"/>
      <c r="AF322" s="148"/>
      <c r="AG322" s="148" t="s">
        <v>188</v>
      </c>
      <c r="AH322" s="148">
        <v>5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3" x14ac:dyDescent="0.2">
      <c r="A323" s="155"/>
      <c r="B323" s="156"/>
      <c r="C323" s="192" t="s">
        <v>588</v>
      </c>
      <c r="D323" s="159"/>
      <c r="E323" s="160">
        <v>7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8"/>
      <c r="AA323" s="148"/>
      <c r="AB323" s="148"/>
      <c r="AC323" s="148"/>
      <c r="AD323" s="148"/>
      <c r="AE323" s="148"/>
      <c r="AF323" s="148"/>
      <c r="AG323" s="148" t="s">
        <v>188</v>
      </c>
      <c r="AH323" s="148">
        <v>5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3" x14ac:dyDescent="0.2">
      <c r="A324" s="155"/>
      <c r="B324" s="156"/>
      <c r="C324" s="192" t="s">
        <v>589</v>
      </c>
      <c r="D324" s="159"/>
      <c r="E324" s="160">
        <v>1</v>
      </c>
      <c r="F324" s="158"/>
      <c r="G324" s="158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8"/>
      <c r="AA324" s="148"/>
      <c r="AB324" s="148"/>
      <c r="AC324" s="148"/>
      <c r="AD324" s="148"/>
      <c r="AE324" s="148"/>
      <c r="AF324" s="148"/>
      <c r="AG324" s="148" t="s">
        <v>188</v>
      </c>
      <c r="AH324" s="148">
        <v>5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74">
        <v>175</v>
      </c>
      <c r="B325" s="175" t="s">
        <v>590</v>
      </c>
      <c r="C325" s="190" t="s">
        <v>591</v>
      </c>
      <c r="D325" s="176" t="s">
        <v>181</v>
      </c>
      <c r="E325" s="177">
        <v>19.5</v>
      </c>
      <c r="F325" s="178"/>
      <c r="G325" s="179">
        <f>ROUND(E325*F325,2)</f>
        <v>0</v>
      </c>
      <c r="H325" s="178"/>
      <c r="I325" s="179">
        <f>ROUND(E325*H325,2)</f>
        <v>0</v>
      </c>
      <c r="J325" s="178"/>
      <c r="K325" s="179">
        <f>ROUND(E325*J325,2)</f>
        <v>0</v>
      </c>
      <c r="L325" s="179">
        <v>21</v>
      </c>
      <c r="M325" s="179">
        <f>G325*(1+L325/100)</f>
        <v>0</v>
      </c>
      <c r="N325" s="177">
        <v>0</v>
      </c>
      <c r="O325" s="177">
        <f>ROUND(E325*N325,2)</f>
        <v>0</v>
      </c>
      <c r="P325" s="177">
        <v>0</v>
      </c>
      <c r="Q325" s="177">
        <f>ROUND(E325*P325,2)</f>
        <v>0</v>
      </c>
      <c r="R325" s="179" t="s">
        <v>261</v>
      </c>
      <c r="S325" s="179" t="s">
        <v>157</v>
      </c>
      <c r="T325" s="180" t="s">
        <v>157</v>
      </c>
      <c r="U325" s="158">
        <v>4.1000000000000002E-2</v>
      </c>
      <c r="V325" s="158">
        <f>ROUND(E325*U325,2)</f>
        <v>0.8</v>
      </c>
      <c r="W325" s="158"/>
      <c r="X325" s="158" t="s">
        <v>158</v>
      </c>
      <c r="Y325" s="158" t="s">
        <v>159</v>
      </c>
      <c r="Z325" s="148"/>
      <c r="AA325" s="148"/>
      <c r="AB325" s="148"/>
      <c r="AC325" s="148"/>
      <c r="AD325" s="148"/>
      <c r="AE325" s="148"/>
      <c r="AF325" s="148"/>
      <c r="AG325" s="148" t="s">
        <v>160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2" x14ac:dyDescent="0.2">
      <c r="A326" s="155"/>
      <c r="B326" s="156"/>
      <c r="C326" s="255" t="s">
        <v>253</v>
      </c>
      <c r="D326" s="256"/>
      <c r="E326" s="256"/>
      <c r="F326" s="256"/>
      <c r="G326" s="256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8"/>
      <c r="AA326" s="148"/>
      <c r="AB326" s="148"/>
      <c r="AC326" s="148"/>
      <c r="AD326" s="148"/>
      <c r="AE326" s="148"/>
      <c r="AF326" s="148"/>
      <c r="AG326" s="148" t="s">
        <v>233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2" x14ac:dyDescent="0.2">
      <c r="A327" s="155"/>
      <c r="B327" s="156"/>
      <c r="C327" s="192" t="s">
        <v>187</v>
      </c>
      <c r="D327" s="159"/>
      <c r="E327" s="160">
        <v>16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8"/>
      <c r="AA327" s="148"/>
      <c r="AB327" s="148"/>
      <c r="AC327" s="148"/>
      <c r="AD327" s="148"/>
      <c r="AE327" s="148"/>
      <c r="AF327" s="148"/>
      <c r="AG327" s="148" t="s">
        <v>188</v>
      </c>
      <c r="AH327" s="148">
        <v>5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3" x14ac:dyDescent="0.2">
      <c r="A328" s="155"/>
      <c r="B328" s="156"/>
      <c r="C328" s="192" t="s">
        <v>193</v>
      </c>
      <c r="D328" s="159"/>
      <c r="E328" s="160">
        <v>3.5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8"/>
      <c r="AA328" s="148"/>
      <c r="AB328" s="148"/>
      <c r="AC328" s="148"/>
      <c r="AD328" s="148"/>
      <c r="AE328" s="148"/>
      <c r="AF328" s="148"/>
      <c r="AG328" s="148" t="s">
        <v>188</v>
      </c>
      <c r="AH328" s="148">
        <v>5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74">
        <v>176</v>
      </c>
      <c r="B329" s="175" t="s">
        <v>592</v>
      </c>
      <c r="C329" s="190" t="s">
        <v>593</v>
      </c>
      <c r="D329" s="176" t="s">
        <v>181</v>
      </c>
      <c r="E329" s="177">
        <v>12.5</v>
      </c>
      <c r="F329" s="178"/>
      <c r="G329" s="179">
        <f>ROUND(E329*F329,2)</f>
        <v>0</v>
      </c>
      <c r="H329" s="178"/>
      <c r="I329" s="179">
        <f>ROUND(E329*H329,2)</f>
        <v>0</v>
      </c>
      <c r="J329" s="178"/>
      <c r="K329" s="179">
        <f>ROUND(E329*J329,2)</f>
        <v>0</v>
      </c>
      <c r="L329" s="179">
        <v>21</v>
      </c>
      <c r="M329" s="179">
        <f>G329*(1+L329/100)</f>
        <v>0</v>
      </c>
      <c r="N329" s="177">
        <v>0</v>
      </c>
      <c r="O329" s="177">
        <f>ROUND(E329*N329,2)</f>
        <v>0</v>
      </c>
      <c r="P329" s="177">
        <v>0</v>
      </c>
      <c r="Q329" s="177">
        <f>ROUND(E329*P329,2)</f>
        <v>0</v>
      </c>
      <c r="R329" s="179" t="s">
        <v>261</v>
      </c>
      <c r="S329" s="179" t="s">
        <v>157</v>
      </c>
      <c r="T329" s="180" t="s">
        <v>157</v>
      </c>
      <c r="U329" s="158">
        <v>6.2E-2</v>
      </c>
      <c r="V329" s="158">
        <f>ROUND(E329*U329,2)</f>
        <v>0.78</v>
      </c>
      <c r="W329" s="158"/>
      <c r="X329" s="158" t="s">
        <v>158</v>
      </c>
      <c r="Y329" s="158" t="s">
        <v>159</v>
      </c>
      <c r="Z329" s="148"/>
      <c r="AA329" s="148"/>
      <c r="AB329" s="148"/>
      <c r="AC329" s="148"/>
      <c r="AD329" s="148"/>
      <c r="AE329" s="148"/>
      <c r="AF329" s="148"/>
      <c r="AG329" s="148" t="s">
        <v>160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2" x14ac:dyDescent="0.2">
      <c r="A330" s="155"/>
      <c r="B330" s="156"/>
      <c r="C330" s="255" t="s">
        <v>253</v>
      </c>
      <c r="D330" s="256"/>
      <c r="E330" s="256"/>
      <c r="F330" s="256"/>
      <c r="G330" s="256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8"/>
      <c r="AA330" s="148"/>
      <c r="AB330" s="148"/>
      <c r="AC330" s="148"/>
      <c r="AD330" s="148"/>
      <c r="AE330" s="148"/>
      <c r="AF330" s="148"/>
      <c r="AG330" s="148" t="s">
        <v>233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2" x14ac:dyDescent="0.2">
      <c r="A331" s="155"/>
      <c r="B331" s="156"/>
      <c r="C331" s="192" t="s">
        <v>196</v>
      </c>
      <c r="D331" s="159"/>
      <c r="E331" s="160">
        <v>7.5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8"/>
      <c r="AA331" s="148"/>
      <c r="AB331" s="148"/>
      <c r="AC331" s="148"/>
      <c r="AD331" s="148"/>
      <c r="AE331" s="148"/>
      <c r="AF331" s="148"/>
      <c r="AG331" s="148" t="s">
        <v>188</v>
      </c>
      <c r="AH331" s="148">
        <v>5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3" x14ac:dyDescent="0.2">
      <c r="A332" s="155"/>
      <c r="B332" s="156"/>
      <c r="C332" s="192" t="s">
        <v>199</v>
      </c>
      <c r="D332" s="159"/>
      <c r="E332" s="160">
        <v>5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8"/>
      <c r="AA332" s="148"/>
      <c r="AB332" s="148"/>
      <c r="AC332" s="148"/>
      <c r="AD332" s="148"/>
      <c r="AE332" s="148"/>
      <c r="AF332" s="148"/>
      <c r="AG332" s="148" t="s">
        <v>188</v>
      </c>
      <c r="AH332" s="148">
        <v>5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82">
        <v>177</v>
      </c>
      <c r="B333" s="183" t="s">
        <v>594</v>
      </c>
      <c r="C333" s="191" t="s">
        <v>595</v>
      </c>
      <c r="D333" s="184" t="s">
        <v>224</v>
      </c>
      <c r="E333" s="185">
        <v>0.20422000000000001</v>
      </c>
      <c r="F333" s="186"/>
      <c r="G333" s="187">
        <f>ROUND(E333*F333,2)</f>
        <v>0</v>
      </c>
      <c r="H333" s="186"/>
      <c r="I333" s="187">
        <f>ROUND(E333*H333,2)</f>
        <v>0</v>
      </c>
      <c r="J333" s="186"/>
      <c r="K333" s="187">
        <f>ROUND(E333*J333,2)</f>
        <v>0</v>
      </c>
      <c r="L333" s="187">
        <v>21</v>
      </c>
      <c r="M333" s="187">
        <f>G333*(1+L333/100)</f>
        <v>0</v>
      </c>
      <c r="N333" s="185">
        <v>0</v>
      </c>
      <c r="O333" s="185">
        <f>ROUND(E333*N333,2)</f>
        <v>0</v>
      </c>
      <c r="P333" s="185">
        <v>0</v>
      </c>
      <c r="Q333" s="185">
        <f>ROUND(E333*P333,2)</f>
        <v>0</v>
      </c>
      <c r="R333" s="187" t="s">
        <v>261</v>
      </c>
      <c r="S333" s="187" t="s">
        <v>157</v>
      </c>
      <c r="T333" s="188" t="s">
        <v>157</v>
      </c>
      <c r="U333" s="158">
        <v>3.246</v>
      </c>
      <c r="V333" s="158">
        <f>ROUND(E333*U333,2)</f>
        <v>0.66</v>
      </c>
      <c r="W333" s="158"/>
      <c r="X333" s="158" t="s">
        <v>225</v>
      </c>
      <c r="Y333" s="158" t="s">
        <v>159</v>
      </c>
      <c r="Z333" s="148"/>
      <c r="AA333" s="148"/>
      <c r="AB333" s="148"/>
      <c r="AC333" s="148"/>
      <c r="AD333" s="148"/>
      <c r="AE333" s="148"/>
      <c r="AF333" s="148"/>
      <c r="AG333" s="148" t="s">
        <v>226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x14ac:dyDescent="0.2">
      <c r="A334" s="167" t="s">
        <v>151</v>
      </c>
      <c r="B334" s="168" t="s">
        <v>105</v>
      </c>
      <c r="C334" s="189" t="s">
        <v>106</v>
      </c>
      <c r="D334" s="169"/>
      <c r="E334" s="170"/>
      <c r="F334" s="171"/>
      <c r="G334" s="171">
        <f>SUMIF(AG335:AG384,"&lt;&gt;NOR",G335:G384)</f>
        <v>0</v>
      </c>
      <c r="H334" s="171"/>
      <c r="I334" s="171">
        <f>SUM(I335:I384)</f>
        <v>0</v>
      </c>
      <c r="J334" s="171"/>
      <c r="K334" s="171">
        <f>SUM(K335:K384)</f>
        <v>0</v>
      </c>
      <c r="L334" s="171"/>
      <c r="M334" s="171">
        <f>SUM(M335:M384)</f>
        <v>0</v>
      </c>
      <c r="N334" s="170"/>
      <c r="O334" s="170">
        <f>SUM(O335:O384)</f>
        <v>0.11999999999999998</v>
      </c>
      <c r="P334" s="170"/>
      <c r="Q334" s="170">
        <f>SUM(Q335:Q384)</f>
        <v>0.09</v>
      </c>
      <c r="R334" s="171"/>
      <c r="S334" s="171"/>
      <c r="T334" s="172"/>
      <c r="U334" s="166"/>
      <c r="V334" s="166">
        <f>SUM(V335:V384)</f>
        <v>48.989999999999995</v>
      </c>
      <c r="W334" s="166"/>
      <c r="X334" s="166"/>
      <c r="Y334" s="166"/>
      <c r="AG334" t="s">
        <v>152</v>
      </c>
    </row>
    <row r="335" spans="1:60" outlineLevel="1" x14ac:dyDescent="0.2">
      <c r="A335" s="182">
        <v>178</v>
      </c>
      <c r="B335" s="183" t="s">
        <v>596</v>
      </c>
      <c r="C335" s="191" t="s">
        <v>597</v>
      </c>
      <c r="D335" s="184" t="s">
        <v>155</v>
      </c>
      <c r="E335" s="185">
        <v>10</v>
      </c>
      <c r="F335" s="186"/>
      <c r="G335" s="187">
        <f t="shared" ref="G335:G349" si="56">ROUND(E335*F335,2)</f>
        <v>0</v>
      </c>
      <c r="H335" s="186"/>
      <c r="I335" s="187">
        <f t="shared" ref="I335:I349" si="57">ROUND(E335*H335,2)</f>
        <v>0</v>
      </c>
      <c r="J335" s="186"/>
      <c r="K335" s="187">
        <f t="shared" ref="K335:K349" si="58">ROUND(E335*J335,2)</f>
        <v>0</v>
      </c>
      <c r="L335" s="187">
        <v>21</v>
      </c>
      <c r="M335" s="187">
        <f t="shared" ref="M335:M349" si="59">G335*(1+L335/100)</f>
        <v>0</v>
      </c>
      <c r="N335" s="185">
        <v>9.0000000000000006E-5</v>
      </c>
      <c r="O335" s="185">
        <f t="shared" ref="O335:O349" si="60">ROUND(E335*N335,2)</f>
        <v>0</v>
      </c>
      <c r="P335" s="185">
        <v>4.4999999999999999E-4</v>
      </c>
      <c r="Q335" s="185">
        <f t="shared" ref="Q335:Q349" si="61">ROUND(E335*P335,2)</f>
        <v>0</v>
      </c>
      <c r="R335" s="187" t="s">
        <v>261</v>
      </c>
      <c r="S335" s="187" t="s">
        <v>157</v>
      </c>
      <c r="T335" s="188" t="s">
        <v>157</v>
      </c>
      <c r="U335" s="158">
        <v>0.16600000000000001</v>
      </c>
      <c r="V335" s="158">
        <f t="shared" ref="V335:V349" si="62">ROUND(E335*U335,2)</f>
        <v>1.66</v>
      </c>
      <c r="W335" s="158"/>
      <c r="X335" s="158" t="s">
        <v>158</v>
      </c>
      <c r="Y335" s="158" t="s">
        <v>159</v>
      </c>
      <c r="Z335" s="148"/>
      <c r="AA335" s="148"/>
      <c r="AB335" s="148"/>
      <c r="AC335" s="148"/>
      <c r="AD335" s="148"/>
      <c r="AE335" s="148"/>
      <c r="AF335" s="148"/>
      <c r="AG335" s="148" t="s">
        <v>160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82">
        <v>179</v>
      </c>
      <c r="B336" s="183" t="s">
        <v>598</v>
      </c>
      <c r="C336" s="191" t="s">
        <v>599</v>
      </c>
      <c r="D336" s="184" t="s">
        <v>155</v>
      </c>
      <c r="E336" s="185">
        <v>5</v>
      </c>
      <c r="F336" s="186"/>
      <c r="G336" s="187">
        <f t="shared" si="56"/>
        <v>0</v>
      </c>
      <c r="H336" s="186"/>
      <c r="I336" s="187">
        <f t="shared" si="57"/>
        <v>0</v>
      </c>
      <c r="J336" s="186"/>
      <c r="K336" s="187">
        <f t="shared" si="58"/>
        <v>0</v>
      </c>
      <c r="L336" s="187">
        <v>21</v>
      </c>
      <c r="M336" s="187">
        <f t="shared" si="59"/>
        <v>0</v>
      </c>
      <c r="N336" s="185">
        <v>1.2999999999999999E-4</v>
      </c>
      <c r="O336" s="185">
        <f t="shared" si="60"/>
        <v>0</v>
      </c>
      <c r="P336" s="185">
        <v>1.1000000000000001E-3</v>
      </c>
      <c r="Q336" s="185">
        <f t="shared" si="61"/>
        <v>0.01</v>
      </c>
      <c r="R336" s="187" t="s">
        <v>261</v>
      </c>
      <c r="S336" s="187" t="s">
        <v>157</v>
      </c>
      <c r="T336" s="188" t="s">
        <v>157</v>
      </c>
      <c r="U336" s="158">
        <v>0.22900000000000001</v>
      </c>
      <c r="V336" s="158">
        <f t="shared" si="62"/>
        <v>1.1499999999999999</v>
      </c>
      <c r="W336" s="158"/>
      <c r="X336" s="158" t="s">
        <v>158</v>
      </c>
      <c r="Y336" s="158" t="s">
        <v>159</v>
      </c>
      <c r="Z336" s="148"/>
      <c r="AA336" s="148"/>
      <c r="AB336" s="148"/>
      <c r="AC336" s="148"/>
      <c r="AD336" s="148"/>
      <c r="AE336" s="148"/>
      <c r="AF336" s="148"/>
      <c r="AG336" s="148" t="s">
        <v>160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82">
        <v>180</v>
      </c>
      <c r="B337" s="183" t="s">
        <v>600</v>
      </c>
      <c r="C337" s="191" t="s">
        <v>601</v>
      </c>
      <c r="D337" s="184" t="s">
        <v>155</v>
      </c>
      <c r="E337" s="185">
        <v>14</v>
      </c>
      <c r="F337" s="186"/>
      <c r="G337" s="187">
        <f t="shared" si="56"/>
        <v>0</v>
      </c>
      <c r="H337" s="186"/>
      <c r="I337" s="187">
        <f t="shared" si="57"/>
        <v>0</v>
      </c>
      <c r="J337" s="186"/>
      <c r="K337" s="187">
        <f t="shared" si="58"/>
        <v>0</v>
      </c>
      <c r="L337" s="187">
        <v>21</v>
      </c>
      <c r="M337" s="187">
        <f t="shared" si="59"/>
        <v>0</v>
      </c>
      <c r="N337" s="185">
        <v>1.7000000000000001E-4</v>
      </c>
      <c r="O337" s="185">
        <f t="shared" si="60"/>
        <v>0</v>
      </c>
      <c r="P337" s="185">
        <v>2.2000000000000001E-3</v>
      </c>
      <c r="Q337" s="185">
        <f t="shared" si="61"/>
        <v>0.03</v>
      </c>
      <c r="R337" s="187" t="s">
        <v>261</v>
      </c>
      <c r="S337" s="187" t="s">
        <v>157</v>
      </c>
      <c r="T337" s="188" t="s">
        <v>157</v>
      </c>
      <c r="U337" s="158">
        <v>0.312</v>
      </c>
      <c r="V337" s="158">
        <f t="shared" si="62"/>
        <v>4.37</v>
      </c>
      <c r="W337" s="158"/>
      <c r="X337" s="158" t="s">
        <v>158</v>
      </c>
      <c r="Y337" s="158" t="s">
        <v>159</v>
      </c>
      <c r="Z337" s="148"/>
      <c r="AA337" s="148"/>
      <c r="AB337" s="148"/>
      <c r="AC337" s="148"/>
      <c r="AD337" s="148"/>
      <c r="AE337" s="148"/>
      <c r="AF337" s="148"/>
      <c r="AG337" s="148" t="s">
        <v>160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82">
        <v>181</v>
      </c>
      <c r="B338" s="183" t="s">
        <v>602</v>
      </c>
      <c r="C338" s="191" t="s">
        <v>603</v>
      </c>
      <c r="D338" s="184" t="s">
        <v>155</v>
      </c>
      <c r="E338" s="185">
        <v>13</v>
      </c>
      <c r="F338" s="186"/>
      <c r="G338" s="187">
        <f t="shared" si="56"/>
        <v>0</v>
      </c>
      <c r="H338" s="186"/>
      <c r="I338" s="187">
        <f t="shared" si="57"/>
        <v>0</v>
      </c>
      <c r="J338" s="186"/>
      <c r="K338" s="187">
        <f t="shared" si="58"/>
        <v>0</v>
      </c>
      <c r="L338" s="187">
        <v>21</v>
      </c>
      <c r="M338" s="187">
        <f t="shared" si="59"/>
        <v>0</v>
      </c>
      <c r="N338" s="185">
        <v>2.1000000000000001E-4</v>
      </c>
      <c r="O338" s="185">
        <f t="shared" si="60"/>
        <v>0</v>
      </c>
      <c r="P338" s="185">
        <v>3.5000000000000001E-3</v>
      </c>
      <c r="Q338" s="185">
        <f t="shared" si="61"/>
        <v>0.05</v>
      </c>
      <c r="R338" s="187" t="s">
        <v>261</v>
      </c>
      <c r="S338" s="187" t="s">
        <v>157</v>
      </c>
      <c r="T338" s="188" t="s">
        <v>157</v>
      </c>
      <c r="U338" s="158">
        <v>0.374</v>
      </c>
      <c r="V338" s="158">
        <f t="shared" si="62"/>
        <v>4.8600000000000003</v>
      </c>
      <c r="W338" s="158"/>
      <c r="X338" s="158" t="s">
        <v>158</v>
      </c>
      <c r="Y338" s="158" t="s">
        <v>159</v>
      </c>
      <c r="Z338" s="148"/>
      <c r="AA338" s="148"/>
      <c r="AB338" s="148"/>
      <c r="AC338" s="148"/>
      <c r="AD338" s="148"/>
      <c r="AE338" s="148"/>
      <c r="AF338" s="148"/>
      <c r="AG338" s="148" t="s">
        <v>160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82">
        <v>182</v>
      </c>
      <c r="B339" s="183" t="s">
        <v>604</v>
      </c>
      <c r="C339" s="191" t="s">
        <v>605</v>
      </c>
      <c r="D339" s="184" t="s">
        <v>155</v>
      </c>
      <c r="E339" s="185">
        <v>4</v>
      </c>
      <c r="F339" s="186"/>
      <c r="G339" s="187">
        <f t="shared" si="56"/>
        <v>0</v>
      </c>
      <c r="H339" s="186"/>
      <c r="I339" s="187">
        <f t="shared" si="57"/>
        <v>0</v>
      </c>
      <c r="J339" s="186"/>
      <c r="K339" s="187">
        <f t="shared" si="58"/>
        <v>0</v>
      </c>
      <c r="L339" s="187">
        <v>21</v>
      </c>
      <c r="M339" s="187">
        <f t="shared" si="59"/>
        <v>0</v>
      </c>
      <c r="N339" s="185">
        <v>4.2000000000000002E-4</v>
      </c>
      <c r="O339" s="185">
        <f t="shared" si="60"/>
        <v>0</v>
      </c>
      <c r="P339" s="185">
        <v>0</v>
      </c>
      <c r="Q339" s="185">
        <f t="shared" si="61"/>
        <v>0</v>
      </c>
      <c r="R339" s="187" t="s">
        <v>261</v>
      </c>
      <c r="S339" s="187" t="s">
        <v>157</v>
      </c>
      <c r="T339" s="188" t="s">
        <v>157</v>
      </c>
      <c r="U339" s="158">
        <v>0.371</v>
      </c>
      <c r="V339" s="158">
        <f t="shared" si="62"/>
        <v>1.48</v>
      </c>
      <c r="W339" s="158"/>
      <c r="X339" s="158" t="s">
        <v>158</v>
      </c>
      <c r="Y339" s="158" t="s">
        <v>159</v>
      </c>
      <c r="Z339" s="148"/>
      <c r="AA339" s="148"/>
      <c r="AB339" s="148"/>
      <c r="AC339" s="148"/>
      <c r="AD339" s="148"/>
      <c r="AE339" s="148"/>
      <c r="AF339" s="148"/>
      <c r="AG339" s="148" t="s">
        <v>160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82">
        <v>183</v>
      </c>
      <c r="B340" s="183" t="s">
        <v>606</v>
      </c>
      <c r="C340" s="191" t="s">
        <v>607</v>
      </c>
      <c r="D340" s="184" t="s">
        <v>155</v>
      </c>
      <c r="E340" s="185">
        <v>8</v>
      </c>
      <c r="F340" s="186"/>
      <c r="G340" s="187">
        <f t="shared" si="56"/>
        <v>0</v>
      </c>
      <c r="H340" s="186"/>
      <c r="I340" s="187">
        <f t="shared" si="57"/>
        <v>0</v>
      </c>
      <c r="J340" s="186"/>
      <c r="K340" s="187">
        <f t="shared" si="58"/>
        <v>0</v>
      </c>
      <c r="L340" s="187">
        <v>21</v>
      </c>
      <c r="M340" s="187">
        <f t="shared" si="59"/>
        <v>0</v>
      </c>
      <c r="N340" s="185">
        <v>5.1000000000000004E-4</v>
      </c>
      <c r="O340" s="185">
        <f t="shared" si="60"/>
        <v>0</v>
      </c>
      <c r="P340" s="185">
        <v>0</v>
      </c>
      <c r="Q340" s="185">
        <f t="shared" si="61"/>
        <v>0</v>
      </c>
      <c r="R340" s="187" t="s">
        <v>261</v>
      </c>
      <c r="S340" s="187" t="s">
        <v>157</v>
      </c>
      <c r="T340" s="188" t="s">
        <v>157</v>
      </c>
      <c r="U340" s="158">
        <v>0.433</v>
      </c>
      <c r="V340" s="158">
        <f t="shared" si="62"/>
        <v>3.46</v>
      </c>
      <c r="W340" s="158"/>
      <c r="X340" s="158" t="s">
        <v>158</v>
      </c>
      <c r="Y340" s="158" t="s">
        <v>159</v>
      </c>
      <c r="Z340" s="148"/>
      <c r="AA340" s="148"/>
      <c r="AB340" s="148"/>
      <c r="AC340" s="148"/>
      <c r="AD340" s="148"/>
      <c r="AE340" s="148"/>
      <c r="AF340" s="148"/>
      <c r="AG340" s="148" t="s">
        <v>160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82">
        <v>184</v>
      </c>
      <c r="B341" s="183" t="s">
        <v>608</v>
      </c>
      <c r="C341" s="191" t="s">
        <v>609</v>
      </c>
      <c r="D341" s="184" t="s">
        <v>155</v>
      </c>
      <c r="E341" s="185">
        <v>4</v>
      </c>
      <c r="F341" s="186"/>
      <c r="G341" s="187">
        <f t="shared" si="56"/>
        <v>0</v>
      </c>
      <c r="H341" s="186"/>
      <c r="I341" s="187">
        <f t="shared" si="57"/>
        <v>0</v>
      </c>
      <c r="J341" s="186"/>
      <c r="K341" s="187">
        <f t="shared" si="58"/>
        <v>0</v>
      </c>
      <c r="L341" s="187">
        <v>21</v>
      </c>
      <c r="M341" s="187">
        <f t="shared" si="59"/>
        <v>0</v>
      </c>
      <c r="N341" s="185">
        <v>7.9000000000000001E-4</v>
      </c>
      <c r="O341" s="185">
        <f t="shared" si="60"/>
        <v>0</v>
      </c>
      <c r="P341" s="185">
        <v>0</v>
      </c>
      <c r="Q341" s="185">
        <f t="shared" si="61"/>
        <v>0</v>
      </c>
      <c r="R341" s="187" t="s">
        <v>261</v>
      </c>
      <c r="S341" s="187" t="s">
        <v>157</v>
      </c>
      <c r="T341" s="188" t="s">
        <v>157</v>
      </c>
      <c r="U341" s="158">
        <v>0.52500000000000002</v>
      </c>
      <c r="V341" s="158">
        <f t="shared" si="62"/>
        <v>2.1</v>
      </c>
      <c r="W341" s="158"/>
      <c r="X341" s="158" t="s">
        <v>158</v>
      </c>
      <c r="Y341" s="158" t="s">
        <v>159</v>
      </c>
      <c r="Z341" s="148"/>
      <c r="AA341" s="148"/>
      <c r="AB341" s="148"/>
      <c r="AC341" s="148"/>
      <c r="AD341" s="148"/>
      <c r="AE341" s="148"/>
      <c r="AF341" s="148"/>
      <c r="AG341" s="148" t="s">
        <v>160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82">
        <v>185</v>
      </c>
      <c r="B342" s="183" t="s">
        <v>610</v>
      </c>
      <c r="C342" s="191" t="s">
        <v>611</v>
      </c>
      <c r="D342" s="184" t="s">
        <v>155</v>
      </c>
      <c r="E342" s="185">
        <v>16</v>
      </c>
      <c r="F342" s="186"/>
      <c r="G342" s="187">
        <f t="shared" si="56"/>
        <v>0</v>
      </c>
      <c r="H342" s="186"/>
      <c r="I342" s="187">
        <f t="shared" si="57"/>
        <v>0</v>
      </c>
      <c r="J342" s="186"/>
      <c r="K342" s="187">
        <f t="shared" si="58"/>
        <v>0</v>
      </c>
      <c r="L342" s="187">
        <v>21</v>
      </c>
      <c r="M342" s="187">
        <f t="shared" si="59"/>
        <v>0</v>
      </c>
      <c r="N342" s="185">
        <v>1.8000000000000001E-4</v>
      </c>
      <c r="O342" s="185">
        <f t="shared" si="60"/>
        <v>0</v>
      </c>
      <c r="P342" s="185">
        <v>0</v>
      </c>
      <c r="Q342" s="185">
        <f t="shared" si="61"/>
        <v>0</v>
      </c>
      <c r="R342" s="187" t="s">
        <v>261</v>
      </c>
      <c r="S342" s="187" t="s">
        <v>157</v>
      </c>
      <c r="T342" s="188" t="s">
        <v>157</v>
      </c>
      <c r="U342" s="158">
        <v>0.16500000000000001</v>
      </c>
      <c r="V342" s="158">
        <f t="shared" si="62"/>
        <v>2.64</v>
      </c>
      <c r="W342" s="158"/>
      <c r="X342" s="158" t="s">
        <v>158</v>
      </c>
      <c r="Y342" s="158" t="s">
        <v>159</v>
      </c>
      <c r="Z342" s="148"/>
      <c r="AA342" s="148"/>
      <c r="AB342" s="148"/>
      <c r="AC342" s="148"/>
      <c r="AD342" s="148"/>
      <c r="AE342" s="148"/>
      <c r="AF342" s="148"/>
      <c r="AG342" s="148" t="s">
        <v>160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82">
        <v>186</v>
      </c>
      <c r="B343" s="183" t="s">
        <v>612</v>
      </c>
      <c r="C343" s="191" t="s">
        <v>613</v>
      </c>
      <c r="D343" s="184" t="s">
        <v>155</v>
      </c>
      <c r="E343" s="185">
        <v>5</v>
      </c>
      <c r="F343" s="186"/>
      <c r="G343" s="187">
        <f t="shared" si="56"/>
        <v>0</v>
      </c>
      <c r="H343" s="186"/>
      <c r="I343" s="187">
        <f t="shared" si="57"/>
        <v>0</v>
      </c>
      <c r="J343" s="186"/>
      <c r="K343" s="187">
        <f t="shared" si="58"/>
        <v>0</v>
      </c>
      <c r="L343" s="187">
        <v>21</v>
      </c>
      <c r="M343" s="187">
        <f t="shared" si="59"/>
        <v>0</v>
      </c>
      <c r="N343" s="185">
        <v>4.8000000000000001E-4</v>
      </c>
      <c r="O343" s="185">
        <f t="shared" si="60"/>
        <v>0</v>
      </c>
      <c r="P343" s="185">
        <v>0</v>
      </c>
      <c r="Q343" s="185">
        <f t="shared" si="61"/>
        <v>0</v>
      </c>
      <c r="R343" s="187" t="s">
        <v>261</v>
      </c>
      <c r="S343" s="187" t="s">
        <v>157</v>
      </c>
      <c r="T343" s="188" t="s">
        <v>157</v>
      </c>
      <c r="U343" s="158">
        <v>0.22700000000000001</v>
      </c>
      <c r="V343" s="158">
        <f t="shared" si="62"/>
        <v>1.1399999999999999</v>
      </c>
      <c r="W343" s="158"/>
      <c r="X343" s="158" t="s">
        <v>158</v>
      </c>
      <c r="Y343" s="158" t="s">
        <v>159</v>
      </c>
      <c r="Z343" s="148"/>
      <c r="AA343" s="148"/>
      <c r="AB343" s="148"/>
      <c r="AC343" s="148"/>
      <c r="AD343" s="148"/>
      <c r="AE343" s="148"/>
      <c r="AF343" s="148"/>
      <c r="AG343" s="148" t="s">
        <v>160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82">
        <v>187</v>
      </c>
      <c r="B344" s="183" t="s">
        <v>614</v>
      </c>
      <c r="C344" s="191" t="s">
        <v>615</v>
      </c>
      <c r="D344" s="184" t="s">
        <v>155</v>
      </c>
      <c r="E344" s="185">
        <v>12</v>
      </c>
      <c r="F344" s="186"/>
      <c r="G344" s="187">
        <f t="shared" si="56"/>
        <v>0</v>
      </c>
      <c r="H344" s="186"/>
      <c r="I344" s="187">
        <f t="shared" si="57"/>
        <v>0</v>
      </c>
      <c r="J344" s="186"/>
      <c r="K344" s="187">
        <f t="shared" si="58"/>
        <v>0</v>
      </c>
      <c r="L344" s="187">
        <v>21</v>
      </c>
      <c r="M344" s="187">
        <f t="shared" si="59"/>
        <v>0</v>
      </c>
      <c r="N344" s="185">
        <v>1.0399999999999999E-3</v>
      </c>
      <c r="O344" s="185">
        <f t="shared" si="60"/>
        <v>0.01</v>
      </c>
      <c r="P344" s="185">
        <v>0</v>
      </c>
      <c r="Q344" s="185">
        <f t="shared" si="61"/>
        <v>0</v>
      </c>
      <c r="R344" s="187" t="s">
        <v>261</v>
      </c>
      <c r="S344" s="187" t="s">
        <v>157</v>
      </c>
      <c r="T344" s="188" t="s">
        <v>157</v>
      </c>
      <c r="U344" s="158">
        <v>0.35099999999999998</v>
      </c>
      <c r="V344" s="158">
        <f t="shared" si="62"/>
        <v>4.21</v>
      </c>
      <c r="W344" s="158"/>
      <c r="X344" s="158" t="s">
        <v>158</v>
      </c>
      <c r="Y344" s="158" t="s">
        <v>159</v>
      </c>
      <c r="Z344" s="148"/>
      <c r="AA344" s="148"/>
      <c r="AB344" s="148"/>
      <c r="AC344" s="148"/>
      <c r="AD344" s="148"/>
      <c r="AE344" s="148"/>
      <c r="AF344" s="148"/>
      <c r="AG344" s="148" t="s">
        <v>160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82">
        <v>188</v>
      </c>
      <c r="B345" s="183" t="s">
        <v>616</v>
      </c>
      <c r="C345" s="191" t="s">
        <v>617</v>
      </c>
      <c r="D345" s="184" t="s">
        <v>155</v>
      </c>
      <c r="E345" s="185">
        <v>4</v>
      </c>
      <c r="F345" s="186"/>
      <c r="G345" s="187">
        <f t="shared" si="56"/>
        <v>0</v>
      </c>
      <c r="H345" s="186"/>
      <c r="I345" s="187">
        <f t="shared" si="57"/>
        <v>0</v>
      </c>
      <c r="J345" s="186"/>
      <c r="K345" s="187">
        <f t="shared" si="58"/>
        <v>0</v>
      </c>
      <c r="L345" s="187">
        <v>21</v>
      </c>
      <c r="M345" s="187">
        <f t="shared" si="59"/>
        <v>0</v>
      </c>
      <c r="N345" s="185">
        <v>1.6299999999999999E-3</v>
      </c>
      <c r="O345" s="185">
        <f t="shared" si="60"/>
        <v>0.01</v>
      </c>
      <c r="P345" s="185">
        <v>0</v>
      </c>
      <c r="Q345" s="185">
        <f t="shared" si="61"/>
        <v>0</v>
      </c>
      <c r="R345" s="187" t="s">
        <v>261</v>
      </c>
      <c r="S345" s="187" t="s">
        <v>157</v>
      </c>
      <c r="T345" s="188" t="s">
        <v>157</v>
      </c>
      <c r="U345" s="158">
        <v>0.42399999999999999</v>
      </c>
      <c r="V345" s="158">
        <f t="shared" si="62"/>
        <v>1.7</v>
      </c>
      <c r="W345" s="158"/>
      <c r="X345" s="158" t="s">
        <v>158</v>
      </c>
      <c r="Y345" s="158" t="s">
        <v>159</v>
      </c>
      <c r="Z345" s="148"/>
      <c r="AA345" s="148"/>
      <c r="AB345" s="148"/>
      <c r="AC345" s="148"/>
      <c r="AD345" s="148"/>
      <c r="AE345" s="148"/>
      <c r="AF345" s="148"/>
      <c r="AG345" s="148" t="s">
        <v>160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outlineLevel="1" x14ac:dyDescent="0.2">
      <c r="A346" s="182">
        <v>189</v>
      </c>
      <c r="B346" s="183" t="s">
        <v>618</v>
      </c>
      <c r="C346" s="191" t="s">
        <v>619</v>
      </c>
      <c r="D346" s="184" t="s">
        <v>155</v>
      </c>
      <c r="E346" s="185">
        <v>2</v>
      </c>
      <c r="F346" s="186"/>
      <c r="G346" s="187">
        <f t="shared" si="56"/>
        <v>0</v>
      </c>
      <c r="H346" s="186"/>
      <c r="I346" s="187">
        <f t="shared" si="57"/>
        <v>0</v>
      </c>
      <c r="J346" s="186"/>
      <c r="K346" s="187">
        <f t="shared" si="58"/>
        <v>0</v>
      </c>
      <c r="L346" s="187">
        <v>21</v>
      </c>
      <c r="M346" s="187">
        <f t="shared" si="59"/>
        <v>0</v>
      </c>
      <c r="N346" s="185">
        <v>1.2200000000000001E-2</v>
      </c>
      <c r="O346" s="185">
        <f t="shared" si="60"/>
        <v>0.02</v>
      </c>
      <c r="P346" s="185">
        <v>0</v>
      </c>
      <c r="Q346" s="185">
        <f t="shared" si="61"/>
        <v>0</v>
      </c>
      <c r="R346" s="187" t="s">
        <v>182</v>
      </c>
      <c r="S346" s="187" t="s">
        <v>157</v>
      </c>
      <c r="T346" s="188" t="s">
        <v>157</v>
      </c>
      <c r="U346" s="158">
        <v>0</v>
      </c>
      <c r="V346" s="158">
        <f t="shared" si="62"/>
        <v>0</v>
      </c>
      <c r="W346" s="158"/>
      <c r="X346" s="158" t="s">
        <v>183</v>
      </c>
      <c r="Y346" s="158" t="s">
        <v>159</v>
      </c>
      <c r="Z346" s="148"/>
      <c r="AA346" s="148"/>
      <c r="AB346" s="148"/>
      <c r="AC346" s="148"/>
      <c r="AD346" s="148"/>
      <c r="AE346" s="148"/>
      <c r="AF346" s="148"/>
      <c r="AG346" s="148" t="s">
        <v>184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ht="22.5" outlineLevel="1" x14ac:dyDescent="0.2">
      <c r="A347" s="182">
        <v>190</v>
      </c>
      <c r="B347" s="183" t="s">
        <v>620</v>
      </c>
      <c r="C347" s="191" t="s">
        <v>621</v>
      </c>
      <c r="D347" s="184" t="s">
        <v>155</v>
      </c>
      <c r="E347" s="185">
        <v>2</v>
      </c>
      <c r="F347" s="186"/>
      <c r="G347" s="187">
        <f t="shared" si="56"/>
        <v>0</v>
      </c>
      <c r="H347" s="186"/>
      <c r="I347" s="187">
        <f t="shared" si="57"/>
        <v>0</v>
      </c>
      <c r="J347" s="186"/>
      <c r="K347" s="187">
        <f t="shared" si="58"/>
        <v>0</v>
      </c>
      <c r="L347" s="187">
        <v>21</v>
      </c>
      <c r="M347" s="187">
        <f t="shared" si="59"/>
        <v>0</v>
      </c>
      <c r="N347" s="185">
        <v>1.55E-2</v>
      </c>
      <c r="O347" s="185">
        <f t="shared" si="60"/>
        <v>0.03</v>
      </c>
      <c r="P347" s="185">
        <v>0</v>
      </c>
      <c r="Q347" s="185">
        <f t="shared" si="61"/>
        <v>0</v>
      </c>
      <c r="R347" s="187" t="s">
        <v>182</v>
      </c>
      <c r="S347" s="187" t="s">
        <v>157</v>
      </c>
      <c r="T347" s="188" t="s">
        <v>157</v>
      </c>
      <c r="U347" s="158">
        <v>0</v>
      </c>
      <c r="V347" s="158">
        <f t="shared" si="62"/>
        <v>0</v>
      </c>
      <c r="W347" s="158"/>
      <c r="X347" s="158" t="s">
        <v>183</v>
      </c>
      <c r="Y347" s="158" t="s">
        <v>159</v>
      </c>
      <c r="Z347" s="148"/>
      <c r="AA347" s="148"/>
      <c r="AB347" s="148"/>
      <c r="AC347" s="148"/>
      <c r="AD347" s="148"/>
      <c r="AE347" s="148"/>
      <c r="AF347" s="148"/>
      <c r="AG347" s="148" t="s">
        <v>184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ht="33.75" outlineLevel="1" x14ac:dyDescent="0.2">
      <c r="A348" s="182">
        <v>191</v>
      </c>
      <c r="B348" s="183" t="s">
        <v>622</v>
      </c>
      <c r="C348" s="191" t="s">
        <v>623</v>
      </c>
      <c r="D348" s="184" t="s">
        <v>155</v>
      </c>
      <c r="E348" s="185">
        <v>1</v>
      </c>
      <c r="F348" s="186"/>
      <c r="G348" s="187">
        <f t="shared" si="56"/>
        <v>0</v>
      </c>
      <c r="H348" s="186"/>
      <c r="I348" s="187">
        <f t="shared" si="57"/>
        <v>0</v>
      </c>
      <c r="J348" s="186"/>
      <c r="K348" s="187">
        <f t="shared" si="58"/>
        <v>0</v>
      </c>
      <c r="L348" s="187">
        <v>21</v>
      </c>
      <c r="M348" s="187">
        <f t="shared" si="59"/>
        <v>0</v>
      </c>
      <c r="N348" s="185">
        <v>1.2E-2</v>
      </c>
      <c r="O348" s="185">
        <f t="shared" si="60"/>
        <v>0.01</v>
      </c>
      <c r="P348" s="185">
        <v>0</v>
      </c>
      <c r="Q348" s="185">
        <f t="shared" si="61"/>
        <v>0</v>
      </c>
      <c r="R348" s="187" t="s">
        <v>182</v>
      </c>
      <c r="S348" s="187" t="s">
        <v>157</v>
      </c>
      <c r="T348" s="188" t="s">
        <v>157</v>
      </c>
      <c r="U348" s="158">
        <v>0</v>
      </c>
      <c r="V348" s="158">
        <f t="shared" si="62"/>
        <v>0</v>
      </c>
      <c r="W348" s="158"/>
      <c r="X348" s="158" t="s">
        <v>183</v>
      </c>
      <c r="Y348" s="158" t="s">
        <v>159</v>
      </c>
      <c r="Z348" s="148"/>
      <c r="AA348" s="148"/>
      <c r="AB348" s="148"/>
      <c r="AC348" s="148"/>
      <c r="AD348" s="148"/>
      <c r="AE348" s="148"/>
      <c r="AF348" s="148"/>
      <c r="AG348" s="148" t="s">
        <v>184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74">
        <v>192</v>
      </c>
      <c r="B349" s="175" t="s">
        <v>298</v>
      </c>
      <c r="C349" s="190" t="s">
        <v>299</v>
      </c>
      <c r="D349" s="176" t="s">
        <v>155</v>
      </c>
      <c r="E349" s="177">
        <v>5</v>
      </c>
      <c r="F349" s="178"/>
      <c r="G349" s="179">
        <f t="shared" si="56"/>
        <v>0</v>
      </c>
      <c r="H349" s="178"/>
      <c r="I349" s="179">
        <f t="shared" si="57"/>
        <v>0</v>
      </c>
      <c r="J349" s="178"/>
      <c r="K349" s="179">
        <f t="shared" si="58"/>
        <v>0</v>
      </c>
      <c r="L349" s="179">
        <v>21</v>
      </c>
      <c r="M349" s="179">
        <f t="shared" si="59"/>
        <v>0</v>
      </c>
      <c r="N349" s="177">
        <v>0</v>
      </c>
      <c r="O349" s="177">
        <f t="shared" si="60"/>
        <v>0</v>
      </c>
      <c r="P349" s="177">
        <v>0</v>
      </c>
      <c r="Q349" s="177">
        <f t="shared" si="61"/>
        <v>0</v>
      </c>
      <c r="R349" s="179"/>
      <c r="S349" s="179" t="s">
        <v>157</v>
      </c>
      <c r="T349" s="180" t="s">
        <v>157</v>
      </c>
      <c r="U349" s="158">
        <v>0.379</v>
      </c>
      <c r="V349" s="158">
        <f t="shared" si="62"/>
        <v>1.9</v>
      </c>
      <c r="W349" s="158"/>
      <c r="X349" s="158" t="s">
        <v>158</v>
      </c>
      <c r="Y349" s="158" t="s">
        <v>159</v>
      </c>
      <c r="Z349" s="148"/>
      <c r="AA349" s="148"/>
      <c r="AB349" s="148"/>
      <c r="AC349" s="148"/>
      <c r="AD349" s="148"/>
      <c r="AE349" s="148"/>
      <c r="AF349" s="148"/>
      <c r="AG349" s="148" t="s">
        <v>160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2" x14ac:dyDescent="0.2">
      <c r="A350" s="155"/>
      <c r="B350" s="156"/>
      <c r="C350" s="192" t="s">
        <v>624</v>
      </c>
      <c r="D350" s="159"/>
      <c r="E350" s="160">
        <v>2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8"/>
      <c r="AA350" s="148"/>
      <c r="AB350" s="148"/>
      <c r="AC350" s="148"/>
      <c r="AD350" s="148"/>
      <c r="AE350" s="148"/>
      <c r="AF350" s="148"/>
      <c r="AG350" s="148" t="s">
        <v>188</v>
      </c>
      <c r="AH350" s="148">
        <v>5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3" x14ac:dyDescent="0.2">
      <c r="A351" s="155"/>
      <c r="B351" s="156"/>
      <c r="C351" s="192" t="s">
        <v>625</v>
      </c>
      <c r="D351" s="159"/>
      <c r="E351" s="160">
        <v>1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8"/>
      <c r="AA351" s="148"/>
      <c r="AB351" s="148"/>
      <c r="AC351" s="148"/>
      <c r="AD351" s="148"/>
      <c r="AE351" s="148"/>
      <c r="AF351" s="148"/>
      <c r="AG351" s="148" t="s">
        <v>188</v>
      </c>
      <c r="AH351" s="148">
        <v>5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3" x14ac:dyDescent="0.2">
      <c r="A352" s="155"/>
      <c r="B352" s="156"/>
      <c r="C352" s="192" t="s">
        <v>626</v>
      </c>
      <c r="D352" s="159"/>
      <c r="E352" s="160">
        <v>2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8"/>
      <c r="AA352" s="148"/>
      <c r="AB352" s="148"/>
      <c r="AC352" s="148"/>
      <c r="AD352" s="148"/>
      <c r="AE352" s="148"/>
      <c r="AF352" s="148"/>
      <c r="AG352" s="148" t="s">
        <v>188</v>
      </c>
      <c r="AH352" s="148">
        <v>5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ht="22.5" outlineLevel="1" x14ac:dyDescent="0.2">
      <c r="A353" s="182">
        <v>193</v>
      </c>
      <c r="B353" s="183" t="s">
        <v>627</v>
      </c>
      <c r="C353" s="191" t="s">
        <v>628</v>
      </c>
      <c r="D353" s="184" t="s">
        <v>155</v>
      </c>
      <c r="E353" s="185">
        <v>1</v>
      </c>
      <c r="F353" s="186"/>
      <c r="G353" s="187">
        <f t="shared" ref="G353:G364" si="63">ROUND(E353*F353,2)</f>
        <v>0</v>
      </c>
      <c r="H353" s="186"/>
      <c r="I353" s="187">
        <f t="shared" ref="I353:I364" si="64">ROUND(E353*H353,2)</f>
        <v>0</v>
      </c>
      <c r="J353" s="186"/>
      <c r="K353" s="187">
        <f t="shared" ref="K353:K364" si="65">ROUND(E353*J353,2)</f>
        <v>0</v>
      </c>
      <c r="L353" s="187">
        <v>21</v>
      </c>
      <c r="M353" s="187">
        <f t="shared" ref="M353:M364" si="66">G353*(1+L353/100)</f>
        <v>0</v>
      </c>
      <c r="N353" s="185">
        <v>1.16E-3</v>
      </c>
      <c r="O353" s="185">
        <f t="shared" ref="O353:O364" si="67">ROUND(E353*N353,2)</f>
        <v>0</v>
      </c>
      <c r="P353" s="185">
        <v>0</v>
      </c>
      <c r="Q353" s="185">
        <f t="shared" ref="Q353:Q364" si="68">ROUND(E353*P353,2)</f>
        <v>0</v>
      </c>
      <c r="R353" s="187" t="s">
        <v>261</v>
      </c>
      <c r="S353" s="187" t="s">
        <v>157</v>
      </c>
      <c r="T353" s="188" t="s">
        <v>157</v>
      </c>
      <c r="U353" s="158">
        <v>0.22700000000000001</v>
      </c>
      <c r="V353" s="158">
        <f t="shared" ref="V353:V364" si="69">ROUND(E353*U353,2)</f>
        <v>0.23</v>
      </c>
      <c r="W353" s="158"/>
      <c r="X353" s="158" t="s">
        <v>158</v>
      </c>
      <c r="Y353" s="158" t="s">
        <v>159</v>
      </c>
      <c r="Z353" s="148"/>
      <c r="AA353" s="148"/>
      <c r="AB353" s="148"/>
      <c r="AC353" s="148"/>
      <c r="AD353" s="148"/>
      <c r="AE353" s="148"/>
      <c r="AF353" s="148"/>
      <c r="AG353" s="148" t="s">
        <v>160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ht="22.5" outlineLevel="1" x14ac:dyDescent="0.2">
      <c r="A354" s="182">
        <v>194</v>
      </c>
      <c r="B354" s="183" t="s">
        <v>629</v>
      </c>
      <c r="C354" s="191" t="s">
        <v>630</v>
      </c>
      <c r="D354" s="184" t="s">
        <v>155</v>
      </c>
      <c r="E354" s="185">
        <v>4</v>
      </c>
      <c r="F354" s="186"/>
      <c r="G354" s="187">
        <f t="shared" si="63"/>
        <v>0</v>
      </c>
      <c r="H354" s="186"/>
      <c r="I354" s="187">
        <f t="shared" si="64"/>
        <v>0</v>
      </c>
      <c r="J354" s="186"/>
      <c r="K354" s="187">
        <f t="shared" si="65"/>
        <v>0</v>
      </c>
      <c r="L354" s="187">
        <v>21</v>
      </c>
      <c r="M354" s="187">
        <f t="shared" si="66"/>
        <v>0</v>
      </c>
      <c r="N354" s="185">
        <v>2.8E-3</v>
      </c>
      <c r="O354" s="185">
        <f t="shared" si="67"/>
        <v>0.01</v>
      </c>
      <c r="P354" s="185">
        <v>0</v>
      </c>
      <c r="Q354" s="185">
        <f t="shared" si="68"/>
        <v>0</v>
      </c>
      <c r="R354" s="187" t="s">
        <v>261</v>
      </c>
      <c r="S354" s="187" t="s">
        <v>157</v>
      </c>
      <c r="T354" s="188" t="s">
        <v>157</v>
      </c>
      <c r="U354" s="158">
        <v>0.35099999999999998</v>
      </c>
      <c r="V354" s="158">
        <f t="shared" si="69"/>
        <v>1.4</v>
      </c>
      <c r="W354" s="158"/>
      <c r="X354" s="158" t="s">
        <v>158</v>
      </c>
      <c r="Y354" s="158" t="s">
        <v>159</v>
      </c>
      <c r="Z354" s="148"/>
      <c r="AA354" s="148"/>
      <c r="AB354" s="148"/>
      <c r="AC354" s="148"/>
      <c r="AD354" s="148"/>
      <c r="AE354" s="148"/>
      <c r="AF354" s="148"/>
      <c r="AG354" s="148" t="s">
        <v>160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22.5" outlineLevel="1" x14ac:dyDescent="0.2">
      <c r="A355" s="182">
        <v>195</v>
      </c>
      <c r="B355" s="183" t="s">
        <v>631</v>
      </c>
      <c r="C355" s="191" t="s">
        <v>632</v>
      </c>
      <c r="D355" s="184" t="s">
        <v>155</v>
      </c>
      <c r="E355" s="185">
        <v>19</v>
      </c>
      <c r="F355" s="186"/>
      <c r="G355" s="187">
        <f t="shared" si="63"/>
        <v>0</v>
      </c>
      <c r="H355" s="186"/>
      <c r="I355" s="187">
        <f t="shared" si="64"/>
        <v>0</v>
      </c>
      <c r="J355" s="186"/>
      <c r="K355" s="187">
        <f t="shared" si="65"/>
        <v>0</v>
      </c>
      <c r="L355" s="187">
        <v>21</v>
      </c>
      <c r="M355" s="187">
        <f t="shared" si="66"/>
        <v>0</v>
      </c>
      <c r="N355" s="185">
        <v>2.9999999999999997E-4</v>
      </c>
      <c r="O355" s="185">
        <f t="shared" si="67"/>
        <v>0.01</v>
      </c>
      <c r="P355" s="185">
        <v>0</v>
      </c>
      <c r="Q355" s="185">
        <f t="shared" si="68"/>
        <v>0</v>
      </c>
      <c r="R355" s="187" t="s">
        <v>261</v>
      </c>
      <c r="S355" s="187" t="s">
        <v>157</v>
      </c>
      <c r="T355" s="188" t="s">
        <v>157</v>
      </c>
      <c r="U355" s="158">
        <v>8.3000000000000004E-2</v>
      </c>
      <c r="V355" s="158">
        <f t="shared" si="69"/>
        <v>1.58</v>
      </c>
      <c r="W355" s="158"/>
      <c r="X355" s="158" t="s">
        <v>158</v>
      </c>
      <c r="Y355" s="158" t="s">
        <v>159</v>
      </c>
      <c r="Z355" s="148"/>
      <c r="AA355" s="148"/>
      <c r="AB355" s="148"/>
      <c r="AC355" s="148"/>
      <c r="AD355" s="148"/>
      <c r="AE355" s="148"/>
      <c r="AF355" s="148"/>
      <c r="AG355" s="148" t="s">
        <v>160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22.5" outlineLevel="1" x14ac:dyDescent="0.2">
      <c r="A356" s="182">
        <v>196</v>
      </c>
      <c r="B356" s="183" t="s">
        <v>633</v>
      </c>
      <c r="C356" s="191" t="s">
        <v>634</v>
      </c>
      <c r="D356" s="184" t="s">
        <v>155</v>
      </c>
      <c r="E356" s="185">
        <v>1</v>
      </c>
      <c r="F356" s="186"/>
      <c r="G356" s="187">
        <f t="shared" si="63"/>
        <v>0</v>
      </c>
      <c r="H356" s="186"/>
      <c r="I356" s="187">
        <f t="shared" si="64"/>
        <v>0</v>
      </c>
      <c r="J356" s="186"/>
      <c r="K356" s="187">
        <f t="shared" si="65"/>
        <v>0</v>
      </c>
      <c r="L356" s="187">
        <v>21</v>
      </c>
      <c r="M356" s="187">
        <f t="shared" si="66"/>
        <v>0</v>
      </c>
      <c r="N356" s="185">
        <v>4.0000000000000002E-4</v>
      </c>
      <c r="O356" s="185">
        <f t="shared" si="67"/>
        <v>0</v>
      </c>
      <c r="P356" s="185">
        <v>0</v>
      </c>
      <c r="Q356" s="185">
        <f t="shared" si="68"/>
        <v>0</v>
      </c>
      <c r="R356" s="187" t="s">
        <v>261</v>
      </c>
      <c r="S356" s="187" t="s">
        <v>157</v>
      </c>
      <c r="T356" s="188" t="s">
        <v>157</v>
      </c>
      <c r="U356" s="158">
        <v>0.114</v>
      </c>
      <c r="V356" s="158">
        <f t="shared" si="69"/>
        <v>0.11</v>
      </c>
      <c r="W356" s="158"/>
      <c r="X356" s="158" t="s">
        <v>158</v>
      </c>
      <c r="Y356" s="158" t="s">
        <v>159</v>
      </c>
      <c r="Z356" s="148"/>
      <c r="AA356" s="148"/>
      <c r="AB356" s="148"/>
      <c r="AC356" s="148"/>
      <c r="AD356" s="148"/>
      <c r="AE356" s="148"/>
      <c r="AF356" s="148"/>
      <c r="AG356" s="148" t="s">
        <v>160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82">
        <v>197</v>
      </c>
      <c r="B357" s="183" t="s">
        <v>635</v>
      </c>
      <c r="C357" s="191" t="s">
        <v>636</v>
      </c>
      <c r="D357" s="184" t="s">
        <v>155</v>
      </c>
      <c r="E357" s="185">
        <v>1</v>
      </c>
      <c r="F357" s="186"/>
      <c r="G357" s="187">
        <f t="shared" si="63"/>
        <v>0</v>
      </c>
      <c r="H357" s="186"/>
      <c r="I357" s="187">
        <f t="shared" si="64"/>
        <v>0</v>
      </c>
      <c r="J357" s="186"/>
      <c r="K357" s="187">
        <f t="shared" si="65"/>
        <v>0</v>
      </c>
      <c r="L357" s="187">
        <v>21</v>
      </c>
      <c r="M357" s="187">
        <f t="shared" si="66"/>
        <v>0</v>
      </c>
      <c r="N357" s="185">
        <v>2.9999999999999997E-4</v>
      </c>
      <c r="O357" s="185">
        <f t="shared" si="67"/>
        <v>0</v>
      </c>
      <c r="P357" s="185">
        <v>0</v>
      </c>
      <c r="Q357" s="185">
        <f t="shared" si="68"/>
        <v>0</v>
      </c>
      <c r="R357" s="187" t="s">
        <v>261</v>
      </c>
      <c r="S357" s="187" t="s">
        <v>157</v>
      </c>
      <c r="T357" s="188" t="s">
        <v>157</v>
      </c>
      <c r="U357" s="158">
        <v>0.16500000000000001</v>
      </c>
      <c r="V357" s="158">
        <f t="shared" si="69"/>
        <v>0.17</v>
      </c>
      <c r="W357" s="158"/>
      <c r="X357" s="158" t="s">
        <v>158</v>
      </c>
      <c r="Y357" s="158" t="s">
        <v>159</v>
      </c>
      <c r="Z357" s="148"/>
      <c r="AA357" s="148"/>
      <c r="AB357" s="148"/>
      <c r="AC357" s="148"/>
      <c r="AD357" s="148"/>
      <c r="AE357" s="148"/>
      <c r="AF357" s="148"/>
      <c r="AG357" s="148" t="s">
        <v>160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82">
        <v>198</v>
      </c>
      <c r="B358" s="183" t="s">
        <v>637</v>
      </c>
      <c r="C358" s="191" t="s">
        <v>638</v>
      </c>
      <c r="D358" s="184" t="s">
        <v>155</v>
      </c>
      <c r="E358" s="185">
        <v>1</v>
      </c>
      <c r="F358" s="186"/>
      <c r="G358" s="187">
        <f t="shared" si="63"/>
        <v>0</v>
      </c>
      <c r="H358" s="186"/>
      <c r="I358" s="187">
        <f t="shared" si="64"/>
        <v>0</v>
      </c>
      <c r="J358" s="186"/>
      <c r="K358" s="187">
        <f t="shared" si="65"/>
        <v>0</v>
      </c>
      <c r="L358" s="187">
        <v>21</v>
      </c>
      <c r="M358" s="187">
        <f t="shared" si="66"/>
        <v>0</v>
      </c>
      <c r="N358" s="185">
        <v>5.0000000000000001E-4</v>
      </c>
      <c r="O358" s="185">
        <f t="shared" si="67"/>
        <v>0</v>
      </c>
      <c r="P358" s="185">
        <v>0</v>
      </c>
      <c r="Q358" s="185">
        <f t="shared" si="68"/>
        <v>0</v>
      </c>
      <c r="R358" s="187" t="s">
        <v>261</v>
      </c>
      <c r="S358" s="187" t="s">
        <v>157</v>
      </c>
      <c r="T358" s="188" t="s">
        <v>157</v>
      </c>
      <c r="U358" s="158">
        <v>0.22700000000000001</v>
      </c>
      <c r="V358" s="158">
        <f t="shared" si="69"/>
        <v>0.23</v>
      </c>
      <c r="W358" s="158"/>
      <c r="X358" s="158" t="s">
        <v>158</v>
      </c>
      <c r="Y358" s="158" t="s">
        <v>159</v>
      </c>
      <c r="Z358" s="148"/>
      <c r="AA358" s="148"/>
      <c r="AB358" s="148"/>
      <c r="AC358" s="148"/>
      <c r="AD358" s="148"/>
      <c r="AE358" s="148"/>
      <c r="AF358" s="148"/>
      <c r="AG358" s="148" t="s">
        <v>160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82">
        <v>199</v>
      </c>
      <c r="B359" s="183" t="s">
        <v>639</v>
      </c>
      <c r="C359" s="191" t="s">
        <v>640</v>
      </c>
      <c r="D359" s="184" t="s">
        <v>155</v>
      </c>
      <c r="E359" s="185">
        <v>4</v>
      </c>
      <c r="F359" s="186"/>
      <c r="G359" s="187">
        <f t="shared" si="63"/>
        <v>0</v>
      </c>
      <c r="H359" s="186"/>
      <c r="I359" s="187">
        <f t="shared" si="64"/>
        <v>0</v>
      </c>
      <c r="J359" s="186"/>
      <c r="K359" s="187">
        <f t="shared" si="65"/>
        <v>0</v>
      </c>
      <c r="L359" s="187">
        <v>21</v>
      </c>
      <c r="M359" s="187">
        <f t="shared" si="66"/>
        <v>0</v>
      </c>
      <c r="N359" s="185">
        <v>8.0000000000000004E-4</v>
      </c>
      <c r="O359" s="185">
        <f t="shared" si="67"/>
        <v>0</v>
      </c>
      <c r="P359" s="185">
        <v>0</v>
      </c>
      <c r="Q359" s="185">
        <f t="shared" si="68"/>
        <v>0</v>
      </c>
      <c r="R359" s="187" t="s">
        <v>261</v>
      </c>
      <c r="S359" s="187" t="s">
        <v>157</v>
      </c>
      <c r="T359" s="188" t="s">
        <v>157</v>
      </c>
      <c r="U359" s="158">
        <v>0.35099999999999998</v>
      </c>
      <c r="V359" s="158">
        <f t="shared" si="69"/>
        <v>1.4</v>
      </c>
      <c r="W359" s="158"/>
      <c r="X359" s="158" t="s">
        <v>158</v>
      </c>
      <c r="Y359" s="158" t="s">
        <v>159</v>
      </c>
      <c r="Z359" s="148"/>
      <c r="AA359" s="148"/>
      <c r="AB359" s="148"/>
      <c r="AC359" s="148"/>
      <c r="AD359" s="148"/>
      <c r="AE359" s="148"/>
      <c r="AF359" s="148"/>
      <c r="AG359" s="148" t="s">
        <v>160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82">
        <v>200</v>
      </c>
      <c r="B360" s="183" t="s">
        <v>641</v>
      </c>
      <c r="C360" s="191" t="s">
        <v>642</v>
      </c>
      <c r="D360" s="184" t="s">
        <v>155</v>
      </c>
      <c r="E360" s="185">
        <v>1</v>
      </c>
      <c r="F360" s="186"/>
      <c r="G360" s="187">
        <f t="shared" si="63"/>
        <v>0</v>
      </c>
      <c r="H360" s="186"/>
      <c r="I360" s="187">
        <f t="shared" si="64"/>
        <v>0</v>
      </c>
      <c r="J360" s="186"/>
      <c r="K360" s="187">
        <f t="shared" si="65"/>
        <v>0</v>
      </c>
      <c r="L360" s="187">
        <v>21</v>
      </c>
      <c r="M360" s="187">
        <f t="shared" si="66"/>
        <v>0</v>
      </c>
      <c r="N360" s="185">
        <v>3.6999999999999999E-4</v>
      </c>
      <c r="O360" s="185">
        <f t="shared" si="67"/>
        <v>0</v>
      </c>
      <c r="P360" s="185">
        <v>0</v>
      </c>
      <c r="Q360" s="185">
        <f t="shared" si="68"/>
        <v>0</v>
      </c>
      <c r="R360" s="187" t="s">
        <v>261</v>
      </c>
      <c r="S360" s="187" t="s">
        <v>157</v>
      </c>
      <c r="T360" s="188" t="s">
        <v>157</v>
      </c>
      <c r="U360" s="158">
        <v>0.22700000000000001</v>
      </c>
      <c r="V360" s="158">
        <f t="shared" si="69"/>
        <v>0.23</v>
      </c>
      <c r="W360" s="158"/>
      <c r="X360" s="158" t="s">
        <v>158</v>
      </c>
      <c r="Y360" s="158" t="s">
        <v>159</v>
      </c>
      <c r="Z360" s="148"/>
      <c r="AA360" s="148"/>
      <c r="AB360" s="148"/>
      <c r="AC360" s="148"/>
      <c r="AD360" s="148"/>
      <c r="AE360" s="148"/>
      <c r="AF360" s="148"/>
      <c r="AG360" s="148" t="s">
        <v>160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82">
        <v>201</v>
      </c>
      <c r="B361" s="183" t="s">
        <v>643</v>
      </c>
      <c r="C361" s="191" t="s">
        <v>644</v>
      </c>
      <c r="D361" s="184" t="s">
        <v>155</v>
      </c>
      <c r="E361" s="185">
        <v>4</v>
      </c>
      <c r="F361" s="186"/>
      <c r="G361" s="187">
        <f t="shared" si="63"/>
        <v>0</v>
      </c>
      <c r="H361" s="186"/>
      <c r="I361" s="187">
        <f t="shared" si="64"/>
        <v>0</v>
      </c>
      <c r="J361" s="186"/>
      <c r="K361" s="187">
        <f t="shared" si="65"/>
        <v>0</v>
      </c>
      <c r="L361" s="187">
        <v>21</v>
      </c>
      <c r="M361" s="187">
        <f t="shared" si="66"/>
        <v>0</v>
      </c>
      <c r="N361" s="185">
        <v>9.2000000000000003E-4</v>
      </c>
      <c r="O361" s="185">
        <f t="shared" si="67"/>
        <v>0</v>
      </c>
      <c r="P361" s="185">
        <v>0</v>
      </c>
      <c r="Q361" s="185">
        <f t="shared" si="68"/>
        <v>0</v>
      </c>
      <c r="R361" s="187" t="s">
        <v>261</v>
      </c>
      <c r="S361" s="187" t="s">
        <v>157</v>
      </c>
      <c r="T361" s="188" t="s">
        <v>157</v>
      </c>
      <c r="U361" s="158">
        <v>0.35099999999999998</v>
      </c>
      <c r="V361" s="158">
        <f t="shared" si="69"/>
        <v>1.4</v>
      </c>
      <c r="W361" s="158"/>
      <c r="X361" s="158" t="s">
        <v>158</v>
      </c>
      <c r="Y361" s="158" t="s">
        <v>159</v>
      </c>
      <c r="Z361" s="148"/>
      <c r="AA361" s="148"/>
      <c r="AB361" s="148"/>
      <c r="AC361" s="148"/>
      <c r="AD361" s="148"/>
      <c r="AE361" s="148"/>
      <c r="AF361" s="148"/>
      <c r="AG361" s="148" t="s">
        <v>160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82">
        <v>202</v>
      </c>
      <c r="B362" s="183" t="s">
        <v>645</v>
      </c>
      <c r="C362" s="191" t="s">
        <v>646</v>
      </c>
      <c r="D362" s="184" t="s">
        <v>155</v>
      </c>
      <c r="E362" s="185">
        <v>2</v>
      </c>
      <c r="F362" s="186"/>
      <c r="G362" s="187">
        <f t="shared" si="63"/>
        <v>0</v>
      </c>
      <c r="H362" s="186"/>
      <c r="I362" s="187">
        <f t="shared" si="64"/>
        <v>0</v>
      </c>
      <c r="J362" s="186"/>
      <c r="K362" s="187">
        <f t="shared" si="65"/>
        <v>0</v>
      </c>
      <c r="L362" s="187">
        <v>21</v>
      </c>
      <c r="M362" s="187">
        <f t="shared" si="66"/>
        <v>0</v>
      </c>
      <c r="N362" s="185">
        <v>1.32E-3</v>
      </c>
      <c r="O362" s="185">
        <f t="shared" si="67"/>
        <v>0</v>
      </c>
      <c r="P362" s="185">
        <v>0</v>
      </c>
      <c r="Q362" s="185">
        <f t="shared" si="68"/>
        <v>0</v>
      </c>
      <c r="R362" s="187" t="s">
        <v>261</v>
      </c>
      <c r="S362" s="187" t="s">
        <v>157</v>
      </c>
      <c r="T362" s="188" t="s">
        <v>157</v>
      </c>
      <c r="U362" s="158">
        <v>0.42399999999999999</v>
      </c>
      <c r="V362" s="158">
        <f t="shared" si="69"/>
        <v>0.85</v>
      </c>
      <c r="W362" s="158"/>
      <c r="X362" s="158" t="s">
        <v>158</v>
      </c>
      <c r="Y362" s="158" t="s">
        <v>159</v>
      </c>
      <c r="Z362" s="148"/>
      <c r="AA362" s="148"/>
      <c r="AB362" s="148"/>
      <c r="AC362" s="148"/>
      <c r="AD362" s="148"/>
      <c r="AE362" s="148"/>
      <c r="AF362" s="148"/>
      <c r="AG362" s="148" t="s">
        <v>160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82">
        <v>203</v>
      </c>
      <c r="B363" s="183" t="s">
        <v>647</v>
      </c>
      <c r="C363" s="191" t="s">
        <v>648</v>
      </c>
      <c r="D363" s="184" t="s">
        <v>155</v>
      </c>
      <c r="E363" s="185">
        <v>16</v>
      </c>
      <c r="F363" s="186"/>
      <c r="G363" s="187">
        <f t="shared" si="63"/>
        <v>0</v>
      </c>
      <c r="H363" s="186"/>
      <c r="I363" s="187">
        <f t="shared" si="64"/>
        <v>0</v>
      </c>
      <c r="J363" s="186"/>
      <c r="K363" s="187">
        <f t="shared" si="65"/>
        <v>0</v>
      </c>
      <c r="L363" s="187">
        <v>21</v>
      </c>
      <c r="M363" s="187">
        <f t="shared" si="66"/>
        <v>0</v>
      </c>
      <c r="N363" s="185">
        <v>8.0000000000000004E-4</v>
      </c>
      <c r="O363" s="185">
        <f t="shared" si="67"/>
        <v>0.01</v>
      </c>
      <c r="P363" s="185">
        <v>0</v>
      </c>
      <c r="Q363" s="185">
        <f t="shared" si="68"/>
        <v>0</v>
      </c>
      <c r="R363" s="187" t="s">
        <v>261</v>
      </c>
      <c r="S363" s="187" t="s">
        <v>157</v>
      </c>
      <c r="T363" s="188" t="s">
        <v>157</v>
      </c>
      <c r="U363" s="158">
        <v>6.2E-2</v>
      </c>
      <c r="V363" s="158">
        <f t="shared" si="69"/>
        <v>0.99</v>
      </c>
      <c r="W363" s="158"/>
      <c r="X363" s="158" t="s">
        <v>158</v>
      </c>
      <c r="Y363" s="158" t="s">
        <v>159</v>
      </c>
      <c r="Z363" s="148"/>
      <c r="AA363" s="148"/>
      <c r="AB363" s="148"/>
      <c r="AC363" s="148"/>
      <c r="AD363" s="148"/>
      <c r="AE363" s="148"/>
      <c r="AF363" s="148"/>
      <c r="AG363" s="148" t="s">
        <v>160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74">
        <v>204</v>
      </c>
      <c r="B364" s="175" t="s">
        <v>649</v>
      </c>
      <c r="C364" s="190" t="s">
        <v>650</v>
      </c>
      <c r="D364" s="176" t="s">
        <v>155</v>
      </c>
      <c r="E364" s="177">
        <v>1</v>
      </c>
      <c r="F364" s="178"/>
      <c r="G364" s="179">
        <f t="shared" si="63"/>
        <v>0</v>
      </c>
      <c r="H364" s="178"/>
      <c r="I364" s="179">
        <f t="shared" si="64"/>
        <v>0</v>
      </c>
      <c r="J364" s="178"/>
      <c r="K364" s="179">
        <f t="shared" si="65"/>
        <v>0</v>
      </c>
      <c r="L364" s="179">
        <v>21</v>
      </c>
      <c r="M364" s="179">
        <f t="shared" si="66"/>
        <v>0</v>
      </c>
      <c r="N364" s="177">
        <v>1E-3</v>
      </c>
      <c r="O364" s="177">
        <f t="shared" si="67"/>
        <v>0</v>
      </c>
      <c r="P364" s="177">
        <v>0</v>
      </c>
      <c r="Q364" s="177">
        <f t="shared" si="68"/>
        <v>0</v>
      </c>
      <c r="R364" s="179"/>
      <c r="S364" s="179" t="s">
        <v>202</v>
      </c>
      <c r="T364" s="180" t="s">
        <v>203</v>
      </c>
      <c r="U364" s="158">
        <v>0</v>
      </c>
      <c r="V364" s="158">
        <f t="shared" si="69"/>
        <v>0</v>
      </c>
      <c r="W364" s="158"/>
      <c r="X364" s="158" t="s">
        <v>183</v>
      </c>
      <c r="Y364" s="158" t="s">
        <v>159</v>
      </c>
      <c r="Z364" s="148"/>
      <c r="AA364" s="148"/>
      <c r="AB364" s="148"/>
      <c r="AC364" s="148"/>
      <c r="AD364" s="148"/>
      <c r="AE364" s="148"/>
      <c r="AF364" s="148"/>
      <c r="AG364" s="148" t="s">
        <v>184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2" x14ac:dyDescent="0.2">
      <c r="A365" s="155"/>
      <c r="B365" s="156"/>
      <c r="C365" s="255" t="s">
        <v>651</v>
      </c>
      <c r="D365" s="256"/>
      <c r="E365" s="256"/>
      <c r="F365" s="256"/>
      <c r="G365" s="256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8"/>
      <c r="AA365" s="148"/>
      <c r="AB365" s="148"/>
      <c r="AC365" s="148"/>
      <c r="AD365" s="148"/>
      <c r="AE365" s="148"/>
      <c r="AF365" s="148"/>
      <c r="AG365" s="148" t="s">
        <v>233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74">
        <v>205</v>
      </c>
      <c r="B366" s="175" t="s">
        <v>652</v>
      </c>
      <c r="C366" s="190" t="s">
        <v>653</v>
      </c>
      <c r="D366" s="176" t="s">
        <v>155</v>
      </c>
      <c r="E366" s="177">
        <v>4</v>
      </c>
      <c r="F366" s="178"/>
      <c r="G366" s="179">
        <f>ROUND(E366*F366,2)</f>
        <v>0</v>
      </c>
      <c r="H366" s="178"/>
      <c r="I366" s="179">
        <f>ROUND(E366*H366,2)</f>
        <v>0</v>
      </c>
      <c r="J366" s="178"/>
      <c r="K366" s="179">
        <f>ROUND(E366*J366,2)</f>
        <v>0</v>
      </c>
      <c r="L366" s="179">
        <v>21</v>
      </c>
      <c r="M366" s="179">
        <f>G366*(1+L366/100)</f>
        <v>0</v>
      </c>
      <c r="N366" s="177">
        <v>1.1999999999999999E-3</v>
      </c>
      <c r="O366" s="177">
        <f>ROUND(E366*N366,2)</f>
        <v>0</v>
      </c>
      <c r="P366" s="177">
        <v>0</v>
      </c>
      <c r="Q366" s="177">
        <f>ROUND(E366*P366,2)</f>
        <v>0</v>
      </c>
      <c r="R366" s="179"/>
      <c r="S366" s="179" t="s">
        <v>202</v>
      </c>
      <c r="T366" s="180" t="s">
        <v>203</v>
      </c>
      <c r="U366" s="158">
        <v>0</v>
      </c>
      <c r="V366" s="158">
        <f>ROUND(E366*U366,2)</f>
        <v>0</v>
      </c>
      <c r="W366" s="158"/>
      <c r="X366" s="158" t="s">
        <v>183</v>
      </c>
      <c r="Y366" s="158" t="s">
        <v>159</v>
      </c>
      <c r="Z366" s="148"/>
      <c r="AA366" s="148"/>
      <c r="AB366" s="148"/>
      <c r="AC366" s="148"/>
      <c r="AD366" s="148"/>
      <c r="AE366" s="148"/>
      <c r="AF366" s="148"/>
      <c r="AG366" s="148" t="s">
        <v>184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2" x14ac:dyDescent="0.2">
      <c r="A367" s="155"/>
      <c r="B367" s="156"/>
      <c r="C367" s="255" t="s">
        <v>651</v>
      </c>
      <c r="D367" s="256"/>
      <c r="E367" s="256"/>
      <c r="F367" s="256"/>
      <c r="G367" s="256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8"/>
      <c r="AA367" s="148"/>
      <c r="AB367" s="148"/>
      <c r="AC367" s="148"/>
      <c r="AD367" s="148"/>
      <c r="AE367" s="148"/>
      <c r="AF367" s="148"/>
      <c r="AG367" s="148" t="s">
        <v>233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74">
        <v>206</v>
      </c>
      <c r="B368" s="175" t="s">
        <v>469</v>
      </c>
      <c r="C368" s="190" t="s">
        <v>470</v>
      </c>
      <c r="D368" s="176" t="s">
        <v>155</v>
      </c>
      <c r="E368" s="177">
        <v>1</v>
      </c>
      <c r="F368" s="178"/>
      <c r="G368" s="179">
        <f>ROUND(E368*F368,2)</f>
        <v>0</v>
      </c>
      <c r="H368" s="178"/>
      <c r="I368" s="179">
        <f>ROUND(E368*H368,2)</f>
        <v>0</v>
      </c>
      <c r="J368" s="178"/>
      <c r="K368" s="179">
        <f>ROUND(E368*J368,2)</f>
        <v>0</v>
      </c>
      <c r="L368" s="179">
        <v>21</v>
      </c>
      <c r="M368" s="179">
        <f>G368*(1+L368/100)</f>
        <v>0</v>
      </c>
      <c r="N368" s="177">
        <v>0</v>
      </c>
      <c r="O368" s="177">
        <f>ROUND(E368*N368,2)</f>
        <v>0</v>
      </c>
      <c r="P368" s="177">
        <v>0</v>
      </c>
      <c r="Q368" s="177">
        <f>ROUND(E368*P368,2)</f>
        <v>0</v>
      </c>
      <c r="R368" s="179" t="s">
        <v>261</v>
      </c>
      <c r="S368" s="179" t="s">
        <v>157</v>
      </c>
      <c r="T368" s="180" t="s">
        <v>157</v>
      </c>
      <c r="U368" s="158">
        <v>0.22700000000000001</v>
      </c>
      <c r="V368" s="158">
        <f>ROUND(E368*U368,2)</f>
        <v>0.23</v>
      </c>
      <c r="W368" s="158"/>
      <c r="X368" s="158" t="s">
        <v>158</v>
      </c>
      <c r="Y368" s="158" t="s">
        <v>159</v>
      </c>
      <c r="Z368" s="148"/>
      <c r="AA368" s="148"/>
      <c r="AB368" s="148"/>
      <c r="AC368" s="148"/>
      <c r="AD368" s="148"/>
      <c r="AE368" s="148"/>
      <c r="AF368" s="148"/>
      <c r="AG368" s="148" t="s">
        <v>654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2" x14ac:dyDescent="0.2">
      <c r="A369" s="155"/>
      <c r="B369" s="156"/>
      <c r="C369" s="192" t="s">
        <v>655</v>
      </c>
      <c r="D369" s="159"/>
      <c r="E369" s="160">
        <v>1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8"/>
      <c r="AA369" s="148"/>
      <c r="AB369" s="148"/>
      <c r="AC369" s="148"/>
      <c r="AD369" s="148"/>
      <c r="AE369" s="148"/>
      <c r="AF369" s="148"/>
      <c r="AG369" s="148" t="s">
        <v>188</v>
      </c>
      <c r="AH369" s="148">
        <v>5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74">
        <v>207</v>
      </c>
      <c r="B370" s="175" t="s">
        <v>656</v>
      </c>
      <c r="C370" s="190" t="s">
        <v>657</v>
      </c>
      <c r="D370" s="176" t="s">
        <v>155</v>
      </c>
      <c r="E370" s="177">
        <v>4</v>
      </c>
      <c r="F370" s="178"/>
      <c r="G370" s="179">
        <f>ROUND(E370*F370,2)</f>
        <v>0</v>
      </c>
      <c r="H370" s="178"/>
      <c r="I370" s="179">
        <f>ROUND(E370*H370,2)</f>
        <v>0</v>
      </c>
      <c r="J370" s="178"/>
      <c r="K370" s="179">
        <f>ROUND(E370*J370,2)</f>
        <v>0</v>
      </c>
      <c r="L370" s="179">
        <v>21</v>
      </c>
      <c r="M370" s="179">
        <f>G370*(1+L370/100)</f>
        <v>0</v>
      </c>
      <c r="N370" s="177">
        <v>0</v>
      </c>
      <c r="O370" s="177">
        <f>ROUND(E370*N370,2)</f>
        <v>0</v>
      </c>
      <c r="P370" s="177">
        <v>0</v>
      </c>
      <c r="Q370" s="177">
        <f>ROUND(E370*P370,2)</f>
        <v>0</v>
      </c>
      <c r="R370" s="179" t="s">
        <v>261</v>
      </c>
      <c r="S370" s="179" t="s">
        <v>157</v>
      </c>
      <c r="T370" s="180" t="s">
        <v>157</v>
      </c>
      <c r="U370" s="158">
        <v>0.26800000000000002</v>
      </c>
      <c r="V370" s="158">
        <f>ROUND(E370*U370,2)</f>
        <v>1.07</v>
      </c>
      <c r="W370" s="158"/>
      <c r="X370" s="158" t="s">
        <v>158</v>
      </c>
      <c r="Y370" s="158" t="s">
        <v>159</v>
      </c>
      <c r="Z370" s="148"/>
      <c r="AA370" s="148"/>
      <c r="AB370" s="148"/>
      <c r="AC370" s="148"/>
      <c r="AD370" s="148"/>
      <c r="AE370" s="148"/>
      <c r="AF370" s="148"/>
      <c r="AG370" s="148" t="s">
        <v>654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2" x14ac:dyDescent="0.2">
      <c r="A371" s="155"/>
      <c r="B371" s="156"/>
      <c r="C371" s="192" t="s">
        <v>658</v>
      </c>
      <c r="D371" s="159"/>
      <c r="E371" s="160">
        <v>4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8"/>
      <c r="AA371" s="148"/>
      <c r="AB371" s="148"/>
      <c r="AC371" s="148"/>
      <c r="AD371" s="148"/>
      <c r="AE371" s="148"/>
      <c r="AF371" s="148"/>
      <c r="AG371" s="148" t="s">
        <v>188</v>
      </c>
      <c r="AH371" s="148">
        <v>5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ht="22.5" outlineLevel="1" x14ac:dyDescent="0.2">
      <c r="A372" s="182">
        <v>208</v>
      </c>
      <c r="B372" s="183" t="s">
        <v>659</v>
      </c>
      <c r="C372" s="191" t="s">
        <v>660</v>
      </c>
      <c r="D372" s="184" t="s">
        <v>155</v>
      </c>
      <c r="E372" s="185">
        <v>17</v>
      </c>
      <c r="F372" s="186"/>
      <c r="G372" s="187">
        <f t="shared" ref="G372:G377" si="70">ROUND(E372*F372,2)</f>
        <v>0</v>
      </c>
      <c r="H372" s="186"/>
      <c r="I372" s="187">
        <f t="shared" ref="I372:I377" si="71">ROUND(E372*H372,2)</f>
        <v>0</v>
      </c>
      <c r="J372" s="186"/>
      <c r="K372" s="187">
        <f t="shared" ref="K372:K377" si="72">ROUND(E372*J372,2)</f>
        <v>0</v>
      </c>
      <c r="L372" s="187">
        <v>21</v>
      </c>
      <c r="M372" s="187">
        <f t="shared" ref="M372:M377" si="73">G372*(1+L372/100)</f>
        <v>0</v>
      </c>
      <c r="N372" s="185">
        <v>5.2999999999999998E-4</v>
      </c>
      <c r="O372" s="185">
        <f t="shared" ref="O372:O377" si="74">ROUND(E372*N372,2)</f>
        <v>0.01</v>
      </c>
      <c r="P372" s="185">
        <v>0</v>
      </c>
      <c r="Q372" s="185">
        <f t="shared" ref="Q372:Q377" si="75">ROUND(E372*P372,2)</f>
        <v>0</v>
      </c>
      <c r="R372" s="187" t="s">
        <v>261</v>
      </c>
      <c r="S372" s="187" t="s">
        <v>157</v>
      </c>
      <c r="T372" s="188" t="s">
        <v>157</v>
      </c>
      <c r="U372" s="158">
        <v>0.38100000000000001</v>
      </c>
      <c r="V372" s="158">
        <f t="shared" ref="V372:V377" si="76">ROUND(E372*U372,2)</f>
        <v>6.48</v>
      </c>
      <c r="W372" s="158"/>
      <c r="X372" s="158" t="s">
        <v>158</v>
      </c>
      <c r="Y372" s="158" t="s">
        <v>159</v>
      </c>
      <c r="Z372" s="148"/>
      <c r="AA372" s="148"/>
      <c r="AB372" s="148"/>
      <c r="AC372" s="148"/>
      <c r="AD372" s="148"/>
      <c r="AE372" s="148"/>
      <c r="AF372" s="148"/>
      <c r="AG372" s="148" t="s">
        <v>160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82">
        <v>209</v>
      </c>
      <c r="B373" s="183" t="s">
        <v>661</v>
      </c>
      <c r="C373" s="191" t="s">
        <v>662</v>
      </c>
      <c r="D373" s="184" t="s">
        <v>155</v>
      </c>
      <c r="E373" s="185">
        <v>3</v>
      </c>
      <c r="F373" s="186"/>
      <c r="G373" s="187">
        <f t="shared" si="70"/>
        <v>0</v>
      </c>
      <c r="H373" s="186"/>
      <c r="I373" s="187">
        <f t="shared" si="71"/>
        <v>0</v>
      </c>
      <c r="J373" s="186"/>
      <c r="K373" s="187">
        <f t="shared" si="72"/>
        <v>0</v>
      </c>
      <c r="L373" s="187">
        <v>21</v>
      </c>
      <c r="M373" s="187">
        <f t="shared" si="73"/>
        <v>0</v>
      </c>
      <c r="N373" s="185">
        <v>6.9999999999999999E-4</v>
      </c>
      <c r="O373" s="185">
        <f t="shared" si="74"/>
        <v>0</v>
      </c>
      <c r="P373" s="185">
        <v>0</v>
      </c>
      <c r="Q373" s="185">
        <f t="shared" si="75"/>
        <v>0</v>
      </c>
      <c r="R373" s="187"/>
      <c r="S373" s="187" t="s">
        <v>202</v>
      </c>
      <c r="T373" s="188" t="s">
        <v>203</v>
      </c>
      <c r="U373" s="158">
        <v>0</v>
      </c>
      <c r="V373" s="158">
        <f t="shared" si="76"/>
        <v>0</v>
      </c>
      <c r="W373" s="158"/>
      <c r="X373" s="158" t="s">
        <v>183</v>
      </c>
      <c r="Y373" s="158" t="s">
        <v>159</v>
      </c>
      <c r="Z373" s="148"/>
      <c r="AA373" s="148"/>
      <c r="AB373" s="148"/>
      <c r="AC373" s="148"/>
      <c r="AD373" s="148"/>
      <c r="AE373" s="148"/>
      <c r="AF373" s="148"/>
      <c r="AG373" s="148" t="s">
        <v>184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82">
        <v>210</v>
      </c>
      <c r="B374" s="183" t="s">
        <v>663</v>
      </c>
      <c r="C374" s="191" t="s">
        <v>664</v>
      </c>
      <c r="D374" s="184" t="s">
        <v>155</v>
      </c>
      <c r="E374" s="185">
        <v>3</v>
      </c>
      <c r="F374" s="186"/>
      <c r="G374" s="187">
        <f t="shared" si="70"/>
        <v>0</v>
      </c>
      <c r="H374" s="186"/>
      <c r="I374" s="187">
        <f t="shared" si="71"/>
        <v>0</v>
      </c>
      <c r="J374" s="186"/>
      <c r="K374" s="187">
        <f t="shared" si="72"/>
        <v>0</v>
      </c>
      <c r="L374" s="187">
        <v>21</v>
      </c>
      <c r="M374" s="187">
        <f t="shared" si="73"/>
        <v>0</v>
      </c>
      <c r="N374" s="185">
        <v>0</v>
      </c>
      <c r="O374" s="185">
        <f t="shared" si="74"/>
        <v>0</v>
      </c>
      <c r="P374" s="185">
        <v>0</v>
      </c>
      <c r="Q374" s="185">
        <f t="shared" si="75"/>
        <v>0</v>
      </c>
      <c r="R374" s="187" t="s">
        <v>261</v>
      </c>
      <c r="S374" s="187" t="s">
        <v>157</v>
      </c>
      <c r="T374" s="188" t="s">
        <v>157</v>
      </c>
      <c r="U374" s="158">
        <v>5.0999999999999997E-2</v>
      </c>
      <c r="V374" s="158">
        <f t="shared" si="76"/>
        <v>0.15</v>
      </c>
      <c r="W374" s="158"/>
      <c r="X374" s="158" t="s">
        <v>158</v>
      </c>
      <c r="Y374" s="158" t="s">
        <v>159</v>
      </c>
      <c r="Z374" s="148"/>
      <c r="AA374" s="148"/>
      <c r="AB374" s="148"/>
      <c r="AC374" s="148"/>
      <c r="AD374" s="148"/>
      <c r="AE374" s="148"/>
      <c r="AF374" s="148"/>
      <c r="AG374" s="148" t="s">
        <v>654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82">
        <v>211</v>
      </c>
      <c r="B375" s="183" t="s">
        <v>665</v>
      </c>
      <c r="C375" s="191" t="s">
        <v>666</v>
      </c>
      <c r="D375" s="184" t="s">
        <v>155</v>
      </c>
      <c r="E375" s="185">
        <v>3</v>
      </c>
      <c r="F375" s="186"/>
      <c r="G375" s="187">
        <f t="shared" si="70"/>
        <v>0</v>
      </c>
      <c r="H375" s="186"/>
      <c r="I375" s="187">
        <f t="shared" si="71"/>
        <v>0</v>
      </c>
      <c r="J375" s="186"/>
      <c r="K375" s="187">
        <f t="shared" si="72"/>
        <v>0</v>
      </c>
      <c r="L375" s="187">
        <v>21</v>
      </c>
      <c r="M375" s="187">
        <f t="shared" si="73"/>
        <v>0</v>
      </c>
      <c r="N375" s="185">
        <v>5.0000000000000001E-4</v>
      </c>
      <c r="O375" s="185">
        <f t="shared" si="74"/>
        <v>0</v>
      </c>
      <c r="P375" s="185">
        <v>0</v>
      </c>
      <c r="Q375" s="185">
        <f t="shared" si="75"/>
        <v>0</v>
      </c>
      <c r="R375" s="187"/>
      <c r="S375" s="187" t="s">
        <v>202</v>
      </c>
      <c r="T375" s="188" t="s">
        <v>203</v>
      </c>
      <c r="U375" s="158">
        <v>0</v>
      </c>
      <c r="V375" s="158">
        <f t="shared" si="76"/>
        <v>0</v>
      </c>
      <c r="W375" s="158"/>
      <c r="X375" s="158" t="s">
        <v>183</v>
      </c>
      <c r="Y375" s="158" t="s">
        <v>159</v>
      </c>
      <c r="Z375" s="148"/>
      <c r="AA375" s="148"/>
      <c r="AB375" s="148"/>
      <c r="AC375" s="148"/>
      <c r="AD375" s="148"/>
      <c r="AE375" s="148"/>
      <c r="AF375" s="148"/>
      <c r="AG375" s="148" t="s">
        <v>184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82">
        <v>212</v>
      </c>
      <c r="B376" s="183" t="s">
        <v>667</v>
      </c>
      <c r="C376" s="191" t="s">
        <v>668</v>
      </c>
      <c r="D376" s="184" t="s">
        <v>155</v>
      </c>
      <c r="E376" s="185">
        <v>3</v>
      </c>
      <c r="F376" s="186"/>
      <c r="G376" s="187">
        <f t="shared" si="70"/>
        <v>0</v>
      </c>
      <c r="H376" s="186"/>
      <c r="I376" s="187">
        <f t="shared" si="71"/>
        <v>0</v>
      </c>
      <c r="J376" s="186"/>
      <c r="K376" s="187">
        <f t="shared" si="72"/>
        <v>0</v>
      </c>
      <c r="L376" s="187">
        <v>21</v>
      </c>
      <c r="M376" s="187">
        <f t="shared" si="73"/>
        <v>0</v>
      </c>
      <c r="N376" s="185">
        <v>0</v>
      </c>
      <c r="O376" s="185">
        <f t="shared" si="74"/>
        <v>0</v>
      </c>
      <c r="P376" s="185">
        <v>0</v>
      </c>
      <c r="Q376" s="185">
        <f t="shared" si="75"/>
        <v>0</v>
      </c>
      <c r="R376" s="187" t="s">
        <v>261</v>
      </c>
      <c r="S376" s="187" t="s">
        <v>157</v>
      </c>
      <c r="T376" s="188" t="s">
        <v>157</v>
      </c>
      <c r="U376" s="158">
        <v>0.16500000000000001</v>
      </c>
      <c r="V376" s="158">
        <f t="shared" si="76"/>
        <v>0.5</v>
      </c>
      <c r="W376" s="158"/>
      <c r="X376" s="158" t="s">
        <v>158</v>
      </c>
      <c r="Y376" s="158" t="s">
        <v>159</v>
      </c>
      <c r="Z376" s="148"/>
      <c r="AA376" s="148"/>
      <c r="AB376" s="148"/>
      <c r="AC376" s="148"/>
      <c r="AD376" s="148"/>
      <c r="AE376" s="148"/>
      <c r="AF376" s="148"/>
      <c r="AG376" s="148" t="s">
        <v>160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74">
        <v>213</v>
      </c>
      <c r="B377" s="175" t="s">
        <v>669</v>
      </c>
      <c r="C377" s="190" t="s">
        <v>670</v>
      </c>
      <c r="D377" s="176" t="s">
        <v>155</v>
      </c>
      <c r="E377" s="177">
        <v>3</v>
      </c>
      <c r="F377" s="178"/>
      <c r="G377" s="179">
        <f t="shared" si="70"/>
        <v>0</v>
      </c>
      <c r="H377" s="178"/>
      <c r="I377" s="179">
        <f t="shared" si="71"/>
        <v>0</v>
      </c>
      <c r="J377" s="178"/>
      <c r="K377" s="179">
        <f t="shared" si="72"/>
        <v>0</v>
      </c>
      <c r="L377" s="179">
        <v>21</v>
      </c>
      <c r="M377" s="179">
        <f t="shared" si="73"/>
        <v>0</v>
      </c>
      <c r="N377" s="177">
        <v>7.5000000000000002E-4</v>
      </c>
      <c r="O377" s="177">
        <f t="shared" si="74"/>
        <v>0</v>
      </c>
      <c r="P377" s="177">
        <v>0</v>
      </c>
      <c r="Q377" s="177">
        <f t="shared" si="75"/>
        <v>0</v>
      </c>
      <c r="R377" s="179" t="s">
        <v>261</v>
      </c>
      <c r="S377" s="179" t="s">
        <v>157</v>
      </c>
      <c r="T377" s="180" t="s">
        <v>157</v>
      </c>
      <c r="U377" s="158">
        <v>0.21</v>
      </c>
      <c r="V377" s="158">
        <f t="shared" si="76"/>
        <v>0.63</v>
      </c>
      <c r="W377" s="158"/>
      <c r="X377" s="158" t="s">
        <v>158</v>
      </c>
      <c r="Y377" s="158" t="s">
        <v>159</v>
      </c>
      <c r="Z377" s="148"/>
      <c r="AA377" s="148"/>
      <c r="AB377" s="148"/>
      <c r="AC377" s="148"/>
      <c r="AD377" s="148"/>
      <c r="AE377" s="148"/>
      <c r="AF377" s="148"/>
      <c r="AG377" s="148" t="s">
        <v>160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2" x14ac:dyDescent="0.2">
      <c r="A378" s="155"/>
      <c r="B378" s="156"/>
      <c r="C378" s="255" t="s">
        <v>671</v>
      </c>
      <c r="D378" s="256"/>
      <c r="E378" s="256"/>
      <c r="F378" s="256"/>
      <c r="G378" s="256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8"/>
      <c r="AA378" s="148"/>
      <c r="AB378" s="148"/>
      <c r="AC378" s="148"/>
      <c r="AD378" s="148"/>
      <c r="AE378" s="148"/>
      <c r="AF378" s="148"/>
      <c r="AG378" s="148" t="s">
        <v>233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82">
        <v>214</v>
      </c>
      <c r="B379" s="183" t="s">
        <v>672</v>
      </c>
      <c r="C379" s="191" t="s">
        <v>673</v>
      </c>
      <c r="D379" s="184" t="s">
        <v>155</v>
      </c>
      <c r="E379" s="185">
        <v>1</v>
      </c>
      <c r="F379" s="186"/>
      <c r="G379" s="187">
        <f>ROUND(E379*F379,2)</f>
        <v>0</v>
      </c>
      <c r="H379" s="186"/>
      <c r="I379" s="187">
        <f>ROUND(E379*H379,2)</f>
        <v>0</v>
      </c>
      <c r="J379" s="186"/>
      <c r="K379" s="187">
        <f>ROUND(E379*J379,2)</f>
        <v>0</v>
      </c>
      <c r="L379" s="187">
        <v>21</v>
      </c>
      <c r="M379" s="187">
        <f>G379*(1+L379/100)</f>
        <v>0</v>
      </c>
      <c r="N379" s="185">
        <v>1.9000000000000001E-4</v>
      </c>
      <c r="O379" s="185">
        <f>ROUND(E379*N379,2)</f>
        <v>0</v>
      </c>
      <c r="P379" s="185">
        <v>0</v>
      </c>
      <c r="Q379" s="185">
        <f>ROUND(E379*P379,2)</f>
        <v>0</v>
      </c>
      <c r="R379" s="187"/>
      <c r="S379" s="187" t="s">
        <v>202</v>
      </c>
      <c r="T379" s="188" t="s">
        <v>203</v>
      </c>
      <c r="U379" s="158">
        <v>0.20599999999999999</v>
      </c>
      <c r="V379" s="158">
        <f>ROUND(E379*U379,2)</f>
        <v>0.21</v>
      </c>
      <c r="W379" s="158"/>
      <c r="X379" s="158" t="s">
        <v>183</v>
      </c>
      <c r="Y379" s="158" t="s">
        <v>159</v>
      </c>
      <c r="Z379" s="148"/>
      <c r="AA379" s="148"/>
      <c r="AB379" s="148"/>
      <c r="AC379" s="148"/>
      <c r="AD379" s="148"/>
      <c r="AE379" s="148"/>
      <c r="AF379" s="148"/>
      <c r="AG379" s="148" t="s">
        <v>184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74">
        <v>215</v>
      </c>
      <c r="B380" s="175" t="s">
        <v>674</v>
      </c>
      <c r="C380" s="190" t="s">
        <v>675</v>
      </c>
      <c r="D380" s="176" t="s">
        <v>155</v>
      </c>
      <c r="E380" s="177">
        <v>1</v>
      </c>
      <c r="F380" s="178"/>
      <c r="G380" s="179">
        <f>ROUND(E380*F380,2)</f>
        <v>0</v>
      </c>
      <c r="H380" s="178"/>
      <c r="I380" s="179">
        <f>ROUND(E380*H380,2)</f>
        <v>0</v>
      </c>
      <c r="J380" s="178"/>
      <c r="K380" s="179">
        <f>ROUND(E380*J380,2)</f>
        <v>0</v>
      </c>
      <c r="L380" s="179">
        <v>21</v>
      </c>
      <c r="M380" s="179">
        <f>G380*(1+L380/100)</f>
        <v>0</v>
      </c>
      <c r="N380" s="177">
        <v>0</v>
      </c>
      <c r="O380" s="177">
        <f>ROUND(E380*N380,2)</f>
        <v>0</v>
      </c>
      <c r="P380" s="177">
        <v>0</v>
      </c>
      <c r="Q380" s="177">
        <f>ROUND(E380*P380,2)</f>
        <v>0</v>
      </c>
      <c r="R380" s="179" t="s">
        <v>261</v>
      </c>
      <c r="S380" s="179" t="s">
        <v>157</v>
      </c>
      <c r="T380" s="180" t="s">
        <v>157</v>
      </c>
      <c r="U380" s="158">
        <v>6.2E-2</v>
      </c>
      <c r="V380" s="158">
        <f>ROUND(E380*U380,2)</f>
        <v>0.06</v>
      </c>
      <c r="W380" s="158"/>
      <c r="X380" s="158" t="s">
        <v>158</v>
      </c>
      <c r="Y380" s="158" t="s">
        <v>159</v>
      </c>
      <c r="Z380" s="148"/>
      <c r="AA380" s="148"/>
      <c r="AB380" s="148"/>
      <c r="AC380" s="148"/>
      <c r="AD380" s="148"/>
      <c r="AE380" s="148"/>
      <c r="AF380" s="148"/>
      <c r="AG380" s="148" t="s">
        <v>160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2" x14ac:dyDescent="0.2">
      <c r="A381" s="155"/>
      <c r="B381" s="156"/>
      <c r="C381" s="192" t="s">
        <v>676</v>
      </c>
      <c r="D381" s="159"/>
      <c r="E381" s="160">
        <v>1</v>
      </c>
      <c r="F381" s="158"/>
      <c r="G381" s="158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58"/>
      <c r="Z381" s="148"/>
      <c r="AA381" s="148"/>
      <c r="AB381" s="148"/>
      <c r="AC381" s="148"/>
      <c r="AD381" s="148"/>
      <c r="AE381" s="148"/>
      <c r="AF381" s="148"/>
      <c r="AG381" s="148" t="s">
        <v>188</v>
      </c>
      <c r="AH381" s="148">
        <v>5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74">
        <v>216</v>
      </c>
      <c r="B382" s="175" t="s">
        <v>677</v>
      </c>
      <c r="C382" s="190" t="s">
        <v>264</v>
      </c>
      <c r="D382" s="176" t="s">
        <v>250</v>
      </c>
      <c r="E382" s="177">
        <v>1</v>
      </c>
      <c r="F382" s="178"/>
      <c r="G382" s="179">
        <f>ROUND(E382*F382,2)</f>
        <v>0</v>
      </c>
      <c r="H382" s="178"/>
      <c r="I382" s="179">
        <f>ROUND(E382*H382,2)</f>
        <v>0</v>
      </c>
      <c r="J382" s="178"/>
      <c r="K382" s="179">
        <f>ROUND(E382*J382,2)</f>
        <v>0</v>
      </c>
      <c r="L382" s="179">
        <v>21</v>
      </c>
      <c r="M382" s="179">
        <f>G382*(1+L382/100)</f>
        <v>0</v>
      </c>
      <c r="N382" s="177">
        <v>2.0000000000000002E-5</v>
      </c>
      <c r="O382" s="177">
        <f>ROUND(E382*N382,2)</f>
        <v>0</v>
      </c>
      <c r="P382" s="177">
        <v>0</v>
      </c>
      <c r="Q382" s="177">
        <f>ROUND(E382*P382,2)</f>
        <v>0</v>
      </c>
      <c r="R382" s="179"/>
      <c r="S382" s="179" t="s">
        <v>202</v>
      </c>
      <c r="T382" s="180" t="s">
        <v>203</v>
      </c>
      <c r="U382" s="158">
        <v>0</v>
      </c>
      <c r="V382" s="158">
        <f>ROUND(E382*U382,2)</f>
        <v>0</v>
      </c>
      <c r="W382" s="158"/>
      <c r="X382" s="158" t="s">
        <v>183</v>
      </c>
      <c r="Y382" s="158" t="s">
        <v>159</v>
      </c>
      <c r="Z382" s="148"/>
      <c r="AA382" s="148"/>
      <c r="AB382" s="148"/>
      <c r="AC382" s="148"/>
      <c r="AD382" s="148"/>
      <c r="AE382" s="148"/>
      <c r="AF382" s="148"/>
      <c r="AG382" s="148" t="s">
        <v>184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2" x14ac:dyDescent="0.2">
      <c r="A383" s="155"/>
      <c r="B383" s="156"/>
      <c r="C383" s="255" t="s">
        <v>678</v>
      </c>
      <c r="D383" s="256"/>
      <c r="E383" s="256"/>
      <c r="F383" s="256"/>
      <c r="G383" s="256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8"/>
      <c r="AA383" s="148"/>
      <c r="AB383" s="148"/>
      <c r="AC383" s="148"/>
      <c r="AD383" s="148"/>
      <c r="AE383" s="148"/>
      <c r="AF383" s="148"/>
      <c r="AG383" s="148" t="s">
        <v>233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82">
        <v>217</v>
      </c>
      <c r="B384" s="183" t="s">
        <v>679</v>
      </c>
      <c r="C384" s="191" t="s">
        <v>680</v>
      </c>
      <c r="D384" s="184" t="s">
        <v>224</v>
      </c>
      <c r="E384" s="185">
        <v>0.17008000000000001</v>
      </c>
      <c r="F384" s="186"/>
      <c r="G384" s="187">
        <f>ROUND(E384*F384,2)</f>
        <v>0</v>
      </c>
      <c r="H384" s="186"/>
      <c r="I384" s="187">
        <f>ROUND(E384*H384,2)</f>
        <v>0</v>
      </c>
      <c r="J384" s="186"/>
      <c r="K384" s="187">
        <f>ROUND(E384*J384,2)</f>
        <v>0</v>
      </c>
      <c r="L384" s="187">
        <v>21</v>
      </c>
      <c r="M384" s="187">
        <f>G384*(1+L384/100)</f>
        <v>0</v>
      </c>
      <c r="N384" s="185">
        <v>0</v>
      </c>
      <c r="O384" s="185">
        <f>ROUND(E384*N384,2)</f>
        <v>0</v>
      </c>
      <c r="P384" s="185">
        <v>0</v>
      </c>
      <c r="Q384" s="185">
        <f>ROUND(E384*P384,2)</f>
        <v>0</v>
      </c>
      <c r="R384" s="187" t="s">
        <v>261</v>
      </c>
      <c r="S384" s="187" t="s">
        <v>157</v>
      </c>
      <c r="T384" s="188" t="s">
        <v>157</v>
      </c>
      <c r="U384" s="158">
        <v>2.351</v>
      </c>
      <c r="V384" s="158">
        <f>ROUND(E384*U384,2)</f>
        <v>0.4</v>
      </c>
      <c r="W384" s="158"/>
      <c r="X384" s="158" t="s">
        <v>225</v>
      </c>
      <c r="Y384" s="158" t="s">
        <v>159</v>
      </c>
      <c r="Z384" s="148"/>
      <c r="AA384" s="148"/>
      <c r="AB384" s="148"/>
      <c r="AC384" s="148"/>
      <c r="AD384" s="148"/>
      <c r="AE384" s="148"/>
      <c r="AF384" s="148"/>
      <c r="AG384" s="148" t="s">
        <v>226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x14ac:dyDescent="0.2">
      <c r="A385" s="167" t="s">
        <v>151</v>
      </c>
      <c r="B385" s="168" t="s">
        <v>107</v>
      </c>
      <c r="C385" s="189" t="s">
        <v>108</v>
      </c>
      <c r="D385" s="169"/>
      <c r="E385" s="170"/>
      <c r="F385" s="171"/>
      <c r="G385" s="171">
        <f>SUMIF(AG386:AG390,"&lt;&gt;NOR",G386:G390)</f>
        <v>0</v>
      </c>
      <c r="H385" s="171"/>
      <c r="I385" s="171">
        <f>SUM(I386:I390)</f>
        <v>0</v>
      </c>
      <c r="J385" s="171"/>
      <c r="K385" s="171">
        <f>SUM(K386:K390)</f>
        <v>0</v>
      </c>
      <c r="L385" s="171"/>
      <c r="M385" s="171">
        <f>SUM(M386:M390)</f>
        <v>0</v>
      </c>
      <c r="N385" s="170"/>
      <c r="O385" s="170">
        <f>SUM(O386:O390)</f>
        <v>0</v>
      </c>
      <c r="P385" s="170"/>
      <c r="Q385" s="170">
        <f>SUM(Q386:Q390)</f>
        <v>0</v>
      </c>
      <c r="R385" s="171"/>
      <c r="S385" s="171"/>
      <c r="T385" s="172"/>
      <c r="U385" s="166"/>
      <c r="V385" s="166">
        <f>SUM(V386:V390)</f>
        <v>5.35</v>
      </c>
      <c r="W385" s="166"/>
      <c r="X385" s="166"/>
      <c r="Y385" s="166"/>
      <c r="AG385" t="s">
        <v>152</v>
      </c>
    </row>
    <row r="386" spans="1:60" outlineLevel="1" x14ac:dyDescent="0.2">
      <c r="A386" s="182">
        <v>218</v>
      </c>
      <c r="B386" s="183" t="s">
        <v>681</v>
      </c>
      <c r="C386" s="191" t="s">
        <v>682</v>
      </c>
      <c r="D386" s="184" t="s">
        <v>250</v>
      </c>
      <c r="E386" s="185">
        <v>1</v>
      </c>
      <c r="F386" s="186"/>
      <c r="G386" s="187">
        <f>ROUND(E386*F386,2)</f>
        <v>0</v>
      </c>
      <c r="H386" s="186"/>
      <c r="I386" s="187">
        <f>ROUND(E386*H386,2)</f>
        <v>0</v>
      </c>
      <c r="J386" s="186"/>
      <c r="K386" s="187">
        <f>ROUND(E386*J386,2)</f>
        <v>0</v>
      </c>
      <c r="L386" s="187">
        <v>21</v>
      </c>
      <c r="M386" s="187">
        <f>G386*(1+L386/100)</f>
        <v>0</v>
      </c>
      <c r="N386" s="185">
        <v>0</v>
      </c>
      <c r="O386" s="185">
        <f>ROUND(E386*N386,2)</f>
        <v>0</v>
      </c>
      <c r="P386" s="185">
        <v>0</v>
      </c>
      <c r="Q386" s="185">
        <f>ROUND(E386*P386,2)</f>
        <v>0</v>
      </c>
      <c r="R386" s="187"/>
      <c r="S386" s="187" t="s">
        <v>202</v>
      </c>
      <c r="T386" s="188" t="s">
        <v>203</v>
      </c>
      <c r="U386" s="158">
        <v>0.05</v>
      </c>
      <c r="V386" s="158">
        <f>ROUND(E386*U386,2)</f>
        <v>0.05</v>
      </c>
      <c r="W386" s="158"/>
      <c r="X386" s="158" t="s">
        <v>158</v>
      </c>
      <c r="Y386" s="158" t="s">
        <v>159</v>
      </c>
      <c r="Z386" s="148"/>
      <c r="AA386" s="148"/>
      <c r="AB386" s="148"/>
      <c r="AC386" s="148"/>
      <c r="AD386" s="148"/>
      <c r="AE386" s="148"/>
      <c r="AF386" s="148"/>
      <c r="AG386" s="148" t="s">
        <v>160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ht="22.5" outlineLevel="1" x14ac:dyDescent="0.2">
      <c r="A387" s="174">
        <v>219</v>
      </c>
      <c r="B387" s="175" t="s">
        <v>683</v>
      </c>
      <c r="C387" s="190" t="s">
        <v>684</v>
      </c>
      <c r="D387" s="176" t="s">
        <v>250</v>
      </c>
      <c r="E387" s="177">
        <v>1</v>
      </c>
      <c r="F387" s="178"/>
      <c r="G387" s="179">
        <f>ROUND(E387*F387,2)</f>
        <v>0</v>
      </c>
      <c r="H387" s="178"/>
      <c r="I387" s="179">
        <f>ROUND(E387*H387,2)</f>
        <v>0</v>
      </c>
      <c r="J387" s="178"/>
      <c r="K387" s="179">
        <f>ROUND(E387*J387,2)</f>
        <v>0</v>
      </c>
      <c r="L387" s="179">
        <v>21</v>
      </c>
      <c r="M387" s="179">
        <f>G387*(1+L387/100)</f>
        <v>0</v>
      </c>
      <c r="N387" s="177">
        <v>0</v>
      </c>
      <c r="O387" s="177">
        <f>ROUND(E387*N387,2)</f>
        <v>0</v>
      </c>
      <c r="P387" s="177">
        <v>0</v>
      </c>
      <c r="Q387" s="177">
        <f>ROUND(E387*P387,2)</f>
        <v>0</v>
      </c>
      <c r="R387" s="179"/>
      <c r="S387" s="179" t="s">
        <v>202</v>
      </c>
      <c r="T387" s="180" t="s">
        <v>203</v>
      </c>
      <c r="U387" s="158">
        <v>0.03</v>
      </c>
      <c r="V387" s="158">
        <f>ROUND(E387*U387,2)</f>
        <v>0.03</v>
      </c>
      <c r="W387" s="158"/>
      <c r="X387" s="158" t="s">
        <v>158</v>
      </c>
      <c r="Y387" s="158" t="s">
        <v>159</v>
      </c>
      <c r="Z387" s="148"/>
      <c r="AA387" s="148"/>
      <c r="AB387" s="148"/>
      <c r="AC387" s="148"/>
      <c r="AD387" s="148"/>
      <c r="AE387" s="148"/>
      <c r="AF387" s="148"/>
      <c r="AG387" s="148" t="s">
        <v>160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2" x14ac:dyDescent="0.2">
      <c r="A388" s="155"/>
      <c r="B388" s="156"/>
      <c r="C388" s="255" t="s">
        <v>685</v>
      </c>
      <c r="D388" s="256"/>
      <c r="E388" s="256"/>
      <c r="F388" s="256"/>
      <c r="G388" s="256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58"/>
      <c r="Z388" s="148"/>
      <c r="AA388" s="148"/>
      <c r="AB388" s="148"/>
      <c r="AC388" s="148"/>
      <c r="AD388" s="148"/>
      <c r="AE388" s="148"/>
      <c r="AF388" s="148"/>
      <c r="AG388" s="148" t="s">
        <v>233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3" x14ac:dyDescent="0.2">
      <c r="A389" s="155"/>
      <c r="B389" s="156"/>
      <c r="C389" s="257" t="s">
        <v>686</v>
      </c>
      <c r="D389" s="258"/>
      <c r="E389" s="258"/>
      <c r="F389" s="258"/>
      <c r="G389" s="258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8"/>
      <c r="AA389" s="148"/>
      <c r="AB389" s="148"/>
      <c r="AC389" s="148"/>
      <c r="AD389" s="148"/>
      <c r="AE389" s="148"/>
      <c r="AF389" s="148"/>
      <c r="AG389" s="148" t="s">
        <v>233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82">
        <v>220</v>
      </c>
      <c r="B390" s="183" t="s">
        <v>687</v>
      </c>
      <c r="C390" s="191" t="s">
        <v>688</v>
      </c>
      <c r="D390" s="184" t="s">
        <v>155</v>
      </c>
      <c r="E390" s="185">
        <v>85</v>
      </c>
      <c r="F390" s="186"/>
      <c r="G390" s="187">
        <f>ROUND(E390*F390,2)</f>
        <v>0</v>
      </c>
      <c r="H390" s="186"/>
      <c r="I390" s="187">
        <f>ROUND(E390*H390,2)</f>
        <v>0</v>
      </c>
      <c r="J390" s="186"/>
      <c r="K390" s="187">
        <f>ROUND(E390*J390,2)</f>
        <v>0</v>
      </c>
      <c r="L390" s="187">
        <v>21</v>
      </c>
      <c r="M390" s="187">
        <f>G390*(1+L390/100)</f>
        <v>0</v>
      </c>
      <c r="N390" s="185">
        <v>0</v>
      </c>
      <c r="O390" s="185">
        <f>ROUND(E390*N390,2)</f>
        <v>0</v>
      </c>
      <c r="P390" s="185">
        <v>0</v>
      </c>
      <c r="Q390" s="185">
        <f>ROUND(E390*P390,2)</f>
        <v>0</v>
      </c>
      <c r="R390" s="187" t="s">
        <v>261</v>
      </c>
      <c r="S390" s="187" t="s">
        <v>157</v>
      </c>
      <c r="T390" s="188" t="s">
        <v>157</v>
      </c>
      <c r="U390" s="158">
        <v>6.2E-2</v>
      </c>
      <c r="V390" s="158">
        <f>ROUND(E390*U390,2)</f>
        <v>5.27</v>
      </c>
      <c r="W390" s="158"/>
      <c r="X390" s="158" t="s">
        <v>158</v>
      </c>
      <c r="Y390" s="158" t="s">
        <v>159</v>
      </c>
      <c r="Z390" s="148"/>
      <c r="AA390" s="148"/>
      <c r="AB390" s="148"/>
      <c r="AC390" s="148"/>
      <c r="AD390" s="148"/>
      <c r="AE390" s="148"/>
      <c r="AF390" s="148"/>
      <c r="AG390" s="148" t="s">
        <v>160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x14ac:dyDescent="0.2">
      <c r="A391" s="167" t="s">
        <v>151</v>
      </c>
      <c r="B391" s="168" t="s">
        <v>109</v>
      </c>
      <c r="C391" s="189" t="s">
        <v>110</v>
      </c>
      <c r="D391" s="169"/>
      <c r="E391" s="170"/>
      <c r="F391" s="171"/>
      <c r="G391" s="171">
        <f>SUMIF(AG392:AG407,"&lt;&gt;NOR",G392:G407)</f>
        <v>0</v>
      </c>
      <c r="H391" s="171"/>
      <c r="I391" s="171">
        <f>SUM(I392:I407)</f>
        <v>0</v>
      </c>
      <c r="J391" s="171"/>
      <c r="K391" s="171">
        <f>SUM(K392:K407)</f>
        <v>0</v>
      </c>
      <c r="L391" s="171"/>
      <c r="M391" s="171">
        <f>SUM(M392:M407)</f>
        <v>0</v>
      </c>
      <c r="N391" s="170"/>
      <c r="O391" s="170">
        <f>SUM(O392:O407)</f>
        <v>0.06</v>
      </c>
      <c r="P391" s="170"/>
      <c r="Q391" s="170">
        <f>SUM(Q392:Q407)</f>
        <v>0.03</v>
      </c>
      <c r="R391" s="171"/>
      <c r="S391" s="171"/>
      <c r="T391" s="172"/>
      <c r="U391" s="166"/>
      <c r="V391" s="166">
        <f>SUM(V392:V407)</f>
        <v>17.149999999999995</v>
      </c>
      <c r="W391" s="166"/>
      <c r="X391" s="166"/>
      <c r="Y391" s="166"/>
      <c r="AG391" t="s">
        <v>152</v>
      </c>
    </row>
    <row r="392" spans="1:60" ht="22.5" outlineLevel="1" x14ac:dyDescent="0.2">
      <c r="A392" s="182">
        <v>221</v>
      </c>
      <c r="B392" s="183" t="s">
        <v>689</v>
      </c>
      <c r="C392" s="191" t="s">
        <v>690</v>
      </c>
      <c r="D392" s="184" t="s">
        <v>691</v>
      </c>
      <c r="E392" s="185">
        <v>30</v>
      </c>
      <c r="F392" s="186"/>
      <c r="G392" s="187">
        <f>ROUND(E392*F392,2)</f>
        <v>0</v>
      </c>
      <c r="H392" s="186"/>
      <c r="I392" s="187">
        <f>ROUND(E392*H392,2)</f>
        <v>0</v>
      </c>
      <c r="J392" s="186"/>
      <c r="K392" s="187">
        <f>ROUND(E392*J392,2)</f>
        <v>0</v>
      </c>
      <c r="L392" s="187">
        <v>21</v>
      </c>
      <c r="M392" s="187">
        <f>G392*(1+L392/100)</f>
        <v>0</v>
      </c>
      <c r="N392" s="185">
        <v>5.0000000000000002E-5</v>
      </c>
      <c r="O392" s="185">
        <f>ROUND(E392*N392,2)</f>
        <v>0</v>
      </c>
      <c r="P392" s="185">
        <v>1E-3</v>
      </c>
      <c r="Q392" s="185">
        <f>ROUND(E392*P392,2)</f>
        <v>0.03</v>
      </c>
      <c r="R392" s="187" t="s">
        <v>692</v>
      </c>
      <c r="S392" s="187" t="s">
        <v>157</v>
      </c>
      <c r="T392" s="188" t="s">
        <v>157</v>
      </c>
      <c r="U392" s="158">
        <v>0.05</v>
      </c>
      <c r="V392" s="158">
        <f>ROUND(E392*U392,2)</f>
        <v>1.5</v>
      </c>
      <c r="W392" s="158"/>
      <c r="X392" s="158" t="s">
        <v>158</v>
      </c>
      <c r="Y392" s="158" t="s">
        <v>159</v>
      </c>
      <c r="Z392" s="148"/>
      <c r="AA392" s="148"/>
      <c r="AB392" s="148"/>
      <c r="AC392" s="148"/>
      <c r="AD392" s="148"/>
      <c r="AE392" s="148"/>
      <c r="AF392" s="148"/>
      <c r="AG392" s="148" t="s">
        <v>160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74">
        <v>222</v>
      </c>
      <c r="B393" s="175" t="s">
        <v>693</v>
      </c>
      <c r="C393" s="190" t="s">
        <v>694</v>
      </c>
      <c r="D393" s="176" t="s">
        <v>224</v>
      </c>
      <c r="E393" s="177">
        <v>0.03</v>
      </c>
      <c r="F393" s="178"/>
      <c r="G393" s="179">
        <f>ROUND(E393*F393,2)</f>
        <v>0</v>
      </c>
      <c r="H393" s="178"/>
      <c r="I393" s="179">
        <f>ROUND(E393*H393,2)</f>
        <v>0</v>
      </c>
      <c r="J393" s="178"/>
      <c r="K393" s="179">
        <f>ROUND(E393*J393,2)</f>
        <v>0</v>
      </c>
      <c r="L393" s="179">
        <v>21</v>
      </c>
      <c r="M393" s="179">
        <f>G393*(1+L393/100)</f>
        <v>0</v>
      </c>
      <c r="N393" s="177">
        <v>1</v>
      </c>
      <c r="O393" s="177">
        <f>ROUND(E393*N393,2)</f>
        <v>0.03</v>
      </c>
      <c r="P393" s="177">
        <v>0</v>
      </c>
      <c r="Q393" s="177">
        <f>ROUND(E393*P393,2)</f>
        <v>0</v>
      </c>
      <c r="R393" s="179"/>
      <c r="S393" s="179" t="s">
        <v>202</v>
      </c>
      <c r="T393" s="180" t="s">
        <v>203</v>
      </c>
      <c r="U393" s="158">
        <v>0</v>
      </c>
      <c r="V393" s="158">
        <f>ROUND(E393*U393,2)</f>
        <v>0</v>
      </c>
      <c r="W393" s="158"/>
      <c r="X393" s="158" t="s">
        <v>183</v>
      </c>
      <c r="Y393" s="158" t="s">
        <v>159</v>
      </c>
      <c r="Z393" s="148"/>
      <c r="AA393" s="148"/>
      <c r="AB393" s="148"/>
      <c r="AC393" s="148"/>
      <c r="AD393" s="148"/>
      <c r="AE393" s="148"/>
      <c r="AF393" s="148"/>
      <c r="AG393" s="148" t="s">
        <v>184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ht="22.5" outlineLevel="2" x14ac:dyDescent="0.2">
      <c r="A394" s="155"/>
      <c r="B394" s="156"/>
      <c r="C394" s="255" t="s">
        <v>695</v>
      </c>
      <c r="D394" s="256"/>
      <c r="E394" s="256"/>
      <c r="F394" s="256"/>
      <c r="G394" s="256"/>
      <c r="H394" s="158"/>
      <c r="I394" s="158"/>
      <c r="J394" s="158"/>
      <c r="K394" s="158"/>
      <c r="L394" s="158"/>
      <c r="M394" s="158"/>
      <c r="N394" s="157"/>
      <c r="O394" s="157"/>
      <c r="P394" s="157"/>
      <c r="Q394" s="157"/>
      <c r="R394" s="158"/>
      <c r="S394" s="158"/>
      <c r="T394" s="158"/>
      <c r="U394" s="158"/>
      <c r="V394" s="158"/>
      <c r="W394" s="158"/>
      <c r="X394" s="158"/>
      <c r="Y394" s="158"/>
      <c r="Z394" s="148"/>
      <c r="AA394" s="148"/>
      <c r="AB394" s="148"/>
      <c r="AC394" s="148"/>
      <c r="AD394" s="148"/>
      <c r="AE394" s="148"/>
      <c r="AF394" s="148"/>
      <c r="AG394" s="148" t="s">
        <v>233</v>
      </c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81" t="str">
        <f>C394</f>
        <v>(OCEL KRUHOVÁ d8-4m; d10-8; d12-8m; d16-4m; PROFIL L50x5-30m; PROFIL [65-40m [100-20m;  [120-10m; [140-10m; OCEL PÁSOVÁ 100x5-10m)</v>
      </c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82">
        <v>223</v>
      </c>
      <c r="B395" s="183" t="s">
        <v>696</v>
      </c>
      <c r="C395" s="191" t="s">
        <v>697</v>
      </c>
      <c r="D395" s="184" t="s">
        <v>691</v>
      </c>
      <c r="E395" s="185">
        <v>30</v>
      </c>
      <c r="F395" s="186"/>
      <c r="G395" s="187">
        <f t="shared" ref="G395:G406" si="77">ROUND(E395*F395,2)</f>
        <v>0</v>
      </c>
      <c r="H395" s="186"/>
      <c r="I395" s="187">
        <f t="shared" ref="I395:I406" si="78">ROUND(E395*H395,2)</f>
        <v>0</v>
      </c>
      <c r="J395" s="186"/>
      <c r="K395" s="187">
        <f t="shared" ref="K395:K406" si="79">ROUND(E395*J395,2)</f>
        <v>0</v>
      </c>
      <c r="L395" s="187">
        <v>21</v>
      </c>
      <c r="M395" s="187">
        <f t="shared" ref="M395:M406" si="80">G395*(1+L395/100)</f>
        <v>0</v>
      </c>
      <c r="N395" s="185">
        <v>6.0000000000000002E-5</v>
      </c>
      <c r="O395" s="185">
        <f t="shared" ref="O395:O406" si="81">ROUND(E395*N395,2)</f>
        <v>0</v>
      </c>
      <c r="P395" s="185">
        <v>0</v>
      </c>
      <c r="Q395" s="185">
        <f t="shared" ref="Q395:Q406" si="82">ROUND(E395*P395,2)</f>
        <v>0</v>
      </c>
      <c r="R395" s="187" t="s">
        <v>692</v>
      </c>
      <c r="S395" s="187" t="s">
        <v>157</v>
      </c>
      <c r="T395" s="188" t="s">
        <v>157</v>
      </c>
      <c r="U395" s="158">
        <v>0.221</v>
      </c>
      <c r="V395" s="158">
        <f t="shared" ref="V395:V406" si="83">ROUND(E395*U395,2)</f>
        <v>6.63</v>
      </c>
      <c r="W395" s="158"/>
      <c r="X395" s="158" t="s">
        <v>158</v>
      </c>
      <c r="Y395" s="158" t="s">
        <v>159</v>
      </c>
      <c r="Z395" s="148"/>
      <c r="AA395" s="148"/>
      <c r="AB395" s="148"/>
      <c r="AC395" s="148"/>
      <c r="AD395" s="148"/>
      <c r="AE395" s="148"/>
      <c r="AF395" s="148"/>
      <c r="AG395" s="148" t="s">
        <v>160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ht="22.5" outlineLevel="1" x14ac:dyDescent="0.2">
      <c r="A396" s="182">
        <v>224</v>
      </c>
      <c r="B396" s="183" t="s">
        <v>698</v>
      </c>
      <c r="C396" s="191" t="s">
        <v>699</v>
      </c>
      <c r="D396" s="184" t="s">
        <v>700</v>
      </c>
      <c r="E396" s="185">
        <v>5</v>
      </c>
      <c r="F396" s="186"/>
      <c r="G396" s="187">
        <f t="shared" si="77"/>
        <v>0</v>
      </c>
      <c r="H396" s="186"/>
      <c r="I396" s="187">
        <f t="shared" si="78"/>
        <v>0</v>
      </c>
      <c r="J396" s="186"/>
      <c r="K396" s="187">
        <f t="shared" si="79"/>
        <v>0</v>
      </c>
      <c r="L396" s="187">
        <v>21</v>
      </c>
      <c r="M396" s="187">
        <f t="shared" si="80"/>
        <v>0</v>
      </c>
      <c r="N396" s="185">
        <v>3.4000000000000002E-4</v>
      </c>
      <c r="O396" s="185">
        <f t="shared" si="81"/>
        <v>0</v>
      </c>
      <c r="P396" s="185">
        <v>0</v>
      </c>
      <c r="Q396" s="185">
        <f t="shared" si="82"/>
        <v>0</v>
      </c>
      <c r="R396" s="187" t="s">
        <v>692</v>
      </c>
      <c r="S396" s="187" t="s">
        <v>157</v>
      </c>
      <c r="T396" s="188" t="s">
        <v>157</v>
      </c>
      <c r="U396" s="158">
        <v>0.219</v>
      </c>
      <c r="V396" s="158">
        <f t="shared" si="83"/>
        <v>1.1000000000000001</v>
      </c>
      <c r="W396" s="158"/>
      <c r="X396" s="158" t="s">
        <v>158</v>
      </c>
      <c r="Y396" s="158" t="s">
        <v>159</v>
      </c>
      <c r="Z396" s="148"/>
      <c r="AA396" s="148"/>
      <c r="AB396" s="148"/>
      <c r="AC396" s="148"/>
      <c r="AD396" s="148"/>
      <c r="AE396" s="148"/>
      <c r="AF396" s="148"/>
      <c r="AG396" s="148" t="s">
        <v>160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ht="22.5" outlineLevel="1" x14ac:dyDescent="0.2">
      <c r="A397" s="182">
        <v>225</v>
      </c>
      <c r="B397" s="183" t="s">
        <v>701</v>
      </c>
      <c r="C397" s="191" t="s">
        <v>702</v>
      </c>
      <c r="D397" s="184" t="s">
        <v>700</v>
      </c>
      <c r="E397" s="185">
        <v>2</v>
      </c>
      <c r="F397" s="186"/>
      <c r="G397" s="187">
        <f t="shared" si="77"/>
        <v>0</v>
      </c>
      <c r="H397" s="186"/>
      <c r="I397" s="187">
        <f t="shared" si="78"/>
        <v>0</v>
      </c>
      <c r="J397" s="186"/>
      <c r="K397" s="187">
        <f t="shared" si="79"/>
        <v>0</v>
      </c>
      <c r="L397" s="187">
        <v>21</v>
      </c>
      <c r="M397" s="187">
        <f t="shared" si="80"/>
        <v>0</v>
      </c>
      <c r="N397" s="185">
        <v>3.5E-4</v>
      </c>
      <c r="O397" s="185">
        <f t="shared" si="81"/>
        <v>0</v>
      </c>
      <c r="P397" s="185">
        <v>0</v>
      </c>
      <c r="Q397" s="185">
        <f t="shared" si="82"/>
        <v>0</v>
      </c>
      <c r="R397" s="187" t="s">
        <v>692</v>
      </c>
      <c r="S397" s="187" t="s">
        <v>157</v>
      </c>
      <c r="T397" s="188" t="s">
        <v>157</v>
      </c>
      <c r="U397" s="158">
        <v>0.219</v>
      </c>
      <c r="V397" s="158">
        <f t="shared" si="83"/>
        <v>0.44</v>
      </c>
      <c r="W397" s="158"/>
      <c r="X397" s="158" t="s">
        <v>158</v>
      </c>
      <c r="Y397" s="158" t="s">
        <v>159</v>
      </c>
      <c r="Z397" s="148"/>
      <c r="AA397" s="148"/>
      <c r="AB397" s="148"/>
      <c r="AC397" s="148"/>
      <c r="AD397" s="148"/>
      <c r="AE397" s="148"/>
      <c r="AF397" s="148"/>
      <c r="AG397" s="148" t="s">
        <v>160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ht="22.5" outlineLevel="1" x14ac:dyDescent="0.2">
      <c r="A398" s="182">
        <v>226</v>
      </c>
      <c r="B398" s="183" t="s">
        <v>703</v>
      </c>
      <c r="C398" s="191" t="s">
        <v>704</v>
      </c>
      <c r="D398" s="184" t="s">
        <v>700</v>
      </c>
      <c r="E398" s="185">
        <v>10</v>
      </c>
      <c r="F398" s="186"/>
      <c r="G398" s="187">
        <f t="shared" si="77"/>
        <v>0</v>
      </c>
      <c r="H398" s="186"/>
      <c r="I398" s="187">
        <f t="shared" si="78"/>
        <v>0</v>
      </c>
      <c r="J398" s="186"/>
      <c r="K398" s="187">
        <f t="shared" si="79"/>
        <v>0</v>
      </c>
      <c r="L398" s="187">
        <v>21</v>
      </c>
      <c r="M398" s="187">
        <f t="shared" si="80"/>
        <v>0</v>
      </c>
      <c r="N398" s="185">
        <v>3.6000000000000002E-4</v>
      </c>
      <c r="O398" s="185">
        <f t="shared" si="81"/>
        <v>0</v>
      </c>
      <c r="P398" s="185">
        <v>0</v>
      </c>
      <c r="Q398" s="185">
        <f t="shared" si="82"/>
        <v>0</v>
      </c>
      <c r="R398" s="187" t="s">
        <v>692</v>
      </c>
      <c r="S398" s="187" t="s">
        <v>157</v>
      </c>
      <c r="T398" s="188" t="s">
        <v>157</v>
      </c>
      <c r="U398" s="158">
        <v>0.219</v>
      </c>
      <c r="V398" s="158">
        <f t="shared" si="83"/>
        <v>2.19</v>
      </c>
      <c r="W398" s="158"/>
      <c r="X398" s="158" t="s">
        <v>158</v>
      </c>
      <c r="Y398" s="158" t="s">
        <v>159</v>
      </c>
      <c r="Z398" s="148"/>
      <c r="AA398" s="148"/>
      <c r="AB398" s="148"/>
      <c r="AC398" s="148"/>
      <c r="AD398" s="148"/>
      <c r="AE398" s="148"/>
      <c r="AF398" s="148"/>
      <c r="AG398" s="148" t="s">
        <v>160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ht="22.5" outlineLevel="1" x14ac:dyDescent="0.2">
      <c r="A399" s="182">
        <v>227</v>
      </c>
      <c r="B399" s="183" t="s">
        <v>705</v>
      </c>
      <c r="C399" s="191" t="s">
        <v>706</v>
      </c>
      <c r="D399" s="184" t="s">
        <v>700</v>
      </c>
      <c r="E399" s="185">
        <v>1</v>
      </c>
      <c r="F399" s="186"/>
      <c r="G399" s="187">
        <f t="shared" si="77"/>
        <v>0</v>
      </c>
      <c r="H399" s="186"/>
      <c r="I399" s="187">
        <f t="shared" si="78"/>
        <v>0</v>
      </c>
      <c r="J399" s="186"/>
      <c r="K399" s="187">
        <f t="shared" si="79"/>
        <v>0</v>
      </c>
      <c r="L399" s="187">
        <v>21</v>
      </c>
      <c r="M399" s="187">
        <f t="shared" si="80"/>
        <v>0</v>
      </c>
      <c r="N399" s="185">
        <v>3.6999999999999999E-4</v>
      </c>
      <c r="O399" s="185">
        <f t="shared" si="81"/>
        <v>0</v>
      </c>
      <c r="P399" s="185">
        <v>0</v>
      </c>
      <c r="Q399" s="185">
        <f t="shared" si="82"/>
        <v>0</v>
      </c>
      <c r="R399" s="187" t="s">
        <v>692</v>
      </c>
      <c r="S399" s="187" t="s">
        <v>157</v>
      </c>
      <c r="T399" s="188" t="s">
        <v>157</v>
      </c>
      <c r="U399" s="158">
        <v>0.219</v>
      </c>
      <c r="V399" s="158">
        <f t="shared" si="83"/>
        <v>0.22</v>
      </c>
      <c r="W399" s="158"/>
      <c r="X399" s="158" t="s">
        <v>158</v>
      </c>
      <c r="Y399" s="158" t="s">
        <v>159</v>
      </c>
      <c r="Z399" s="148"/>
      <c r="AA399" s="148"/>
      <c r="AB399" s="148"/>
      <c r="AC399" s="148"/>
      <c r="AD399" s="148"/>
      <c r="AE399" s="148"/>
      <c r="AF399" s="148"/>
      <c r="AG399" s="148" t="s">
        <v>160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ht="22.5" outlineLevel="1" x14ac:dyDescent="0.2">
      <c r="A400" s="182">
        <v>228</v>
      </c>
      <c r="B400" s="183" t="s">
        <v>707</v>
      </c>
      <c r="C400" s="191" t="s">
        <v>708</v>
      </c>
      <c r="D400" s="184" t="s">
        <v>700</v>
      </c>
      <c r="E400" s="185">
        <v>10</v>
      </c>
      <c r="F400" s="186"/>
      <c r="G400" s="187">
        <f t="shared" si="77"/>
        <v>0</v>
      </c>
      <c r="H400" s="186"/>
      <c r="I400" s="187">
        <f t="shared" si="78"/>
        <v>0</v>
      </c>
      <c r="J400" s="186"/>
      <c r="K400" s="187">
        <f t="shared" si="79"/>
        <v>0</v>
      </c>
      <c r="L400" s="187">
        <v>21</v>
      </c>
      <c r="M400" s="187">
        <f t="shared" si="80"/>
        <v>0</v>
      </c>
      <c r="N400" s="185">
        <v>3.8000000000000002E-4</v>
      </c>
      <c r="O400" s="185">
        <f t="shared" si="81"/>
        <v>0</v>
      </c>
      <c r="P400" s="185">
        <v>0</v>
      </c>
      <c r="Q400" s="185">
        <f t="shared" si="82"/>
        <v>0</v>
      </c>
      <c r="R400" s="187" t="s">
        <v>692</v>
      </c>
      <c r="S400" s="187" t="s">
        <v>157</v>
      </c>
      <c r="T400" s="188" t="s">
        <v>157</v>
      </c>
      <c r="U400" s="158">
        <v>0.219</v>
      </c>
      <c r="V400" s="158">
        <f t="shared" si="83"/>
        <v>2.19</v>
      </c>
      <c r="W400" s="158"/>
      <c r="X400" s="158" t="s">
        <v>158</v>
      </c>
      <c r="Y400" s="158" t="s">
        <v>159</v>
      </c>
      <c r="Z400" s="148"/>
      <c r="AA400" s="148"/>
      <c r="AB400" s="148"/>
      <c r="AC400" s="148"/>
      <c r="AD400" s="148"/>
      <c r="AE400" s="148"/>
      <c r="AF400" s="148"/>
      <c r="AG400" s="148" t="s">
        <v>160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ht="22.5" outlineLevel="1" x14ac:dyDescent="0.2">
      <c r="A401" s="182">
        <v>229</v>
      </c>
      <c r="B401" s="183" t="s">
        <v>709</v>
      </c>
      <c r="C401" s="191" t="s">
        <v>710</v>
      </c>
      <c r="D401" s="184" t="s">
        <v>700</v>
      </c>
      <c r="E401" s="185">
        <v>2</v>
      </c>
      <c r="F401" s="186"/>
      <c r="G401" s="187">
        <f t="shared" si="77"/>
        <v>0</v>
      </c>
      <c r="H401" s="186"/>
      <c r="I401" s="187">
        <f t="shared" si="78"/>
        <v>0</v>
      </c>
      <c r="J401" s="186"/>
      <c r="K401" s="187">
        <f t="shared" si="79"/>
        <v>0</v>
      </c>
      <c r="L401" s="187">
        <v>21</v>
      </c>
      <c r="M401" s="187">
        <f t="shared" si="80"/>
        <v>0</v>
      </c>
      <c r="N401" s="185">
        <v>4.0000000000000002E-4</v>
      </c>
      <c r="O401" s="185">
        <f t="shared" si="81"/>
        <v>0</v>
      </c>
      <c r="P401" s="185">
        <v>0</v>
      </c>
      <c r="Q401" s="185">
        <f t="shared" si="82"/>
        <v>0</v>
      </c>
      <c r="R401" s="187" t="s">
        <v>692</v>
      </c>
      <c r="S401" s="187" t="s">
        <v>157</v>
      </c>
      <c r="T401" s="188" t="s">
        <v>157</v>
      </c>
      <c r="U401" s="158">
        <v>0.219</v>
      </c>
      <c r="V401" s="158">
        <f t="shared" si="83"/>
        <v>0.44</v>
      </c>
      <c r="W401" s="158"/>
      <c r="X401" s="158" t="s">
        <v>158</v>
      </c>
      <c r="Y401" s="158" t="s">
        <v>159</v>
      </c>
      <c r="Z401" s="148"/>
      <c r="AA401" s="148"/>
      <c r="AB401" s="148"/>
      <c r="AC401" s="148"/>
      <c r="AD401" s="148"/>
      <c r="AE401" s="148"/>
      <c r="AF401" s="148"/>
      <c r="AG401" s="148" t="s">
        <v>160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ht="22.5" outlineLevel="1" x14ac:dyDescent="0.2">
      <c r="A402" s="182">
        <v>230</v>
      </c>
      <c r="B402" s="183" t="s">
        <v>711</v>
      </c>
      <c r="C402" s="191" t="s">
        <v>712</v>
      </c>
      <c r="D402" s="184" t="s">
        <v>700</v>
      </c>
      <c r="E402" s="185">
        <v>5</v>
      </c>
      <c r="F402" s="186"/>
      <c r="G402" s="187">
        <f t="shared" si="77"/>
        <v>0</v>
      </c>
      <c r="H402" s="186"/>
      <c r="I402" s="187">
        <f t="shared" si="78"/>
        <v>0</v>
      </c>
      <c r="J402" s="186"/>
      <c r="K402" s="187">
        <f t="shared" si="79"/>
        <v>0</v>
      </c>
      <c r="L402" s="187">
        <v>21</v>
      </c>
      <c r="M402" s="187">
        <f t="shared" si="80"/>
        <v>0</v>
      </c>
      <c r="N402" s="185">
        <v>4.6999999999999999E-4</v>
      </c>
      <c r="O402" s="185">
        <f t="shared" si="81"/>
        <v>0</v>
      </c>
      <c r="P402" s="185">
        <v>0</v>
      </c>
      <c r="Q402" s="185">
        <f t="shared" si="82"/>
        <v>0</v>
      </c>
      <c r="R402" s="187" t="s">
        <v>692</v>
      </c>
      <c r="S402" s="187" t="s">
        <v>157</v>
      </c>
      <c r="T402" s="188" t="s">
        <v>157</v>
      </c>
      <c r="U402" s="158">
        <v>0.219</v>
      </c>
      <c r="V402" s="158">
        <f t="shared" si="83"/>
        <v>1.1000000000000001</v>
      </c>
      <c r="W402" s="158"/>
      <c r="X402" s="158" t="s">
        <v>158</v>
      </c>
      <c r="Y402" s="158" t="s">
        <v>159</v>
      </c>
      <c r="Z402" s="148"/>
      <c r="AA402" s="148"/>
      <c r="AB402" s="148"/>
      <c r="AC402" s="148"/>
      <c r="AD402" s="148"/>
      <c r="AE402" s="148"/>
      <c r="AF402" s="148"/>
      <c r="AG402" s="148" t="s">
        <v>160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ht="22.5" outlineLevel="1" x14ac:dyDescent="0.2">
      <c r="A403" s="182">
        <v>231</v>
      </c>
      <c r="B403" s="183" t="s">
        <v>713</v>
      </c>
      <c r="C403" s="191" t="s">
        <v>714</v>
      </c>
      <c r="D403" s="184" t="s">
        <v>700</v>
      </c>
      <c r="E403" s="185">
        <v>4</v>
      </c>
      <c r="F403" s="186"/>
      <c r="G403" s="187">
        <f t="shared" si="77"/>
        <v>0</v>
      </c>
      <c r="H403" s="186"/>
      <c r="I403" s="187">
        <f t="shared" si="78"/>
        <v>0</v>
      </c>
      <c r="J403" s="186"/>
      <c r="K403" s="187">
        <f t="shared" si="79"/>
        <v>0</v>
      </c>
      <c r="L403" s="187">
        <v>21</v>
      </c>
      <c r="M403" s="187">
        <f t="shared" si="80"/>
        <v>0</v>
      </c>
      <c r="N403" s="185">
        <v>5.1999999999999995E-4</v>
      </c>
      <c r="O403" s="185">
        <f t="shared" si="81"/>
        <v>0</v>
      </c>
      <c r="P403" s="185">
        <v>0</v>
      </c>
      <c r="Q403" s="185">
        <f t="shared" si="82"/>
        <v>0</v>
      </c>
      <c r="R403" s="187" t="s">
        <v>692</v>
      </c>
      <c r="S403" s="187" t="s">
        <v>157</v>
      </c>
      <c r="T403" s="188" t="s">
        <v>157</v>
      </c>
      <c r="U403" s="158">
        <v>0.219</v>
      </c>
      <c r="V403" s="158">
        <f t="shared" si="83"/>
        <v>0.88</v>
      </c>
      <c r="W403" s="158"/>
      <c r="X403" s="158" t="s">
        <v>158</v>
      </c>
      <c r="Y403" s="158" t="s">
        <v>159</v>
      </c>
      <c r="Z403" s="148"/>
      <c r="AA403" s="148"/>
      <c r="AB403" s="148"/>
      <c r="AC403" s="148"/>
      <c r="AD403" s="148"/>
      <c r="AE403" s="148"/>
      <c r="AF403" s="148"/>
      <c r="AG403" s="148" t="s">
        <v>160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82">
        <v>232</v>
      </c>
      <c r="B404" s="183" t="s">
        <v>715</v>
      </c>
      <c r="C404" s="191" t="s">
        <v>716</v>
      </c>
      <c r="D404" s="184" t="s">
        <v>250</v>
      </c>
      <c r="E404" s="185">
        <v>1</v>
      </c>
      <c r="F404" s="186"/>
      <c r="G404" s="187">
        <f t="shared" si="77"/>
        <v>0</v>
      </c>
      <c r="H404" s="186"/>
      <c r="I404" s="187">
        <f t="shared" si="78"/>
        <v>0</v>
      </c>
      <c r="J404" s="186"/>
      <c r="K404" s="187">
        <f t="shared" si="79"/>
        <v>0</v>
      </c>
      <c r="L404" s="187">
        <v>21</v>
      </c>
      <c r="M404" s="187">
        <f t="shared" si="80"/>
        <v>0</v>
      </c>
      <c r="N404" s="185">
        <v>0.03</v>
      </c>
      <c r="O404" s="185">
        <f t="shared" si="81"/>
        <v>0.03</v>
      </c>
      <c r="P404" s="185">
        <v>0</v>
      </c>
      <c r="Q404" s="185">
        <f t="shared" si="82"/>
        <v>0</v>
      </c>
      <c r="R404" s="187"/>
      <c r="S404" s="187" t="s">
        <v>202</v>
      </c>
      <c r="T404" s="188" t="s">
        <v>203</v>
      </c>
      <c r="U404" s="158">
        <v>0.22</v>
      </c>
      <c r="V404" s="158">
        <f t="shared" si="83"/>
        <v>0.22</v>
      </c>
      <c r="W404" s="158"/>
      <c r="X404" s="158" t="s">
        <v>158</v>
      </c>
      <c r="Y404" s="158" t="s">
        <v>159</v>
      </c>
      <c r="Z404" s="148"/>
      <c r="AA404" s="148"/>
      <c r="AB404" s="148"/>
      <c r="AC404" s="148"/>
      <c r="AD404" s="148"/>
      <c r="AE404" s="148"/>
      <c r="AF404" s="148"/>
      <c r="AG404" s="148" t="s">
        <v>160</v>
      </c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ht="22.5" outlineLevel="1" x14ac:dyDescent="0.2">
      <c r="A405" s="182">
        <v>233</v>
      </c>
      <c r="B405" s="183" t="s">
        <v>717</v>
      </c>
      <c r="C405" s="191" t="s">
        <v>718</v>
      </c>
      <c r="D405" s="184" t="s">
        <v>155</v>
      </c>
      <c r="E405" s="185">
        <v>2</v>
      </c>
      <c r="F405" s="186"/>
      <c r="G405" s="187">
        <f t="shared" si="77"/>
        <v>0</v>
      </c>
      <c r="H405" s="186"/>
      <c r="I405" s="187">
        <f t="shared" si="78"/>
        <v>0</v>
      </c>
      <c r="J405" s="186"/>
      <c r="K405" s="187">
        <f t="shared" si="79"/>
        <v>0</v>
      </c>
      <c r="L405" s="187">
        <v>21</v>
      </c>
      <c r="M405" s="187">
        <f t="shared" si="80"/>
        <v>0</v>
      </c>
      <c r="N405" s="185">
        <v>4.0000000000000002E-4</v>
      </c>
      <c r="O405" s="185">
        <f t="shared" si="81"/>
        <v>0</v>
      </c>
      <c r="P405" s="185">
        <v>0</v>
      </c>
      <c r="Q405" s="185">
        <f t="shared" si="82"/>
        <v>0</v>
      </c>
      <c r="R405" s="187" t="s">
        <v>182</v>
      </c>
      <c r="S405" s="187" t="s">
        <v>157</v>
      </c>
      <c r="T405" s="188" t="s">
        <v>157</v>
      </c>
      <c r="U405" s="158">
        <v>0</v>
      </c>
      <c r="V405" s="158">
        <f t="shared" si="83"/>
        <v>0</v>
      </c>
      <c r="W405" s="158"/>
      <c r="X405" s="158" t="s">
        <v>183</v>
      </c>
      <c r="Y405" s="158" t="s">
        <v>159</v>
      </c>
      <c r="Z405" s="148"/>
      <c r="AA405" s="148"/>
      <c r="AB405" s="148"/>
      <c r="AC405" s="148"/>
      <c r="AD405" s="148"/>
      <c r="AE405" s="148"/>
      <c r="AF405" s="148"/>
      <c r="AG405" s="148" t="s">
        <v>184</v>
      </c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74">
        <v>234</v>
      </c>
      <c r="B406" s="175" t="s">
        <v>719</v>
      </c>
      <c r="C406" s="190" t="s">
        <v>720</v>
      </c>
      <c r="D406" s="176" t="s">
        <v>224</v>
      </c>
      <c r="E406" s="177">
        <v>7.9500000000000001E-2</v>
      </c>
      <c r="F406" s="178"/>
      <c r="G406" s="179">
        <f t="shared" si="77"/>
        <v>0</v>
      </c>
      <c r="H406" s="178"/>
      <c r="I406" s="179">
        <f t="shared" si="78"/>
        <v>0</v>
      </c>
      <c r="J406" s="178"/>
      <c r="K406" s="179">
        <f t="shared" si="79"/>
        <v>0</v>
      </c>
      <c r="L406" s="179">
        <v>21</v>
      </c>
      <c r="M406" s="179">
        <f t="shared" si="80"/>
        <v>0</v>
      </c>
      <c r="N406" s="177">
        <v>0</v>
      </c>
      <c r="O406" s="177">
        <f t="shared" si="81"/>
        <v>0</v>
      </c>
      <c r="P406" s="177">
        <v>0</v>
      </c>
      <c r="Q406" s="177">
        <f t="shared" si="82"/>
        <v>0</v>
      </c>
      <c r="R406" s="179" t="s">
        <v>692</v>
      </c>
      <c r="S406" s="179" t="s">
        <v>157</v>
      </c>
      <c r="T406" s="180" t="s">
        <v>157</v>
      </c>
      <c r="U406" s="158">
        <v>3.0059999999999998</v>
      </c>
      <c r="V406" s="158">
        <f t="shared" si="83"/>
        <v>0.24</v>
      </c>
      <c r="W406" s="158"/>
      <c r="X406" s="158" t="s">
        <v>225</v>
      </c>
      <c r="Y406" s="158" t="s">
        <v>159</v>
      </c>
      <c r="Z406" s="148"/>
      <c r="AA406" s="148"/>
      <c r="AB406" s="148"/>
      <c r="AC406" s="148"/>
      <c r="AD406" s="148"/>
      <c r="AE406" s="148"/>
      <c r="AF406" s="148"/>
      <c r="AG406" s="148" t="s">
        <v>721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2" x14ac:dyDescent="0.2">
      <c r="A407" s="155"/>
      <c r="B407" s="156"/>
      <c r="C407" s="259" t="s">
        <v>227</v>
      </c>
      <c r="D407" s="260"/>
      <c r="E407" s="260"/>
      <c r="F407" s="260"/>
      <c r="G407" s="260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58"/>
      <c r="Z407" s="148"/>
      <c r="AA407" s="148"/>
      <c r="AB407" s="148"/>
      <c r="AC407" s="148"/>
      <c r="AD407" s="148"/>
      <c r="AE407" s="148"/>
      <c r="AF407" s="148"/>
      <c r="AG407" s="148" t="s">
        <v>162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x14ac:dyDescent="0.2">
      <c r="A408" s="167" t="s">
        <v>151</v>
      </c>
      <c r="B408" s="168" t="s">
        <v>111</v>
      </c>
      <c r="C408" s="189" t="s">
        <v>112</v>
      </c>
      <c r="D408" s="169"/>
      <c r="E408" s="170"/>
      <c r="F408" s="171"/>
      <c r="G408" s="171">
        <f>SUMIF(AG409:AG420,"&lt;&gt;NOR",G409:G420)</f>
        <v>0</v>
      </c>
      <c r="H408" s="171"/>
      <c r="I408" s="171">
        <f>SUM(I409:I420)</f>
        <v>0</v>
      </c>
      <c r="J408" s="171"/>
      <c r="K408" s="171">
        <f>SUM(K409:K420)</f>
        <v>0</v>
      </c>
      <c r="L408" s="171"/>
      <c r="M408" s="171">
        <f>SUM(M409:M420)</f>
        <v>0</v>
      </c>
      <c r="N408" s="170"/>
      <c r="O408" s="170">
        <f>SUM(O409:O420)</f>
        <v>0</v>
      </c>
      <c r="P408" s="170"/>
      <c r="Q408" s="170">
        <f>SUM(Q409:Q420)</f>
        <v>0</v>
      </c>
      <c r="R408" s="171"/>
      <c r="S408" s="171"/>
      <c r="T408" s="172"/>
      <c r="U408" s="166"/>
      <c r="V408" s="166">
        <f>SUM(V409:V420)</f>
        <v>2.2400000000000002</v>
      </c>
      <c r="W408" s="166"/>
      <c r="X408" s="166"/>
      <c r="Y408" s="166"/>
      <c r="AG408" t="s">
        <v>152</v>
      </c>
    </row>
    <row r="409" spans="1:60" ht="22.5" outlineLevel="1" x14ac:dyDescent="0.2">
      <c r="A409" s="174">
        <v>235</v>
      </c>
      <c r="B409" s="175" t="s">
        <v>722</v>
      </c>
      <c r="C409" s="190" t="s">
        <v>723</v>
      </c>
      <c r="D409" s="176" t="s">
        <v>169</v>
      </c>
      <c r="E409" s="177">
        <v>3</v>
      </c>
      <c r="F409" s="178"/>
      <c r="G409" s="179">
        <f>ROUND(E409*F409,2)</f>
        <v>0</v>
      </c>
      <c r="H409" s="178"/>
      <c r="I409" s="179">
        <f>ROUND(E409*H409,2)</f>
        <v>0</v>
      </c>
      <c r="J409" s="178"/>
      <c r="K409" s="179">
        <f>ROUND(E409*J409,2)</f>
        <v>0</v>
      </c>
      <c r="L409" s="179">
        <v>21</v>
      </c>
      <c r="M409" s="179">
        <f>G409*(1+L409/100)</f>
        <v>0</v>
      </c>
      <c r="N409" s="177">
        <v>3.5E-4</v>
      </c>
      <c r="O409" s="177">
        <f>ROUND(E409*N409,2)</f>
        <v>0</v>
      </c>
      <c r="P409" s="177">
        <v>0</v>
      </c>
      <c r="Q409" s="177">
        <f>ROUND(E409*P409,2)</f>
        <v>0</v>
      </c>
      <c r="R409" s="179" t="s">
        <v>724</v>
      </c>
      <c r="S409" s="179" t="s">
        <v>157</v>
      </c>
      <c r="T409" s="180" t="s">
        <v>157</v>
      </c>
      <c r="U409" s="158">
        <v>0.14599999999999999</v>
      </c>
      <c r="V409" s="158">
        <f>ROUND(E409*U409,2)</f>
        <v>0.44</v>
      </c>
      <c r="W409" s="158"/>
      <c r="X409" s="158" t="s">
        <v>158</v>
      </c>
      <c r="Y409" s="158" t="s">
        <v>159</v>
      </c>
      <c r="Z409" s="148"/>
      <c r="AA409" s="148"/>
      <c r="AB409" s="148"/>
      <c r="AC409" s="148"/>
      <c r="AD409" s="148"/>
      <c r="AE409" s="148"/>
      <c r="AF409" s="148"/>
      <c r="AG409" s="148" t="s">
        <v>160</v>
      </c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2" x14ac:dyDescent="0.2">
      <c r="A410" s="155"/>
      <c r="B410" s="156"/>
      <c r="C410" s="259" t="s">
        <v>725</v>
      </c>
      <c r="D410" s="260"/>
      <c r="E410" s="260"/>
      <c r="F410" s="260"/>
      <c r="G410" s="260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58"/>
      <c r="Z410" s="148"/>
      <c r="AA410" s="148"/>
      <c r="AB410" s="148"/>
      <c r="AC410" s="148"/>
      <c r="AD410" s="148"/>
      <c r="AE410" s="148"/>
      <c r="AF410" s="148"/>
      <c r="AG410" s="148" t="s">
        <v>162</v>
      </c>
      <c r="AH410" s="148"/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ht="22.5" outlineLevel="1" x14ac:dyDescent="0.2">
      <c r="A411" s="174">
        <v>236</v>
      </c>
      <c r="B411" s="175" t="s">
        <v>726</v>
      </c>
      <c r="C411" s="190" t="s">
        <v>727</v>
      </c>
      <c r="D411" s="176" t="s">
        <v>181</v>
      </c>
      <c r="E411" s="177">
        <v>11</v>
      </c>
      <c r="F411" s="178"/>
      <c r="G411" s="179">
        <f>ROUND(E411*F411,2)</f>
        <v>0</v>
      </c>
      <c r="H411" s="178"/>
      <c r="I411" s="179">
        <f>ROUND(E411*H411,2)</f>
        <v>0</v>
      </c>
      <c r="J411" s="178"/>
      <c r="K411" s="179">
        <f>ROUND(E411*J411,2)</f>
        <v>0</v>
      </c>
      <c r="L411" s="179">
        <v>21</v>
      </c>
      <c r="M411" s="179">
        <f>G411*(1+L411/100)</f>
        <v>0</v>
      </c>
      <c r="N411" s="177">
        <v>9.0000000000000006E-5</v>
      </c>
      <c r="O411" s="177">
        <f>ROUND(E411*N411,2)</f>
        <v>0</v>
      </c>
      <c r="P411" s="177">
        <v>0</v>
      </c>
      <c r="Q411" s="177">
        <f>ROUND(E411*P411,2)</f>
        <v>0</v>
      </c>
      <c r="R411" s="179" t="s">
        <v>724</v>
      </c>
      <c r="S411" s="179" t="s">
        <v>157</v>
      </c>
      <c r="T411" s="180" t="s">
        <v>157</v>
      </c>
      <c r="U411" s="158">
        <v>0.11600000000000001</v>
      </c>
      <c r="V411" s="158">
        <f>ROUND(E411*U411,2)</f>
        <v>1.28</v>
      </c>
      <c r="W411" s="158"/>
      <c r="X411" s="158" t="s">
        <v>158</v>
      </c>
      <c r="Y411" s="158" t="s">
        <v>159</v>
      </c>
      <c r="Z411" s="148"/>
      <c r="AA411" s="148"/>
      <c r="AB411" s="148"/>
      <c r="AC411" s="148"/>
      <c r="AD411" s="148"/>
      <c r="AE411" s="148"/>
      <c r="AF411" s="148"/>
      <c r="AG411" s="148" t="s">
        <v>160</v>
      </c>
      <c r="AH411" s="148"/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2" x14ac:dyDescent="0.2">
      <c r="A412" s="155"/>
      <c r="B412" s="156"/>
      <c r="C412" s="259" t="s">
        <v>725</v>
      </c>
      <c r="D412" s="260"/>
      <c r="E412" s="260"/>
      <c r="F412" s="260"/>
      <c r="G412" s="260"/>
      <c r="H412" s="158"/>
      <c r="I412" s="158"/>
      <c r="J412" s="158"/>
      <c r="K412" s="158"/>
      <c r="L412" s="158"/>
      <c r="M412" s="158"/>
      <c r="N412" s="157"/>
      <c r="O412" s="157"/>
      <c r="P412" s="157"/>
      <c r="Q412" s="157"/>
      <c r="R412" s="158"/>
      <c r="S412" s="158"/>
      <c r="T412" s="158"/>
      <c r="U412" s="158"/>
      <c r="V412" s="158"/>
      <c r="W412" s="158"/>
      <c r="X412" s="158"/>
      <c r="Y412" s="158"/>
      <c r="Z412" s="148"/>
      <c r="AA412" s="148"/>
      <c r="AB412" s="148"/>
      <c r="AC412" s="148"/>
      <c r="AD412" s="148"/>
      <c r="AE412" s="148"/>
      <c r="AF412" s="148"/>
      <c r="AG412" s="148" t="s">
        <v>162</v>
      </c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2" x14ac:dyDescent="0.2">
      <c r="A413" s="155"/>
      <c r="B413" s="156"/>
      <c r="C413" s="192" t="s">
        <v>728</v>
      </c>
      <c r="D413" s="159"/>
      <c r="E413" s="160">
        <v>1.5</v>
      </c>
      <c r="F413" s="158"/>
      <c r="G413" s="158"/>
      <c r="H413" s="158"/>
      <c r="I413" s="158"/>
      <c r="J413" s="158"/>
      <c r="K413" s="158"/>
      <c r="L413" s="158"/>
      <c r="M413" s="158"/>
      <c r="N413" s="157"/>
      <c r="O413" s="157"/>
      <c r="P413" s="157"/>
      <c r="Q413" s="157"/>
      <c r="R413" s="158"/>
      <c r="S413" s="158"/>
      <c r="T413" s="158"/>
      <c r="U413" s="158"/>
      <c r="V413" s="158"/>
      <c r="W413" s="158"/>
      <c r="X413" s="158"/>
      <c r="Y413" s="158"/>
      <c r="Z413" s="148"/>
      <c r="AA413" s="148"/>
      <c r="AB413" s="148"/>
      <c r="AC413" s="148"/>
      <c r="AD413" s="148"/>
      <c r="AE413" s="148"/>
      <c r="AF413" s="148"/>
      <c r="AG413" s="148" t="s">
        <v>188</v>
      </c>
      <c r="AH413" s="148">
        <v>5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3" x14ac:dyDescent="0.2">
      <c r="A414" s="155"/>
      <c r="B414" s="156"/>
      <c r="C414" s="192" t="s">
        <v>729</v>
      </c>
      <c r="D414" s="159"/>
      <c r="E414" s="160">
        <v>2.5</v>
      </c>
      <c r="F414" s="158"/>
      <c r="G414" s="158"/>
      <c r="H414" s="158"/>
      <c r="I414" s="158"/>
      <c r="J414" s="158"/>
      <c r="K414" s="158"/>
      <c r="L414" s="158"/>
      <c r="M414" s="158"/>
      <c r="N414" s="157"/>
      <c r="O414" s="157"/>
      <c r="P414" s="157"/>
      <c r="Q414" s="157"/>
      <c r="R414" s="158"/>
      <c r="S414" s="158"/>
      <c r="T414" s="158"/>
      <c r="U414" s="158"/>
      <c r="V414" s="158"/>
      <c r="W414" s="158"/>
      <c r="X414" s="158"/>
      <c r="Y414" s="158"/>
      <c r="Z414" s="148"/>
      <c r="AA414" s="148"/>
      <c r="AB414" s="148"/>
      <c r="AC414" s="148"/>
      <c r="AD414" s="148"/>
      <c r="AE414" s="148"/>
      <c r="AF414" s="148"/>
      <c r="AG414" s="148" t="s">
        <v>188</v>
      </c>
      <c r="AH414" s="148">
        <v>5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3" x14ac:dyDescent="0.2">
      <c r="A415" s="155"/>
      <c r="B415" s="156"/>
      <c r="C415" s="192" t="s">
        <v>730</v>
      </c>
      <c r="D415" s="159"/>
      <c r="E415" s="160">
        <v>1</v>
      </c>
      <c r="F415" s="158"/>
      <c r="G415" s="158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58"/>
      <c r="Z415" s="148"/>
      <c r="AA415" s="148"/>
      <c r="AB415" s="148"/>
      <c r="AC415" s="148"/>
      <c r="AD415" s="148"/>
      <c r="AE415" s="148"/>
      <c r="AF415" s="148"/>
      <c r="AG415" s="148" t="s">
        <v>188</v>
      </c>
      <c r="AH415" s="148">
        <v>5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3" x14ac:dyDescent="0.2">
      <c r="A416" s="155"/>
      <c r="B416" s="156"/>
      <c r="C416" s="192" t="s">
        <v>731</v>
      </c>
      <c r="D416" s="159"/>
      <c r="E416" s="160">
        <v>6</v>
      </c>
      <c r="F416" s="158"/>
      <c r="G416" s="158"/>
      <c r="H416" s="158"/>
      <c r="I416" s="158"/>
      <c r="J416" s="158"/>
      <c r="K416" s="158"/>
      <c r="L416" s="158"/>
      <c r="M416" s="158"/>
      <c r="N416" s="157"/>
      <c r="O416" s="157"/>
      <c r="P416" s="157"/>
      <c r="Q416" s="157"/>
      <c r="R416" s="158"/>
      <c r="S416" s="158"/>
      <c r="T416" s="158"/>
      <c r="U416" s="158"/>
      <c r="V416" s="158"/>
      <c r="W416" s="158"/>
      <c r="X416" s="158"/>
      <c r="Y416" s="158"/>
      <c r="Z416" s="148"/>
      <c r="AA416" s="148"/>
      <c r="AB416" s="148"/>
      <c r="AC416" s="148"/>
      <c r="AD416" s="148"/>
      <c r="AE416" s="148"/>
      <c r="AF416" s="148"/>
      <c r="AG416" s="148" t="s">
        <v>188</v>
      </c>
      <c r="AH416" s="148">
        <v>5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ht="22.5" outlineLevel="1" x14ac:dyDescent="0.2">
      <c r="A417" s="174">
        <v>237</v>
      </c>
      <c r="B417" s="175" t="s">
        <v>732</v>
      </c>
      <c r="C417" s="190" t="s">
        <v>733</v>
      </c>
      <c r="D417" s="176" t="s">
        <v>181</v>
      </c>
      <c r="E417" s="177">
        <v>3.7</v>
      </c>
      <c r="F417" s="178"/>
      <c r="G417" s="179">
        <f>ROUND(E417*F417,2)</f>
        <v>0</v>
      </c>
      <c r="H417" s="178"/>
      <c r="I417" s="179">
        <f>ROUND(E417*H417,2)</f>
        <v>0</v>
      </c>
      <c r="J417" s="178"/>
      <c r="K417" s="179">
        <f>ROUND(E417*J417,2)</f>
        <v>0</v>
      </c>
      <c r="L417" s="179">
        <v>21</v>
      </c>
      <c r="M417" s="179">
        <f>G417*(1+L417/100)</f>
        <v>0</v>
      </c>
      <c r="N417" s="177">
        <v>1.2E-4</v>
      </c>
      <c r="O417" s="177">
        <f>ROUND(E417*N417,2)</f>
        <v>0</v>
      </c>
      <c r="P417" s="177">
        <v>0</v>
      </c>
      <c r="Q417" s="177">
        <f>ROUND(E417*P417,2)</f>
        <v>0</v>
      </c>
      <c r="R417" s="179" t="s">
        <v>724</v>
      </c>
      <c r="S417" s="179" t="s">
        <v>157</v>
      </c>
      <c r="T417" s="180" t="s">
        <v>157</v>
      </c>
      <c r="U417" s="158">
        <v>0.14000000000000001</v>
      </c>
      <c r="V417" s="158">
        <f>ROUND(E417*U417,2)</f>
        <v>0.52</v>
      </c>
      <c r="W417" s="158"/>
      <c r="X417" s="158" t="s">
        <v>158</v>
      </c>
      <c r="Y417" s="158" t="s">
        <v>159</v>
      </c>
      <c r="Z417" s="148"/>
      <c r="AA417" s="148"/>
      <c r="AB417" s="148"/>
      <c r="AC417" s="148"/>
      <c r="AD417" s="148"/>
      <c r="AE417" s="148"/>
      <c r="AF417" s="148"/>
      <c r="AG417" s="148" t="s">
        <v>160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2" x14ac:dyDescent="0.2">
      <c r="A418" s="155"/>
      <c r="B418" s="156"/>
      <c r="C418" s="259" t="s">
        <v>725</v>
      </c>
      <c r="D418" s="260"/>
      <c r="E418" s="260"/>
      <c r="F418" s="260"/>
      <c r="G418" s="260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58"/>
      <c r="Z418" s="148"/>
      <c r="AA418" s="148"/>
      <c r="AB418" s="148"/>
      <c r="AC418" s="148"/>
      <c r="AD418" s="148"/>
      <c r="AE418" s="148"/>
      <c r="AF418" s="148"/>
      <c r="AG418" s="148" t="s">
        <v>162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2" x14ac:dyDescent="0.2">
      <c r="A419" s="155"/>
      <c r="B419" s="156"/>
      <c r="C419" s="192" t="s">
        <v>734</v>
      </c>
      <c r="D419" s="159"/>
      <c r="E419" s="160">
        <v>0.5</v>
      </c>
      <c r="F419" s="158"/>
      <c r="G419" s="158"/>
      <c r="H419" s="158"/>
      <c r="I419" s="158"/>
      <c r="J419" s="158"/>
      <c r="K419" s="158"/>
      <c r="L419" s="158"/>
      <c r="M419" s="158"/>
      <c r="N419" s="157"/>
      <c r="O419" s="157"/>
      <c r="P419" s="157"/>
      <c r="Q419" s="157"/>
      <c r="R419" s="158"/>
      <c r="S419" s="158"/>
      <c r="T419" s="158"/>
      <c r="U419" s="158"/>
      <c r="V419" s="158"/>
      <c r="W419" s="158"/>
      <c r="X419" s="158"/>
      <c r="Y419" s="158"/>
      <c r="Z419" s="148"/>
      <c r="AA419" s="148"/>
      <c r="AB419" s="148"/>
      <c r="AC419" s="148"/>
      <c r="AD419" s="148"/>
      <c r="AE419" s="148"/>
      <c r="AF419" s="148"/>
      <c r="AG419" s="148" t="s">
        <v>188</v>
      </c>
      <c r="AH419" s="148">
        <v>5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3" x14ac:dyDescent="0.2">
      <c r="A420" s="155"/>
      <c r="B420" s="156"/>
      <c r="C420" s="192" t="s">
        <v>735</v>
      </c>
      <c r="D420" s="159"/>
      <c r="E420" s="160">
        <v>3.2</v>
      </c>
      <c r="F420" s="158"/>
      <c r="G420" s="158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58"/>
      <c r="Z420" s="148"/>
      <c r="AA420" s="148"/>
      <c r="AB420" s="148"/>
      <c r="AC420" s="148"/>
      <c r="AD420" s="148"/>
      <c r="AE420" s="148"/>
      <c r="AF420" s="148"/>
      <c r="AG420" s="148" t="s">
        <v>188</v>
      </c>
      <c r="AH420" s="148">
        <v>5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x14ac:dyDescent="0.2">
      <c r="A421" s="167" t="s">
        <v>151</v>
      </c>
      <c r="B421" s="168" t="s">
        <v>113</v>
      </c>
      <c r="C421" s="189" t="s">
        <v>114</v>
      </c>
      <c r="D421" s="169"/>
      <c r="E421" s="170"/>
      <c r="F421" s="171"/>
      <c r="G421" s="171">
        <f>SUMIF(AG422:AG426,"&lt;&gt;NOR",G422:G426)</f>
        <v>0</v>
      </c>
      <c r="H421" s="171"/>
      <c r="I421" s="171">
        <f>SUM(I422:I426)</f>
        <v>0</v>
      </c>
      <c r="J421" s="171"/>
      <c r="K421" s="171">
        <f>SUM(K422:K426)</f>
        <v>0</v>
      </c>
      <c r="L421" s="171"/>
      <c r="M421" s="171">
        <f>SUM(M422:M426)</f>
        <v>0</v>
      </c>
      <c r="N421" s="170"/>
      <c r="O421" s="170">
        <f>SUM(O422:O426)</f>
        <v>0.02</v>
      </c>
      <c r="P421" s="170"/>
      <c r="Q421" s="170">
        <f>SUM(Q422:Q426)</f>
        <v>0</v>
      </c>
      <c r="R421" s="171"/>
      <c r="S421" s="171"/>
      <c r="T421" s="172"/>
      <c r="U421" s="166"/>
      <c r="V421" s="166">
        <f>SUM(V422:V426)</f>
        <v>13.700000000000001</v>
      </c>
      <c r="W421" s="166"/>
      <c r="X421" s="166"/>
      <c r="Y421" s="166"/>
      <c r="AG421" t="s">
        <v>152</v>
      </c>
    </row>
    <row r="422" spans="1:60" outlineLevel="1" x14ac:dyDescent="0.2">
      <c r="A422" s="174">
        <v>238</v>
      </c>
      <c r="B422" s="175" t="s">
        <v>736</v>
      </c>
      <c r="C422" s="190" t="s">
        <v>737</v>
      </c>
      <c r="D422" s="176" t="s">
        <v>169</v>
      </c>
      <c r="E422" s="177">
        <v>102</v>
      </c>
      <c r="F422" s="178"/>
      <c r="G422" s="179">
        <f>ROUND(E422*F422,2)</f>
        <v>0</v>
      </c>
      <c r="H422" s="178"/>
      <c r="I422" s="179">
        <f>ROUND(E422*H422,2)</f>
        <v>0</v>
      </c>
      <c r="J422" s="178"/>
      <c r="K422" s="179">
        <f>ROUND(E422*J422,2)</f>
        <v>0</v>
      </c>
      <c r="L422" s="179">
        <v>21</v>
      </c>
      <c r="M422" s="179">
        <f>G422*(1+L422/100)</f>
        <v>0</v>
      </c>
      <c r="N422" s="177">
        <v>1.3999999999999999E-4</v>
      </c>
      <c r="O422" s="177">
        <f>ROUND(E422*N422,2)</f>
        <v>0.01</v>
      </c>
      <c r="P422" s="177">
        <v>0</v>
      </c>
      <c r="Q422" s="177">
        <f>ROUND(E422*P422,2)</f>
        <v>0</v>
      </c>
      <c r="R422" s="179" t="s">
        <v>738</v>
      </c>
      <c r="S422" s="179" t="s">
        <v>157</v>
      </c>
      <c r="T422" s="180" t="s">
        <v>157</v>
      </c>
      <c r="U422" s="158">
        <v>0.10191</v>
      </c>
      <c r="V422" s="158">
        <f>ROUND(E422*U422,2)</f>
        <v>10.39</v>
      </c>
      <c r="W422" s="158"/>
      <c r="X422" s="158" t="s">
        <v>158</v>
      </c>
      <c r="Y422" s="158" t="s">
        <v>159</v>
      </c>
      <c r="Z422" s="148"/>
      <c r="AA422" s="148"/>
      <c r="AB422" s="148"/>
      <c r="AC422" s="148"/>
      <c r="AD422" s="148"/>
      <c r="AE422" s="148"/>
      <c r="AF422" s="148"/>
      <c r="AG422" s="148" t="s">
        <v>160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2" x14ac:dyDescent="0.2">
      <c r="A423" s="155"/>
      <c r="B423" s="156"/>
      <c r="C423" s="192" t="s">
        <v>739</v>
      </c>
      <c r="D423" s="159"/>
      <c r="E423" s="160">
        <v>33</v>
      </c>
      <c r="F423" s="158"/>
      <c r="G423" s="158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8"/>
      <c r="AA423" s="148"/>
      <c r="AB423" s="148"/>
      <c r="AC423" s="148"/>
      <c r="AD423" s="148"/>
      <c r="AE423" s="148"/>
      <c r="AF423" s="148"/>
      <c r="AG423" s="148" t="s">
        <v>188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3" x14ac:dyDescent="0.2">
      <c r="A424" s="155"/>
      <c r="B424" s="156"/>
      <c r="C424" s="192" t="s">
        <v>740</v>
      </c>
      <c r="D424" s="159"/>
      <c r="E424" s="160">
        <v>69</v>
      </c>
      <c r="F424" s="158"/>
      <c r="G424" s="158"/>
      <c r="H424" s="158"/>
      <c r="I424" s="158"/>
      <c r="J424" s="158"/>
      <c r="K424" s="158"/>
      <c r="L424" s="158"/>
      <c r="M424" s="158"/>
      <c r="N424" s="157"/>
      <c r="O424" s="157"/>
      <c r="P424" s="157"/>
      <c r="Q424" s="157"/>
      <c r="R424" s="158"/>
      <c r="S424" s="158"/>
      <c r="T424" s="158"/>
      <c r="U424" s="158"/>
      <c r="V424" s="158"/>
      <c r="W424" s="158"/>
      <c r="X424" s="158"/>
      <c r="Y424" s="158"/>
      <c r="Z424" s="148"/>
      <c r="AA424" s="148"/>
      <c r="AB424" s="148"/>
      <c r="AC424" s="148"/>
      <c r="AD424" s="148"/>
      <c r="AE424" s="148"/>
      <c r="AF424" s="148"/>
      <c r="AG424" s="148" t="s">
        <v>188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74">
        <v>239</v>
      </c>
      <c r="B425" s="175" t="s">
        <v>741</v>
      </c>
      <c r="C425" s="190" t="s">
        <v>742</v>
      </c>
      <c r="D425" s="176" t="s">
        <v>169</v>
      </c>
      <c r="E425" s="177">
        <v>102</v>
      </c>
      <c r="F425" s="178"/>
      <c r="G425" s="179">
        <f>ROUND(E425*F425,2)</f>
        <v>0</v>
      </c>
      <c r="H425" s="178"/>
      <c r="I425" s="179">
        <f>ROUND(E425*H425,2)</f>
        <v>0</v>
      </c>
      <c r="J425" s="178"/>
      <c r="K425" s="179">
        <f>ROUND(E425*J425,2)</f>
        <v>0</v>
      </c>
      <c r="L425" s="179">
        <v>21</v>
      </c>
      <c r="M425" s="179">
        <f>G425*(1+L425/100)</f>
        <v>0</v>
      </c>
      <c r="N425" s="177">
        <v>6.9999999999999994E-5</v>
      </c>
      <c r="O425" s="177">
        <f>ROUND(E425*N425,2)</f>
        <v>0.01</v>
      </c>
      <c r="P425" s="177">
        <v>0</v>
      </c>
      <c r="Q425" s="177">
        <f>ROUND(E425*P425,2)</f>
        <v>0</v>
      </c>
      <c r="R425" s="179" t="s">
        <v>738</v>
      </c>
      <c r="S425" s="179" t="s">
        <v>157</v>
      </c>
      <c r="T425" s="180" t="s">
        <v>157</v>
      </c>
      <c r="U425" s="158">
        <v>3.2480000000000002E-2</v>
      </c>
      <c r="V425" s="158">
        <f>ROUND(E425*U425,2)</f>
        <v>3.31</v>
      </c>
      <c r="W425" s="158"/>
      <c r="X425" s="158" t="s">
        <v>158</v>
      </c>
      <c r="Y425" s="158" t="s">
        <v>159</v>
      </c>
      <c r="Z425" s="148"/>
      <c r="AA425" s="148"/>
      <c r="AB425" s="148"/>
      <c r="AC425" s="148"/>
      <c r="AD425" s="148"/>
      <c r="AE425" s="148"/>
      <c r="AF425" s="148"/>
      <c r="AG425" s="148" t="s">
        <v>160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2" x14ac:dyDescent="0.2">
      <c r="A426" s="155"/>
      <c r="B426" s="156"/>
      <c r="C426" s="192" t="s">
        <v>743</v>
      </c>
      <c r="D426" s="159"/>
      <c r="E426" s="160">
        <v>102</v>
      </c>
      <c r="F426" s="158"/>
      <c r="G426" s="158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8"/>
      <c r="AA426" s="148"/>
      <c r="AB426" s="148"/>
      <c r="AC426" s="148"/>
      <c r="AD426" s="148"/>
      <c r="AE426" s="148"/>
      <c r="AF426" s="148"/>
      <c r="AG426" s="148" t="s">
        <v>188</v>
      </c>
      <c r="AH426" s="148">
        <v>5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x14ac:dyDescent="0.2">
      <c r="A427" s="167" t="s">
        <v>151</v>
      </c>
      <c r="B427" s="168" t="s">
        <v>119</v>
      </c>
      <c r="C427" s="189" t="s">
        <v>120</v>
      </c>
      <c r="D427" s="169"/>
      <c r="E427" s="170"/>
      <c r="F427" s="171"/>
      <c r="G427" s="171">
        <f>SUMIF(AG428:AG473,"&lt;&gt;NOR",G428:G473)</f>
        <v>0</v>
      </c>
      <c r="H427" s="171"/>
      <c r="I427" s="171">
        <f>SUM(I428:I473)</f>
        <v>0</v>
      </c>
      <c r="J427" s="171"/>
      <c r="K427" s="171">
        <f>SUM(K428:K473)</f>
        <v>0</v>
      </c>
      <c r="L427" s="171"/>
      <c r="M427" s="171">
        <f>SUM(M428:M473)</f>
        <v>0</v>
      </c>
      <c r="N427" s="170"/>
      <c r="O427" s="170">
        <f>SUM(O428:O473)</f>
        <v>0</v>
      </c>
      <c r="P427" s="170"/>
      <c r="Q427" s="170">
        <f>SUM(Q428:Q473)</f>
        <v>0</v>
      </c>
      <c r="R427" s="171"/>
      <c r="S427" s="171"/>
      <c r="T427" s="172"/>
      <c r="U427" s="166"/>
      <c r="V427" s="166">
        <f>SUM(V428:V473)</f>
        <v>9.68</v>
      </c>
      <c r="W427" s="166"/>
      <c r="X427" s="166"/>
      <c r="Y427" s="166"/>
      <c r="AG427" t="s">
        <v>152</v>
      </c>
    </row>
    <row r="428" spans="1:60" outlineLevel="1" x14ac:dyDescent="0.2">
      <c r="A428" s="174">
        <v>240</v>
      </c>
      <c r="B428" s="175" t="s">
        <v>744</v>
      </c>
      <c r="C428" s="190" t="s">
        <v>745</v>
      </c>
      <c r="D428" s="176" t="s">
        <v>224</v>
      </c>
      <c r="E428" s="177">
        <v>2.5076700000000001</v>
      </c>
      <c r="F428" s="178"/>
      <c r="G428" s="179">
        <f>ROUND(E428*F428,2)</f>
        <v>0</v>
      </c>
      <c r="H428" s="178"/>
      <c r="I428" s="179">
        <f>ROUND(E428*H428,2)</f>
        <v>0</v>
      </c>
      <c r="J428" s="178"/>
      <c r="K428" s="179">
        <f>ROUND(E428*J428,2)</f>
        <v>0</v>
      </c>
      <c r="L428" s="179">
        <v>21</v>
      </c>
      <c r="M428" s="179">
        <f>G428*(1+L428/100)</f>
        <v>0</v>
      </c>
      <c r="N428" s="177">
        <v>0</v>
      </c>
      <c r="O428" s="177">
        <f>ROUND(E428*N428,2)</f>
        <v>0</v>
      </c>
      <c r="P428" s="177">
        <v>0</v>
      </c>
      <c r="Q428" s="177">
        <f>ROUND(E428*P428,2)</f>
        <v>0</v>
      </c>
      <c r="R428" s="179" t="s">
        <v>746</v>
      </c>
      <c r="S428" s="179" t="s">
        <v>157</v>
      </c>
      <c r="T428" s="180" t="s">
        <v>157</v>
      </c>
      <c r="U428" s="158">
        <v>0.94199999999999995</v>
      </c>
      <c r="V428" s="158">
        <f>ROUND(E428*U428,2)</f>
        <v>2.36</v>
      </c>
      <c r="W428" s="158"/>
      <c r="X428" s="158" t="s">
        <v>158</v>
      </c>
      <c r="Y428" s="158" t="s">
        <v>159</v>
      </c>
      <c r="Z428" s="148"/>
      <c r="AA428" s="148"/>
      <c r="AB428" s="148"/>
      <c r="AC428" s="148"/>
      <c r="AD428" s="148"/>
      <c r="AE428" s="148"/>
      <c r="AF428" s="148"/>
      <c r="AG428" s="148" t="s">
        <v>160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2" x14ac:dyDescent="0.2">
      <c r="A429" s="155"/>
      <c r="B429" s="156"/>
      <c r="C429" s="192" t="s">
        <v>747</v>
      </c>
      <c r="D429" s="159"/>
      <c r="E429" s="160">
        <v>1.26E-2</v>
      </c>
      <c r="F429" s="158"/>
      <c r="G429" s="158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58"/>
      <c r="Z429" s="148"/>
      <c r="AA429" s="148"/>
      <c r="AB429" s="148"/>
      <c r="AC429" s="148"/>
      <c r="AD429" s="148"/>
      <c r="AE429" s="148"/>
      <c r="AF429" s="148"/>
      <c r="AG429" s="148" t="s">
        <v>188</v>
      </c>
      <c r="AH429" s="148">
        <v>7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3" x14ac:dyDescent="0.2">
      <c r="A430" s="155"/>
      <c r="B430" s="156"/>
      <c r="C430" s="192" t="s">
        <v>748</v>
      </c>
      <c r="D430" s="159"/>
      <c r="E430" s="160">
        <v>2.2000000000000001E-3</v>
      </c>
      <c r="F430" s="158"/>
      <c r="G430" s="158"/>
      <c r="H430" s="158"/>
      <c r="I430" s="158"/>
      <c r="J430" s="158"/>
      <c r="K430" s="158"/>
      <c r="L430" s="158"/>
      <c r="M430" s="158"/>
      <c r="N430" s="157"/>
      <c r="O430" s="157"/>
      <c r="P430" s="157"/>
      <c r="Q430" s="157"/>
      <c r="R430" s="158"/>
      <c r="S430" s="158"/>
      <c r="T430" s="158"/>
      <c r="U430" s="158"/>
      <c r="V430" s="158"/>
      <c r="W430" s="158"/>
      <c r="X430" s="158"/>
      <c r="Y430" s="158"/>
      <c r="Z430" s="148"/>
      <c r="AA430" s="148"/>
      <c r="AB430" s="148"/>
      <c r="AC430" s="148"/>
      <c r="AD430" s="148"/>
      <c r="AE430" s="148"/>
      <c r="AF430" s="148"/>
      <c r="AG430" s="148" t="s">
        <v>188</v>
      </c>
      <c r="AH430" s="148">
        <v>7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3" x14ac:dyDescent="0.2">
      <c r="A431" s="155"/>
      <c r="B431" s="156"/>
      <c r="C431" s="192" t="s">
        <v>749</v>
      </c>
      <c r="D431" s="159"/>
      <c r="E431" s="160">
        <v>6.3899999999999998E-3</v>
      </c>
      <c r="F431" s="158"/>
      <c r="G431" s="158"/>
      <c r="H431" s="158"/>
      <c r="I431" s="158"/>
      <c r="J431" s="158"/>
      <c r="K431" s="158"/>
      <c r="L431" s="158"/>
      <c r="M431" s="158"/>
      <c r="N431" s="157"/>
      <c r="O431" s="157"/>
      <c r="P431" s="157"/>
      <c r="Q431" s="157"/>
      <c r="R431" s="158"/>
      <c r="S431" s="158"/>
      <c r="T431" s="158"/>
      <c r="U431" s="158"/>
      <c r="V431" s="158"/>
      <c r="W431" s="158"/>
      <c r="X431" s="158"/>
      <c r="Y431" s="158"/>
      <c r="Z431" s="148"/>
      <c r="AA431" s="148"/>
      <c r="AB431" s="148"/>
      <c r="AC431" s="148"/>
      <c r="AD431" s="148"/>
      <c r="AE431" s="148"/>
      <c r="AF431" s="148"/>
      <c r="AG431" s="148" t="s">
        <v>188</v>
      </c>
      <c r="AH431" s="148">
        <v>7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3" x14ac:dyDescent="0.2">
      <c r="A432" s="155"/>
      <c r="B432" s="156"/>
      <c r="C432" s="192" t="s">
        <v>750</v>
      </c>
      <c r="D432" s="159"/>
      <c r="E432" s="160">
        <v>5.5999999999999995E-4</v>
      </c>
      <c r="F432" s="158"/>
      <c r="G432" s="158"/>
      <c r="H432" s="158"/>
      <c r="I432" s="158"/>
      <c r="J432" s="158"/>
      <c r="K432" s="158"/>
      <c r="L432" s="158"/>
      <c r="M432" s="158"/>
      <c r="N432" s="157"/>
      <c r="O432" s="157"/>
      <c r="P432" s="157"/>
      <c r="Q432" s="157"/>
      <c r="R432" s="158"/>
      <c r="S432" s="158"/>
      <c r="T432" s="158"/>
      <c r="U432" s="158"/>
      <c r="V432" s="158"/>
      <c r="W432" s="158"/>
      <c r="X432" s="158"/>
      <c r="Y432" s="158"/>
      <c r="Z432" s="148"/>
      <c r="AA432" s="148"/>
      <c r="AB432" s="148"/>
      <c r="AC432" s="148"/>
      <c r="AD432" s="148"/>
      <c r="AE432" s="148"/>
      <c r="AF432" s="148"/>
      <c r="AG432" s="148" t="s">
        <v>188</v>
      </c>
      <c r="AH432" s="148">
        <v>7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3" x14ac:dyDescent="0.2">
      <c r="A433" s="155"/>
      <c r="B433" s="156"/>
      <c r="C433" s="192" t="s">
        <v>751</v>
      </c>
      <c r="D433" s="159"/>
      <c r="E433" s="160">
        <v>7.3800000000000003E-3</v>
      </c>
      <c r="F433" s="158"/>
      <c r="G433" s="158"/>
      <c r="H433" s="158"/>
      <c r="I433" s="158"/>
      <c r="J433" s="158"/>
      <c r="K433" s="158"/>
      <c r="L433" s="158"/>
      <c r="M433" s="158"/>
      <c r="N433" s="157"/>
      <c r="O433" s="157"/>
      <c r="P433" s="157"/>
      <c r="Q433" s="157"/>
      <c r="R433" s="158"/>
      <c r="S433" s="158"/>
      <c r="T433" s="158"/>
      <c r="U433" s="158"/>
      <c r="V433" s="158"/>
      <c r="W433" s="158"/>
      <c r="X433" s="158"/>
      <c r="Y433" s="158"/>
      <c r="Z433" s="148"/>
      <c r="AA433" s="148"/>
      <c r="AB433" s="148"/>
      <c r="AC433" s="148"/>
      <c r="AD433" s="148"/>
      <c r="AE433" s="148"/>
      <c r="AF433" s="148"/>
      <c r="AG433" s="148" t="s">
        <v>188</v>
      </c>
      <c r="AH433" s="148">
        <v>7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3" x14ac:dyDescent="0.2">
      <c r="A434" s="155"/>
      <c r="B434" s="156"/>
      <c r="C434" s="192" t="s">
        <v>752</v>
      </c>
      <c r="D434" s="159"/>
      <c r="E434" s="160">
        <v>4.2000000000000002E-4</v>
      </c>
      <c r="F434" s="158"/>
      <c r="G434" s="158"/>
      <c r="H434" s="158"/>
      <c r="I434" s="158"/>
      <c r="J434" s="158"/>
      <c r="K434" s="158"/>
      <c r="L434" s="158"/>
      <c r="M434" s="158"/>
      <c r="N434" s="157"/>
      <c r="O434" s="157"/>
      <c r="P434" s="157"/>
      <c r="Q434" s="157"/>
      <c r="R434" s="158"/>
      <c r="S434" s="158"/>
      <c r="T434" s="158"/>
      <c r="U434" s="158"/>
      <c r="V434" s="158"/>
      <c r="W434" s="158"/>
      <c r="X434" s="158"/>
      <c r="Y434" s="158"/>
      <c r="Z434" s="148"/>
      <c r="AA434" s="148"/>
      <c r="AB434" s="148"/>
      <c r="AC434" s="148"/>
      <c r="AD434" s="148"/>
      <c r="AE434" s="148"/>
      <c r="AF434" s="148"/>
      <c r="AG434" s="148" t="s">
        <v>188</v>
      </c>
      <c r="AH434" s="148">
        <v>7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3" x14ac:dyDescent="0.2">
      <c r="A435" s="155"/>
      <c r="B435" s="156"/>
      <c r="C435" s="192" t="s">
        <v>753</v>
      </c>
      <c r="D435" s="159"/>
      <c r="E435" s="160">
        <v>1.4400000000000001E-3</v>
      </c>
      <c r="F435" s="158"/>
      <c r="G435" s="158"/>
      <c r="H435" s="158"/>
      <c r="I435" s="158"/>
      <c r="J435" s="158"/>
      <c r="K435" s="158"/>
      <c r="L435" s="158"/>
      <c r="M435" s="158"/>
      <c r="N435" s="157"/>
      <c r="O435" s="157"/>
      <c r="P435" s="157"/>
      <c r="Q435" s="157"/>
      <c r="R435" s="158"/>
      <c r="S435" s="158"/>
      <c r="T435" s="158"/>
      <c r="U435" s="158"/>
      <c r="V435" s="158"/>
      <c r="W435" s="158"/>
      <c r="X435" s="158"/>
      <c r="Y435" s="158"/>
      <c r="Z435" s="148"/>
      <c r="AA435" s="148"/>
      <c r="AB435" s="148"/>
      <c r="AC435" s="148"/>
      <c r="AD435" s="148"/>
      <c r="AE435" s="148"/>
      <c r="AF435" s="148"/>
      <c r="AG435" s="148" t="s">
        <v>188</v>
      </c>
      <c r="AH435" s="148">
        <v>7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3" x14ac:dyDescent="0.2">
      <c r="A436" s="155"/>
      <c r="B436" s="156"/>
      <c r="C436" s="192" t="s">
        <v>754</v>
      </c>
      <c r="D436" s="159"/>
      <c r="E436" s="160">
        <v>4.3E-3</v>
      </c>
      <c r="F436" s="158"/>
      <c r="G436" s="158"/>
      <c r="H436" s="158"/>
      <c r="I436" s="158"/>
      <c r="J436" s="158"/>
      <c r="K436" s="158"/>
      <c r="L436" s="158"/>
      <c r="M436" s="158"/>
      <c r="N436" s="157"/>
      <c r="O436" s="157"/>
      <c r="P436" s="157"/>
      <c r="Q436" s="157"/>
      <c r="R436" s="158"/>
      <c r="S436" s="158"/>
      <c r="T436" s="158"/>
      <c r="U436" s="158"/>
      <c r="V436" s="158"/>
      <c r="W436" s="158"/>
      <c r="X436" s="158"/>
      <c r="Y436" s="158"/>
      <c r="Z436" s="148"/>
      <c r="AA436" s="148"/>
      <c r="AB436" s="148"/>
      <c r="AC436" s="148"/>
      <c r="AD436" s="148"/>
      <c r="AE436" s="148"/>
      <c r="AF436" s="148"/>
      <c r="AG436" s="148" t="s">
        <v>188</v>
      </c>
      <c r="AH436" s="148">
        <v>7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3" x14ac:dyDescent="0.2">
      <c r="A437" s="155"/>
      <c r="B437" s="156"/>
      <c r="C437" s="192" t="s">
        <v>755</v>
      </c>
      <c r="D437" s="159"/>
      <c r="E437" s="160">
        <v>1.494E-2</v>
      </c>
      <c r="F437" s="158"/>
      <c r="G437" s="158"/>
      <c r="H437" s="158"/>
      <c r="I437" s="158"/>
      <c r="J437" s="158"/>
      <c r="K437" s="158"/>
      <c r="L437" s="158"/>
      <c r="M437" s="158"/>
      <c r="N437" s="157"/>
      <c r="O437" s="157"/>
      <c r="P437" s="157"/>
      <c r="Q437" s="157"/>
      <c r="R437" s="158"/>
      <c r="S437" s="158"/>
      <c r="T437" s="158"/>
      <c r="U437" s="158"/>
      <c r="V437" s="158"/>
      <c r="W437" s="158"/>
      <c r="X437" s="158"/>
      <c r="Y437" s="158"/>
      <c r="Z437" s="148"/>
      <c r="AA437" s="148"/>
      <c r="AB437" s="148"/>
      <c r="AC437" s="148"/>
      <c r="AD437" s="148"/>
      <c r="AE437" s="148"/>
      <c r="AF437" s="148"/>
      <c r="AG437" s="148" t="s">
        <v>188</v>
      </c>
      <c r="AH437" s="148">
        <v>7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3" x14ac:dyDescent="0.2">
      <c r="A438" s="155"/>
      <c r="B438" s="156"/>
      <c r="C438" s="192" t="s">
        <v>756</v>
      </c>
      <c r="D438" s="159"/>
      <c r="E438" s="160">
        <v>1.5049999999999999E-2</v>
      </c>
      <c r="F438" s="158"/>
      <c r="G438" s="158"/>
      <c r="H438" s="158"/>
      <c r="I438" s="158"/>
      <c r="J438" s="158"/>
      <c r="K438" s="158"/>
      <c r="L438" s="158"/>
      <c r="M438" s="158"/>
      <c r="N438" s="157"/>
      <c r="O438" s="157"/>
      <c r="P438" s="157"/>
      <c r="Q438" s="157"/>
      <c r="R438" s="158"/>
      <c r="S438" s="158"/>
      <c r="T438" s="158"/>
      <c r="U438" s="158"/>
      <c r="V438" s="158"/>
      <c r="W438" s="158"/>
      <c r="X438" s="158"/>
      <c r="Y438" s="158"/>
      <c r="Z438" s="148"/>
      <c r="AA438" s="148"/>
      <c r="AB438" s="148"/>
      <c r="AC438" s="148"/>
      <c r="AD438" s="148"/>
      <c r="AE438" s="148"/>
      <c r="AF438" s="148"/>
      <c r="AG438" s="148" t="s">
        <v>188</v>
      </c>
      <c r="AH438" s="148">
        <v>7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3" x14ac:dyDescent="0.2">
      <c r="A439" s="155"/>
      <c r="B439" s="156"/>
      <c r="C439" s="192" t="s">
        <v>757</v>
      </c>
      <c r="D439" s="159"/>
      <c r="E439" s="160">
        <v>8.2799999999999992E-3</v>
      </c>
      <c r="F439" s="158"/>
      <c r="G439" s="158"/>
      <c r="H439" s="158"/>
      <c r="I439" s="158"/>
      <c r="J439" s="158"/>
      <c r="K439" s="158"/>
      <c r="L439" s="158"/>
      <c r="M439" s="158"/>
      <c r="N439" s="157"/>
      <c r="O439" s="157"/>
      <c r="P439" s="157"/>
      <c r="Q439" s="157"/>
      <c r="R439" s="158"/>
      <c r="S439" s="158"/>
      <c r="T439" s="158"/>
      <c r="U439" s="158"/>
      <c r="V439" s="158"/>
      <c r="W439" s="158"/>
      <c r="X439" s="158"/>
      <c r="Y439" s="158"/>
      <c r="Z439" s="148"/>
      <c r="AA439" s="148"/>
      <c r="AB439" s="148"/>
      <c r="AC439" s="148"/>
      <c r="AD439" s="148"/>
      <c r="AE439" s="148"/>
      <c r="AF439" s="148"/>
      <c r="AG439" s="148" t="s">
        <v>188</v>
      </c>
      <c r="AH439" s="148">
        <v>7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3" x14ac:dyDescent="0.2">
      <c r="A440" s="155"/>
      <c r="B440" s="156"/>
      <c r="C440" s="192" t="s">
        <v>758</v>
      </c>
      <c r="D440" s="159"/>
      <c r="E440" s="160">
        <v>1.0845</v>
      </c>
      <c r="F440" s="158"/>
      <c r="G440" s="158"/>
      <c r="H440" s="158"/>
      <c r="I440" s="158"/>
      <c r="J440" s="158"/>
      <c r="K440" s="158"/>
      <c r="L440" s="158"/>
      <c r="M440" s="158"/>
      <c r="N440" s="157"/>
      <c r="O440" s="157"/>
      <c r="P440" s="157"/>
      <c r="Q440" s="157"/>
      <c r="R440" s="158"/>
      <c r="S440" s="158"/>
      <c r="T440" s="158"/>
      <c r="U440" s="158"/>
      <c r="V440" s="158"/>
      <c r="W440" s="158"/>
      <c r="X440" s="158"/>
      <c r="Y440" s="158"/>
      <c r="Z440" s="148"/>
      <c r="AA440" s="148"/>
      <c r="AB440" s="148"/>
      <c r="AC440" s="148"/>
      <c r="AD440" s="148"/>
      <c r="AE440" s="148"/>
      <c r="AF440" s="148"/>
      <c r="AG440" s="148" t="s">
        <v>188</v>
      </c>
      <c r="AH440" s="148">
        <v>7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3" x14ac:dyDescent="0.2">
      <c r="A441" s="155"/>
      <c r="B441" s="156"/>
      <c r="C441" s="192" t="s">
        <v>759</v>
      </c>
      <c r="D441" s="159"/>
      <c r="E441" s="160">
        <v>0.315</v>
      </c>
      <c r="F441" s="158"/>
      <c r="G441" s="158"/>
      <c r="H441" s="158"/>
      <c r="I441" s="158"/>
      <c r="J441" s="158"/>
      <c r="K441" s="158"/>
      <c r="L441" s="158"/>
      <c r="M441" s="158"/>
      <c r="N441" s="157"/>
      <c r="O441" s="157"/>
      <c r="P441" s="157"/>
      <c r="Q441" s="157"/>
      <c r="R441" s="158"/>
      <c r="S441" s="158"/>
      <c r="T441" s="158"/>
      <c r="U441" s="158"/>
      <c r="V441" s="158"/>
      <c r="W441" s="158"/>
      <c r="X441" s="158"/>
      <c r="Y441" s="158"/>
      <c r="Z441" s="148"/>
      <c r="AA441" s="148"/>
      <c r="AB441" s="148"/>
      <c r="AC441" s="148"/>
      <c r="AD441" s="148"/>
      <c r="AE441" s="148"/>
      <c r="AF441" s="148"/>
      <c r="AG441" s="148" t="s">
        <v>188</v>
      </c>
      <c r="AH441" s="148">
        <v>7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3" x14ac:dyDescent="0.2">
      <c r="A442" s="155"/>
      <c r="B442" s="156"/>
      <c r="C442" s="192" t="s">
        <v>760</v>
      </c>
      <c r="D442" s="159"/>
      <c r="E442" s="160">
        <v>0.312</v>
      </c>
      <c r="F442" s="158"/>
      <c r="G442" s="158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58"/>
      <c r="Z442" s="148"/>
      <c r="AA442" s="148"/>
      <c r="AB442" s="148"/>
      <c r="AC442" s="148"/>
      <c r="AD442" s="148"/>
      <c r="AE442" s="148"/>
      <c r="AF442" s="148"/>
      <c r="AG442" s="148" t="s">
        <v>188</v>
      </c>
      <c r="AH442" s="148">
        <v>7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3" x14ac:dyDescent="0.2">
      <c r="A443" s="155"/>
      <c r="B443" s="156"/>
      <c r="C443" s="192" t="s">
        <v>761</v>
      </c>
      <c r="D443" s="159"/>
      <c r="E443" s="160">
        <v>3.0000000000000001E-3</v>
      </c>
      <c r="F443" s="158"/>
      <c r="G443" s="158"/>
      <c r="H443" s="158"/>
      <c r="I443" s="158"/>
      <c r="J443" s="158"/>
      <c r="K443" s="158"/>
      <c r="L443" s="158"/>
      <c r="M443" s="158"/>
      <c r="N443" s="157"/>
      <c r="O443" s="157"/>
      <c r="P443" s="157"/>
      <c r="Q443" s="157"/>
      <c r="R443" s="158"/>
      <c r="S443" s="158"/>
      <c r="T443" s="158"/>
      <c r="U443" s="158"/>
      <c r="V443" s="158"/>
      <c r="W443" s="158"/>
      <c r="X443" s="158"/>
      <c r="Y443" s="158"/>
      <c r="Z443" s="148"/>
      <c r="AA443" s="148"/>
      <c r="AB443" s="148"/>
      <c r="AC443" s="148"/>
      <c r="AD443" s="148"/>
      <c r="AE443" s="148"/>
      <c r="AF443" s="148"/>
      <c r="AG443" s="148" t="s">
        <v>188</v>
      </c>
      <c r="AH443" s="148">
        <v>7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3" x14ac:dyDescent="0.2">
      <c r="A444" s="155"/>
      <c r="B444" s="156"/>
      <c r="C444" s="192" t="s">
        <v>762</v>
      </c>
      <c r="D444" s="159"/>
      <c r="E444" s="160">
        <v>0.03</v>
      </c>
      <c r="F444" s="158"/>
      <c r="G444" s="158"/>
      <c r="H444" s="158"/>
      <c r="I444" s="158"/>
      <c r="J444" s="158"/>
      <c r="K444" s="158"/>
      <c r="L444" s="158"/>
      <c r="M444" s="158"/>
      <c r="N444" s="157"/>
      <c r="O444" s="157"/>
      <c r="P444" s="157"/>
      <c r="Q444" s="157"/>
      <c r="R444" s="158"/>
      <c r="S444" s="158"/>
      <c r="T444" s="158"/>
      <c r="U444" s="158"/>
      <c r="V444" s="158"/>
      <c r="W444" s="158"/>
      <c r="X444" s="158"/>
      <c r="Y444" s="158"/>
      <c r="Z444" s="148"/>
      <c r="AA444" s="148"/>
      <c r="AB444" s="148"/>
      <c r="AC444" s="148"/>
      <c r="AD444" s="148"/>
      <c r="AE444" s="148"/>
      <c r="AF444" s="148"/>
      <c r="AG444" s="148" t="s">
        <v>188</v>
      </c>
      <c r="AH444" s="148">
        <v>7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3" x14ac:dyDescent="0.2">
      <c r="A445" s="155"/>
      <c r="B445" s="156"/>
      <c r="C445" s="192" t="s">
        <v>763</v>
      </c>
      <c r="D445" s="159"/>
      <c r="E445" s="160">
        <v>0.37431999999999999</v>
      </c>
      <c r="F445" s="158"/>
      <c r="G445" s="158"/>
      <c r="H445" s="158"/>
      <c r="I445" s="158"/>
      <c r="J445" s="158"/>
      <c r="K445" s="158"/>
      <c r="L445" s="158"/>
      <c r="M445" s="158"/>
      <c r="N445" s="157"/>
      <c r="O445" s="157"/>
      <c r="P445" s="157"/>
      <c r="Q445" s="157"/>
      <c r="R445" s="158"/>
      <c r="S445" s="158"/>
      <c r="T445" s="158"/>
      <c r="U445" s="158"/>
      <c r="V445" s="158"/>
      <c r="W445" s="158"/>
      <c r="X445" s="158"/>
      <c r="Y445" s="158"/>
      <c r="Z445" s="148"/>
      <c r="AA445" s="148"/>
      <c r="AB445" s="148"/>
      <c r="AC445" s="148"/>
      <c r="AD445" s="148"/>
      <c r="AE445" s="148"/>
      <c r="AF445" s="148"/>
      <c r="AG445" s="148" t="s">
        <v>188</v>
      </c>
      <c r="AH445" s="148">
        <v>7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3" x14ac:dyDescent="0.2">
      <c r="A446" s="155"/>
      <c r="B446" s="156"/>
      <c r="C446" s="192" t="s">
        <v>764</v>
      </c>
      <c r="D446" s="159"/>
      <c r="E446" s="160">
        <v>5.0800000000000003E-3</v>
      </c>
      <c r="F446" s="158"/>
      <c r="G446" s="158"/>
      <c r="H446" s="158"/>
      <c r="I446" s="158"/>
      <c r="J446" s="158"/>
      <c r="K446" s="158"/>
      <c r="L446" s="158"/>
      <c r="M446" s="158"/>
      <c r="N446" s="157"/>
      <c r="O446" s="157"/>
      <c r="P446" s="157"/>
      <c r="Q446" s="157"/>
      <c r="R446" s="158"/>
      <c r="S446" s="158"/>
      <c r="T446" s="158"/>
      <c r="U446" s="158"/>
      <c r="V446" s="158"/>
      <c r="W446" s="158"/>
      <c r="X446" s="158"/>
      <c r="Y446" s="158"/>
      <c r="Z446" s="148"/>
      <c r="AA446" s="148"/>
      <c r="AB446" s="148"/>
      <c r="AC446" s="148"/>
      <c r="AD446" s="148"/>
      <c r="AE446" s="148"/>
      <c r="AF446" s="148"/>
      <c r="AG446" s="148" t="s">
        <v>188</v>
      </c>
      <c r="AH446" s="148">
        <v>7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3" x14ac:dyDescent="0.2">
      <c r="A447" s="155"/>
      <c r="B447" s="156"/>
      <c r="C447" s="192" t="s">
        <v>765</v>
      </c>
      <c r="D447" s="159"/>
      <c r="E447" s="160">
        <v>4.7300000000000002E-2</v>
      </c>
      <c r="F447" s="158"/>
      <c r="G447" s="158"/>
      <c r="H447" s="158"/>
      <c r="I447" s="158"/>
      <c r="J447" s="158"/>
      <c r="K447" s="158"/>
      <c r="L447" s="158"/>
      <c r="M447" s="158"/>
      <c r="N447" s="157"/>
      <c r="O447" s="157"/>
      <c r="P447" s="157"/>
      <c r="Q447" s="157"/>
      <c r="R447" s="158"/>
      <c r="S447" s="158"/>
      <c r="T447" s="158"/>
      <c r="U447" s="158"/>
      <c r="V447" s="158"/>
      <c r="W447" s="158"/>
      <c r="X447" s="158"/>
      <c r="Y447" s="158"/>
      <c r="Z447" s="148"/>
      <c r="AA447" s="148"/>
      <c r="AB447" s="148"/>
      <c r="AC447" s="148"/>
      <c r="AD447" s="148"/>
      <c r="AE447" s="148"/>
      <c r="AF447" s="148"/>
      <c r="AG447" s="148" t="s">
        <v>188</v>
      </c>
      <c r="AH447" s="148">
        <v>7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3" x14ac:dyDescent="0.2">
      <c r="A448" s="155"/>
      <c r="B448" s="156"/>
      <c r="C448" s="192" t="s">
        <v>766</v>
      </c>
      <c r="D448" s="159"/>
      <c r="E448" s="160">
        <v>0.1164</v>
      </c>
      <c r="F448" s="158"/>
      <c r="G448" s="158"/>
      <c r="H448" s="158"/>
      <c r="I448" s="158"/>
      <c r="J448" s="158"/>
      <c r="K448" s="158"/>
      <c r="L448" s="158"/>
      <c r="M448" s="158"/>
      <c r="N448" s="157"/>
      <c r="O448" s="157"/>
      <c r="P448" s="157"/>
      <c r="Q448" s="157"/>
      <c r="R448" s="158"/>
      <c r="S448" s="158"/>
      <c r="T448" s="158"/>
      <c r="U448" s="158"/>
      <c r="V448" s="158"/>
      <c r="W448" s="158"/>
      <c r="X448" s="158"/>
      <c r="Y448" s="158"/>
      <c r="Z448" s="148"/>
      <c r="AA448" s="148"/>
      <c r="AB448" s="148"/>
      <c r="AC448" s="148"/>
      <c r="AD448" s="148"/>
      <c r="AE448" s="148"/>
      <c r="AF448" s="148"/>
      <c r="AG448" s="148" t="s">
        <v>188</v>
      </c>
      <c r="AH448" s="148">
        <v>7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3" x14ac:dyDescent="0.2">
      <c r="A449" s="155"/>
      <c r="B449" s="156"/>
      <c r="C449" s="192" t="s">
        <v>767</v>
      </c>
      <c r="D449" s="159"/>
      <c r="E449" s="160">
        <v>6.9999999999999999E-4</v>
      </c>
      <c r="F449" s="158"/>
      <c r="G449" s="158"/>
      <c r="H449" s="158"/>
      <c r="I449" s="158"/>
      <c r="J449" s="158"/>
      <c r="K449" s="158"/>
      <c r="L449" s="158"/>
      <c r="M449" s="158"/>
      <c r="N449" s="157"/>
      <c r="O449" s="157"/>
      <c r="P449" s="157"/>
      <c r="Q449" s="157"/>
      <c r="R449" s="158"/>
      <c r="S449" s="158"/>
      <c r="T449" s="158"/>
      <c r="U449" s="158"/>
      <c r="V449" s="158"/>
      <c r="W449" s="158"/>
      <c r="X449" s="158"/>
      <c r="Y449" s="158"/>
      <c r="Z449" s="148"/>
      <c r="AA449" s="148"/>
      <c r="AB449" s="148"/>
      <c r="AC449" s="148"/>
      <c r="AD449" s="148"/>
      <c r="AE449" s="148"/>
      <c r="AF449" s="148"/>
      <c r="AG449" s="148" t="s">
        <v>188</v>
      </c>
      <c r="AH449" s="148">
        <v>7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3" x14ac:dyDescent="0.2">
      <c r="A450" s="155"/>
      <c r="B450" s="156"/>
      <c r="C450" s="192" t="s">
        <v>768</v>
      </c>
      <c r="D450" s="159"/>
      <c r="E450" s="160">
        <v>2.8800000000000002E-3</v>
      </c>
      <c r="F450" s="158"/>
      <c r="G450" s="158"/>
      <c r="H450" s="158"/>
      <c r="I450" s="158"/>
      <c r="J450" s="158"/>
      <c r="K450" s="158"/>
      <c r="L450" s="158"/>
      <c r="M450" s="158"/>
      <c r="N450" s="157"/>
      <c r="O450" s="157"/>
      <c r="P450" s="157"/>
      <c r="Q450" s="157"/>
      <c r="R450" s="158"/>
      <c r="S450" s="158"/>
      <c r="T450" s="158"/>
      <c r="U450" s="158"/>
      <c r="V450" s="158"/>
      <c r="W450" s="158"/>
      <c r="X450" s="158"/>
      <c r="Y450" s="158"/>
      <c r="Z450" s="148"/>
      <c r="AA450" s="148"/>
      <c r="AB450" s="148"/>
      <c r="AC450" s="148"/>
      <c r="AD450" s="148"/>
      <c r="AE450" s="148"/>
      <c r="AF450" s="148"/>
      <c r="AG450" s="148" t="s">
        <v>188</v>
      </c>
      <c r="AH450" s="148">
        <v>7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3" x14ac:dyDescent="0.2">
      <c r="A451" s="155"/>
      <c r="B451" s="156"/>
      <c r="C451" s="192" t="s">
        <v>769</v>
      </c>
      <c r="D451" s="159"/>
      <c r="E451" s="160">
        <v>2.15E-3</v>
      </c>
      <c r="F451" s="158"/>
      <c r="G451" s="158"/>
      <c r="H451" s="158"/>
      <c r="I451" s="158"/>
      <c r="J451" s="158"/>
      <c r="K451" s="158"/>
      <c r="L451" s="158"/>
      <c r="M451" s="158"/>
      <c r="N451" s="157"/>
      <c r="O451" s="157"/>
      <c r="P451" s="157"/>
      <c r="Q451" s="157"/>
      <c r="R451" s="158"/>
      <c r="S451" s="158"/>
      <c r="T451" s="158"/>
      <c r="U451" s="158"/>
      <c r="V451" s="158"/>
      <c r="W451" s="158"/>
      <c r="X451" s="158"/>
      <c r="Y451" s="158"/>
      <c r="Z451" s="148"/>
      <c r="AA451" s="148"/>
      <c r="AB451" s="148"/>
      <c r="AC451" s="148"/>
      <c r="AD451" s="148"/>
      <c r="AE451" s="148"/>
      <c r="AF451" s="148"/>
      <c r="AG451" s="148" t="s">
        <v>188</v>
      </c>
      <c r="AH451" s="148">
        <v>7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3" x14ac:dyDescent="0.2">
      <c r="A452" s="155"/>
      <c r="B452" s="156"/>
      <c r="C452" s="192" t="s">
        <v>770</v>
      </c>
      <c r="D452" s="159"/>
      <c r="E452" s="160">
        <v>7.4700000000000001E-3</v>
      </c>
      <c r="F452" s="158"/>
      <c r="G452" s="158"/>
      <c r="H452" s="158"/>
      <c r="I452" s="158"/>
      <c r="J452" s="158"/>
      <c r="K452" s="158"/>
      <c r="L452" s="158"/>
      <c r="M452" s="158"/>
      <c r="N452" s="157"/>
      <c r="O452" s="157"/>
      <c r="P452" s="157"/>
      <c r="Q452" s="157"/>
      <c r="R452" s="158"/>
      <c r="S452" s="158"/>
      <c r="T452" s="158"/>
      <c r="U452" s="158"/>
      <c r="V452" s="158"/>
      <c r="W452" s="158"/>
      <c r="X452" s="158"/>
      <c r="Y452" s="158"/>
      <c r="Z452" s="148"/>
      <c r="AA452" s="148"/>
      <c r="AB452" s="148"/>
      <c r="AC452" s="148"/>
      <c r="AD452" s="148"/>
      <c r="AE452" s="148"/>
      <c r="AF452" s="148"/>
      <c r="AG452" s="148" t="s">
        <v>188</v>
      </c>
      <c r="AH452" s="148">
        <v>7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3" x14ac:dyDescent="0.2">
      <c r="A453" s="155"/>
      <c r="B453" s="156"/>
      <c r="C453" s="192" t="s">
        <v>771</v>
      </c>
      <c r="D453" s="159"/>
      <c r="E453" s="160">
        <v>1.7010000000000001E-2</v>
      </c>
      <c r="F453" s="158"/>
      <c r="G453" s="158"/>
      <c r="H453" s="158"/>
      <c r="I453" s="158"/>
      <c r="J453" s="158"/>
      <c r="K453" s="158"/>
      <c r="L453" s="158"/>
      <c r="M453" s="158"/>
      <c r="N453" s="157"/>
      <c r="O453" s="157"/>
      <c r="P453" s="157"/>
      <c r="Q453" s="157"/>
      <c r="R453" s="158"/>
      <c r="S453" s="158"/>
      <c r="T453" s="158"/>
      <c r="U453" s="158"/>
      <c r="V453" s="158"/>
      <c r="W453" s="158"/>
      <c r="X453" s="158"/>
      <c r="Y453" s="158"/>
      <c r="Z453" s="148"/>
      <c r="AA453" s="148"/>
      <c r="AB453" s="148"/>
      <c r="AC453" s="148"/>
      <c r="AD453" s="148"/>
      <c r="AE453" s="148"/>
      <c r="AF453" s="148"/>
      <c r="AG453" s="148" t="s">
        <v>188</v>
      </c>
      <c r="AH453" s="148">
        <v>7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3" x14ac:dyDescent="0.2">
      <c r="A454" s="155"/>
      <c r="B454" s="156"/>
      <c r="C454" s="192" t="s">
        <v>772</v>
      </c>
      <c r="D454" s="159"/>
      <c r="E454" s="160">
        <v>4.4999999999999997E-3</v>
      </c>
      <c r="F454" s="158"/>
      <c r="G454" s="158"/>
      <c r="H454" s="158"/>
      <c r="I454" s="158"/>
      <c r="J454" s="158"/>
      <c r="K454" s="158"/>
      <c r="L454" s="158"/>
      <c r="M454" s="158"/>
      <c r="N454" s="157"/>
      <c r="O454" s="157"/>
      <c r="P454" s="157"/>
      <c r="Q454" s="157"/>
      <c r="R454" s="158"/>
      <c r="S454" s="158"/>
      <c r="T454" s="158"/>
      <c r="U454" s="158"/>
      <c r="V454" s="158"/>
      <c r="W454" s="158"/>
      <c r="X454" s="158"/>
      <c r="Y454" s="158"/>
      <c r="Z454" s="148"/>
      <c r="AA454" s="148"/>
      <c r="AB454" s="148"/>
      <c r="AC454" s="148"/>
      <c r="AD454" s="148"/>
      <c r="AE454" s="148"/>
      <c r="AF454" s="148"/>
      <c r="AG454" s="148" t="s">
        <v>188</v>
      </c>
      <c r="AH454" s="148">
        <v>7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3" x14ac:dyDescent="0.2">
      <c r="A455" s="155"/>
      <c r="B455" s="156"/>
      <c r="C455" s="192" t="s">
        <v>773</v>
      </c>
      <c r="D455" s="159"/>
      <c r="E455" s="160">
        <v>5.4999999999999997E-3</v>
      </c>
      <c r="F455" s="158"/>
      <c r="G455" s="158"/>
      <c r="H455" s="158"/>
      <c r="I455" s="158"/>
      <c r="J455" s="158"/>
      <c r="K455" s="158"/>
      <c r="L455" s="158"/>
      <c r="M455" s="158"/>
      <c r="N455" s="157"/>
      <c r="O455" s="157"/>
      <c r="P455" s="157"/>
      <c r="Q455" s="157"/>
      <c r="R455" s="158"/>
      <c r="S455" s="158"/>
      <c r="T455" s="158"/>
      <c r="U455" s="158"/>
      <c r="V455" s="158"/>
      <c r="W455" s="158"/>
      <c r="X455" s="158"/>
      <c r="Y455" s="158"/>
      <c r="Z455" s="148"/>
      <c r="AA455" s="148"/>
      <c r="AB455" s="148"/>
      <c r="AC455" s="148"/>
      <c r="AD455" s="148"/>
      <c r="AE455" s="148"/>
      <c r="AF455" s="148"/>
      <c r="AG455" s="148" t="s">
        <v>188</v>
      </c>
      <c r="AH455" s="148">
        <v>7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3" x14ac:dyDescent="0.2">
      <c r="A456" s="155"/>
      <c r="B456" s="156"/>
      <c r="C456" s="192" t="s">
        <v>774</v>
      </c>
      <c r="D456" s="159"/>
      <c r="E456" s="160">
        <v>3.0800000000000001E-2</v>
      </c>
      <c r="F456" s="158"/>
      <c r="G456" s="158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58"/>
      <c r="Z456" s="148"/>
      <c r="AA456" s="148"/>
      <c r="AB456" s="148"/>
      <c r="AC456" s="148"/>
      <c r="AD456" s="148"/>
      <c r="AE456" s="148"/>
      <c r="AF456" s="148"/>
      <c r="AG456" s="148" t="s">
        <v>188</v>
      </c>
      <c r="AH456" s="148">
        <v>7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3" x14ac:dyDescent="0.2">
      <c r="A457" s="155"/>
      <c r="B457" s="156"/>
      <c r="C457" s="192" t="s">
        <v>775</v>
      </c>
      <c r="D457" s="159"/>
      <c r="E457" s="160">
        <v>4.5499999999999999E-2</v>
      </c>
      <c r="F457" s="158"/>
      <c r="G457" s="158"/>
      <c r="H457" s="158"/>
      <c r="I457" s="158"/>
      <c r="J457" s="158"/>
      <c r="K457" s="158"/>
      <c r="L457" s="158"/>
      <c r="M457" s="158"/>
      <c r="N457" s="157"/>
      <c r="O457" s="157"/>
      <c r="P457" s="157"/>
      <c r="Q457" s="157"/>
      <c r="R457" s="158"/>
      <c r="S457" s="158"/>
      <c r="T457" s="158"/>
      <c r="U457" s="158"/>
      <c r="V457" s="158"/>
      <c r="W457" s="158"/>
      <c r="X457" s="158"/>
      <c r="Y457" s="158"/>
      <c r="Z457" s="148"/>
      <c r="AA457" s="148"/>
      <c r="AB457" s="148"/>
      <c r="AC457" s="148"/>
      <c r="AD457" s="148"/>
      <c r="AE457" s="148"/>
      <c r="AF457" s="148"/>
      <c r="AG457" s="148" t="s">
        <v>188</v>
      </c>
      <c r="AH457" s="148">
        <v>7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3" x14ac:dyDescent="0.2">
      <c r="A458" s="155"/>
      <c r="B458" s="156"/>
      <c r="C458" s="192" t="s">
        <v>776</v>
      </c>
      <c r="D458" s="159"/>
      <c r="E458" s="160">
        <v>0.03</v>
      </c>
      <c r="F458" s="158"/>
      <c r="G458" s="158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58"/>
      <c r="Z458" s="148"/>
      <c r="AA458" s="148"/>
      <c r="AB458" s="148"/>
      <c r="AC458" s="148"/>
      <c r="AD458" s="148"/>
      <c r="AE458" s="148"/>
      <c r="AF458" s="148"/>
      <c r="AG458" s="148" t="s">
        <v>188</v>
      </c>
      <c r="AH458" s="148">
        <v>7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ht="22.5" outlineLevel="1" x14ac:dyDescent="0.2">
      <c r="A459" s="174">
        <v>241</v>
      </c>
      <c r="B459" s="175" t="s">
        <v>777</v>
      </c>
      <c r="C459" s="190" t="s">
        <v>778</v>
      </c>
      <c r="D459" s="176" t="s">
        <v>224</v>
      </c>
      <c r="E459" s="177">
        <v>10.03068</v>
      </c>
      <c r="F459" s="178"/>
      <c r="G459" s="179">
        <f>ROUND(E459*F459,2)</f>
        <v>0</v>
      </c>
      <c r="H459" s="178"/>
      <c r="I459" s="179">
        <f>ROUND(E459*H459,2)</f>
        <v>0</v>
      </c>
      <c r="J459" s="178"/>
      <c r="K459" s="179">
        <f>ROUND(E459*J459,2)</f>
        <v>0</v>
      </c>
      <c r="L459" s="179">
        <v>21</v>
      </c>
      <c r="M459" s="179">
        <f>G459*(1+L459/100)</f>
        <v>0</v>
      </c>
      <c r="N459" s="177">
        <v>0</v>
      </c>
      <c r="O459" s="177">
        <f>ROUND(E459*N459,2)</f>
        <v>0</v>
      </c>
      <c r="P459" s="177">
        <v>0</v>
      </c>
      <c r="Q459" s="177">
        <f>ROUND(E459*P459,2)</f>
        <v>0</v>
      </c>
      <c r="R459" s="179" t="s">
        <v>746</v>
      </c>
      <c r="S459" s="179" t="s">
        <v>157</v>
      </c>
      <c r="T459" s="180" t="s">
        <v>157</v>
      </c>
      <c r="U459" s="158">
        <v>0.105</v>
      </c>
      <c r="V459" s="158">
        <f>ROUND(E459*U459,2)</f>
        <v>1.05</v>
      </c>
      <c r="W459" s="158"/>
      <c r="X459" s="158" t="s">
        <v>158</v>
      </c>
      <c r="Y459" s="158" t="s">
        <v>159</v>
      </c>
      <c r="Z459" s="148"/>
      <c r="AA459" s="148"/>
      <c r="AB459" s="148"/>
      <c r="AC459" s="148"/>
      <c r="AD459" s="148"/>
      <c r="AE459" s="148"/>
      <c r="AF459" s="148"/>
      <c r="AG459" s="148" t="s">
        <v>160</v>
      </c>
      <c r="AH459" s="148"/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2" x14ac:dyDescent="0.2">
      <c r="A460" s="155"/>
      <c r="B460" s="156"/>
      <c r="C460" s="192" t="s">
        <v>779</v>
      </c>
      <c r="D460" s="159"/>
      <c r="E460" s="160">
        <v>10.03068</v>
      </c>
      <c r="F460" s="158"/>
      <c r="G460" s="158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58"/>
      <c r="Z460" s="148"/>
      <c r="AA460" s="148"/>
      <c r="AB460" s="148"/>
      <c r="AC460" s="148"/>
      <c r="AD460" s="148"/>
      <c r="AE460" s="148"/>
      <c r="AF460" s="148"/>
      <c r="AG460" s="148" t="s">
        <v>188</v>
      </c>
      <c r="AH460" s="148">
        <v>5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ht="22.5" outlineLevel="1" x14ac:dyDescent="0.2">
      <c r="A461" s="174">
        <v>242</v>
      </c>
      <c r="B461" s="175" t="s">
        <v>780</v>
      </c>
      <c r="C461" s="190" t="s">
        <v>781</v>
      </c>
      <c r="D461" s="176" t="s">
        <v>224</v>
      </c>
      <c r="E461" s="177">
        <v>2.5076700000000001</v>
      </c>
      <c r="F461" s="178"/>
      <c r="G461" s="179">
        <f>ROUND(E461*F461,2)</f>
        <v>0</v>
      </c>
      <c r="H461" s="178"/>
      <c r="I461" s="179">
        <f>ROUND(E461*H461,2)</f>
        <v>0</v>
      </c>
      <c r="J461" s="178"/>
      <c r="K461" s="179">
        <f>ROUND(E461*J461,2)</f>
        <v>0</v>
      </c>
      <c r="L461" s="179">
        <v>21</v>
      </c>
      <c r="M461" s="179">
        <f>G461*(1+L461/100)</f>
        <v>0</v>
      </c>
      <c r="N461" s="177">
        <v>0</v>
      </c>
      <c r="O461" s="177">
        <f>ROUND(E461*N461,2)</f>
        <v>0</v>
      </c>
      <c r="P461" s="177">
        <v>0</v>
      </c>
      <c r="Q461" s="177">
        <f>ROUND(E461*P461,2)</f>
        <v>0</v>
      </c>
      <c r="R461" s="179" t="s">
        <v>746</v>
      </c>
      <c r="S461" s="179" t="s">
        <v>157</v>
      </c>
      <c r="T461" s="180" t="s">
        <v>157</v>
      </c>
      <c r="U461" s="158">
        <v>2.0089999999999999</v>
      </c>
      <c r="V461" s="158">
        <f>ROUND(E461*U461,2)</f>
        <v>5.04</v>
      </c>
      <c r="W461" s="158"/>
      <c r="X461" s="158" t="s">
        <v>158</v>
      </c>
      <c r="Y461" s="158" t="s">
        <v>159</v>
      </c>
      <c r="Z461" s="148"/>
      <c r="AA461" s="148"/>
      <c r="AB461" s="148"/>
      <c r="AC461" s="148"/>
      <c r="AD461" s="148"/>
      <c r="AE461" s="148"/>
      <c r="AF461" s="148"/>
      <c r="AG461" s="148" t="s">
        <v>160</v>
      </c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2" x14ac:dyDescent="0.2">
      <c r="A462" s="155"/>
      <c r="B462" s="156"/>
      <c r="C462" s="192" t="s">
        <v>782</v>
      </c>
      <c r="D462" s="159"/>
      <c r="E462" s="160">
        <v>2.5076700000000001</v>
      </c>
      <c r="F462" s="158"/>
      <c r="G462" s="158"/>
      <c r="H462" s="158"/>
      <c r="I462" s="158"/>
      <c r="J462" s="158"/>
      <c r="K462" s="158"/>
      <c r="L462" s="158"/>
      <c r="M462" s="158"/>
      <c r="N462" s="157"/>
      <c r="O462" s="157"/>
      <c r="P462" s="157"/>
      <c r="Q462" s="157"/>
      <c r="R462" s="158"/>
      <c r="S462" s="158"/>
      <c r="T462" s="158"/>
      <c r="U462" s="158"/>
      <c r="V462" s="158"/>
      <c r="W462" s="158"/>
      <c r="X462" s="158"/>
      <c r="Y462" s="158"/>
      <c r="Z462" s="148"/>
      <c r="AA462" s="148"/>
      <c r="AB462" s="148"/>
      <c r="AC462" s="148"/>
      <c r="AD462" s="148"/>
      <c r="AE462" s="148"/>
      <c r="AF462" s="148"/>
      <c r="AG462" s="148" t="s">
        <v>188</v>
      </c>
      <c r="AH462" s="148">
        <v>5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74">
        <v>243</v>
      </c>
      <c r="B463" s="175" t="s">
        <v>783</v>
      </c>
      <c r="C463" s="190" t="s">
        <v>784</v>
      </c>
      <c r="D463" s="176" t="s">
        <v>224</v>
      </c>
      <c r="E463" s="177">
        <v>2.5076700000000001</v>
      </c>
      <c r="F463" s="178"/>
      <c r="G463" s="179">
        <f>ROUND(E463*F463,2)</f>
        <v>0</v>
      </c>
      <c r="H463" s="178"/>
      <c r="I463" s="179">
        <f>ROUND(E463*H463,2)</f>
        <v>0</v>
      </c>
      <c r="J463" s="178"/>
      <c r="K463" s="179">
        <f>ROUND(E463*J463,2)</f>
        <v>0</v>
      </c>
      <c r="L463" s="179">
        <v>21</v>
      </c>
      <c r="M463" s="179">
        <f>G463*(1+L463/100)</f>
        <v>0</v>
      </c>
      <c r="N463" s="177">
        <v>0</v>
      </c>
      <c r="O463" s="177">
        <f>ROUND(E463*N463,2)</f>
        <v>0</v>
      </c>
      <c r="P463" s="177">
        <v>0</v>
      </c>
      <c r="Q463" s="177">
        <f>ROUND(E463*P463,2)</f>
        <v>0</v>
      </c>
      <c r="R463" s="179" t="s">
        <v>746</v>
      </c>
      <c r="S463" s="179" t="s">
        <v>157</v>
      </c>
      <c r="T463" s="180" t="s">
        <v>157</v>
      </c>
      <c r="U463" s="158">
        <v>0.49</v>
      </c>
      <c r="V463" s="158">
        <f>ROUND(E463*U463,2)</f>
        <v>1.23</v>
      </c>
      <c r="W463" s="158"/>
      <c r="X463" s="158" t="s">
        <v>158</v>
      </c>
      <c r="Y463" s="158" t="s">
        <v>159</v>
      </c>
      <c r="Z463" s="148"/>
      <c r="AA463" s="148"/>
      <c r="AB463" s="148"/>
      <c r="AC463" s="148"/>
      <c r="AD463" s="148"/>
      <c r="AE463" s="148"/>
      <c r="AF463" s="148"/>
      <c r="AG463" s="148" t="s">
        <v>160</v>
      </c>
      <c r="AH463" s="148"/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2" x14ac:dyDescent="0.2">
      <c r="A464" s="155"/>
      <c r="B464" s="156"/>
      <c r="C464" s="255" t="s">
        <v>785</v>
      </c>
      <c r="D464" s="256"/>
      <c r="E464" s="256"/>
      <c r="F464" s="256"/>
      <c r="G464" s="256"/>
      <c r="H464" s="158"/>
      <c r="I464" s="158"/>
      <c r="J464" s="158"/>
      <c r="K464" s="158"/>
      <c r="L464" s="158"/>
      <c r="M464" s="158"/>
      <c r="N464" s="157"/>
      <c r="O464" s="157"/>
      <c r="P464" s="157"/>
      <c r="Q464" s="157"/>
      <c r="R464" s="158"/>
      <c r="S464" s="158"/>
      <c r="T464" s="158"/>
      <c r="U464" s="158"/>
      <c r="V464" s="158"/>
      <c r="W464" s="158"/>
      <c r="X464" s="158"/>
      <c r="Y464" s="158"/>
      <c r="Z464" s="148"/>
      <c r="AA464" s="148"/>
      <c r="AB464" s="148"/>
      <c r="AC464" s="148"/>
      <c r="AD464" s="148"/>
      <c r="AE464" s="148"/>
      <c r="AF464" s="148"/>
      <c r="AG464" s="148" t="s">
        <v>233</v>
      </c>
      <c r="AH464" s="148"/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2" x14ac:dyDescent="0.2">
      <c r="A465" s="155"/>
      <c r="B465" s="156"/>
      <c r="C465" s="192" t="s">
        <v>782</v>
      </c>
      <c r="D465" s="159"/>
      <c r="E465" s="160">
        <v>2.5076700000000001</v>
      </c>
      <c r="F465" s="158"/>
      <c r="G465" s="158"/>
      <c r="H465" s="158"/>
      <c r="I465" s="158"/>
      <c r="J465" s="158"/>
      <c r="K465" s="158"/>
      <c r="L465" s="158"/>
      <c r="M465" s="158"/>
      <c r="N465" s="157"/>
      <c r="O465" s="157"/>
      <c r="P465" s="157"/>
      <c r="Q465" s="157"/>
      <c r="R465" s="158"/>
      <c r="S465" s="158"/>
      <c r="T465" s="158"/>
      <c r="U465" s="158"/>
      <c r="V465" s="158"/>
      <c r="W465" s="158"/>
      <c r="X465" s="158"/>
      <c r="Y465" s="158"/>
      <c r="Z465" s="148"/>
      <c r="AA465" s="148"/>
      <c r="AB465" s="148"/>
      <c r="AC465" s="148"/>
      <c r="AD465" s="148"/>
      <c r="AE465" s="148"/>
      <c r="AF465" s="148"/>
      <c r="AG465" s="148" t="s">
        <v>188</v>
      </c>
      <c r="AH465" s="148">
        <v>5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74">
        <v>244</v>
      </c>
      <c r="B466" s="175" t="s">
        <v>786</v>
      </c>
      <c r="C466" s="190" t="s">
        <v>787</v>
      </c>
      <c r="D466" s="176" t="s">
        <v>224</v>
      </c>
      <c r="E466" s="177">
        <v>2.5076700000000001</v>
      </c>
      <c r="F466" s="178"/>
      <c r="G466" s="179">
        <f>ROUND(E466*F466,2)</f>
        <v>0</v>
      </c>
      <c r="H466" s="178"/>
      <c r="I466" s="179">
        <f>ROUND(E466*H466,2)</f>
        <v>0</v>
      </c>
      <c r="J466" s="178"/>
      <c r="K466" s="179">
        <f>ROUND(E466*J466,2)</f>
        <v>0</v>
      </c>
      <c r="L466" s="179">
        <v>21</v>
      </c>
      <c r="M466" s="179">
        <f>G466*(1+L466/100)</f>
        <v>0</v>
      </c>
      <c r="N466" s="177">
        <v>0</v>
      </c>
      <c r="O466" s="177">
        <f>ROUND(E466*N466,2)</f>
        <v>0</v>
      </c>
      <c r="P466" s="177">
        <v>0</v>
      </c>
      <c r="Q466" s="177">
        <f>ROUND(E466*P466,2)</f>
        <v>0</v>
      </c>
      <c r="R466" s="179" t="s">
        <v>746</v>
      </c>
      <c r="S466" s="179" t="s">
        <v>157</v>
      </c>
      <c r="T466" s="180" t="s">
        <v>157</v>
      </c>
      <c r="U466" s="158">
        <v>0</v>
      </c>
      <c r="V466" s="158">
        <f>ROUND(E466*U466,2)</f>
        <v>0</v>
      </c>
      <c r="W466" s="158"/>
      <c r="X466" s="158" t="s">
        <v>158</v>
      </c>
      <c r="Y466" s="158" t="s">
        <v>159</v>
      </c>
      <c r="Z466" s="148"/>
      <c r="AA466" s="148"/>
      <c r="AB466" s="148"/>
      <c r="AC466" s="148"/>
      <c r="AD466" s="148"/>
      <c r="AE466" s="148"/>
      <c r="AF466" s="148"/>
      <c r="AG466" s="148" t="s">
        <v>160</v>
      </c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2" x14ac:dyDescent="0.2">
      <c r="A467" s="155"/>
      <c r="B467" s="156"/>
      <c r="C467" s="192" t="s">
        <v>782</v>
      </c>
      <c r="D467" s="159"/>
      <c r="E467" s="160">
        <v>2.5076700000000001</v>
      </c>
      <c r="F467" s="158"/>
      <c r="G467" s="158"/>
      <c r="H467" s="158"/>
      <c r="I467" s="158"/>
      <c r="J467" s="158"/>
      <c r="K467" s="158"/>
      <c r="L467" s="158"/>
      <c r="M467" s="158"/>
      <c r="N467" s="157"/>
      <c r="O467" s="157"/>
      <c r="P467" s="157"/>
      <c r="Q467" s="157"/>
      <c r="R467" s="158"/>
      <c r="S467" s="158"/>
      <c r="T467" s="158"/>
      <c r="U467" s="158"/>
      <c r="V467" s="158"/>
      <c r="W467" s="158"/>
      <c r="X467" s="158"/>
      <c r="Y467" s="158"/>
      <c r="Z467" s="148"/>
      <c r="AA467" s="148"/>
      <c r="AB467" s="148"/>
      <c r="AC467" s="148"/>
      <c r="AD467" s="148"/>
      <c r="AE467" s="148"/>
      <c r="AF467" s="148"/>
      <c r="AG467" s="148" t="s">
        <v>188</v>
      </c>
      <c r="AH467" s="148">
        <v>5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74">
        <v>245</v>
      </c>
      <c r="B468" s="175" t="s">
        <v>788</v>
      </c>
      <c r="C468" s="190" t="s">
        <v>789</v>
      </c>
      <c r="D468" s="176" t="s">
        <v>224</v>
      </c>
      <c r="E468" s="177">
        <v>1.4800000000000001E-2</v>
      </c>
      <c r="F468" s="178"/>
      <c r="G468" s="179">
        <f>ROUND(E468*F468,2)</f>
        <v>0</v>
      </c>
      <c r="H468" s="178"/>
      <c r="I468" s="179">
        <f>ROUND(E468*H468,2)</f>
        <v>0</v>
      </c>
      <c r="J468" s="178"/>
      <c r="K468" s="179">
        <f>ROUND(E468*J468,2)</f>
        <v>0</v>
      </c>
      <c r="L468" s="179">
        <v>21</v>
      </c>
      <c r="M468" s="179">
        <f>G468*(1+L468/100)</f>
        <v>0</v>
      </c>
      <c r="N468" s="177">
        <v>0</v>
      </c>
      <c r="O468" s="177">
        <f>ROUND(E468*N468,2)</f>
        <v>0</v>
      </c>
      <c r="P468" s="177">
        <v>0</v>
      </c>
      <c r="Q468" s="177">
        <f>ROUND(E468*P468,2)</f>
        <v>0</v>
      </c>
      <c r="R468" s="179" t="s">
        <v>746</v>
      </c>
      <c r="S468" s="179" t="s">
        <v>157</v>
      </c>
      <c r="T468" s="180" t="s">
        <v>157</v>
      </c>
      <c r="U468" s="158">
        <v>0</v>
      </c>
      <c r="V468" s="158">
        <f>ROUND(E468*U468,2)</f>
        <v>0</v>
      </c>
      <c r="W468" s="158"/>
      <c r="X468" s="158" t="s">
        <v>158</v>
      </c>
      <c r="Y468" s="158" t="s">
        <v>159</v>
      </c>
      <c r="Z468" s="148"/>
      <c r="AA468" s="148"/>
      <c r="AB468" s="148"/>
      <c r="AC468" s="148"/>
      <c r="AD468" s="148"/>
      <c r="AE468" s="148"/>
      <c r="AF468" s="148"/>
      <c r="AG468" s="148" t="s">
        <v>160</v>
      </c>
      <c r="AH468" s="148"/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2" x14ac:dyDescent="0.2">
      <c r="A469" s="155"/>
      <c r="B469" s="156"/>
      <c r="C469" s="255" t="s">
        <v>790</v>
      </c>
      <c r="D469" s="256"/>
      <c r="E469" s="256"/>
      <c r="F469" s="256"/>
      <c r="G469" s="256"/>
      <c r="H469" s="158"/>
      <c r="I469" s="158"/>
      <c r="J469" s="158"/>
      <c r="K469" s="158"/>
      <c r="L469" s="158"/>
      <c r="M469" s="158"/>
      <c r="N469" s="157"/>
      <c r="O469" s="157"/>
      <c r="P469" s="157"/>
      <c r="Q469" s="157"/>
      <c r="R469" s="158"/>
      <c r="S469" s="158"/>
      <c r="T469" s="158"/>
      <c r="U469" s="158"/>
      <c r="V469" s="158"/>
      <c r="W469" s="158"/>
      <c r="X469" s="158"/>
      <c r="Y469" s="158"/>
      <c r="Z469" s="148"/>
      <c r="AA469" s="148"/>
      <c r="AB469" s="148"/>
      <c r="AC469" s="148"/>
      <c r="AD469" s="148"/>
      <c r="AE469" s="148"/>
      <c r="AF469" s="148"/>
      <c r="AG469" s="148" t="s">
        <v>233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2" x14ac:dyDescent="0.2">
      <c r="A470" s="155"/>
      <c r="B470" s="156"/>
      <c r="C470" s="192" t="s">
        <v>747</v>
      </c>
      <c r="D470" s="159"/>
      <c r="E470" s="160">
        <v>1.26E-2</v>
      </c>
      <c r="F470" s="158"/>
      <c r="G470" s="158"/>
      <c r="H470" s="158"/>
      <c r="I470" s="158"/>
      <c r="J470" s="158"/>
      <c r="K470" s="158"/>
      <c r="L470" s="158"/>
      <c r="M470" s="158"/>
      <c r="N470" s="157"/>
      <c r="O470" s="157"/>
      <c r="P470" s="157"/>
      <c r="Q470" s="157"/>
      <c r="R470" s="158"/>
      <c r="S470" s="158"/>
      <c r="T470" s="158"/>
      <c r="U470" s="158"/>
      <c r="V470" s="158"/>
      <c r="W470" s="158"/>
      <c r="X470" s="158"/>
      <c r="Y470" s="158"/>
      <c r="Z470" s="148"/>
      <c r="AA470" s="148"/>
      <c r="AB470" s="148"/>
      <c r="AC470" s="148"/>
      <c r="AD470" s="148"/>
      <c r="AE470" s="148"/>
      <c r="AF470" s="148"/>
      <c r="AG470" s="148" t="s">
        <v>188</v>
      </c>
      <c r="AH470" s="148">
        <v>7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3" x14ac:dyDescent="0.2">
      <c r="A471" s="155"/>
      <c r="B471" s="156"/>
      <c r="C471" s="192" t="s">
        <v>748</v>
      </c>
      <c r="D471" s="159"/>
      <c r="E471" s="160">
        <v>2.2000000000000001E-3</v>
      </c>
      <c r="F471" s="158"/>
      <c r="G471" s="158"/>
      <c r="H471" s="158"/>
      <c r="I471" s="158"/>
      <c r="J471" s="158"/>
      <c r="K471" s="158"/>
      <c r="L471" s="158"/>
      <c r="M471" s="158"/>
      <c r="N471" s="157"/>
      <c r="O471" s="157"/>
      <c r="P471" s="157"/>
      <c r="Q471" s="157"/>
      <c r="R471" s="158"/>
      <c r="S471" s="158"/>
      <c r="T471" s="158"/>
      <c r="U471" s="158"/>
      <c r="V471" s="158"/>
      <c r="W471" s="158"/>
      <c r="X471" s="158"/>
      <c r="Y471" s="158"/>
      <c r="Z471" s="148"/>
      <c r="AA471" s="148"/>
      <c r="AB471" s="148"/>
      <c r="AC471" s="148"/>
      <c r="AD471" s="148"/>
      <c r="AE471" s="148"/>
      <c r="AF471" s="148"/>
      <c r="AG471" s="148" t="s">
        <v>188</v>
      </c>
      <c r="AH471" s="148">
        <v>7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82">
        <v>246</v>
      </c>
      <c r="B472" s="183" t="s">
        <v>791</v>
      </c>
      <c r="C472" s="191" t="s">
        <v>792</v>
      </c>
      <c r="D472" s="184" t="s">
        <v>224</v>
      </c>
      <c r="E472" s="185">
        <v>0.98499999999999999</v>
      </c>
      <c r="F472" s="186"/>
      <c r="G472" s="187">
        <f>ROUND(E472*F472,2)</f>
        <v>0</v>
      </c>
      <c r="H472" s="186"/>
      <c r="I472" s="187">
        <f>ROUND(E472*H472,2)</f>
        <v>0</v>
      </c>
      <c r="J472" s="186"/>
      <c r="K472" s="187">
        <f>ROUND(E472*J472,2)</f>
        <v>0</v>
      </c>
      <c r="L472" s="187">
        <v>21</v>
      </c>
      <c r="M472" s="187">
        <f>G472*(1+L472/100)</f>
        <v>0</v>
      </c>
      <c r="N472" s="185">
        <v>0</v>
      </c>
      <c r="O472" s="185">
        <f>ROUND(E472*N472,2)</f>
        <v>0</v>
      </c>
      <c r="P472" s="185">
        <v>0</v>
      </c>
      <c r="Q472" s="185">
        <f>ROUND(E472*P472,2)</f>
        <v>0</v>
      </c>
      <c r="R472" s="187"/>
      <c r="S472" s="187" t="s">
        <v>202</v>
      </c>
      <c r="T472" s="188" t="s">
        <v>793</v>
      </c>
      <c r="U472" s="158">
        <v>0</v>
      </c>
      <c r="V472" s="158">
        <f>ROUND(E472*U472,2)</f>
        <v>0</v>
      </c>
      <c r="W472" s="158"/>
      <c r="X472" s="158" t="s">
        <v>158</v>
      </c>
      <c r="Y472" s="158" t="s">
        <v>159</v>
      </c>
      <c r="Z472" s="148"/>
      <c r="AA472" s="148"/>
      <c r="AB472" s="148"/>
      <c r="AC472" s="148"/>
      <c r="AD472" s="148"/>
      <c r="AE472" s="148"/>
      <c r="AF472" s="148"/>
      <c r="AG472" s="148" t="s">
        <v>160</v>
      </c>
      <c r="AH472" s="148"/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82">
        <v>247</v>
      </c>
      <c r="B473" s="183" t="s">
        <v>794</v>
      </c>
      <c r="C473" s="191" t="s">
        <v>795</v>
      </c>
      <c r="D473" s="184" t="s">
        <v>224</v>
      </c>
      <c r="E473" s="185">
        <v>0.05</v>
      </c>
      <c r="F473" s="186"/>
      <c r="G473" s="187">
        <f>ROUND(E473*F473,2)</f>
        <v>0</v>
      </c>
      <c r="H473" s="186"/>
      <c r="I473" s="187">
        <f>ROUND(E473*H473,2)</f>
        <v>0</v>
      </c>
      <c r="J473" s="186"/>
      <c r="K473" s="187">
        <f>ROUND(E473*J473,2)</f>
        <v>0</v>
      </c>
      <c r="L473" s="187">
        <v>21</v>
      </c>
      <c r="M473" s="187">
        <f>G473*(1+L473/100)</f>
        <v>0</v>
      </c>
      <c r="N473" s="185">
        <v>0</v>
      </c>
      <c r="O473" s="185">
        <f>ROUND(E473*N473,2)</f>
        <v>0</v>
      </c>
      <c r="P473" s="185">
        <v>0</v>
      </c>
      <c r="Q473" s="185">
        <f>ROUND(E473*P473,2)</f>
        <v>0</v>
      </c>
      <c r="R473" s="187"/>
      <c r="S473" s="187" t="s">
        <v>202</v>
      </c>
      <c r="T473" s="188" t="s">
        <v>793</v>
      </c>
      <c r="U473" s="158">
        <v>0</v>
      </c>
      <c r="V473" s="158">
        <f>ROUND(E473*U473,2)</f>
        <v>0</v>
      </c>
      <c r="W473" s="158"/>
      <c r="X473" s="158" t="s">
        <v>158</v>
      </c>
      <c r="Y473" s="158" t="s">
        <v>159</v>
      </c>
      <c r="Z473" s="148"/>
      <c r="AA473" s="148"/>
      <c r="AB473" s="148"/>
      <c r="AC473" s="148"/>
      <c r="AD473" s="148"/>
      <c r="AE473" s="148"/>
      <c r="AF473" s="148"/>
      <c r="AG473" s="148" t="s">
        <v>160</v>
      </c>
      <c r="AH473" s="148"/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x14ac:dyDescent="0.2">
      <c r="A474" s="167" t="s">
        <v>151</v>
      </c>
      <c r="B474" s="168" t="s">
        <v>122</v>
      </c>
      <c r="C474" s="189" t="s">
        <v>27</v>
      </c>
      <c r="D474" s="169"/>
      <c r="E474" s="170"/>
      <c r="F474" s="171"/>
      <c r="G474" s="171">
        <f>SUMIF(AG475:AG497,"&lt;&gt;NOR",G475:G497)</f>
        <v>0</v>
      </c>
      <c r="H474" s="171"/>
      <c r="I474" s="171">
        <f>SUM(I475:I497)</f>
        <v>0</v>
      </c>
      <c r="J474" s="171"/>
      <c r="K474" s="171">
        <f>SUM(K475:K497)</f>
        <v>0</v>
      </c>
      <c r="L474" s="171"/>
      <c r="M474" s="171">
        <f>SUM(M475:M497)</f>
        <v>0</v>
      </c>
      <c r="N474" s="170"/>
      <c r="O474" s="170">
        <f>SUM(O475:O497)</f>
        <v>0</v>
      </c>
      <c r="P474" s="170"/>
      <c r="Q474" s="170">
        <f>SUM(Q475:Q497)</f>
        <v>0</v>
      </c>
      <c r="R474" s="171"/>
      <c r="S474" s="171"/>
      <c r="T474" s="172"/>
      <c r="U474" s="166"/>
      <c r="V474" s="166">
        <f>SUM(V475:V497)</f>
        <v>28</v>
      </c>
      <c r="W474" s="166"/>
      <c r="X474" s="166"/>
      <c r="Y474" s="166"/>
      <c r="AG474" t="s">
        <v>152</v>
      </c>
    </row>
    <row r="475" spans="1:60" outlineLevel="1" x14ac:dyDescent="0.2">
      <c r="A475" s="174">
        <v>248</v>
      </c>
      <c r="B475" s="175" t="s">
        <v>796</v>
      </c>
      <c r="C475" s="190" t="s">
        <v>797</v>
      </c>
      <c r="D475" s="176" t="s">
        <v>250</v>
      </c>
      <c r="E475" s="177">
        <v>1</v>
      </c>
      <c r="F475" s="178"/>
      <c r="G475" s="179">
        <f>ROUND(E475*F475,2)</f>
        <v>0</v>
      </c>
      <c r="H475" s="178"/>
      <c r="I475" s="179">
        <f>ROUND(E475*H475,2)</f>
        <v>0</v>
      </c>
      <c r="J475" s="178"/>
      <c r="K475" s="179">
        <f>ROUND(E475*J475,2)</f>
        <v>0</v>
      </c>
      <c r="L475" s="179">
        <v>21</v>
      </c>
      <c r="M475" s="179">
        <f>G475*(1+L475/100)</f>
        <v>0</v>
      </c>
      <c r="N475" s="177">
        <v>0</v>
      </c>
      <c r="O475" s="177">
        <f>ROUND(E475*N475,2)</f>
        <v>0</v>
      </c>
      <c r="P475" s="177">
        <v>0</v>
      </c>
      <c r="Q475" s="177">
        <f>ROUND(E475*P475,2)</f>
        <v>0</v>
      </c>
      <c r="R475" s="179"/>
      <c r="S475" s="179" t="s">
        <v>202</v>
      </c>
      <c r="T475" s="180" t="s">
        <v>203</v>
      </c>
      <c r="U475" s="158">
        <v>1</v>
      </c>
      <c r="V475" s="158">
        <f>ROUND(E475*U475,2)</f>
        <v>1</v>
      </c>
      <c r="W475" s="158"/>
      <c r="X475" s="158" t="s">
        <v>158</v>
      </c>
      <c r="Y475" s="158" t="s">
        <v>159</v>
      </c>
      <c r="Z475" s="148"/>
      <c r="AA475" s="148"/>
      <c r="AB475" s="148"/>
      <c r="AC475" s="148"/>
      <c r="AD475" s="148"/>
      <c r="AE475" s="148"/>
      <c r="AF475" s="148"/>
      <c r="AG475" s="148" t="s">
        <v>160</v>
      </c>
      <c r="AH475" s="148"/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2" x14ac:dyDescent="0.2">
      <c r="A476" s="155"/>
      <c r="B476" s="156"/>
      <c r="C476" s="255" t="s">
        <v>798</v>
      </c>
      <c r="D476" s="256"/>
      <c r="E476" s="256"/>
      <c r="F476" s="256"/>
      <c r="G476" s="256"/>
      <c r="H476" s="158"/>
      <c r="I476" s="158"/>
      <c r="J476" s="158"/>
      <c r="K476" s="158"/>
      <c r="L476" s="158"/>
      <c r="M476" s="158"/>
      <c r="N476" s="157"/>
      <c r="O476" s="157"/>
      <c r="P476" s="157"/>
      <c r="Q476" s="157"/>
      <c r="R476" s="158"/>
      <c r="S476" s="158"/>
      <c r="T476" s="158"/>
      <c r="U476" s="158"/>
      <c r="V476" s="158"/>
      <c r="W476" s="158"/>
      <c r="X476" s="158"/>
      <c r="Y476" s="158"/>
      <c r="Z476" s="148"/>
      <c r="AA476" s="148"/>
      <c r="AB476" s="148"/>
      <c r="AC476" s="148"/>
      <c r="AD476" s="148"/>
      <c r="AE476" s="148"/>
      <c r="AF476" s="148"/>
      <c r="AG476" s="148" t="s">
        <v>233</v>
      </c>
      <c r="AH476" s="148"/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3" x14ac:dyDescent="0.2">
      <c r="A477" s="155"/>
      <c r="B477" s="156"/>
      <c r="C477" s="257" t="s">
        <v>799</v>
      </c>
      <c r="D477" s="258"/>
      <c r="E477" s="258"/>
      <c r="F477" s="258"/>
      <c r="G477" s="258"/>
      <c r="H477" s="158"/>
      <c r="I477" s="158"/>
      <c r="J477" s="158"/>
      <c r="K477" s="158"/>
      <c r="L477" s="158"/>
      <c r="M477" s="158"/>
      <c r="N477" s="157"/>
      <c r="O477" s="157"/>
      <c r="P477" s="157"/>
      <c r="Q477" s="157"/>
      <c r="R477" s="158"/>
      <c r="S477" s="158"/>
      <c r="T477" s="158"/>
      <c r="U477" s="158"/>
      <c r="V477" s="158"/>
      <c r="W477" s="158"/>
      <c r="X477" s="158"/>
      <c r="Y477" s="158"/>
      <c r="Z477" s="148"/>
      <c r="AA477" s="148"/>
      <c r="AB477" s="148"/>
      <c r="AC477" s="148"/>
      <c r="AD477" s="148"/>
      <c r="AE477" s="148"/>
      <c r="AF477" s="148"/>
      <c r="AG477" s="148" t="s">
        <v>233</v>
      </c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3" x14ac:dyDescent="0.2">
      <c r="A478" s="155"/>
      <c r="B478" s="156"/>
      <c r="C478" s="257" t="s">
        <v>800</v>
      </c>
      <c r="D478" s="258"/>
      <c r="E478" s="258"/>
      <c r="F478" s="258"/>
      <c r="G478" s="258"/>
      <c r="H478" s="158"/>
      <c r="I478" s="158"/>
      <c r="J478" s="158"/>
      <c r="K478" s="158"/>
      <c r="L478" s="158"/>
      <c r="M478" s="158"/>
      <c r="N478" s="157"/>
      <c r="O478" s="157"/>
      <c r="P478" s="157"/>
      <c r="Q478" s="157"/>
      <c r="R478" s="158"/>
      <c r="S478" s="158"/>
      <c r="T478" s="158"/>
      <c r="U478" s="158"/>
      <c r="V478" s="158"/>
      <c r="W478" s="158"/>
      <c r="X478" s="158"/>
      <c r="Y478" s="158"/>
      <c r="Z478" s="148"/>
      <c r="AA478" s="148"/>
      <c r="AB478" s="148"/>
      <c r="AC478" s="148"/>
      <c r="AD478" s="148"/>
      <c r="AE478" s="148"/>
      <c r="AF478" s="148"/>
      <c r="AG478" s="148" t="s">
        <v>233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3" x14ac:dyDescent="0.2">
      <c r="A479" s="155"/>
      <c r="B479" s="156"/>
      <c r="C479" s="257" t="s">
        <v>801</v>
      </c>
      <c r="D479" s="258"/>
      <c r="E479" s="258"/>
      <c r="F479" s="258"/>
      <c r="G479" s="258"/>
      <c r="H479" s="158"/>
      <c r="I479" s="158"/>
      <c r="J479" s="158"/>
      <c r="K479" s="158"/>
      <c r="L479" s="158"/>
      <c r="M479" s="158"/>
      <c r="N479" s="157"/>
      <c r="O479" s="157"/>
      <c r="P479" s="157"/>
      <c r="Q479" s="157"/>
      <c r="R479" s="158"/>
      <c r="S479" s="158"/>
      <c r="T479" s="158"/>
      <c r="U479" s="158"/>
      <c r="V479" s="158"/>
      <c r="W479" s="158"/>
      <c r="X479" s="158"/>
      <c r="Y479" s="158"/>
      <c r="Z479" s="148"/>
      <c r="AA479" s="148"/>
      <c r="AB479" s="148"/>
      <c r="AC479" s="148"/>
      <c r="AD479" s="148"/>
      <c r="AE479" s="148"/>
      <c r="AF479" s="148"/>
      <c r="AG479" s="148" t="s">
        <v>233</v>
      </c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3" x14ac:dyDescent="0.2">
      <c r="A480" s="155"/>
      <c r="B480" s="156"/>
      <c r="C480" s="257" t="s">
        <v>802</v>
      </c>
      <c r="D480" s="258"/>
      <c r="E480" s="258"/>
      <c r="F480" s="258"/>
      <c r="G480" s="258"/>
      <c r="H480" s="158"/>
      <c r="I480" s="158"/>
      <c r="J480" s="158"/>
      <c r="K480" s="158"/>
      <c r="L480" s="158"/>
      <c r="M480" s="158"/>
      <c r="N480" s="157"/>
      <c r="O480" s="157"/>
      <c r="P480" s="157"/>
      <c r="Q480" s="157"/>
      <c r="R480" s="158"/>
      <c r="S480" s="158"/>
      <c r="T480" s="158"/>
      <c r="U480" s="158"/>
      <c r="V480" s="158"/>
      <c r="W480" s="158"/>
      <c r="X480" s="158"/>
      <c r="Y480" s="158"/>
      <c r="Z480" s="148"/>
      <c r="AA480" s="148"/>
      <c r="AB480" s="148"/>
      <c r="AC480" s="148"/>
      <c r="AD480" s="148"/>
      <c r="AE480" s="148"/>
      <c r="AF480" s="148"/>
      <c r="AG480" s="148" t="s">
        <v>233</v>
      </c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3" x14ac:dyDescent="0.2">
      <c r="A481" s="155"/>
      <c r="B481" s="156"/>
      <c r="C481" s="257" t="s">
        <v>803</v>
      </c>
      <c r="D481" s="258"/>
      <c r="E481" s="258"/>
      <c r="F481" s="258"/>
      <c r="G481" s="258"/>
      <c r="H481" s="158"/>
      <c r="I481" s="158"/>
      <c r="J481" s="158"/>
      <c r="K481" s="158"/>
      <c r="L481" s="158"/>
      <c r="M481" s="158"/>
      <c r="N481" s="157"/>
      <c r="O481" s="157"/>
      <c r="P481" s="157"/>
      <c r="Q481" s="157"/>
      <c r="R481" s="158"/>
      <c r="S481" s="158"/>
      <c r="T481" s="158"/>
      <c r="U481" s="158"/>
      <c r="V481" s="158"/>
      <c r="W481" s="158"/>
      <c r="X481" s="158"/>
      <c r="Y481" s="158"/>
      <c r="Z481" s="148"/>
      <c r="AA481" s="148"/>
      <c r="AB481" s="148"/>
      <c r="AC481" s="148"/>
      <c r="AD481" s="148"/>
      <c r="AE481" s="148"/>
      <c r="AF481" s="148"/>
      <c r="AG481" s="148" t="s">
        <v>233</v>
      </c>
      <c r="AH481" s="148"/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3" x14ac:dyDescent="0.2">
      <c r="A482" s="155"/>
      <c r="B482" s="156"/>
      <c r="C482" s="257" t="s">
        <v>804</v>
      </c>
      <c r="D482" s="258"/>
      <c r="E482" s="258"/>
      <c r="F482" s="258"/>
      <c r="G482" s="258"/>
      <c r="H482" s="158"/>
      <c r="I482" s="158"/>
      <c r="J482" s="158"/>
      <c r="K482" s="158"/>
      <c r="L482" s="158"/>
      <c r="M482" s="158"/>
      <c r="N482" s="157"/>
      <c r="O482" s="157"/>
      <c r="P482" s="157"/>
      <c r="Q482" s="157"/>
      <c r="R482" s="158"/>
      <c r="S482" s="158"/>
      <c r="T482" s="158"/>
      <c r="U482" s="158"/>
      <c r="V482" s="158"/>
      <c r="W482" s="158"/>
      <c r="X482" s="158"/>
      <c r="Y482" s="158"/>
      <c r="Z482" s="148"/>
      <c r="AA482" s="148"/>
      <c r="AB482" s="148"/>
      <c r="AC482" s="148"/>
      <c r="AD482" s="148"/>
      <c r="AE482" s="148"/>
      <c r="AF482" s="148"/>
      <c r="AG482" s="148" t="s">
        <v>233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74">
        <v>249</v>
      </c>
      <c r="B483" s="175" t="s">
        <v>805</v>
      </c>
      <c r="C483" s="190" t="s">
        <v>806</v>
      </c>
      <c r="D483" s="176" t="s">
        <v>250</v>
      </c>
      <c r="E483" s="177">
        <v>1</v>
      </c>
      <c r="F483" s="178"/>
      <c r="G483" s="179">
        <f>ROUND(E483*F483,2)</f>
        <v>0</v>
      </c>
      <c r="H483" s="178"/>
      <c r="I483" s="179">
        <f>ROUND(E483*H483,2)</f>
        <v>0</v>
      </c>
      <c r="J483" s="178"/>
      <c r="K483" s="179">
        <f>ROUND(E483*J483,2)</f>
        <v>0</v>
      </c>
      <c r="L483" s="179">
        <v>21</v>
      </c>
      <c r="M483" s="179">
        <f>G483*(1+L483/100)</f>
        <v>0</v>
      </c>
      <c r="N483" s="177">
        <v>0</v>
      </c>
      <c r="O483" s="177">
        <f>ROUND(E483*N483,2)</f>
        <v>0</v>
      </c>
      <c r="P483" s="177">
        <v>0</v>
      </c>
      <c r="Q483" s="177">
        <f>ROUND(E483*P483,2)</f>
        <v>0</v>
      </c>
      <c r="R483" s="179"/>
      <c r="S483" s="179" t="s">
        <v>202</v>
      </c>
      <c r="T483" s="180" t="s">
        <v>203</v>
      </c>
      <c r="U483" s="158">
        <v>1</v>
      </c>
      <c r="V483" s="158">
        <f>ROUND(E483*U483,2)</f>
        <v>1</v>
      </c>
      <c r="W483" s="158"/>
      <c r="X483" s="158" t="s">
        <v>158</v>
      </c>
      <c r="Y483" s="158" t="s">
        <v>159</v>
      </c>
      <c r="Z483" s="148"/>
      <c r="AA483" s="148"/>
      <c r="AB483" s="148"/>
      <c r="AC483" s="148"/>
      <c r="AD483" s="148"/>
      <c r="AE483" s="148"/>
      <c r="AF483" s="148"/>
      <c r="AG483" s="148" t="s">
        <v>160</v>
      </c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2" x14ac:dyDescent="0.2">
      <c r="A484" s="155"/>
      <c r="B484" s="156"/>
      <c r="C484" s="255" t="s">
        <v>807</v>
      </c>
      <c r="D484" s="256"/>
      <c r="E484" s="256"/>
      <c r="F484" s="256"/>
      <c r="G484" s="256"/>
      <c r="H484" s="158"/>
      <c r="I484" s="158"/>
      <c r="J484" s="158"/>
      <c r="K484" s="158"/>
      <c r="L484" s="158"/>
      <c r="M484" s="158"/>
      <c r="N484" s="157"/>
      <c r="O484" s="157"/>
      <c r="P484" s="157"/>
      <c r="Q484" s="157"/>
      <c r="R484" s="158"/>
      <c r="S484" s="158"/>
      <c r="T484" s="158"/>
      <c r="U484" s="158"/>
      <c r="V484" s="158"/>
      <c r="W484" s="158"/>
      <c r="X484" s="158"/>
      <c r="Y484" s="158"/>
      <c r="Z484" s="148"/>
      <c r="AA484" s="148"/>
      <c r="AB484" s="148"/>
      <c r="AC484" s="148"/>
      <c r="AD484" s="148"/>
      <c r="AE484" s="148"/>
      <c r="AF484" s="148"/>
      <c r="AG484" s="148" t="s">
        <v>233</v>
      </c>
      <c r="AH484" s="148"/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3" x14ac:dyDescent="0.2">
      <c r="A485" s="155"/>
      <c r="B485" s="156"/>
      <c r="C485" s="257" t="s">
        <v>808</v>
      </c>
      <c r="D485" s="258"/>
      <c r="E485" s="258"/>
      <c r="F485" s="258"/>
      <c r="G485" s="258"/>
      <c r="H485" s="158"/>
      <c r="I485" s="158"/>
      <c r="J485" s="158"/>
      <c r="K485" s="158"/>
      <c r="L485" s="158"/>
      <c r="M485" s="158"/>
      <c r="N485" s="157"/>
      <c r="O485" s="157"/>
      <c r="P485" s="157"/>
      <c r="Q485" s="157"/>
      <c r="R485" s="158"/>
      <c r="S485" s="158"/>
      <c r="T485" s="158"/>
      <c r="U485" s="158"/>
      <c r="V485" s="158"/>
      <c r="W485" s="158"/>
      <c r="X485" s="158"/>
      <c r="Y485" s="158"/>
      <c r="Z485" s="148"/>
      <c r="AA485" s="148"/>
      <c r="AB485" s="148"/>
      <c r="AC485" s="148"/>
      <c r="AD485" s="148"/>
      <c r="AE485" s="148"/>
      <c r="AF485" s="148"/>
      <c r="AG485" s="148" t="s">
        <v>233</v>
      </c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74">
        <v>250</v>
      </c>
      <c r="B486" s="175" t="s">
        <v>809</v>
      </c>
      <c r="C486" s="190" t="s">
        <v>810</v>
      </c>
      <c r="D486" s="176" t="s">
        <v>250</v>
      </c>
      <c r="E486" s="177">
        <v>1</v>
      </c>
      <c r="F486" s="178"/>
      <c r="G486" s="179">
        <f>ROUND(E486*F486,2)</f>
        <v>0</v>
      </c>
      <c r="H486" s="178"/>
      <c r="I486" s="179">
        <f>ROUND(E486*H486,2)</f>
        <v>0</v>
      </c>
      <c r="J486" s="178"/>
      <c r="K486" s="179">
        <f>ROUND(E486*J486,2)</f>
        <v>0</v>
      </c>
      <c r="L486" s="179">
        <v>21</v>
      </c>
      <c r="M486" s="179">
        <f>G486*(1+L486/100)</f>
        <v>0</v>
      </c>
      <c r="N486" s="177">
        <v>0</v>
      </c>
      <c r="O486" s="177">
        <f>ROUND(E486*N486,2)</f>
        <v>0</v>
      </c>
      <c r="P486" s="177">
        <v>0</v>
      </c>
      <c r="Q486" s="177">
        <f>ROUND(E486*P486,2)</f>
        <v>0</v>
      </c>
      <c r="R486" s="179"/>
      <c r="S486" s="179" t="s">
        <v>202</v>
      </c>
      <c r="T486" s="180" t="s">
        <v>203</v>
      </c>
      <c r="U486" s="158">
        <v>1</v>
      </c>
      <c r="V486" s="158">
        <f>ROUND(E486*U486,2)</f>
        <v>1</v>
      </c>
      <c r="W486" s="158"/>
      <c r="X486" s="158" t="s">
        <v>158</v>
      </c>
      <c r="Y486" s="158" t="s">
        <v>159</v>
      </c>
      <c r="Z486" s="148"/>
      <c r="AA486" s="148"/>
      <c r="AB486" s="148"/>
      <c r="AC486" s="148"/>
      <c r="AD486" s="148"/>
      <c r="AE486" s="148"/>
      <c r="AF486" s="148"/>
      <c r="AG486" s="148" t="s">
        <v>160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2" x14ac:dyDescent="0.2">
      <c r="A487" s="155"/>
      <c r="B487" s="156"/>
      <c r="C487" s="255" t="s">
        <v>811</v>
      </c>
      <c r="D487" s="256"/>
      <c r="E487" s="256"/>
      <c r="F487" s="256"/>
      <c r="G487" s="256"/>
      <c r="H487" s="158"/>
      <c r="I487" s="158"/>
      <c r="J487" s="158"/>
      <c r="K487" s="158"/>
      <c r="L487" s="158"/>
      <c r="M487" s="158"/>
      <c r="N487" s="157"/>
      <c r="O487" s="157"/>
      <c r="P487" s="157"/>
      <c r="Q487" s="157"/>
      <c r="R487" s="158"/>
      <c r="S487" s="158"/>
      <c r="T487" s="158"/>
      <c r="U487" s="158"/>
      <c r="V487" s="158"/>
      <c r="W487" s="158"/>
      <c r="X487" s="158"/>
      <c r="Y487" s="158"/>
      <c r="Z487" s="148"/>
      <c r="AA487" s="148"/>
      <c r="AB487" s="148"/>
      <c r="AC487" s="148"/>
      <c r="AD487" s="148"/>
      <c r="AE487" s="148"/>
      <c r="AF487" s="148"/>
      <c r="AG487" s="148" t="s">
        <v>233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3" x14ac:dyDescent="0.2">
      <c r="A488" s="155"/>
      <c r="B488" s="156"/>
      <c r="C488" s="257" t="s">
        <v>812</v>
      </c>
      <c r="D488" s="258"/>
      <c r="E488" s="258"/>
      <c r="F488" s="258"/>
      <c r="G488" s="258"/>
      <c r="H488" s="158"/>
      <c r="I488" s="158"/>
      <c r="J488" s="158"/>
      <c r="K488" s="158"/>
      <c r="L488" s="158"/>
      <c r="M488" s="158"/>
      <c r="N488" s="157"/>
      <c r="O488" s="157"/>
      <c r="P488" s="157"/>
      <c r="Q488" s="157"/>
      <c r="R488" s="158"/>
      <c r="S488" s="158"/>
      <c r="T488" s="158"/>
      <c r="U488" s="158"/>
      <c r="V488" s="158"/>
      <c r="W488" s="158"/>
      <c r="X488" s="158"/>
      <c r="Y488" s="158"/>
      <c r="Z488" s="148"/>
      <c r="AA488" s="148"/>
      <c r="AB488" s="148"/>
      <c r="AC488" s="148"/>
      <c r="AD488" s="148"/>
      <c r="AE488" s="148"/>
      <c r="AF488" s="148"/>
      <c r="AG488" s="148" t="s">
        <v>233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3" x14ac:dyDescent="0.2">
      <c r="A489" s="155"/>
      <c r="B489" s="156"/>
      <c r="C489" s="257" t="s">
        <v>813</v>
      </c>
      <c r="D489" s="258"/>
      <c r="E489" s="258"/>
      <c r="F489" s="258"/>
      <c r="G489" s="258"/>
      <c r="H489" s="158"/>
      <c r="I489" s="158"/>
      <c r="J489" s="158"/>
      <c r="K489" s="158"/>
      <c r="L489" s="158"/>
      <c r="M489" s="158"/>
      <c r="N489" s="157"/>
      <c r="O489" s="157"/>
      <c r="P489" s="157"/>
      <c r="Q489" s="157"/>
      <c r="R489" s="158"/>
      <c r="S489" s="158"/>
      <c r="T489" s="158"/>
      <c r="U489" s="158"/>
      <c r="V489" s="158"/>
      <c r="W489" s="158"/>
      <c r="X489" s="158"/>
      <c r="Y489" s="158"/>
      <c r="Z489" s="148"/>
      <c r="AA489" s="148"/>
      <c r="AB489" s="148"/>
      <c r="AC489" s="148"/>
      <c r="AD489" s="148"/>
      <c r="AE489" s="148"/>
      <c r="AF489" s="148"/>
      <c r="AG489" s="148" t="s">
        <v>233</v>
      </c>
      <c r="AH489" s="148"/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81" t="str">
        <f>C489</f>
        <v>O provedených zkouškách bude vystaven protokol a zařízení předáno uživateli včetně zaškolení obsluhy.</v>
      </c>
      <c r="BB489" s="148"/>
      <c r="BC489" s="148"/>
      <c r="BD489" s="148"/>
      <c r="BE489" s="148"/>
      <c r="BF489" s="148"/>
      <c r="BG489" s="148"/>
      <c r="BH489" s="148"/>
    </row>
    <row r="490" spans="1:60" outlineLevel="3" x14ac:dyDescent="0.2">
      <c r="A490" s="155"/>
      <c r="B490" s="156"/>
      <c r="C490" s="257" t="s">
        <v>814</v>
      </c>
      <c r="D490" s="258"/>
      <c r="E490" s="258"/>
      <c r="F490" s="258"/>
      <c r="G490" s="258"/>
      <c r="H490" s="158"/>
      <c r="I490" s="158"/>
      <c r="J490" s="158"/>
      <c r="K490" s="158"/>
      <c r="L490" s="158"/>
      <c r="M490" s="158"/>
      <c r="N490" s="157"/>
      <c r="O490" s="157"/>
      <c r="P490" s="157"/>
      <c r="Q490" s="157"/>
      <c r="R490" s="158"/>
      <c r="S490" s="158"/>
      <c r="T490" s="158"/>
      <c r="U490" s="158"/>
      <c r="V490" s="158"/>
      <c r="W490" s="158"/>
      <c r="X490" s="158"/>
      <c r="Y490" s="158"/>
      <c r="Z490" s="148"/>
      <c r="AA490" s="148"/>
      <c r="AB490" s="148"/>
      <c r="AC490" s="148"/>
      <c r="AD490" s="148"/>
      <c r="AE490" s="148"/>
      <c r="AF490" s="148"/>
      <c r="AG490" s="148" t="s">
        <v>233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82">
        <v>251</v>
      </c>
      <c r="B491" s="183" t="s">
        <v>815</v>
      </c>
      <c r="C491" s="191" t="s">
        <v>816</v>
      </c>
      <c r="D491" s="184" t="s">
        <v>307</v>
      </c>
      <c r="E491" s="185">
        <v>1</v>
      </c>
      <c r="F491" s="186"/>
      <c r="G491" s="187">
        <f t="shared" ref="G491:G497" si="84">ROUND(E491*F491,2)</f>
        <v>0</v>
      </c>
      <c r="H491" s="186"/>
      <c r="I491" s="187">
        <f t="shared" ref="I491:I497" si="85">ROUND(E491*H491,2)</f>
        <v>0</v>
      </c>
      <c r="J491" s="186"/>
      <c r="K491" s="187">
        <f t="shared" ref="K491:K497" si="86">ROUND(E491*J491,2)</f>
        <v>0</v>
      </c>
      <c r="L491" s="187">
        <v>21</v>
      </c>
      <c r="M491" s="187">
        <f t="shared" ref="M491:M497" si="87">G491*(1+L491/100)</f>
        <v>0</v>
      </c>
      <c r="N491" s="185">
        <v>0</v>
      </c>
      <c r="O491" s="185">
        <f t="shared" ref="O491:O497" si="88">ROUND(E491*N491,2)</f>
        <v>0</v>
      </c>
      <c r="P491" s="185">
        <v>0</v>
      </c>
      <c r="Q491" s="185">
        <f t="shared" ref="Q491:Q497" si="89">ROUND(E491*P491,2)</f>
        <v>0</v>
      </c>
      <c r="R491" s="187"/>
      <c r="S491" s="187" t="s">
        <v>202</v>
      </c>
      <c r="T491" s="188" t="s">
        <v>203</v>
      </c>
      <c r="U491" s="158">
        <v>1</v>
      </c>
      <c r="V491" s="158">
        <f t="shared" ref="V491:V497" si="90">ROUND(E491*U491,2)</f>
        <v>1</v>
      </c>
      <c r="W491" s="158"/>
      <c r="X491" s="158" t="s">
        <v>817</v>
      </c>
      <c r="Y491" s="158" t="s">
        <v>159</v>
      </c>
      <c r="Z491" s="148"/>
      <c r="AA491" s="148"/>
      <c r="AB491" s="148"/>
      <c r="AC491" s="148"/>
      <c r="AD491" s="148"/>
      <c r="AE491" s="148"/>
      <c r="AF491" s="148"/>
      <c r="AG491" s="148" t="s">
        <v>818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82">
        <v>252</v>
      </c>
      <c r="B492" s="183" t="s">
        <v>819</v>
      </c>
      <c r="C492" s="191" t="s">
        <v>820</v>
      </c>
      <c r="D492" s="184" t="s">
        <v>307</v>
      </c>
      <c r="E492" s="185">
        <v>1</v>
      </c>
      <c r="F492" s="186"/>
      <c r="G492" s="187">
        <f t="shared" si="84"/>
        <v>0</v>
      </c>
      <c r="H492" s="186"/>
      <c r="I492" s="187">
        <f t="shared" si="85"/>
        <v>0</v>
      </c>
      <c r="J492" s="186"/>
      <c r="K492" s="187">
        <f t="shared" si="86"/>
        <v>0</v>
      </c>
      <c r="L492" s="187">
        <v>21</v>
      </c>
      <c r="M492" s="187">
        <f t="shared" si="87"/>
        <v>0</v>
      </c>
      <c r="N492" s="185">
        <v>0</v>
      </c>
      <c r="O492" s="185">
        <f t="shared" si="88"/>
        <v>0</v>
      </c>
      <c r="P492" s="185">
        <v>0</v>
      </c>
      <c r="Q492" s="185">
        <f t="shared" si="89"/>
        <v>0</v>
      </c>
      <c r="R492" s="187"/>
      <c r="S492" s="187" t="s">
        <v>202</v>
      </c>
      <c r="T492" s="188" t="s">
        <v>203</v>
      </c>
      <c r="U492" s="158">
        <v>1</v>
      </c>
      <c r="V492" s="158">
        <f t="shared" si="90"/>
        <v>1</v>
      </c>
      <c r="W492" s="158"/>
      <c r="X492" s="158" t="s">
        <v>817</v>
      </c>
      <c r="Y492" s="158" t="s">
        <v>159</v>
      </c>
      <c r="Z492" s="148"/>
      <c r="AA492" s="148"/>
      <c r="AB492" s="148"/>
      <c r="AC492" s="148"/>
      <c r="AD492" s="148"/>
      <c r="AE492" s="148"/>
      <c r="AF492" s="148"/>
      <c r="AG492" s="148" t="s">
        <v>818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82">
        <v>253</v>
      </c>
      <c r="B493" s="183" t="s">
        <v>821</v>
      </c>
      <c r="C493" s="191" t="s">
        <v>822</v>
      </c>
      <c r="D493" s="184" t="s">
        <v>307</v>
      </c>
      <c r="E493" s="185">
        <v>1</v>
      </c>
      <c r="F493" s="186"/>
      <c r="G493" s="187">
        <f t="shared" si="84"/>
        <v>0</v>
      </c>
      <c r="H493" s="186"/>
      <c r="I493" s="187">
        <f t="shared" si="85"/>
        <v>0</v>
      </c>
      <c r="J493" s="186"/>
      <c r="K493" s="187">
        <f t="shared" si="86"/>
        <v>0</v>
      </c>
      <c r="L493" s="187">
        <v>21</v>
      </c>
      <c r="M493" s="187">
        <f t="shared" si="87"/>
        <v>0</v>
      </c>
      <c r="N493" s="185">
        <v>0</v>
      </c>
      <c r="O493" s="185">
        <f t="shared" si="88"/>
        <v>0</v>
      </c>
      <c r="P493" s="185">
        <v>0</v>
      </c>
      <c r="Q493" s="185">
        <f t="shared" si="89"/>
        <v>0</v>
      </c>
      <c r="R493" s="187"/>
      <c r="S493" s="187" t="s">
        <v>202</v>
      </c>
      <c r="T493" s="188" t="s">
        <v>203</v>
      </c>
      <c r="U493" s="158">
        <v>1</v>
      </c>
      <c r="V493" s="158">
        <f t="shared" si="90"/>
        <v>1</v>
      </c>
      <c r="W493" s="158"/>
      <c r="X493" s="158" t="s">
        <v>817</v>
      </c>
      <c r="Y493" s="158" t="s">
        <v>159</v>
      </c>
      <c r="Z493" s="148"/>
      <c r="AA493" s="148"/>
      <c r="AB493" s="148"/>
      <c r="AC493" s="148"/>
      <c r="AD493" s="148"/>
      <c r="AE493" s="148"/>
      <c r="AF493" s="148"/>
      <c r="AG493" s="148" t="s">
        <v>818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82">
        <v>254</v>
      </c>
      <c r="B494" s="183" t="s">
        <v>823</v>
      </c>
      <c r="C494" s="191" t="s">
        <v>824</v>
      </c>
      <c r="D494" s="184" t="s">
        <v>700</v>
      </c>
      <c r="E494" s="185">
        <v>1</v>
      </c>
      <c r="F494" s="186"/>
      <c r="G494" s="187">
        <f t="shared" si="84"/>
        <v>0</v>
      </c>
      <c r="H494" s="186"/>
      <c r="I494" s="187">
        <f t="shared" si="85"/>
        <v>0</v>
      </c>
      <c r="J494" s="186"/>
      <c r="K494" s="187">
        <f t="shared" si="86"/>
        <v>0</v>
      </c>
      <c r="L494" s="187">
        <v>21</v>
      </c>
      <c r="M494" s="187">
        <f t="shared" si="87"/>
        <v>0</v>
      </c>
      <c r="N494" s="185">
        <v>0</v>
      </c>
      <c r="O494" s="185">
        <f t="shared" si="88"/>
        <v>0</v>
      </c>
      <c r="P494" s="185">
        <v>0</v>
      </c>
      <c r="Q494" s="185">
        <f t="shared" si="89"/>
        <v>0</v>
      </c>
      <c r="R494" s="187"/>
      <c r="S494" s="187" t="s">
        <v>202</v>
      </c>
      <c r="T494" s="188" t="s">
        <v>203</v>
      </c>
      <c r="U494" s="158">
        <v>1</v>
      </c>
      <c r="V494" s="158">
        <f t="shared" si="90"/>
        <v>1</v>
      </c>
      <c r="W494" s="158"/>
      <c r="X494" s="158" t="s">
        <v>817</v>
      </c>
      <c r="Y494" s="158" t="s">
        <v>159</v>
      </c>
      <c r="Z494" s="148"/>
      <c r="AA494" s="148"/>
      <c r="AB494" s="148"/>
      <c r="AC494" s="148"/>
      <c r="AD494" s="148"/>
      <c r="AE494" s="148"/>
      <c r="AF494" s="148"/>
      <c r="AG494" s="148" t="s">
        <v>818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82">
        <v>255</v>
      </c>
      <c r="B495" s="183" t="s">
        <v>825</v>
      </c>
      <c r="C495" s="191" t="s">
        <v>826</v>
      </c>
      <c r="D495" s="184" t="s">
        <v>827</v>
      </c>
      <c r="E495" s="185">
        <v>5</v>
      </c>
      <c r="F495" s="186"/>
      <c r="G495" s="187">
        <f t="shared" si="84"/>
        <v>0</v>
      </c>
      <c r="H495" s="186"/>
      <c r="I495" s="187">
        <f t="shared" si="85"/>
        <v>0</v>
      </c>
      <c r="J495" s="186"/>
      <c r="K495" s="187">
        <f t="shared" si="86"/>
        <v>0</v>
      </c>
      <c r="L495" s="187">
        <v>21</v>
      </c>
      <c r="M495" s="187">
        <f t="shared" si="87"/>
        <v>0</v>
      </c>
      <c r="N495" s="185">
        <v>0</v>
      </c>
      <c r="O495" s="185">
        <f t="shared" si="88"/>
        <v>0</v>
      </c>
      <c r="P495" s="185">
        <v>0</v>
      </c>
      <c r="Q495" s="185">
        <f t="shared" si="89"/>
        <v>0</v>
      </c>
      <c r="R495" s="187"/>
      <c r="S495" s="187" t="s">
        <v>202</v>
      </c>
      <c r="T495" s="188" t="s">
        <v>203</v>
      </c>
      <c r="U495" s="158">
        <v>1</v>
      </c>
      <c r="V495" s="158">
        <f t="shared" si="90"/>
        <v>5</v>
      </c>
      <c r="W495" s="158"/>
      <c r="X495" s="158" t="s">
        <v>817</v>
      </c>
      <c r="Y495" s="158" t="s">
        <v>159</v>
      </c>
      <c r="Z495" s="148"/>
      <c r="AA495" s="148"/>
      <c r="AB495" s="148"/>
      <c r="AC495" s="148"/>
      <c r="AD495" s="148"/>
      <c r="AE495" s="148"/>
      <c r="AF495" s="148"/>
      <c r="AG495" s="148" t="s">
        <v>818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82">
        <v>256</v>
      </c>
      <c r="B496" s="183" t="s">
        <v>828</v>
      </c>
      <c r="C496" s="191" t="s">
        <v>829</v>
      </c>
      <c r="D496" s="184" t="s">
        <v>307</v>
      </c>
      <c r="E496" s="185">
        <v>1</v>
      </c>
      <c r="F496" s="186"/>
      <c r="G496" s="187">
        <f t="shared" si="84"/>
        <v>0</v>
      </c>
      <c r="H496" s="186"/>
      <c r="I496" s="187">
        <f t="shared" si="85"/>
        <v>0</v>
      </c>
      <c r="J496" s="186"/>
      <c r="K496" s="187">
        <f t="shared" si="86"/>
        <v>0</v>
      </c>
      <c r="L496" s="187">
        <v>21</v>
      </c>
      <c r="M496" s="187">
        <f t="shared" si="87"/>
        <v>0</v>
      </c>
      <c r="N496" s="185">
        <v>0</v>
      </c>
      <c r="O496" s="185">
        <f t="shared" si="88"/>
        <v>0</v>
      </c>
      <c r="P496" s="185">
        <v>0</v>
      </c>
      <c r="Q496" s="185">
        <f t="shared" si="89"/>
        <v>0</v>
      </c>
      <c r="R496" s="187"/>
      <c r="S496" s="187" t="s">
        <v>202</v>
      </c>
      <c r="T496" s="188" t="s">
        <v>203</v>
      </c>
      <c r="U496" s="158">
        <v>1</v>
      </c>
      <c r="V496" s="158">
        <f t="shared" si="90"/>
        <v>1</v>
      </c>
      <c r="W496" s="158"/>
      <c r="X496" s="158" t="s">
        <v>817</v>
      </c>
      <c r="Y496" s="158" t="s">
        <v>159</v>
      </c>
      <c r="Z496" s="148"/>
      <c r="AA496" s="148"/>
      <c r="AB496" s="148"/>
      <c r="AC496" s="148"/>
      <c r="AD496" s="148"/>
      <c r="AE496" s="148"/>
      <c r="AF496" s="148"/>
      <c r="AG496" s="148" t="s">
        <v>818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74">
        <v>257</v>
      </c>
      <c r="B497" s="175" t="s">
        <v>830</v>
      </c>
      <c r="C497" s="190" t="s">
        <v>831</v>
      </c>
      <c r="D497" s="176" t="s">
        <v>832</v>
      </c>
      <c r="E497" s="177">
        <v>15</v>
      </c>
      <c r="F497" s="178"/>
      <c r="G497" s="179">
        <f t="shared" si="84"/>
        <v>0</v>
      </c>
      <c r="H497" s="178"/>
      <c r="I497" s="179">
        <f t="shared" si="85"/>
        <v>0</v>
      </c>
      <c r="J497" s="178"/>
      <c r="K497" s="179">
        <f t="shared" si="86"/>
        <v>0</v>
      </c>
      <c r="L497" s="179">
        <v>21</v>
      </c>
      <c r="M497" s="179">
        <f t="shared" si="87"/>
        <v>0</v>
      </c>
      <c r="N497" s="177">
        <v>0</v>
      </c>
      <c r="O497" s="177">
        <f t="shared" si="88"/>
        <v>0</v>
      </c>
      <c r="P497" s="177">
        <v>0</v>
      </c>
      <c r="Q497" s="177">
        <f t="shared" si="89"/>
        <v>0</v>
      </c>
      <c r="R497" s="179" t="s">
        <v>833</v>
      </c>
      <c r="S497" s="179" t="s">
        <v>157</v>
      </c>
      <c r="T497" s="180" t="s">
        <v>157</v>
      </c>
      <c r="U497" s="158">
        <v>1</v>
      </c>
      <c r="V497" s="158">
        <f t="shared" si="90"/>
        <v>15</v>
      </c>
      <c r="W497" s="158"/>
      <c r="X497" s="158" t="s">
        <v>817</v>
      </c>
      <c r="Y497" s="158" t="s">
        <v>159</v>
      </c>
      <c r="Z497" s="148"/>
      <c r="AA497" s="148"/>
      <c r="AB497" s="148"/>
      <c r="AC497" s="148"/>
      <c r="AD497" s="148"/>
      <c r="AE497" s="148"/>
      <c r="AF497" s="148"/>
      <c r="AG497" s="148" t="s">
        <v>818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x14ac:dyDescent="0.2">
      <c r="A498" s="3"/>
      <c r="B498" s="4"/>
      <c r="C498" s="195"/>
      <c r="D498" s="6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AE498">
        <v>12</v>
      </c>
      <c r="AF498">
        <v>21</v>
      </c>
      <c r="AG498" t="s">
        <v>137</v>
      </c>
    </row>
    <row r="499" spans="1:60" x14ac:dyDescent="0.2">
      <c r="A499" s="151"/>
      <c r="B499" s="152" t="s">
        <v>29</v>
      </c>
      <c r="C499" s="196"/>
      <c r="D499" s="153"/>
      <c r="E499" s="154"/>
      <c r="F499" s="154"/>
      <c r="G499" s="173">
        <f>G8+G15+G17+G19+G53+G62+G84+G140+G162+G191+G250+G334+G385+G391+G408+G421+G427+G474</f>
        <v>0</v>
      </c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AE499">
        <f>SUMIF(L7:L497,AE498,G7:G497)</f>
        <v>0</v>
      </c>
      <c r="AF499">
        <f>SUMIF(L7:L497,AF498,G7:G497)</f>
        <v>0</v>
      </c>
      <c r="AG499" t="s">
        <v>834</v>
      </c>
    </row>
    <row r="500" spans="1:60" x14ac:dyDescent="0.2">
      <c r="C500" s="197"/>
      <c r="D500" s="10"/>
      <c r="AG500" t="s">
        <v>835</v>
      </c>
    </row>
    <row r="501" spans="1:60" x14ac:dyDescent="0.2">
      <c r="D501" s="10"/>
    </row>
    <row r="502" spans="1:60" x14ac:dyDescent="0.2">
      <c r="D502" s="10"/>
    </row>
    <row r="503" spans="1:60" x14ac:dyDescent="0.2">
      <c r="D503" s="10"/>
    </row>
    <row r="504" spans="1:60" x14ac:dyDescent="0.2">
      <c r="D504" s="10"/>
    </row>
    <row r="505" spans="1:60" x14ac:dyDescent="0.2">
      <c r="D505" s="10"/>
    </row>
    <row r="506" spans="1:60" x14ac:dyDescent="0.2">
      <c r="D506" s="10"/>
    </row>
    <row r="507" spans="1:60" x14ac:dyDescent="0.2">
      <c r="D507" s="10"/>
    </row>
    <row r="508" spans="1:60" x14ac:dyDescent="0.2">
      <c r="D508" s="10"/>
    </row>
    <row r="509" spans="1:60" x14ac:dyDescent="0.2">
      <c r="D509" s="10"/>
    </row>
    <row r="510" spans="1:60" x14ac:dyDescent="0.2">
      <c r="D510" s="10"/>
    </row>
    <row r="511" spans="1:60" x14ac:dyDescent="0.2">
      <c r="D511" s="10"/>
    </row>
    <row r="512" spans="1:60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FvErNpL0fRcrdE5aH8bEg9si3FAVk4zYgJjc3/r78y2GPfXrASaQILvH/Mrcd3D3KsZxLSKuEGoMwmIo46u9Q==" saltValue="FPv1a9sIX/lcupc1zV8VBg==" spinCount="100000" sheet="1" formatRows="0"/>
  <mergeCells count="102">
    <mergeCell ref="A1:G1"/>
    <mergeCell ref="C2:G2"/>
    <mergeCell ref="C3:G3"/>
    <mergeCell ref="C4:G4"/>
    <mergeCell ref="C10:G10"/>
    <mergeCell ref="C12:G12"/>
    <mergeCell ref="C61:G61"/>
    <mergeCell ref="C66:G66"/>
    <mergeCell ref="C67:G67"/>
    <mergeCell ref="C68:G68"/>
    <mergeCell ref="C70:G70"/>
    <mergeCell ref="C72:G72"/>
    <mergeCell ref="C14:G14"/>
    <mergeCell ref="C52:G52"/>
    <mergeCell ref="C55:G55"/>
    <mergeCell ref="C56:G56"/>
    <mergeCell ref="C58:G58"/>
    <mergeCell ref="C59:G59"/>
    <mergeCell ref="C115:G115"/>
    <mergeCell ref="C116:G116"/>
    <mergeCell ref="C117:G117"/>
    <mergeCell ref="C119:G119"/>
    <mergeCell ref="C120:G120"/>
    <mergeCell ref="C122:G122"/>
    <mergeCell ref="C77:G77"/>
    <mergeCell ref="C80:G80"/>
    <mergeCell ref="C83:G83"/>
    <mergeCell ref="C89:G89"/>
    <mergeCell ref="C91:G91"/>
    <mergeCell ref="C109:G109"/>
    <mergeCell ref="C132:G132"/>
    <mergeCell ref="C139:G139"/>
    <mergeCell ref="C145:G145"/>
    <mergeCell ref="C146:G146"/>
    <mergeCell ref="C147:G147"/>
    <mergeCell ref="C148:G148"/>
    <mergeCell ref="C123:G123"/>
    <mergeCell ref="C125:G125"/>
    <mergeCell ref="C126:G126"/>
    <mergeCell ref="C128:G128"/>
    <mergeCell ref="C129:G129"/>
    <mergeCell ref="C131:G131"/>
    <mergeCell ref="C195:G195"/>
    <mergeCell ref="C197:G197"/>
    <mergeCell ref="C199:G199"/>
    <mergeCell ref="C201:G201"/>
    <mergeCell ref="C203:G203"/>
    <mergeCell ref="C235:G235"/>
    <mergeCell ref="C149:G149"/>
    <mergeCell ref="C150:G150"/>
    <mergeCell ref="C151:G151"/>
    <mergeCell ref="C153:G153"/>
    <mergeCell ref="C161:G161"/>
    <mergeCell ref="C188:G188"/>
    <mergeCell ref="C263:G263"/>
    <mergeCell ref="C265:G265"/>
    <mergeCell ref="C267:G267"/>
    <mergeCell ref="C271:G271"/>
    <mergeCell ref="C273:G273"/>
    <mergeCell ref="C277:G277"/>
    <mergeCell ref="C236:G236"/>
    <mergeCell ref="C237:G237"/>
    <mergeCell ref="C247:G247"/>
    <mergeCell ref="C257:G257"/>
    <mergeCell ref="C259:G259"/>
    <mergeCell ref="C261:G261"/>
    <mergeCell ref="C316:G316"/>
    <mergeCell ref="C320:G320"/>
    <mergeCell ref="C326:G326"/>
    <mergeCell ref="C330:G330"/>
    <mergeCell ref="C365:G365"/>
    <mergeCell ref="C367:G367"/>
    <mergeCell ref="C280:G280"/>
    <mergeCell ref="C284:G284"/>
    <mergeCell ref="C289:G289"/>
    <mergeCell ref="C292:G292"/>
    <mergeCell ref="C306:G306"/>
    <mergeCell ref="C310:G310"/>
    <mergeCell ref="C410:G410"/>
    <mergeCell ref="C412:G412"/>
    <mergeCell ref="C418:G418"/>
    <mergeCell ref="C464:G464"/>
    <mergeCell ref="C469:G469"/>
    <mergeCell ref="C476:G476"/>
    <mergeCell ref="C378:G378"/>
    <mergeCell ref="C383:G383"/>
    <mergeCell ref="C388:G388"/>
    <mergeCell ref="C389:G389"/>
    <mergeCell ref="C394:G394"/>
    <mergeCell ref="C407:G407"/>
    <mergeCell ref="C484:G484"/>
    <mergeCell ref="C485:G485"/>
    <mergeCell ref="C487:G487"/>
    <mergeCell ref="C488:G488"/>
    <mergeCell ref="C489:G489"/>
    <mergeCell ref="C490:G490"/>
    <mergeCell ref="C477:G477"/>
    <mergeCell ref="C478:G478"/>
    <mergeCell ref="C479:G479"/>
    <mergeCell ref="C480:G480"/>
    <mergeCell ref="C481:G481"/>
    <mergeCell ref="C482:G48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124</v>
      </c>
      <c r="B1" s="261"/>
      <c r="C1" s="261"/>
      <c r="D1" s="261"/>
      <c r="E1" s="261"/>
      <c r="F1" s="261"/>
      <c r="G1" s="261"/>
      <c r="AG1" t="s">
        <v>125</v>
      </c>
    </row>
    <row r="2" spans="1:60" ht="24.95" customHeight="1" x14ac:dyDescent="0.2">
      <c r="A2" s="140" t="s">
        <v>7</v>
      </c>
      <c r="B2" s="48" t="s">
        <v>43</v>
      </c>
      <c r="C2" s="262" t="s">
        <v>44</v>
      </c>
      <c r="D2" s="263"/>
      <c r="E2" s="263"/>
      <c r="F2" s="263"/>
      <c r="G2" s="264"/>
      <c r="AG2" t="s">
        <v>126</v>
      </c>
    </row>
    <row r="3" spans="1:60" ht="24.95" customHeight="1" x14ac:dyDescent="0.2">
      <c r="A3" s="140" t="s">
        <v>8</v>
      </c>
      <c r="B3" s="48" t="s">
        <v>57</v>
      </c>
      <c r="C3" s="262" t="s">
        <v>58</v>
      </c>
      <c r="D3" s="263"/>
      <c r="E3" s="263"/>
      <c r="F3" s="263"/>
      <c r="G3" s="264"/>
      <c r="AC3" s="121" t="s">
        <v>126</v>
      </c>
      <c r="AG3" t="s">
        <v>127</v>
      </c>
    </row>
    <row r="4" spans="1:60" ht="24.95" customHeight="1" x14ac:dyDescent="0.2">
      <c r="A4" s="141" t="s">
        <v>9</v>
      </c>
      <c r="B4" s="142" t="s">
        <v>61</v>
      </c>
      <c r="C4" s="265" t="s">
        <v>62</v>
      </c>
      <c r="D4" s="266"/>
      <c r="E4" s="266"/>
      <c r="F4" s="266"/>
      <c r="G4" s="267"/>
      <c r="AG4" t="s">
        <v>128</v>
      </c>
    </row>
    <row r="5" spans="1:60" x14ac:dyDescent="0.2">
      <c r="D5" s="10"/>
    </row>
    <row r="6" spans="1:60" ht="38.25" x14ac:dyDescent="0.2">
      <c r="A6" s="144" t="s">
        <v>129</v>
      </c>
      <c r="B6" s="146" t="s">
        <v>130</v>
      </c>
      <c r="C6" s="146" t="s">
        <v>131</v>
      </c>
      <c r="D6" s="145" t="s">
        <v>132</v>
      </c>
      <c r="E6" s="144" t="s">
        <v>133</v>
      </c>
      <c r="F6" s="143" t="s">
        <v>134</v>
      </c>
      <c r="G6" s="144" t="s">
        <v>29</v>
      </c>
      <c r="H6" s="147" t="s">
        <v>30</v>
      </c>
      <c r="I6" s="147" t="s">
        <v>135</v>
      </c>
      <c r="J6" s="147" t="s">
        <v>31</v>
      </c>
      <c r="K6" s="147" t="s">
        <v>136</v>
      </c>
      <c r="L6" s="147" t="s">
        <v>137</v>
      </c>
      <c r="M6" s="147" t="s">
        <v>138</v>
      </c>
      <c r="N6" s="147" t="s">
        <v>139</v>
      </c>
      <c r="O6" s="147" t="s">
        <v>140</v>
      </c>
      <c r="P6" s="147" t="s">
        <v>141</v>
      </c>
      <c r="Q6" s="147" t="s">
        <v>142</v>
      </c>
      <c r="R6" s="147" t="s">
        <v>143</v>
      </c>
      <c r="S6" s="147" t="s">
        <v>144</v>
      </c>
      <c r="T6" s="147" t="s">
        <v>145</v>
      </c>
      <c r="U6" s="147" t="s">
        <v>146</v>
      </c>
      <c r="V6" s="147" t="s">
        <v>147</v>
      </c>
      <c r="W6" s="147" t="s">
        <v>148</v>
      </c>
      <c r="X6" s="147" t="s">
        <v>149</v>
      </c>
      <c r="Y6" s="147" t="s">
        <v>150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7" t="s">
        <v>151</v>
      </c>
      <c r="B8" s="168" t="s">
        <v>75</v>
      </c>
      <c r="C8" s="189" t="s">
        <v>76</v>
      </c>
      <c r="D8" s="169"/>
      <c r="E8" s="170"/>
      <c r="F8" s="171"/>
      <c r="G8" s="171">
        <f>SUMIF(AG9:AG34,"&lt;&gt;NOR",G9:G34)</f>
        <v>0</v>
      </c>
      <c r="H8" s="171"/>
      <c r="I8" s="171">
        <f>SUM(I9:I34)</f>
        <v>0</v>
      </c>
      <c r="J8" s="171"/>
      <c r="K8" s="171">
        <f>SUM(K9:K34)</f>
        <v>0</v>
      </c>
      <c r="L8" s="171"/>
      <c r="M8" s="171">
        <f>SUM(M9:M34)</f>
        <v>0</v>
      </c>
      <c r="N8" s="170"/>
      <c r="O8" s="170">
        <f>SUM(O9:O34)</f>
        <v>0</v>
      </c>
      <c r="P8" s="170"/>
      <c r="Q8" s="170">
        <f>SUM(Q9:Q34)</f>
        <v>0</v>
      </c>
      <c r="R8" s="171"/>
      <c r="S8" s="171"/>
      <c r="T8" s="172"/>
      <c r="U8" s="166"/>
      <c r="V8" s="166">
        <f>SUM(V9:V34)</f>
        <v>0</v>
      </c>
      <c r="W8" s="166"/>
      <c r="X8" s="166"/>
      <c r="Y8" s="166"/>
      <c r="AG8" t="s">
        <v>152</v>
      </c>
    </row>
    <row r="9" spans="1:60" outlineLevel="1" x14ac:dyDescent="0.2">
      <c r="A9" s="174">
        <v>1</v>
      </c>
      <c r="B9" s="175" t="s">
        <v>836</v>
      </c>
      <c r="C9" s="190" t="s">
        <v>837</v>
      </c>
      <c r="D9" s="176" t="s">
        <v>155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202</v>
      </c>
      <c r="T9" s="180" t="s">
        <v>203</v>
      </c>
      <c r="U9" s="158">
        <v>0</v>
      </c>
      <c r="V9" s="158">
        <f>ROUND(E9*U9,2)</f>
        <v>0</v>
      </c>
      <c r="W9" s="158"/>
      <c r="X9" s="158" t="s">
        <v>183</v>
      </c>
      <c r="Y9" s="158" t="s">
        <v>159</v>
      </c>
      <c r="Z9" s="148"/>
      <c r="AA9" s="148"/>
      <c r="AB9" s="148"/>
      <c r="AC9" s="148"/>
      <c r="AD9" s="148"/>
      <c r="AE9" s="148"/>
      <c r="AF9" s="148"/>
      <c r="AG9" s="148" t="s">
        <v>838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55" t="s">
        <v>839</v>
      </c>
      <c r="D10" s="256"/>
      <c r="E10" s="256"/>
      <c r="F10" s="256"/>
      <c r="G10" s="256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233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2</v>
      </c>
      <c r="B11" s="175" t="s">
        <v>840</v>
      </c>
      <c r="C11" s="190" t="s">
        <v>841</v>
      </c>
      <c r="D11" s="176" t="s">
        <v>155</v>
      </c>
      <c r="E11" s="177">
        <v>7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9"/>
      <c r="S11" s="179" t="s">
        <v>202</v>
      </c>
      <c r="T11" s="180" t="s">
        <v>203</v>
      </c>
      <c r="U11" s="158">
        <v>0</v>
      </c>
      <c r="V11" s="158">
        <f>ROUND(E11*U11,2)</f>
        <v>0</v>
      </c>
      <c r="W11" s="158"/>
      <c r="X11" s="158" t="s">
        <v>183</v>
      </c>
      <c r="Y11" s="158" t="s">
        <v>159</v>
      </c>
      <c r="Z11" s="148"/>
      <c r="AA11" s="148"/>
      <c r="AB11" s="148"/>
      <c r="AC11" s="148"/>
      <c r="AD11" s="148"/>
      <c r="AE11" s="148"/>
      <c r="AF11" s="148"/>
      <c r="AG11" s="148" t="s">
        <v>838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55" t="s">
        <v>839</v>
      </c>
      <c r="D12" s="256"/>
      <c r="E12" s="256"/>
      <c r="F12" s="256"/>
      <c r="G12" s="256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233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3</v>
      </c>
      <c r="B13" s="175" t="s">
        <v>842</v>
      </c>
      <c r="C13" s="190" t="s">
        <v>843</v>
      </c>
      <c r="D13" s="176" t="s">
        <v>155</v>
      </c>
      <c r="E13" s="177">
        <v>5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7">
        <v>0</v>
      </c>
      <c r="O13" s="177">
        <f>ROUND(E13*N13,2)</f>
        <v>0</v>
      </c>
      <c r="P13" s="177">
        <v>0</v>
      </c>
      <c r="Q13" s="177">
        <f>ROUND(E13*P13,2)</f>
        <v>0</v>
      </c>
      <c r="R13" s="179"/>
      <c r="S13" s="179" t="s">
        <v>202</v>
      </c>
      <c r="T13" s="180" t="s">
        <v>203</v>
      </c>
      <c r="U13" s="158">
        <v>0</v>
      </c>
      <c r="V13" s="158">
        <f>ROUND(E13*U13,2)</f>
        <v>0</v>
      </c>
      <c r="W13" s="158"/>
      <c r="X13" s="158" t="s">
        <v>183</v>
      </c>
      <c r="Y13" s="158" t="s">
        <v>159</v>
      </c>
      <c r="Z13" s="148"/>
      <c r="AA13" s="148"/>
      <c r="AB13" s="148"/>
      <c r="AC13" s="148"/>
      <c r="AD13" s="148"/>
      <c r="AE13" s="148"/>
      <c r="AF13" s="148"/>
      <c r="AG13" s="148" t="s">
        <v>838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255" t="s">
        <v>839</v>
      </c>
      <c r="D14" s="256"/>
      <c r="E14" s="256"/>
      <c r="F14" s="256"/>
      <c r="G14" s="256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233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4</v>
      </c>
      <c r="B15" s="175" t="s">
        <v>844</v>
      </c>
      <c r="C15" s="190" t="s">
        <v>845</v>
      </c>
      <c r="D15" s="176" t="s">
        <v>155</v>
      </c>
      <c r="E15" s="177">
        <v>1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9"/>
      <c r="S15" s="179" t="s">
        <v>202</v>
      </c>
      <c r="T15" s="180" t="s">
        <v>203</v>
      </c>
      <c r="U15" s="158">
        <v>0</v>
      </c>
      <c r="V15" s="158">
        <f>ROUND(E15*U15,2)</f>
        <v>0</v>
      </c>
      <c r="W15" s="158"/>
      <c r="X15" s="158" t="s">
        <v>183</v>
      </c>
      <c r="Y15" s="158" t="s">
        <v>159</v>
      </c>
      <c r="Z15" s="148"/>
      <c r="AA15" s="148"/>
      <c r="AB15" s="148"/>
      <c r="AC15" s="148"/>
      <c r="AD15" s="148"/>
      <c r="AE15" s="148"/>
      <c r="AF15" s="148"/>
      <c r="AG15" s="148" t="s">
        <v>838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255" t="s">
        <v>839</v>
      </c>
      <c r="D16" s="256"/>
      <c r="E16" s="256"/>
      <c r="F16" s="256"/>
      <c r="G16" s="256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233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5</v>
      </c>
      <c r="B17" s="175" t="s">
        <v>846</v>
      </c>
      <c r="C17" s="190" t="s">
        <v>847</v>
      </c>
      <c r="D17" s="176" t="s">
        <v>155</v>
      </c>
      <c r="E17" s="177">
        <v>1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7">
        <v>0</v>
      </c>
      <c r="O17" s="177">
        <f>ROUND(E17*N17,2)</f>
        <v>0</v>
      </c>
      <c r="P17" s="177">
        <v>0</v>
      </c>
      <c r="Q17" s="177">
        <f>ROUND(E17*P17,2)</f>
        <v>0</v>
      </c>
      <c r="R17" s="179"/>
      <c r="S17" s="179" t="s">
        <v>202</v>
      </c>
      <c r="T17" s="180" t="s">
        <v>203</v>
      </c>
      <c r="U17" s="158">
        <v>0</v>
      </c>
      <c r="V17" s="158">
        <f>ROUND(E17*U17,2)</f>
        <v>0</v>
      </c>
      <c r="W17" s="158"/>
      <c r="X17" s="158" t="s">
        <v>183</v>
      </c>
      <c r="Y17" s="158" t="s">
        <v>159</v>
      </c>
      <c r="Z17" s="148"/>
      <c r="AA17" s="148"/>
      <c r="AB17" s="148"/>
      <c r="AC17" s="148"/>
      <c r="AD17" s="148"/>
      <c r="AE17" s="148"/>
      <c r="AF17" s="148"/>
      <c r="AG17" s="148" t="s">
        <v>838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5"/>
      <c r="B18" s="156"/>
      <c r="C18" s="255" t="s">
        <v>839</v>
      </c>
      <c r="D18" s="256"/>
      <c r="E18" s="256"/>
      <c r="F18" s="256"/>
      <c r="G18" s="256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233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6</v>
      </c>
      <c r="B19" s="175" t="s">
        <v>848</v>
      </c>
      <c r="C19" s="190" t="s">
        <v>849</v>
      </c>
      <c r="D19" s="176" t="s">
        <v>155</v>
      </c>
      <c r="E19" s="177">
        <v>1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7">
        <v>0</v>
      </c>
      <c r="O19" s="177">
        <f>ROUND(E19*N19,2)</f>
        <v>0</v>
      </c>
      <c r="P19" s="177">
        <v>0</v>
      </c>
      <c r="Q19" s="177">
        <f>ROUND(E19*P19,2)</f>
        <v>0</v>
      </c>
      <c r="R19" s="179"/>
      <c r="S19" s="179" t="s">
        <v>202</v>
      </c>
      <c r="T19" s="180" t="s">
        <v>203</v>
      </c>
      <c r="U19" s="158">
        <v>0</v>
      </c>
      <c r="V19" s="158">
        <f>ROUND(E19*U19,2)</f>
        <v>0</v>
      </c>
      <c r="W19" s="158"/>
      <c r="X19" s="158" t="s">
        <v>183</v>
      </c>
      <c r="Y19" s="158" t="s">
        <v>159</v>
      </c>
      <c r="Z19" s="148"/>
      <c r="AA19" s="148"/>
      <c r="AB19" s="148"/>
      <c r="AC19" s="148"/>
      <c r="AD19" s="148"/>
      <c r="AE19" s="148"/>
      <c r="AF19" s="148"/>
      <c r="AG19" s="148" t="s">
        <v>838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255" t="s">
        <v>839</v>
      </c>
      <c r="D20" s="256"/>
      <c r="E20" s="256"/>
      <c r="F20" s="256"/>
      <c r="G20" s="256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233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4">
        <v>7</v>
      </c>
      <c r="B21" s="175" t="s">
        <v>850</v>
      </c>
      <c r="C21" s="190" t="s">
        <v>851</v>
      </c>
      <c r="D21" s="176" t="s">
        <v>155</v>
      </c>
      <c r="E21" s="177">
        <v>1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9"/>
      <c r="S21" s="179" t="s">
        <v>202</v>
      </c>
      <c r="T21" s="180" t="s">
        <v>203</v>
      </c>
      <c r="U21" s="158">
        <v>0</v>
      </c>
      <c r="V21" s="158">
        <f>ROUND(E21*U21,2)</f>
        <v>0</v>
      </c>
      <c r="W21" s="158"/>
      <c r="X21" s="158" t="s">
        <v>183</v>
      </c>
      <c r="Y21" s="158" t="s">
        <v>159</v>
      </c>
      <c r="Z21" s="148"/>
      <c r="AA21" s="148"/>
      <c r="AB21" s="148"/>
      <c r="AC21" s="148"/>
      <c r="AD21" s="148"/>
      <c r="AE21" s="148"/>
      <c r="AF21" s="148"/>
      <c r="AG21" s="148" t="s">
        <v>838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55" t="s">
        <v>839</v>
      </c>
      <c r="D22" s="256"/>
      <c r="E22" s="256"/>
      <c r="F22" s="256"/>
      <c r="G22" s="256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233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4">
        <v>8</v>
      </c>
      <c r="B23" s="175" t="s">
        <v>852</v>
      </c>
      <c r="C23" s="190" t="s">
        <v>853</v>
      </c>
      <c r="D23" s="176" t="s">
        <v>155</v>
      </c>
      <c r="E23" s="177">
        <v>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7">
        <v>0</v>
      </c>
      <c r="O23" s="177">
        <f>ROUND(E23*N23,2)</f>
        <v>0</v>
      </c>
      <c r="P23" s="177">
        <v>0</v>
      </c>
      <c r="Q23" s="177">
        <f>ROUND(E23*P23,2)</f>
        <v>0</v>
      </c>
      <c r="R23" s="179"/>
      <c r="S23" s="179" t="s">
        <v>202</v>
      </c>
      <c r="T23" s="180" t="s">
        <v>203</v>
      </c>
      <c r="U23" s="158">
        <v>0</v>
      </c>
      <c r="V23" s="158">
        <f>ROUND(E23*U23,2)</f>
        <v>0</v>
      </c>
      <c r="W23" s="158"/>
      <c r="X23" s="158" t="s">
        <v>158</v>
      </c>
      <c r="Y23" s="158" t="s">
        <v>159</v>
      </c>
      <c r="Z23" s="148"/>
      <c r="AA23" s="148"/>
      <c r="AB23" s="148"/>
      <c r="AC23" s="148"/>
      <c r="AD23" s="148"/>
      <c r="AE23" s="148"/>
      <c r="AF23" s="148"/>
      <c r="AG23" s="148" t="s">
        <v>654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255" t="s">
        <v>839</v>
      </c>
      <c r="D24" s="256"/>
      <c r="E24" s="256"/>
      <c r="F24" s="256"/>
      <c r="G24" s="256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233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4">
        <v>9</v>
      </c>
      <c r="B25" s="175" t="s">
        <v>854</v>
      </c>
      <c r="C25" s="190" t="s">
        <v>855</v>
      </c>
      <c r="D25" s="176" t="s">
        <v>155</v>
      </c>
      <c r="E25" s="177">
        <v>1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7">
        <v>0</v>
      </c>
      <c r="O25" s="177">
        <f>ROUND(E25*N25,2)</f>
        <v>0</v>
      </c>
      <c r="P25" s="177">
        <v>0</v>
      </c>
      <c r="Q25" s="177">
        <f>ROUND(E25*P25,2)</f>
        <v>0</v>
      </c>
      <c r="R25" s="179"/>
      <c r="S25" s="179" t="s">
        <v>202</v>
      </c>
      <c r="T25" s="180" t="s">
        <v>203</v>
      </c>
      <c r="U25" s="158">
        <v>0</v>
      </c>
      <c r="V25" s="158">
        <f>ROUND(E25*U25,2)</f>
        <v>0</v>
      </c>
      <c r="W25" s="158"/>
      <c r="X25" s="158" t="s">
        <v>183</v>
      </c>
      <c r="Y25" s="158" t="s">
        <v>159</v>
      </c>
      <c r="Z25" s="148"/>
      <c r="AA25" s="148"/>
      <c r="AB25" s="148"/>
      <c r="AC25" s="148"/>
      <c r="AD25" s="148"/>
      <c r="AE25" s="148"/>
      <c r="AF25" s="148"/>
      <c r="AG25" s="148" t="s">
        <v>838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255" t="s">
        <v>856</v>
      </c>
      <c r="D26" s="256"/>
      <c r="E26" s="256"/>
      <c r="F26" s="256"/>
      <c r="G26" s="256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233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4">
        <v>10</v>
      </c>
      <c r="B27" s="175" t="s">
        <v>857</v>
      </c>
      <c r="C27" s="190" t="s">
        <v>858</v>
      </c>
      <c r="D27" s="176" t="s">
        <v>155</v>
      </c>
      <c r="E27" s="177">
        <v>1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9"/>
      <c r="S27" s="179" t="s">
        <v>202</v>
      </c>
      <c r="T27" s="180" t="s">
        <v>203</v>
      </c>
      <c r="U27" s="158">
        <v>0</v>
      </c>
      <c r="V27" s="158">
        <f>ROUND(E27*U27,2)</f>
        <v>0</v>
      </c>
      <c r="W27" s="158"/>
      <c r="X27" s="158" t="s">
        <v>183</v>
      </c>
      <c r="Y27" s="158" t="s">
        <v>159</v>
      </c>
      <c r="Z27" s="148"/>
      <c r="AA27" s="148"/>
      <c r="AB27" s="148"/>
      <c r="AC27" s="148"/>
      <c r="AD27" s="148"/>
      <c r="AE27" s="148"/>
      <c r="AF27" s="148"/>
      <c r="AG27" s="148" t="s">
        <v>838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255" t="s">
        <v>856</v>
      </c>
      <c r="D28" s="256"/>
      <c r="E28" s="256"/>
      <c r="F28" s="256"/>
      <c r="G28" s="256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233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11</v>
      </c>
      <c r="B29" s="175" t="s">
        <v>859</v>
      </c>
      <c r="C29" s="190" t="s">
        <v>860</v>
      </c>
      <c r="D29" s="176" t="s">
        <v>155</v>
      </c>
      <c r="E29" s="177">
        <v>1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7">
        <v>0</v>
      </c>
      <c r="O29" s="177">
        <f>ROUND(E29*N29,2)</f>
        <v>0</v>
      </c>
      <c r="P29" s="177">
        <v>0</v>
      </c>
      <c r="Q29" s="177">
        <f>ROUND(E29*P29,2)</f>
        <v>0</v>
      </c>
      <c r="R29" s="179"/>
      <c r="S29" s="179" t="s">
        <v>202</v>
      </c>
      <c r="T29" s="180" t="s">
        <v>203</v>
      </c>
      <c r="U29" s="158">
        <v>0</v>
      </c>
      <c r="V29" s="158">
        <f>ROUND(E29*U29,2)</f>
        <v>0</v>
      </c>
      <c r="W29" s="158"/>
      <c r="X29" s="158" t="s">
        <v>183</v>
      </c>
      <c r="Y29" s="158" t="s">
        <v>159</v>
      </c>
      <c r="Z29" s="148"/>
      <c r="AA29" s="148"/>
      <c r="AB29" s="148"/>
      <c r="AC29" s="148"/>
      <c r="AD29" s="148"/>
      <c r="AE29" s="148"/>
      <c r="AF29" s="148"/>
      <c r="AG29" s="148" t="s">
        <v>838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255" t="s">
        <v>839</v>
      </c>
      <c r="D30" s="256"/>
      <c r="E30" s="256"/>
      <c r="F30" s="256"/>
      <c r="G30" s="256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233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4">
        <v>12</v>
      </c>
      <c r="B31" s="175" t="s">
        <v>861</v>
      </c>
      <c r="C31" s="190" t="s">
        <v>862</v>
      </c>
      <c r="D31" s="176" t="s">
        <v>155</v>
      </c>
      <c r="E31" s="177">
        <v>1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9"/>
      <c r="S31" s="179" t="s">
        <v>202</v>
      </c>
      <c r="T31" s="180" t="s">
        <v>203</v>
      </c>
      <c r="U31" s="158">
        <v>0</v>
      </c>
      <c r="V31" s="158">
        <f>ROUND(E31*U31,2)</f>
        <v>0</v>
      </c>
      <c r="W31" s="158"/>
      <c r="X31" s="158" t="s">
        <v>183</v>
      </c>
      <c r="Y31" s="158" t="s">
        <v>159</v>
      </c>
      <c r="Z31" s="148"/>
      <c r="AA31" s="148"/>
      <c r="AB31" s="148"/>
      <c r="AC31" s="148"/>
      <c r="AD31" s="148"/>
      <c r="AE31" s="148"/>
      <c r="AF31" s="148"/>
      <c r="AG31" s="148" t="s">
        <v>838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255" t="s">
        <v>839</v>
      </c>
      <c r="D32" s="256"/>
      <c r="E32" s="256"/>
      <c r="F32" s="256"/>
      <c r="G32" s="256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233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2">
      <c r="A33" s="155"/>
      <c r="B33" s="156"/>
      <c r="C33" s="257" t="s">
        <v>863</v>
      </c>
      <c r="D33" s="258"/>
      <c r="E33" s="258"/>
      <c r="F33" s="258"/>
      <c r="G33" s="2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233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3" x14ac:dyDescent="0.2">
      <c r="A34" s="155"/>
      <c r="B34" s="156"/>
      <c r="C34" s="257" t="s">
        <v>864</v>
      </c>
      <c r="D34" s="258"/>
      <c r="E34" s="258"/>
      <c r="F34" s="258"/>
      <c r="G34" s="2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233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7" t="s">
        <v>151</v>
      </c>
      <c r="B35" s="168" t="s">
        <v>77</v>
      </c>
      <c r="C35" s="189" t="s">
        <v>78</v>
      </c>
      <c r="D35" s="169"/>
      <c r="E35" s="170"/>
      <c r="F35" s="171"/>
      <c r="G35" s="171">
        <f>SUMIF(AG36:AG107,"&lt;&gt;NOR",G36:G107)</f>
        <v>0</v>
      </c>
      <c r="H35" s="171"/>
      <c r="I35" s="171">
        <f>SUM(I36:I107)</f>
        <v>0</v>
      </c>
      <c r="J35" s="171"/>
      <c r="K35" s="171">
        <f>SUM(K36:K107)</f>
        <v>0</v>
      </c>
      <c r="L35" s="171"/>
      <c r="M35" s="171">
        <f>SUM(M36:M107)</f>
        <v>0</v>
      </c>
      <c r="N35" s="170"/>
      <c r="O35" s="170">
        <f>SUM(O36:O107)</f>
        <v>0</v>
      </c>
      <c r="P35" s="170"/>
      <c r="Q35" s="170">
        <f>SUM(Q36:Q107)</f>
        <v>0</v>
      </c>
      <c r="R35" s="171"/>
      <c r="S35" s="171"/>
      <c r="T35" s="172"/>
      <c r="U35" s="166"/>
      <c r="V35" s="166">
        <f>SUM(V36:V107)</f>
        <v>0</v>
      </c>
      <c r="W35" s="166"/>
      <c r="X35" s="166"/>
      <c r="Y35" s="166"/>
      <c r="AG35" t="s">
        <v>152</v>
      </c>
    </row>
    <row r="36" spans="1:60" outlineLevel="1" x14ac:dyDescent="0.2">
      <c r="A36" s="174">
        <v>13</v>
      </c>
      <c r="B36" s="175" t="s">
        <v>865</v>
      </c>
      <c r="C36" s="190" t="s">
        <v>866</v>
      </c>
      <c r="D36" s="176" t="s">
        <v>155</v>
      </c>
      <c r="E36" s="177">
        <v>1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7">
        <v>0</v>
      </c>
      <c r="O36" s="177">
        <f>ROUND(E36*N36,2)</f>
        <v>0</v>
      </c>
      <c r="P36" s="177">
        <v>0</v>
      </c>
      <c r="Q36" s="177">
        <f>ROUND(E36*P36,2)</f>
        <v>0</v>
      </c>
      <c r="R36" s="179"/>
      <c r="S36" s="179" t="s">
        <v>202</v>
      </c>
      <c r="T36" s="180" t="s">
        <v>203</v>
      </c>
      <c r="U36" s="158">
        <v>0</v>
      </c>
      <c r="V36" s="158">
        <f>ROUND(E36*U36,2)</f>
        <v>0</v>
      </c>
      <c r="W36" s="158"/>
      <c r="X36" s="158" t="s">
        <v>183</v>
      </c>
      <c r="Y36" s="158" t="s">
        <v>159</v>
      </c>
      <c r="Z36" s="148"/>
      <c r="AA36" s="148"/>
      <c r="AB36" s="148"/>
      <c r="AC36" s="148"/>
      <c r="AD36" s="148"/>
      <c r="AE36" s="148"/>
      <c r="AF36" s="148"/>
      <c r="AG36" s="148" t="s">
        <v>838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5"/>
      <c r="B37" s="156"/>
      <c r="C37" s="255" t="s">
        <v>839</v>
      </c>
      <c r="D37" s="256"/>
      <c r="E37" s="256"/>
      <c r="F37" s="256"/>
      <c r="G37" s="256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233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4">
        <v>14</v>
      </c>
      <c r="B38" s="175" t="s">
        <v>867</v>
      </c>
      <c r="C38" s="190" t="s">
        <v>868</v>
      </c>
      <c r="D38" s="176" t="s">
        <v>155</v>
      </c>
      <c r="E38" s="177">
        <v>1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/>
      <c r="S38" s="179" t="s">
        <v>202</v>
      </c>
      <c r="T38" s="180" t="s">
        <v>203</v>
      </c>
      <c r="U38" s="158">
        <v>0</v>
      </c>
      <c r="V38" s="158">
        <f>ROUND(E38*U38,2)</f>
        <v>0</v>
      </c>
      <c r="W38" s="158"/>
      <c r="X38" s="158" t="s">
        <v>158</v>
      </c>
      <c r="Y38" s="158" t="s">
        <v>159</v>
      </c>
      <c r="Z38" s="148"/>
      <c r="AA38" s="148"/>
      <c r="AB38" s="148"/>
      <c r="AC38" s="148"/>
      <c r="AD38" s="148"/>
      <c r="AE38" s="148"/>
      <c r="AF38" s="148"/>
      <c r="AG38" s="148" t="s">
        <v>654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255" t="s">
        <v>839</v>
      </c>
      <c r="D39" s="256"/>
      <c r="E39" s="256"/>
      <c r="F39" s="256"/>
      <c r="G39" s="256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233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4">
        <v>15</v>
      </c>
      <c r="B40" s="175" t="s">
        <v>869</v>
      </c>
      <c r="C40" s="190" t="s">
        <v>870</v>
      </c>
      <c r="D40" s="176" t="s">
        <v>155</v>
      </c>
      <c r="E40" s="177">
        <v>1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0</v>
      </c>
      <c r="O40" s="177">
        <f>ROUND(E40*N40,2)</f>
        <v>0</v>
      </c>
      <c r="P40" s="177">
        <v>0</v>
      </c>
      <c r="Q40" s="177">
        <f>ROUND(E40*P40,2)</f>
        <v>0</v>
      </c>
      <c r="R40" s="179"/>
      <c r="S40" s="179" t="s">
        <v>202</v>
      </c>
      <c r="T40" s="180" t="s">
        <v>203</v>
      </c>
      <c r="U40" s="158">
        <v>0</v>
      </c>
      <c r="V40" s="158">
        <f>ROUND(E40*U40,2)</f>
        <v>0</v>
      </c>
      <c r="W40" s="158"/>
      <c r="X40" s="158" t="s">
        <v>183</v>
      </c>
      <c r="Y40" s="158" t="s">
        <v>159</v>
      </c>
      <c r="Z40" s="148"/>
      <c r="AA40" s="148"/>
      <c r="AB40" s="148"/>
      <c r="AC40" s="148"/>
      <c r="AD40" s="148"/>
      <c r="AE40" s="148"/>
      <c r="AF40" s="148"/>
      <c r="AG40" s="148" t="s">
        <v>838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255" t="s">
        <v>839</v>
      </c>
      <c r="D41" s="256"/>
      <c r="E41" s="256"/>
      <c r="F41" s="256"/>
      <c r="G41" s="256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233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4">
        <v>16</v>
      </c>
      <c r="B42" s="175" t="s">
        <v>871</v>
      </c>
      <c r="C42" s="190" t="s">
        <v>872</v>
      </c>
      <c r="D42" s="176" t="s">
        <v>155</v>
      </c>
      <c r="E42" s="177">
        <v>1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9"/>
      <c r="S42" s="179" t="s">
        <v>202</v>
      </c>
      <c r="T42" s="180" t="s">
        <v>203</v>
      </c>
      <c r="U42" s="158">
        <v>0</v>
      </c>
      <c r="V42" s="158">
        <f>ROUND(E42*U42,2)</f>
        <v>0</v>
      </c>
      <c r="W42" s="158"/>
      <c r="X42" s="158" t="s">
        <v>183</v>
      </c>
      <c r="Y42" s="158" t="s">
        <v>159</v>
      </c>
      <c r="Z42" s="148"/>
      <c r="AA42" s="148"/>
      <c r="AB42" s="148"/>
      <c r="AC42" s="148"/>
      <c r="AD42" s="148"/>
      <c r="AE42" s="148"/>
      <c r="AF42" s="148"/>
      <c r="AG42" s="148" t="s">
        <v>838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">
      <c r="A43" s="155"/>
      <c r="B43" s="156"/>
      <c r="C43" s="255" t="s">
        <v>839</v>
      </c>
      <c r="D43" s="256"/>
      <c r="E43" s="256"/>
      <c r="F43" s="256"/>
      <c r="G43" s="256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233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4">
        <v>17</v>
      </c>
      <c r="B44" s="175" t="s">
        <v>873</v>
      </c>
      <c r="C44" s="190" t="s">
        <v>874</v>
      </c>
      <c r="D44" s="176" t="s">
        <v>155</v>
      </c>
      <c r="E44" s="177">
        <v>1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9"/>
      <c r="S44" s="179" t="s">
        <v>202</v>
      </c>
      <c r="T44" s="180" t="s">
        <v>203</v>
      </c>
      <c r="U44" s="158">
        <v>0</v>
      </c>
      <c r="V44" s="158">
        <f>ROUND(E44*U44,2)</f>
        <v>0</v>
      </c>
      <c r="W44" s="158"/>
      <c r="X44" s="158" t="s">
        <v>183</v>
      </c>
      <c r="Y44" s="158" t="s">
        <v>159</v>
      </c>
      <c r="Z44" s="148"/>
      <c r="AA44" s="148"/>
      <c r="AB44" s="148"/>
      <c r="AC44" s="148"/>
      <c r="AD44" s="148"/>
      <c r="AE44" s="148"/>
      <c r="AF44" s="148"/>
      <c r="AG44" s="148" t="s">
        <v>838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2">
      <c r="A45" s="155"/>
      <c r="B45" s="156"/>
      <c r="C45" s="255" t="s">
        <v>839</v>
      </c>
      <c r="D45" s="256"/>
      <c r="E45" s="256"/>
      <c r="F45" s="256"/>
      <c r="G45" s="256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233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33.75" outlineLevel="1" x14ac:dyDescent="0.2">
      <c r="A46" s="174">
        <v>18</v>
      </c>
      <c r="B46" s="175" t="s">
        <v>875</v>
      </c>
      <c r="C46" s="190" t="s">
        <v>876</v>
      </c>
      <c r="D46" s="176" t="s">
        <v>155</v>
      </c>
      <c r="E46" s="177">
        <v>1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9"/>
      <c r="S46" s="179" t="s">
        <v>202</v>
      </c>
      <c r="T46" s="180" t="s">
        <v>203</v>
      </c>
      <c r="U46" s="158">
        <v>0</v>
      </c>
      <c r="V46" s="158">
        <f>ROUND(E46*U46,2)</f>
        <v>0</v>
      </c>
      <c r="W46" s="158"/>
      <c r="X46" s="158" t="s">
        <v>183</v>
      </c>
      <c r="Y46" s="158" t="s">
        <v>159</v>
      </c>
      <c r="Z46" s="148"/>
      <c r="AA46" s="148"/>
      <c r="AB46" s="148"/>
      <c r="AC46" s="148"/>
      <c r="AD46" s="148"/>
      <c r="AE46" s="148"/>
      <c r="AF46" s="148"/>
      <c r="AG46" s="148" t="s">
        <v>838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255" t="s">
        <v>877</v>
      </c>
      <c r="D47" s="256"/>
      <c r="E47" s="256"/>
      <c r="F47" s="256"/>
      <c r="G47" s="256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233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4">
        <v>19</v>
      </c>
      <c r="B48" s="175" t="s">
        <v>878</v>
      </c>
      <c r="C48" s="190" t="s">
        <v>879</v>
      </c>
      <c r="D48" s="176" t="s">
        <v>155</v>
      </c>
      <c r="E48" s="177">
        <v>1</v>
      </c>
      <c r="F48" s="178"/>
      <c r="G48" s="179">
        <f>ROUND(E48*F48,2)</f>
        <v>0</v>
      </c>
      <c r="H48" s="178"/>
      <c r="I48" s="179">
        <f>ROUND(E48*H48,2)</f>
        <v>0</v>
      </c>
      <c r="J48" s="178"/>
      <c r="K48" s="179">
        <f>ROUND(E48*J48,2)</f>
        <v>0</v>
      </c>
      <c r="L48" s="179">
        <v>21</v>
      </c>
      <c r="M48" s="179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9"/>
      <c r="S48" s="179" t="s">
        <v>202</v>
      </c>
      <c r="T48" s="180" t="s">
        <v>203</v>
      </c>
      <c r="U48" s="158">
        <v>0</v>
      </c>
      <c r="V48" s="158">
        <f>ROUND(E48*U48,2)</f>
        <v>0</v>
      </c>
      <c r="W48" s="158"/>
      <c r="X48" s="158" t="s">
        <v>158</v>
      </c>
      <c r="Y48" s="158" t="s">
        <v>159</v>
      </c>
      <c r="Z48" s="148"/>
      <c r="AA48" s="148"/>
      <c r="AB48" s="148"/>
      <c r="AC48" s="148"/>
      <c r="AD48" s="148"/>
      <c r="AE48" s="148"/>
      <c r="AF48" s="148"/>
      <c r="AG48" s="148" t="s">
        <v>654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5"/>
      <c r="B49" s="156"/>
      <c r="C49" s="255" t="s">
        <v>839</v>
      </c>
      <c r="D49" s="256"/>
      <c r="E49" s="256"/>
      <c r="F49" s="256"/>
      <c r="G49" s="256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233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4">
        <v>20</v>
      </c>
      <c r="B50" s="175" t="s">
        <v>880</v>
      </c>
      <c r="C50" s="190" t="s">
        <v>881</v>
      </c>
      <c r="D50" s="176" t="s">
        <v>155</v>
      </c>
      <c r="E50" s="177">
        <v>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7">
        <v>0</v>
      </c>
      <c r="O50" s="177">
        <f>ROUND(E50*N50,2)</f>
        <v>0</v>
      </c>
      <c r="P50" s="177">
        <v>0</v>
      </c>
      <c r="Q50" s="177">
        <f>ROUND(E50*P50,2)</f>
        <v>0</v>
      </c>
      <c r="R50" s="179"/>
      <c r="S50" s="179" t="s">
        <v>202</v>
      </c>
      <c r="T50" s="180" t="s">
        <v>203</v>
      </c>
      <c r="U50" s="158">
        <v>0</v>
      </c>
      <c r="V50" s="158">
        <f>ROUND(E50*U50,2)</f>
        <v>0</v>
      </c>
      <c r="W50" s="158"/>
      <c r="X50" s="158" t="s">
        <v>183</v>
      </c>
      <c r="Y50" s="158" t="s">
        <v>159</v>
      </c>
      <c r="Z50" s="148"/>
      <c r="AA50" s="148"/>
      <c r="AB50" s="148"/>
      <c r="AC50" s="148"/>
      <c r="AD50" s="148"/>
      <c r="AE50" s="148"/>
      <c r="AF50" s="148"/>
      <c r="AG50" s="148" t="s">
        <v>838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255" t="s">
        <v>839</v>
      </c>
      <c r="D51" s="256"/>
      <c r="E51" s="256"/>
      <c r="F51" s="256"/>
      <c r="G51" s="256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233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21</v>
      </c>
      <c r="B52" s="175" t="s">
        <v>882</v>
      </c>
      <c r="C52" s="190" t="s">
        <v>883</v>
      </c>
      <c r="D52" s="176" t="s">
        <v>155</v>
      </c>
      <c r="E52" s="177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7">
        <v>0</v>
      </c>
      <c r="O52" s="177">
        <f>ROUND(E52*N52,2)</f>
        <v>0</v>
      </c>
      <c r="P52" s="177">
        <v>0</v>
      </c>
      <c r="Q52" s="177">
        <f>ROUND(E52*P52,2)</f>
        <v>0</v>
      </c>
      <c r="R52" s="179"/>
      <c r="S52" s="179" t="s">
        <v>202</v>
      </c>
      <c r="T52" s="180" t="s">
        <v>203</v>
      </c>
      <c r="U52" s="158">
        <v>0</v>
      </c>
      <c r="V52" s="158">
        <f>ROUND(E52*U52,2)</f>
        <v>0</v>
      </c>
      <c r="W52" s="158"/>
      <c r="X52" s="158" t="s">
        <v>183</v>
      </c>
      <c r="Y52" s="158" t="s">
        <v>159</v>
      </c>
      <c r="Z52" s="148"/>
      <c r="AA52" s="148"/>
      <c r="AB52" s="148"/>
      <c r="AC52" s="148"/>
      <c r="AD52" s="148"/>
      <c r="AE52" s="148"/>
      <c r="AF52" s="148"/>
      <c r="AG52" s="148" t="s">
        <v>838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5"/>
      <c r="B53" s="156"/>
      <c r="C53" s="255" t="s">
        <v>839</v>
      </c>
      <c r="D53" s="256"/>
      <c r="E53" s="256"/>
      <c r="F53" s="256"/>
      <c r="G53" s="256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233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74">
        <v>22</v>
      </c>
      <c r="B54" s="175" t="s">
        <v>884</v>
      </c>
      <c r="C54" s="190" t="s">
        <v>885</v>
      </c>
      <c r="D54" s="176" t="s">
        <v>155</v>
      </c>
      <c r="E54" s="177">
        <v>1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7">
        <v>0</v>
      </c>
      <c r="O54" s="177">
        <f>ROUND(E54*N54,2)</f>
        <v>0</v>
      </c>
      <c r="P54" s="177">
        <v>0</v>
      </c>
      <c r="Q54" s="177">
        <f>ROUND(E54*P54,2)</f>
        <v>0</v>
      </c>
      <c r="R54" s="179"/>
      <c r="S54" s="179" t="s">
        <v>202</v>
      </c>
      <c r="T54" s="180" t="s">
        <v>203</v>
      </c>
      <c r="U54" s="158">
        <v>0</v>
      </c>
      <c r="V54" s="158">
        <f>ROUND(E54*U54,2)</f>
        <v>0</v>
      </c>
      <c r="W54" s="158"/>
      <c r="X54" s="158" t="s">
        <v>183</v>
      </c>
      <c r="Y54" s="158" t="s">
        <v>159</v>
      </c>
      <c r="Z54" s="148"/>
      <c r="AA54" s="148"/>
      <c r="AB54" s="148"/>
      <c r="AC54" s="148"/>
      <c r="AD54" s="148"/>
      <c r="AE54" s="148"/>
      <c r="AF54" s="148"/>
      <c r="AG54" s="148" t="s">
        <v>838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5"/>
      <c r="B55" s="156"/>
      <c r="C55" s="255" t="s">
        <v>856</v>
      </c>
      <c r="D55" s="256"/>
      <c r="E55" s="256"/>
      <c r="F55" s="256"/>
      <c r="G55" s="256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233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4">
        <v>23</v>
      </c>
      <c r="B56" s="175" t="s">
        <v>886</v>
      </c>
      <c r="C56" s="190" t="s">
        <v>887</v>
      </c>
      <c r="D56" s="176" t="s">
        <v>155</v>
      </c>
      <c r="E56" s="177">
        <v>2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7">
        <v>0</v>
      </c>
      <c r="O56" s="177">
        <f>ROUND(E56*N56,2)</f>
        <v>0</v>
      </c>
      <c r="P56" s="177">
        <v>0</v>
      </c>
      <c r="Q56" s="177">
        <f>ROUND(E56*P56,2)</f>
        <v>0</v>
      </c>
      <c r="R56" s="179"/>
      <c r="S56" s="179" t="s">
        <v>202</v>
      </c>
      <c r="T56" s="180" t="s">
        <v>203</v>
      </c>
      <c r="U56" s="158">
        <v>0</v>
      </c>
      <c r="V56" s="158">
        <f>ROUND(E56*U56,2)</f>
        <v>0</v>
      </c>
      <c r="W56" s="158"/>
      <c r="X56" s="158" t="s">
        <v>183</v>
      </c>
      <c r="Y56" s="158" t="s">
        <v>159</v>
      </c>
      <c r="Z56" s="148"/>
      <c r="AA56" s="148"/>
      <c r="AB56" s="148"/>
      <c r="AC56" s="148"/>
      <c r="AD56" s="148"/>
      <c r="AE56" s="148"/>
      <c r="AF56" s="148"/>
      <c r="AG56" s="148" t="s">
        <v>838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5"/>
      <c r="B57" s="156"/>
      <c r="C57" s="255" t="s">
        <v>839</v>
      </c>
      <c r="D57" s="256"/>
      <c r="E57" s="256"/>
      <c r="F57" s="256"/>
      <c r="G57" s="256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233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4">
        <v>24</v>
      </c>
      <c r="B58" s="175" t="s">
        <v>888</v>
      </c>
      <c r="C58" s="190" t="s">
        <v>889</v>
      </c>
      <c r="D58" s="176" t="s">
        <v>155</v>
      </c>
      <c r="E58" s="177">
        <v>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7">
        <v>0</v>
      </c>
      <c r="O58" s="177">
        <f>ROUND(E58*N58,2)</f>
        <v>0</v>
      </c>
      <c r="P58" s="177">
        <v>0</v>
      </c>
      <c r="Q58" s="177">
        <f>ROUND(E58*P58,2)</f>
        <v>0</v>
      </c>
      <c r="R58" s="179"/>
      <c r="S58" s="179" t="s">
        <v>202</v>
      </c>
      <c r="T58" s="180" t="s">
        <v>203</v>
      </c>
      <c r="U58" s="158">
        <v>0</v>
      </c>
      <c r="V58" s="158">
        <f>ROUND(E58*U58,2)</f>
        <v>0</v>
      </c>
      <c r="W58" s="158"/>
      <c r="X58" s="158" t="s">
        <v>183</v>
      </c>
      <c r="Y58" s="158" t="s">
        <v>159</v>
      </c>
      <c r="Z58" s="148"/>
      <c r="AA58" s="148"/>
      <c r="AB58" s="148"/>
      <c r="AC58" s="148"/>
      <c r="AD58" s="148"/>
      <c r="AE58" s="148"/>
      <c r="AF58" s="148"/>
      <c r="AG58" s="148" t="s">
        <v>838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5"/>
      <c r="B59" s="156"/>
      <c r="C59" s="255" t="s">
        <v>839</v>
      </c>
      <c r="D59" s="256"/>
      <c r="E59" s="256"/>
      <c r="F59" s="256"/>
      <c r="G59" s="256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233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4">
        <v>25</v>
      </c>
      <c r="B60" s="175" t="s">
        <v>890</v>
      </c>
      <c r="C60" s="190" t="s">
        <v>891</v>
      </c>
      <c r="D60" s="176" t="s">
        <v>155</v>
      </c>
      <c r="E60" s="177">
        <v>1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9"/>
      <c r="S60" s="179" t="s">
        <v>202</v>
      </c>
      <c r="T60" s="180" t="s">
        <v>203</v>
      </c>
      <c r="U60" s="158">
        <v>0</v>
      </c>
      <c r="V60" s="158">
        <f>ROUND(E60*U60,2)</f>
        <v>0</v>
      </c>
      <c r="W60" s="158"/>
      <c r="X60" s="158" t="s">
        <v>183</v>
      </c>
      <c r="Y60" s="158" t="s">
        <v>159</v>
      </c>
      <c r="Z60" s="148"/>
      <c r="AA60" s="148"/>
      <c r="AB60" s="148"/>
      <c r="AC60" s="148"/>
      <c r="AD60" s="148"/>
      <c r="AE60" s="148"/>
      <c r="AF60" s="148"/>
      <c r="AG60" s="148" t="s">
        <v>838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5" t="s">
        <v>839</v>
      </c>
      <c r="D61" s="256"/>
      <c r="E61" s="256"/>
      <c r="F61" s="256"/>
      <c r="G61" s="256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233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4">
        <v>26</v>
      </c>
      <c r="B62" s="175" t="s">
        <v>892</v>
      </c>
      <c r="C62" s="190" t="s">
        <v>893</v>
      </c>
      <c r="D62" s="176" t="s">
        <v>155</v>
      </c>
      <c r="E62" s="177">
        <v>9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7">
        <v>0</v>
      </c>
      <c r="O62" s="177">
        <f>ROUND(E62*N62,2)</f>
        <v>0</v>
      </c>
      <c r="P62" s="177">
        <v>0</v>
      </c>
      <c r="Q62" s="177">
        <f>ROUND(E62*P62,2)</f>
        <v>0</v>
      </c>
      <c r="R62" s="179"/>
      <c r="S62" s="179" t="s">
        <v>202</v>
      </c>
      <c r="T62" s="180" t="s">
        <v>203</v>
      </c>
      <c r="U62" s="158">
        <v>0</v>
      </c>
      <c r="V62" s="158">
        <f>ROUND(E62*U62,2)</f>
        <v>0</v>
      </c>
      <c r="W62" s="158"/>
      <c r="X62" s="158" t="s">
        <v>183</v>
      </c>
      <c r="Y62" s="158" t="s">
        <v>159</v>
      </c>
      <c r="Z62" s="148"/>
      <c r="AA62" s="148"/>
      <c r="AB62" s="148"/>
      <c r="AC62" s="148"/>
      <c r="AD62" s="148"/>
      <c r="AE62" s="148"/>
      <c r="AF62" s="148"/>
      <c r="AG62" s="148" t="s">
        <v>838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5"/>
      <c r="B63" s="156"/>
      <c r="C63" s="255" t="s">
        <v>839</v>
      </c>
      <c r="D63" s="256"/>
      <c r="E63" s="256"/>
      <c r="F63" s="256"/>
      <c r="G63" s="256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233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4">
        <v>27</v>
      </c>
      <c r="B64" s="175" t="s">
        <v>894</v>
      </c>
      <c r="C64" s="190" t="s">
        <v>895</v>
      </c>
      <c r="D64" s="176" t="s">
        <v>155</v>
      </c>
      <c r="E64" s="177">
        <v>1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7">
        <v>0</v>
      </c>
      <c r="O64" s="177">
        <f>ROUND(E64*N64,2)</f>
        <v>0</v>
      </c>
      <c r="P64" s="177">
        <v>0</v>
      </c>
      <c r="Q64" s="177">
        <f>ROUND(E64*P64,2)</f>
        <v>0</v>
      </c>
      <c r="R64" s="179"/>
      <c r="S64" s="179" t="s">
        <v>202</v>
      </c>
      <c r="T64" s="180" t="s">
        <v>203</v>
      </c>
      <c r="U64" s="158">
        <v>0</v>
      </c>
      <c r="V64" s="158">
        <f>ROUND(E64*U64,2)</f>
        <v>0</v>
      </c>
      <c r="W64" s="158"/>
      <c r="X64" s="158" t="s">
        <v>183</v>
      </c>
      <c r="Y64" s="158" t="s">
        <v>159</v>
      </c>
      <c r="Z64" s="148"/>
      <c r="AA64" s="148"/>
      <c r="AB64" s="148"/>
      <c r="AC64" s="148"/>
      <c r="AD64" s="148"/>
      <c r="AE64" s="148"/>
      <c r="AF64" s="148"/>
      <c r="AG64" s="148" t="s">
        <v>838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55" t="s">
        <v>839</v>
      </c>
      <c r="D65" s="256"/>
      <c r="E65" s="256"/>
      <c r="F65" s="256"/>
      <c r="G65" s="256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233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4">
        <v>28</v>
      </c>
      <c r="B66" s="175" t="s">
        <v>896</v>
      </c>
      <c r="C66" s="190" t="s">
        <v>897</v>
      </c>
      <c r="D66" s="176" t="s">
        <v>155</v>
      </c>
      <c r="E66" s="177">
        <v>1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9"/>
      <c r="S66" s="179" t="s">
        <v>202</v>
      </c>
      <c r="T66" s="180" t="s">
        <v>203</v>
      </c>
      <c r="U66" s="158">
        <v>0</v>
      </c>
      <c r="V66" s="158">
        <f>ROUND(E66*U66,2)</f>
        <v>0</v>
      </c>
      <c r="W66" s="158"/>
      <c r="X66" s="158" t="s">
        <v>183</v>
      </c>
      <c r="Y66" s="158" t="s">
        <v>159</v>
      </c>
      <c r="Z66" s="148"/>
      <c r="AA66" s="148"/>
      <c r="AB66" s="148"/>
      <c r="AC66" s="148"/>
      <c r="AD66" s="148"/>
      <c r="AE66" s="148"/>
      <c r="AF66" s="148"/>
      <c r="AG66" s="148" t="s">
        <v>838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5"/>
      <c r="B67" s="156"/>
      <c r="C67" s="255" t="s">
        <v>839</v>
      </c>
      <c r="D67" s="256"/>
      <c r="E67" s="256"/>
      <c r="F67" s="256"/>
      <c r="G67" s="256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233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4">
        <v>29</v>
      </c>
      <c r="B68" s="175" t="s">
        <v>898</v>
      </c>
      <c r="C68" s="190" t="s">
        <v>899</v>
      </c>
      <c r="D68" s="176" t="s">
        <v>155</v>
      </c>
      <c r="E68" s="177">
        <v>1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21</v>
      </c>
      <c r="M68" s="179">
        <f>G68*(1+L68/100)</f>
        <v>0</v>
      </c>
      <c r="N68" s="177">
        <v>0</v>
      </c>
      <c r="O68" s="177">
        <f>ROUND(E68*N68,2)</f>
        <v>0</v>
      </c>
      <c r="P68" s="177">
        <v>0</v>
      </c>
      <c r="Q68" s="177">
        <f>ROUND(E68*P68,2)</f>
        <v>0</v>
      </c>
      <c r="R68" s="179"/>
      <c r="S68" s="179" t="s">
        <v>202</v>
      </c>
      <c r="T68" s="180" t="s">
        <v>203</v>
      </c>
      <c r="U68" s="158">
        <v>0</v>
      </c>
      <c r="V68" s="158">
        <f>ROUND(E68*U68,2)</f>
        <v>0</v>
      </c>
      <c r="W68" s="158"/>
      <c r="X68" s="158" t="s">
        <v>183</v>
      </c>
      <c r="Y68" s="158" t="s">
        <v>159</v>
      </c>
      <c r="Z68" s="148"/>
      <c r="AA68" s="148"/>
      <c r="AB68" s="148"/>
      <c r="AC68" s="148"/>
      <c r="AD68" s="148"/>
      <c r="AE68" s="148"/>
      <c r="AF68" s="148"/>
      <c r="AG68" s="148" t="s">
        <v>838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255" t="s">
        <v>839</v>
      </c>
      <c r="D69" s="256"/>
      <c r="E69" s="256"/>
      <c r="F69" s="256"/>
      <c r="G69" s="256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233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4">
        <v>30</v>
      </c>
      <c r="B70" s="175" t="s">
        <v>900</v>
      </c>
      <c r="C70" s="190" t="s">
        <v>901</v>
      </c>
      <c r="D70" s="176" t="s">
        <v>155</v>
      </c>
      <c r="E70" s="177">
        <v>1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9"/>
      <c r="S70" s="179" t="s">
        <v>202</v>
      </c>
      <c r="T70" s="180" t="s">
        <v>203</v>
      </c>
      <c r="U70" s="158">
        <v>0</v>
      </c>
      <c r="V70" s="158">
        <f>ROUND(E70*U70,2)</f>
        <v>0</v>
      </c>
      <c r="W70" s="158"/>
      <c r="X70" s="158" t="s">
        <v>183</v>
      </c>
      <c r="Y70" s="158" t="s">
        <v>159</v>
      </c>
      <c r="Z70" s="148"/>
      <c r="AA70" s="148"/>
      <c r="AB70" s="148"/>
      <c r="AC70" s="148"/>
      <c r="AD70" s="148"/>
      <c r="AE70" s="148"/>
      <c r="AF70" s="148"/>
      <c r="AG70" s="148" t="s">
        <v>838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255" t="s">
        <v>839</v>
      </c>
      <c r="D71" s="256"/>
      <c r="E71" s="256"/>
      <c r="F71" s="256"/>
      <c r="G71" s="256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233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4">
        <v>31</v>
      </c>
      <c r="B72" s="175" t="s">
        <v>902</v>
      </c>
      <c r="C72" s="190" t="s">
        <v>903</v>
      </c>
      <c r="D72" s="176" t="s">
        <v>155</v>
      </c>
      <c r="E72" s="177">
        <v>8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7">
        <v>0</v>
      </c>
      <c r="O72" s="177">
        <f>ROUND(E72*N72,2)</f>
        <v>0</v>
      </c>
      <c r="P72" s="177">
        <v>0</v>
      </c>
      <c r="Q72" s="177">
        <f>ROUND(E72*P72,2)</f>
        <v>0</v>
      </c>
      <c r="R72" s="179"/>
      <c r="S72" s="179" t="s">
        <v>202</v>
      </c>
      <c r="T72" s="180" t="s">
        <v>203</v>
      </c>
      <c r="U72" s="158">
        <v>0</v>
      </c>
      <c r="V72" s="158">
        <f>ROUND(E72*U72,2)</f>
        <v>0</v>
      </c>
      <c r="W72" s="158"/>
      <c r="X72" s="158" t="s">
        <v>183</v>
      </c>
      <c r="Y72" s="158" t="s">
        <v>159</v>
      </c>
      <c r="Z72" s="148"/>
      <c r="AA72" s="148"/>
      <c r="AB72" s="148"/>
      <c r="AC72" s="148"/>
      <c r="AD72" s="148"/>
      <c r="AE72" s="148"/>
      <c r="AF72" s="148"/>
      <c r="AG72" s="148" t="s">
        <v>838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255" t="s">
        <v>839</v>
      </c>
      <c r="D73" s="256"/>
      <c r="E73" s="256"/>
      <c r="F73" s="256"/>
      <c r="G73" s="256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233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4">
        <v>32</v>
      </c>
      <c r="B74" s="175" t="s">
        <v>904</v>
      </c>
      <c r="C74" s="190" t="s">
        <v>905</v>
      </c>
      <c r="D74" s="176" t="s">
        <v>155</v>
      </c>
      <c r="E74" s="177">
        <v>3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7">
        <v>0</v>
      </c>
      <c r="O74" s="177">
        <f>ROUND(E74*N74,2)</f>
        <v>0</v>
      </c>
      <c r="P74" s="177">
        <v>0</v>
      </c>
      <c r="Q74" s="177">
        <f>ROUND(E74*P74,2)</f>
        <v>0</v>
      </c>
      <c r="R74" s="179"/>
      <c r="S74" s="179" t="s">
        <v>202</v>
      </c>
      <c r="T74" s="180" t="s">
        <v>203</v>
      </c>
      <c r="U74" s="158">
        <v>0</v>
      </c>
      <c r="V74" s="158">
        <f>ROUND(E74*U74,2)</f>
        <v>0</v>
      </c>
      <c r="W74" s="158"/>
      <c r="X74" s="158" t="s">
        <v>183</v>
      </c>
      <c r="Y74" s="158" t="s">
        <v>159</v>
      </c>
      <c r="Z74" s="148"/>
      <c r="AA74" s="148"/>
      <c r="AB74" s="148"/>
      <c r="AC74" s="148"/>
      <c r="AD74" s="148"/>
      <c r="AE74" s="148"/>
      <c r="AF74" s="148"/>
      <c r="AG74" s="148" t="s">
        <v>838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255" t="s">
        <v>839</v>
      </c>
      <c r="D75" s="256"/>
      <c r="E75" s="256"/>
      <c r="F75" s="256"/>
      <c r="G75" s="256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233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4">
        <v>33</v>
      </c>
      <c r="B76" s="175" t="s">
        <v>906</v>
      </c>
      <c r="C76" s="190" t="s">
        <v>907</v>
      </c>
      <c r="D76" s="176" t="s">
        <v>155</v>
      </c>
      <c r="E76" s="177">
        <v>8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7">
        <v>0</v>
      </c>
      <c r="O76" s="177">
        <f>ROUND(E76*N76,2)</f>
        <v>0</v>
      </c>
      <c r="P76" s="177">
        <v>0</v>
      </c>
      <c r="Q76" s="177">
        <f>ROUND(E76*P76,2)</f>
        <v>0</v>
      </c>
      <c r="R76" s="179"/>
      <c r="S76" s="179" t="s">
        <v>202</v>
      </c>
      <c r="T76" s="180" t="s">
        <v>203</v>
      </c>
      <c r="U76" s="158">
        <v>0</v>
      </c>
      <c r="V76" s="158">
        <f>ROUND(E76*U76,2)</f>
        <v>0</v>
      </c>
      <c r="W76" s="158"/>
      <c r="X76" s="158" t="s">
        <v>183</v>
      </c>
      <c r="Y76" s="158" t="s">
        <v>159</v>
      </c>
      <c r="Z76" s="148"/>
      <c r="AA76" s="148"/>
      <c r="AB76" s="148"/>
      <c r="AC76" s="148"/>
      <c r="AD76" s="148"/>
      <c r="AE76" s="148"/>
      <c r="AF76" s="148"/>
      <c r="AG76" s="148" t="s">
        <v>838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255" t="s">
        <v>839</v>
      </c>
      <c r="D77" s="256"/>
      <c r="E77" s="256"/>
      <c r="F77" s="256"/>
      <c r="G77" s="256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233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4">
        <v>34</v>
      </c>
      <c r="B78" s="175" t="s">
        <v>908</v>
      </c>
      <c r="C78" s="190" t="s">
        <v>909</v>
      </c>
      <c r="D78" s="176" t="s">
        <v>155</v>
      </c>
      <c r="E78" s="177">
        <v>6</v>
      </c>
      <c r="F78" s="178"/>
      <c r="G78" s="179">
        <f>ROUND(E78*F78,2)</f>
        <v>0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0</v>
      </c>
      <c r="N78" s="177">
        <v>0</v>
      </c>
      <c r="O78" s="177">
        <f>ROUND(E78*N78,2)</f>
        <v>0</v>
      </c>
      <c r="P78" s="177">
        <v>0</v>
      </c>
      <c r="Q78" s="177">
        <f>ROUND(E78*P78,2)</f>
        <v>0</v>
      </c>
      <c r="R78" s="179"/>
      <c r="S78" s="179" t="s">
        <v>202</v>
      </c>
      <c r="T78" s="180" t="s">
        <v>203</v>
      </c>
      <c r="U78" s="158">
        <v>0</v>
      </c>
      <c r="V78" s="158">
        <f>ROUND(E78*U78,2)</f>
        <v>0</v>
      </c>
      <c r="W78" s="158"/>
      <c r="X78" s="158" t="s">
        <v>183</v>
      </c>
      <c r="Y78" s="158" t="s">
        <v>159</v>
      </c>
      <c r="Z78" s="148"/>
      <c r="AA78" s="148"/>
      <c r="AB78" s="148"/>
      <c r="AC78" s="148"/>
      <c r="AD78" s="148"/>
      <c r="AE78" s="148"/>
      <c r="AF78" s="148"/>
      <c r="AG78" s="148" t="s">
        <v>838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2" x14ac:dyDescent="0.2">
      <c r="A79" s="155"/>
      <c r="B79" s="156"/>
      <c r="C79" s="255" t="s">
        <v>839</v>
      </c>
      <c r="D79" s="256"/>
      <c r="E79" s="256"/>
      <c r="F79" s="256"/>
      <c r="G79" s="256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233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4">
        <v>35</v>
      </c>
      <c r="B80" s="175" t="s">
        <v>910</v>
      </c>
      <c r="C80" s="190" t="s">
        <v>911</v>
      </c>
      <c r="D80" s="176" t="s">
        <v>155</v>
      </c>
      <c r="E80" s="177">
        <v>2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77">
        <v>0</v>
      </c>
      <c r="O80" s="177">
        <f>ROUND(E80*N80,2)</f>
        <v>0</v>
      </c>
      <c r="P80" s="177">
        <v>0</v>
      </c>
      <c r="Q80" s="177">
        <f>ROUND(E80*P80,2)</f>
        <v>0</v>
      </c>
      <c r="R80" s="179"/>
      <c r="S80" s="179" t="s">
        <v>202</v>
      </c>
      <c r="T80" s="180" t="s">
        <v>203</v>
      </c>
      <c r="U80" s="158">
        <v>0</v>
      </c>
      <c r="V80" s="158">
        <f>ROUND(E80*U80,2)</f>
        <v>0</v>
      </c>
      <c r="W80" s="158"/>
      <c r="X80" s="158" t="s">
        <v>183</v>
      </c>
      <c r="Y80" s="158" t="s">
        <v>159</v>
      </c>
      <c r="Z80" s="148"/>
      <c r="AA80" s="148"/>
      <c r="AB80" s="148"/>
      <c r="AC80" s="148"/>
      <c r="AD80" s="148"/>
      <c r="AE80" s="148"/>
      <c r="AF80" s="148"/>
      <c r="AG80" s="148" t="s">
        <v>838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5"/>
      <c r="B81" s="156"/>
      <c r="C81" s="255" t="s">
        <v>839</v>
      </c>
      <c r="D81" s="256"/>
      <c r="E81" s="256"/>
      <c r="F81" s="256"/>
      <c r="G81" s="256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233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4">
        <v>36</v>
      </c>
      <c r="B82" s="175" t="s">
        <v>912</v>
      </c>
      <c r="C82" s="190" t="s">
        <v>913</v>
      </c>
      <c r="D82" s="176" t="s">
        <v>155</v>
      </c>
      <c r="E82" s="177">
        <v>15</v>
      </c>
      <c r="F82" s="178"/>
      <c r="G82" s="179">
        <f>ROUND(E82*F82,2)</f>
        <v>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0</v>
      </c>
      <c r="N82" s="177">
        <v>0</v>
      </c>
      <c r="O82" s="177">
        <f>ROUND(E82*N82,2)</f>
        <v>0</v>
      </c>
      <c r="P82" s="177">
        <v>0</v>
      </c>
      <c r="Q82" s="177">
        <f>ROUND(E82*P82,2)</f>
        <v>0</v>
      </c>
      <c r="R82" s="179"/>
      <c r="S82" s="179" t="s">
        <v>202</v>
      </c>
      <c r="T82" s="180" t="s">
        <v>203</v>
      </c>
      <c r="U82" s="158">
        <v>0</v>
      </c>
      <c r="V82" s="158">
        <f>ROUND(E82*U82,2)</f>
        <v>0</v>
      </c>
      <c r="W82" s="158"/>
      <c r="X82" s="158" t="s">
        <v>183</v>
      </c>
      <c r="Y82" s="158" t="s">
        <v>159</v>
      </c>
      <c r="Z82" s="148"/>
      <c r="AA82" s="148"/>
      <c r="AB82" s="148"/>
      <c r="AC82" s="148"/>
      <c r="AD82" s="148"/>
      <c r="AE82" s="148"/>
      <c r="AF82" s="148"/>
      <c r="AG82" s="148" t="s">
        <v>838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5"/>
      <c r="B83" s="156"/>
      <c r="C83" s="255" t="s">
        <v>839</v>
      </c>
      <c r="D83" s="256"/>
      <c r="E83" s="256"/>
      <c r="F83" s="256"/>
      <c r="G83" s="256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233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74">
        <v>37</v>
      </c>
      <c r="B84" s="175" t="s">
        <v>914</v>
      </c>
      <c r="C84" s="190" t="s">
        <v>915</v>
      </c>
      <c r="D84" s="176" t="s">
        <v>155</v>
      </c>
      <c r="E84" s="177">
        <v>5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7">
        <v>0</v>
      </c>
      <c r="O84" s="177">
        <f>ROUND(E84*N84,2)</f>
        <v>0</v>
      </c>
      <c r="P84" s="177">
        <v>0</v>
      </c>
      <c r="Q84" s="177">
        <f>ROUND(E84*P84,2)</f>
        <v>0</v>
      </c>
      <c r="R84" s="179"/>
      <c r="S84" s="179" t="s">
        <v>202</v>
      </c>
      <c r="T84" s="180" t="s">
        <v>203</v>
      </c>
      <c r="U84" s="158">
        <v>0</v>
      </c>
      <c r="V84" s="158">
        <f>ROUND(E84*U84,2)</f>
        <v>0</v>
      </c>
      <c r="W84" s="158"/>
      <c r="X84" s="158" t="s">
        <v>158</v>
      </c>
      <c r="Y84" s="158" t="s">
        <v>159</v>
      </c>
      <c r="Z84" s="148"/>
      <c r="AA84" s="148"/>
      <c r="AB84" s="148"/>
      <c r="AC84" s="148"/>
      <c r="AD84" s="148"/>
      <c r="AE84" s="148"/>
      <c r="AF84" s="148"/>
      <c r="AG84" s="148" t="s">
        <v>654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">
      <c r="A85" s="155"/>
      <c r="B85" s="156"/>
      <c r="C85" s="255" t="s">
        <v>839</v>
      </c>
      <c r="D85" s="256"/>
      <c r="E85" s="256"/>
      <c r="F85" s="256"/>
      <c r="G85" s="256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233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4">
        <v>38</v>
      </c>
      <c r="B86" s="175" t="s">
        <v>916</v>
      </c>
      <c r="C86" s="190" t="s">
        <v>917</v>
      </c>
      <c r="D86" s="176" t="s">
        <v>155</v>
      </c>
      <c r="E86" s="177">
        <v>1</v>
      </c>
      <c r="F86" s="178"/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0</v>
      </c>
      <c r="N86" s="177">
        <v>0</v>
      </c>
      <c r="O86" s="177">
        <f>ROUND(E86*N86,2)</f>
        <v>0</v>
      </c>
      <c r="P86" s="177">
        <v>0</v>
      </c>
      <c r="Q86" s="177">
        <f>ROUND(E86*P86,2)</f>
        <v>0</v>
      </c>
      <c r="R86" s="179"/>
      <c r="S86" s="179" t="s">
        <v>202</v>
      </c>
      <c r="T86" s="180" t="s">
        <v>203</v>
      </c>
      <c r="U86" s="158">
        <v>0</v>
      </c>
      <c r="V86" s="158">
        <f>ROUND(E86*U86,2)</f>
        <v>0</v>
      </c>
      <c r="W86" s="158"/>
      <c r="X86" s="158" t="s">
        <v>158</v>
      </c>
      <c r="Y86" s="158" t="s">
        <v>159</v>
      </c>
      <c r="Z86" s="148"/>
      <c r="AA86" s="148"/>
      <c r="AB86" s="148"/>
      <c r="AC86" s="148"/>
      <c r="AD86" s="148"/>
      <c r="AE86" s="148"/>
      <c r="AF86" s="148"/>
      <c r="AG86" s="148" t="s">
        <v>654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2">
      <c r="A87" s="155"/>
      <c r="B87" s="156"/>
      <c r="C87" s="255" t="s">
        <v>839</v>
      </c>
      <c r="D87" s="256"/>
      <c r="E87" s="256"/>
      <c r="F87" s="256"/>
      <c r="G87" s="256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233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4">
        <v>39</v>
      </c>
      <c r="B88" s="175" t="s">
        <v>918</v>
      </c>
      <c r="C88" s="190" t="s">
        <v>919</v>
      </c>
      <c r="D88" s="176" t="s">
        <v>155</v>
      </c>
      <c r="E88" s="177">
        <v>1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0</v>
      </c>
      <c r="O88" s="177">
        <f>ROUND(E88*N88,2)</f>
        <v>0</v>
      </c>
      <c r="P88" s="177">
        <v>0</v>
      </c>
      <c r="Q88" s="177">
        <f>ROUND(E88*P88,2)</f>
        <v>0</v>
      </c>
      <c r="R88" s="179"/>
      <c r="S88" s="179" t="s">
        <v>202</v>
      </c>
      <c r="T88" s="180" t="s">
        <v>203</v>
      </c>
      <c r="U88" s="158">
        <v>0</v>
      </c>
      <c r="V88" s="158">
        <f>ROUND(E88*U88,2)</f>
        <v>0</v>
      </c>
      <c r="W88" s="158"/>
      <c r="X88" s="158" t="s">
        <v>183</v>
      </c>
      <c r="Y88" s="158" t="s">
        <v>159</v>
      </c>
      <c r="Z88" s="148"/>
      <c r="AA88" s="148"/>
      <c r="AB88" s="148"/>
      <c r="AC88" s="148"/>
      <c r="AD88" s="148"/>
      <c r="AE88" s="148"/>
      <c r="AF88" s="148"/>
      <c r="AG88" s="148" t="s">
        <v>838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2">
      <c r="A89" s="155"/>
      <c r="B89" s="156"/>
      <c r="C89" s="255" t="s">
        <v>839</v>
      </c>
      <c r="D89" s="256"/>
      <c r="E89" s="256"/>
      <c r="F89" s="256"/>
      <c r="G89" s="256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233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4">
        <v>40</v>
      </c>
      <c r="B90" s="175" t="s">
        <v>920</v>
      </c>
      <c r="C90" s="190" t="s">
        <v>921</v>
      </c>
      <c r="D90" s="176" t="s">
        <v>155</v>
      </c>
      <c r="E90" s="177">
        <v>103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7">
        <v>0</v>
      </c>
      <c r="O90" s="177">
        <f>ROUND(E90*N90,2)</f>
        <v>0</v>
      </c>
      <c r="P90" s="177">
        <v>0</v>
      </c>
      <c r="Q90" s="177">
        <f>ROUND(E90*P90,2)</f>
        <v>0</v>
      </c>
      <c r="R90" s="179"/>
      <c r="S90" s="179" t="s">
        <v>202</v>
      </c>
      <c r="T90" s="180" t="s">
        <v>203</v>
      </c>
      <c r="U90" s="158">
        <v>0</v>
      </c>
      <c r="V90" s="158">
        <f>ROUND(E90*U90,2)</f>
        <v>0</v>
      </c>
      <c r="W90" s="158"/>
      <c r="X90" s="158" t="s">
        <v>158</v>
      </c>
      <c r="Y90" s="158" t="s">
        <v>159</v>
      </c>
      <c r="Z90" s="148"/>
      <c r="AA90" s="148"/>
      <c r="AB90" s="148"/>
      <c r="AC90" s="148"/>
      <c r="AD90" s="148"/>
      <c r="AE90" s="148"/>
      <c r="AF90" s="148"/>
      <c r="AG90" s="148" t="s">
        <v>654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255" t="s">
        <v>839</v>
      </c>
      <c r="D91" s="256"/>
      <c r="E91" s="256"/>
      <c r="F91" s="256"/>
      <c r="G91" s="256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233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4">
        <v>41</v>
      </c>
      <c r="B92" s="175" t="s">
        <v>922</v>
      </c>
      <c r="C92" s="190" t="s">
        <v>923</v>
      </c>
      <c r="D92" s="176" t="s">
        <v>155</v>
      </c>
      <c r="E92" s="177">
        <v>2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7">
        <v>0</v>
      </c>
      <c r="O92" s="177">
        <f>ROUND(E92*N92,2)</f>
        <v>0</v>
      </c>
      <c r="P92" s="177">
        <v>0</v>
      </c>
      <c r="Q92" s="177">
        <f>ROUND(E92*P92,2)</f>
        <v>0</v>
      </c>
      <c r="R92" s="179"/>
      <c r="S92" s="179" t="s">
        <v>202</v>
      </c>
      <c r="T92" s="180" t="s">
        <v>203</v>
      </c>
      <c r="U92" s="158">
        <v>0</v>
      </c>
      <c r="V92" s="158">
        <f>ROUND(E92*U92,2)</f>
        <v>0</v>
      </c>
      <c r="W92" s="158"/>
      <c r="X92" s="158" t="s">
        <v>183</v>
      </c>
      <c r="Y92" s="158" t="s">
        <v>159</v>
      </c>
      <c r="Z92" s="148"/>
      <c r="AA92" s="148"/>
      <c r="AB92" s="148"/>
      <c r="AC92" s="148"/>
      <c r="AD92" s="148"/>
      <c r="AE92" s="148"/>
      <c r="AF92" s="148"/>
      <c r="AG92" s="148" t="s">
        <v>838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255" t="s">
        <v>839</v>
      </c>
      <c r="D93" s="256"/>
      <c r="E93" s="256"/>
      <c r="F93" s="256"/>
      <c r="G93" s="256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233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4">
        <v>42</v>
      </c>
      <c r="B94" s="175" t="s">
        <v>924</v>
      </c>
      <c r="C94" s="190" t="s">
        <v>925</v>
      </c>
      <c r="D94" s="176" t="s">
        <v>155</v>
      </c>
      <c r="E94" s="177">
        <v>2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7">
        <v>0</v>
      </c>
      <c r="O94" s="177">
        <f>ROUND(E94*N94,2)</f>
        <v>0</v>
      </c>
      <c r="P94" s="177">
        <v>0</v>
      </c>
      <c r="Q94" s="177">
        <f>ROUND(E94*P94,2)</f>
        <v>0</v>
      </c>
      <c r="R94" s="179"/>
      <c r="S94" s="179" t="s">
        <v>202</v>
      </c>
      <c r="T94" s="180" t="s">
        <v>203</v>
      </c>
      <c r="U94" s="158">
        <v>0</v>
      </c>
      <c r="V94" s="158">
        <f>ROUND(E94*U94,2)</f>
        <v>0</v>
      </c>
      <c r="W94" s="158"/>
      <c r="X94" s="158" t="s">
        <v>183</v>
      </c>
      <c r="Y94" s="158" t="s">
        <v>159</v>
      </c>
      <c r="Z94" s="148"/>
      <c r="AA94" s="148"/>
      <c r="AB94" s="148"/>
      <c r="AC94" s="148"/>
      <c r="AD94" s="148"/>
      <c r="AE94" s="148"/>
      <c r="AF94" s="148"/>
      <c r="AG94" s="148" t="s">
        <v>838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255" t="s">
        <v>839</v>
      </c>
      <c r="D95" s="256"/>
      <c r="E95" s="256"/>
      <c r="F95" s="256"/>
      <c r="G95" s="256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233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4">
        <v>43</v>
      </c>
      <c r="B96" s="175" t="s">
        <v>926</v>
      </c>
      <c r="C96" s="190" t="s">
        <v>927</v>
      </c>
      <c r="D96" s="176" t="s">
        <v>155</v>
      </c>
      <c r="E96" s="177">
        <v>55</v>
      </c>
      <c r="F96" s="178"/>
      <c r="G96" s="179">
        <f>ROUND(E96*F96,2)</f>
        <v>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0</v>
      </c>
      <c r="N96" s="177">
        <v>0</v>
      </c>
      <c r="O96" s="177">
        <f>ROUND(E96*N96,2)</f>
        <v>0</v>
      </c>
      <c r="P96" s="177">
        <v>0</v>
      </c>
      <c r="Q96" s="177">
        <f>ROUND(E96*P96,2)</f>
        <v>0</v>
      </c>
      <c r="R96" s="179"/>
      <c r="S96" s="179" t="s">
        <v>202</v>
      </c>
      <c r="T96" s="180" t="s">
        <v>203</v>
      </c>
      <c r="U96" s="158">
        <v>0</v>
      </c>
      <c r="V96" s="158">
        <f>ROUND(E96*U96,2)</f>
        <v>0</v>
      </c>
      <c r="W96" s="158"/>
      <c r="X96" s="158" t="s">
        <v>158</v>
      </c>
      <c r="Y96" s="158" t="s">
        <v>159</v>
      </c>
      <c r="Z96" s="148"/>
      <c r="AA96" s="148"/>
      <c r="AB96" s="148"/>
      <c r="AC96" s="148"/>
      <c r="AD96" s="148"/>
      <c r="AE96" s="148"/>
      <c r="AF96" s="148"/>
      <c r="AG96" s="148" t="s">
        <v>654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5"/>
      <c r="B97" s="156"/>
      <c r="C97" s="255" t="s">
        <v>839</v>
      </c>
      <c r="D97" s="256"/>
      <c r="E97" s="256"/>
      <c r="F97" s="256"/>
      <c r="G97" s="256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233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4">
        <v>44</v>
      </c>
      <c r="B98" s="175" t="s">
        <v>928</v>
      </c>
      <c r="C98" s="190" t="s">
        <v>929</v>
      </c>
      <c r="D98" s="176" t="s">
        <v>155</v>
      </c>
      <c r="E98" s="177">
        <v>14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0</v>
      </c>
      <c r="O98" s="177">
        <f>ROUND(E98*N98,2)</f>
        <v>0</v>
      </c>
      <c r="P98" s="177">
        <v>0</v>
      </c>
      <c r="Q98" s="177">
        <f>ROUND(E98*P98,2)</f>
        <v>0</v>
      </c>
      <c r="R98" s="179"/>
      <c r="S98" s="179" t="s">
        <v>202</v>
      </c>
      <c r="T98" s="180" t="s">
        <v>203</v>
      </c>
      <c r="U98" s="158">
        <v>0</v>
      </c>
      <c r="V98" s="158">
        <f>ROUND(E98*U98,2)</f>
        <v>0</v>
      </c>
      <c r="W98" s="158"/>
      <c r="X98" s="158" t="s">
        <v>158</v>
      </c>
      <c r="Y98" s="158" t="s">
        <v>159</v>
      </c>
      <c r="Z98" s="148"/>
      <c r="AA98" s="148"/>
      <c r="AB98" s="148"/>
      <c r="AC98" s="148"/>
      <c r="AD98" s="148"/>
      <c r="AE98" s="148"/>
      <c r="AF98" s="148"/>
      <c r="AG98" s="148" t="s">
        <v>654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2">
      <c r="A99" s="155"/>
      <c r="B99" s="156"/>
      <c r="C99" s="255" t="s">
        <v>839</v>
      </c>
      <c r="D99" s="256"/>
      <c r="E99" s="256"/>
      <c r="F99" s="256"/>
      <c r="G99" s="256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233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4">
        <v>45</v>
      </c>
      <c r="B100" s="175" t="s">
        <v>930</v>
      </c>
      <c r="C100" s="190" t="s">
        <v>931</v>
      </c>
      <c r="D100" s="176" t="s">
        <v>181</v>
      </c>
      <c r="E100" s="177">
        <v>280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7">
        <v>0</v>
      </c>
      <c r="O100" s="177">
        <f>ROUND(E100*N100,2)</f>
        <v>0</v>
      </c>
      <c r="P100" s="177">
        <v>0</v>
      </c>
      <c r="Q100" s="177">
        <f>ROUND(E100*P100,2)</f>
        <v>0</v>
      </c>
      <c r="R100" s="179"/>
      <c r="S100" s="179" t="s">
        <v>202</v>
      </c>
      <c r="T100" s="180" t="s">
        <v>203</v>
      </c>
      <c r="U100" s="158">
        <v>0</v>
      </c>
      <c r="V100" s="158">
        <f>ROUND(E100*U100,2)</f>
        <v>0</v>
      </c>
      <c r="W100" s="158"/>
      <c r="X100" s="158" t="s">
        <v>183</v>
      </c>
      <c r="Y100" s="158" t="s">
        <v>159</v>
      </c>
      <c r="Z100" s="148"/>
      <c r="AA100" s="148"/>
      <c r="AB100" s="148"/>
      <c r="AC100" s="148"/>
      <c r="AD100" s="148"/>
      <c r="AE100" s="148"/>
      <c r="AF100" s="148"/>
      <c r="AG100" s="148" t="s">
        <v>838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2" x14ac:dyDescent="0.2">
      <c r="A101" s="155"/>
      <c r="B101" s="156"/>
      <c r="C101" s="255" t="s">
        <v>839</v>
      </c>
      <c r="D101" s="256"/>
      <c r="E101" s="256"/>
      <c r="F101" s="256"/>
      <c r="G101" s="256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233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4">
        <v>46</v>
      </c>
      <c r="B102" s="175" t="s">
        <v>932</v>
      </c>
      <c r="C102" s="190" t="s">
        <v>933</v>
      </c>
      <c r="D102" s="176" t="s">
        <v>181</v>
      </c>
      <c r="E102" s="177">
        <v>3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7">
        <v>0</v>
      </c>
      <c r="O102" s="177">
        <f>ROUND(E102*N102,2)</f>
        <v>0</v>
      </c>
      <c r="P102" s="177">
        <v>0</v>
      </c>
      <c r="Q102" s="177">
        <f>ROUND(E102*P102,2)</f>
        <v>0</v>
      </c>
      <c r="R102" s="179"/>
      <c r="S102" s="179" t="s">
        <v>202</v>
      </c>
      <c r="T102" s="180" t="s">
        <v>203</v>
      </c>
      <c r="U102" s="158">
        <v>0</v>
      </c>
      <c r="V102" s="158">
        <f>ROUND(E102*U102,2)</f>
        <v>0</v>
      </c>
      <c r="W102" s="158"/>
      <c r="X102" s="158" t="s">
        <v>158</v>
      </c>
      <c r="Y102" s="158" t="s">
        <v>159</v>
      </c>
      <c r="Z102" s="148"/>
      <c r="AA102" s="148"/>
      <c r="AB102" s="148"/>
      <c r="AC102" s="148"/>
      <c r="AD102" s="148"/>
      <c r="AE102" s="148"/>
      <c r="AF102" s="148"/>
      <c r="AG102" s="148" t="s">
        <v>654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255" t="s">
        <v>839</v>
      </c>
      <c r="D103" s="256"/>
      <c r="E103" s="256"/>
      <c r="F103" s="256"/>
      <c r="G103" s="256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233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4">
        <v>47</v>
      </c>
      <c r="B104" s="175" t="s">
        <v>934</v>
      </c>
      <c r="C104" s="190" t="s">
        <v>935</v>
      </c>
      <c r="D104" s="176" t="s">
        <v>181</v>
      </c>
      <c r="E104" s="177">
        <v>6</v>
      </c>
      <c r="F104" s="178"/>
      <c r="G104" s="179">
        <f>ROUND(E104*F104,2)</f>
        <v>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0</v>
      </c>
      <c r="N104" s="177">
        <v>0</v>
      </c>
      <c r="O104" s="177">
        <f>ROUND(E104*N104,2)</f>
        <v>0</v>
      </c>
      <c r="P104" s="177">
        <v>0</v>
      </c>
      <c r="Q104" s="177">
        <f>ROUND(E104*P104,2)</f>
        <v>0</v>
      </c>
      <c r="R104" s="179"/>
      <c r="S104" s="179" t="s">
        <v>202</v>
      </c>
      <c r="T104" s="180" t="s">
        <v>203</v>
      </c>
      <c r="U104" s="158">
        <v>0</v>
      </c>
      <c r="V104" s="158">
        <f>ROUND(E104*U104,2)</f>
        <v>0</v>
      </c>
      <c r="W104" s="158"/>
      <c r="X104" s="158" t="s">
        <v>183</v>
      </c>
      <c r="Y104" s="158" t="s">
        <v>159</v>
      </c>
      <c r="Z104" s="148"/>
      <c r="AA104" s="148"/>
      <c r="AB104" s="148"/>
      <c r="AC104" s="148"/>
      <c r="AD104" s="148"/>
      <c r="AE104" s="148"/>
      <c r="AF104" s="148"/>
      <c r="AG104" s="148" t="s">
        <v>838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255" t="s">
        <v>839</v>
      </c>
      <c r="D105" s="256"/>
      <c r="E105" s="256"/>
      <c r="F105" s="256"/>
      <c r="G105" s="256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233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">
      <c r="A106" s="155"/>
      <c r="B106" s="156"/>
      <c r="C106" s="257" t="s">
        <v>936</v>
      </c>
      <c r="D106" s="258"/>
      <c r="E106" s="258"/>
      <c r="F106" s="258"/>
      <c r="G106" s="2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233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3" x14ac:dyDescent="0.2">
      <c r="A107" s="155"/>
      <c r="B107" s="156"/>
      <c r="C107" s="257" t="s">
        <v>864</v>
      </c>
      <c r="D107" s="258"/>
      <c r="E107" s="258"/>
      <c r="F107" s="258"/>
      <c r="G107" s="2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233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x14ac:dyDescent="0.2">
      <c r="A108" s="167" t="s">
        <v>151</v>
      </c>
      <c r="B108" s="168" t="s">
        <v>79</v>
      </c>
      <c r="C108" s="189" t="s">
        <v>80</v>
      </c>
      <c r="D108" s="169"/>
      <c r="E108" s="170"/>
      <c r="F108" s="171"/>
      <c r="G108" s="171">
        <f>SUMIF(AG109:AG130,"&lt;&gt;NOR",G109:G130)</f>
        <v>0</v>
      </c>
      <c r="H108" s="171"/>
      <c r="I108" s="171">
        <f>SUM(I109:I130)</f>
        <v>0</v>
      </c>
      <c r="J108" s="171"/>
      <c r="K108" s="171">
        <f>SUM(K109:K130)</f>
        <v>0</v>
      </c>
      <c r="L108" s="171"/>
      <c r="M108" s="171">
        <f>SUM(M109:M130)</f>
        <v>0</v>
      </c>
      <c r="N108" s="170"/>
      <c r="O108" s="170">
        <f>SUM(O109:O130)</f>
        <v>0</v>
      </c>
      <c r="P108" s="170"/>
      <c r="Q108" s="170">
        <f>SUM(Q109:Q130)</f>
        <v>0</v>
      </c>
      <c r="R108" s="171"/>
      <c r="S108" s="171"/>
      <c r="T108" s="172"/>
      <c r="U108" s="166"/>
      <c r="V108" s="166">
        <f>SUM(V109:V130)</f>
        <v>0</v>
      </c>
      <c r="W108" s="166"/>
      <c r="X108" s="166"/>
      <c r="Y108" s="166"/>
      <c r="AG108" t="s">
        <v>152</v>
      </c>
    </row>
    <row r="109" spans="1:60" outlineLevel="1" x14ac:dyDescent="0.2">
      <c r="A109" s="174">
        <v>48</v>
      </c>
      <c r="B109" s="175" t="s">
        <v>937</v>
      </c>
      <c r="C109" s="190" t="s">
        <v>938</v>
      </c>
      <c r="D109" s="176" t="s">
        <v>155</v>
      </c>
      <c r="E109" s="177">
        <v>1</v>
      </c>
      <c r="F109" s="178"/>
      <c r="G109" s="179">
        <f>ROUND(E109*F109,2)</f>
        <v>0</v>
      </c>
      <c r="H109" s="178"/>
      <c r="I109" s="179">
        <f>ROUND(E109*H109,2)</f>
        <v>0</v>
      </c>
      <c r="J109" s="178"/>
      <c r="K109" s="179">
        <f>ROUND(E109*J109,2)</f>
        <v>0</v>
      </c>
      <c r="L109" s="179">
        <v>21</v>
      </c>
      <c r="M109" s="179">
        <f>G109*(1+L109/100)</f>
        <v>0</v>
      </c>
      <c r="N109" s="177">
        <v>0</v>
      </c>
      <c r="O109" s="177">
        <f>ROUND(E109*N109,2)</f>
        <v>0</v>
      </c>
      <c r="P109" s="177">
        <v>0</v>
      </c>
      <c r="Q109" s="177">
        <f>ROUND(E109*P109,2)</f>
        <v>0</v>
      </c>
      <c r="R109" s="179"/>
      <c r="S109" s="179" t="s">
        <v>202</v>
      </c>
      <c r="T109" s="180" t="s">
        <v>203</v>
      </c>
      <c r="U109" s="158">
        <v>0</v>
      </c>
      <c r="V109" s="158">
        <f>ROUND(E109*U109,2)</f>
        <v>0</v>
      </c>
      <c r="W109" s="158"/>
      <c r="X109" s="158" t="s">
        <v>158</v>
      </c>
      <c r="Y109" s="158" t="s">
        <v>159</v>
      </c>
      <c r="Z109" s="148"/>
      <c r="AA109" s="148"/>
      <c r="AB109" s="148"/>
      <c r="AC109" s="148"/>
      <c r="AD109" s="148"/>
      <c r="AE109" s="148"/>
      <c r="AF109" s="148"/>
      <c r="AG109" s="148" t="s">
        <v>654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255" t="s">
        <v>939</v>
      </c>
      <c r="D110" s="256"/>
      <c r="E110" s="256"/>
      <c r="F110" s="256"/>
      <c r="G110" s="256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233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4">
        <v>49</v>
      </c>
      <c r="B111" s="175" t="s">
        <v>940</v>
      </c>
      <c r="C111" s="190" t="s">
        <v>941</v>
      </c>
      <c r="D111" s="176" t="s">
        <v>155</v>
      </c>
      <c r="E111" s="177">
        <v>15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7">
        <v>0</v>
      </c>
      <c r="O111" s="177">
        <f>ROUND(E111*N111,2)</f>
        <v>0</v>
      </c>
      <c r="P111" s="177">
        <v>0</v>
      </c>
      <c r="Q111" s="177">
        <f>ROUND(E111*P111,2)</f>
        <v>0</v>
      </c>
      <c r="R111" s="179"/>
      <c r="S111" s="179" t="s">
        <v>202</v>
      </c>
      <c r="T111" s="180" t="s">
        <v>203</v>
      </c>
      <c r="U111" s="158">
        <v>0</v>
      </c>
      <c r="V111" s="158">
        <f>ROUND(E111*U111,2)</f>
        <v>0</v>
      </c>
      <c r="W111" s="158"/>
      <c r="X111" s="158" t="s">
        <v>158</v>
      </c>
      <c r="Y111" s="158" t="s">
        <v>159</v>
      </c>
      <c r="Z111" s="148"/>
      <c r="AA111" s="148"/>
      <c r="AB111" s="148"/>
      <c r="AC111" s="148"/>
      <c r="AD111" s="148"/>
      <c r="AE111" s="148"/>
      <c r="AF111" s="148"/>
      <c r="AG111" s="148" t="s">
        <v>654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5"/>
      <c r="B112" s="156"/>
      <c r="C112" s="255" t="s">
        <v>839</v>
      </c>
      <c r="D112" s="256"/>
      <c r="E112" s="256"/>
      <c r="F112" s="256"/>
      <c r="G112" s="256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233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4">
        <v>50</v>
      </c>
      <c r="B113" s="175" t="s">
        <v>942</v>
      </c>
      <c r="C113" s="190" t="s">
        <v>943</v>
      </c>
      <c r="D113" s="176" t="s">
        <v>155</v>
      </c>
      <c r="E113" s="177">
        <v>5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7">
        <v>0</v>
      </c>
      <c r="O113" s="177">
        <f>ROUND(E113*N113,2)</f>
        <v>0</v>
      </c>
      <c r="P113" s="177">
        <v>0</v>
      </c>
      <c r="Q113" s="177">
        <f>ROUND(E113*P113,2)</f>
        <v>0</v>
      </c>
      <c r="R113" s="179"/>
      <c r="S113" s="179" t="s">
        <v>202</v>
      </c>
      <c r="T113" s="180" t="s">
        <v>203</v>
      </c>
      <c r="U113" s="158">
        <v>0</v>
      </c>
      <c r="V113" s="158">
        <f>ROUND(E113*U113,2)</f>
        <v>0</v>
      </c>
      <c r="W113" s="158"/>
      <c r="X113" s="158" t="s">
        <v>158</v>
      </c>
      <c r="Y113" s="158" t="s">
        <v>159</v>
      </c>
      <c r="Z113" s="148"/>
      <c r="AA113" s="148"/>
      <c r="AB113" s="148"/>
      <c r="AC113" s="148"/>
      <c r="AD113" s="148"/>
      <c r="AE113" s="148"/>
      <c r="AF113" s="148"/>
      <c r="AG113" s="148" t="s">
        <v>654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5"/>
      <c r="B114" s="156"/>
      <c r="C114" s="255" t="s">
        <v>839</v>
      </c>
      <c r="D114" s="256"/>
      <c r="E114" s="256"/>
      <c r="F114" s="256"/>
      <c r="G114" s="256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233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4">
        <v>51</v>
      </c>
      <c r="B115" s="175" t="s">
        <v>944</v>
      </c>
      <c r="C115" s="190" t="s">
        <v>945</v>
      </c>
      <c r="D115" s="176" t="s">
        <v>155</v>
      </c>
      <c r="E115" s="177">
        <v>5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7">
        <v>0</v>
      </c>
      <c r="O115" s="177">
        <f>ROUND(E115*N115,2)</f>
        <v>0</v>
      </c>
      <c r="P115" s="177">
        <v>0</v>
      </c>
      <c r="Q115" s="177">
        <f>ROUND(E115*P115,2)</f>
        <v>0</v>
      </c>
      <c r="R115" s="179"/>
      <c r="S115" s="179" t="s">
        <v>202</v>
      </c>
      <c r="T115" s="180" t="s">
        <v>203</v>
      </c>
      <c r="U115" s="158">
        <v>0</v>
      </c>
      <c r="V115" s="158">
        <f>ROUND(E115*U115,2)</f>
        <v>0</v>
      </c>
      <c r="W115" s="158"/>
      <c r="X115" s="158" t="s">
        <v>158</v>
      </c>
      <c r="Y115" s="158" t="s">
        <v>159</v>
      </c>
      <c r="Z115" s="148"/>
      <c r="AA115" s="148"/>
      <c r="AB115" s="148"/>
      <c r="AC115" s="148"/>
      <c r="AD115" s="148"/>
      <c r="AE115" s="148"/>
      <c r="AF115" s="148"/>
      <c r="AG115" s="148" t="s">
        <v>654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5"/>
      <c r="B116" s="156"/>
      <c r="C116" s="255" t="s">
        <v>839</v>
      </c>
      <c r="D116" s="256"/>
      <c r="E116" s="256"/>
      <c r="F116" s="256"/>
      <c r="G116" s="256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233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4">
        <v>52</v>
      </c>
      <c r="B117" s="175" t="s">
        <v>946</v>
      </c>
      <c r="C117" s="190" t="s">
        <v>947</v>
      </c>
      <c r="D117" s="176" t="s">
        <v>155</v>
      </c>
      <c r="E117" s="177">
        <v>1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7">
        <v>0</v>
      </c>
      <c r="O117" s="177">
        <f>ROUND(E117*N117,2)</f>
        <v>0</v>
      </c>
      <c r="P117" s="177">
        <v>0</v>
      </c>
      <c r="Q117" s="177">
        <f>ROUND(E117*P117,2)</f>
        <v>0</v>
      </c>
      <c r="R117" s="179"/>
      <c r="S117" s="179" t="s">
        <v>202</v>
      </c>
      <c r="T117" s="180" t="s">
        <v>203</v>
      </c>
      <c r="U117" s="158">
        <v>0</v>
      </c>
      <c r="V117" s="158">
        <f>ROUND(E117*U117,2)</f>
        <v>0</v>
      </c>
      <c r="W117" s="158"/>
      <c r="X117" s="158" t="s">
        <v>158</v>
      </c>
      <c r="Y117" s="158" t="s">
        <v>159</v>
      </c>
      <c r="Z117" s="148"/>
      <c r="AA117" s="148"/>
      <c r="AB117" s="148"/>
      <c r="AC117" s="148"/>
      <c r="AD117" s="148"/>
      <c r="AE117" s="148"/>
      <c r="AF117" s="148"/>
      <c r="AG117" s="148" t="s">
        <v>654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5"/>
      <c r="B118" s="156"/>
      <c r="C118" s="255" t="s">
        <v>839</v>
      </c>
      <c r="D118" s="256"/>
      <c r="E118" s="256"/>
      <c r="F118" s="256"/>
      <c r="G118" s="256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233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4">
        <v>53</v>
      </c>
      <c r="B119" s="175" t="s">
        <v>948</v>
      </c>
      <c r="C119" s="190" t="s">
        <v>949</v>
      </c>
      <c r="D119" s="176" t="s">
        <v>155</v>
      </c>
      <c r="E119" s="177">
        <v>2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7">
        <v>0</v>
      </c>
      <c r="O119" s="177">
        <f>ROUND(E119*N119,2)</f>
        <v>0</v>
      </c>
      <c r="P119" s="177">
        <v>0</v>
      </c>
      <c r="Q119" s="177">
        <f>ROUND(E119*P119,2)</f>
        <v>0</v>
      </c>
      <c r="R119" s="179"/>
      <c r="S119" s="179" t="s">
        <v>202</v>
      </c>
      <c r="T119" s="180" t="s">
        <v>203</v>
      </c>
      <c r="U119" s="158">
        <v>0</v>
      </c>
      <c r="V119" s="158">
        <f>ROUND(E119*U119,2)</f>
        <v>0</v>
      </c>
      <c r="W119" s="158"/>
      <c r="X119" s="158" t="s">
        <v>158</v>
      </c>
      <c r="Y119" s="158" t="s">
        <v>159</v>
      </c>
      <c r="Z119" s="148"/>
      <c r="AA119" s="148"/>
      <c r="AB119" s="148"/>
      <c r="AC119" s="148"/>
      <c r="AD119" s="148"/>
      <c r="AE119" s="148"/>
      <c r="AF119" s="148"/>
      <c r="AG119" s="148" t="s">
        <v>654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2">
      <c r="A120" s="155"/>
      <c r="B120" s="156"/>
      <c r="C120" s="255" t="s">
        <v>839</v>
      </c>
      <c r="D120" s="256"/>
      <c r="E120" s="256"/>
      <c r="F120" s="256"/>
      <c r="G120" s="256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233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4">
        <v>54</v>
      </c>
      <c r="B121" s="175" t="s">
        <v>950</v>
      </c>
      <c r="C121" s="190" t="s">
        <v>951</v>
      </c>
      <c r="D121" s="176" t="s">
        <v>155</v>
      </c>
      <c r="E121" s="177">
        <v>1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0</v>
      </c>
      <c r="N121" s="177">
        <v>0</v>
      </c>
      <c r="O121" s="177">
        <f>ROUND(E121*N121,2)</f>
        <v>0</v>
      </c>
      <c r="P121" s="177">
        <v>0</v>
      </c>
      <c r="Q121" s="177">
        <f>ROUND(E121*P121,2)</f>
        <v>0</v>
      </c>
      <c r="R121" s="179"/>
      <c r="S121" s="179" t="s">
        <v>202</v>
      </c>
      <c r="T121" s="180" t="s">
        <v>203</v>
      </c>
      <c r="U121" s="158">
        <v>0</v>
      </c>
      <c r="V121" s="158">
        <f>ROUND(E121*U121,2)</f>
        <v>0</v>
      </c>
      <c r="W121" s="158"/>
      <c r="X121" s="158" t="s">
        <v>158</v>
      </c>
      <c r="Y121" s="158" t="s">
        <v>159</v>
      </c>
      <c r="Z121" s="148"/>
      <c r="AA121" s="148"/>
      <c r="AB121" s="148"/>
      <c r="AC121" s="148"/>
      <c r="AD121" s="148"/>
      <c r="AE121" s="148"/>
      <c r="AF121" s="148"/>
      <c r="AG121" s="148" t="s">
        <v>654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255" t="s">
        <v>839</v>
      </c>
      <c r="D122" s="256"/>
      <c r="E122" s="256"/>
      <c r="F122" s="256"/>
      <c r="G122" s="256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233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4">
        <v>55</v>
      </c>
      <c r="B123" s="175" t="s">
        <v>952</v>
      </c>
      <c r="C123" s="190" t="s">
        <v>953</v>
      </c>
      <c r="D123" s="176" t="s">
        <v>155</v>
      </c>
      <c r="E123" s="177">
        <v>30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7">
        <v>0</v>
      </c>
      <c r="O123" s="177">
        <f>ROUND(E123*N123,2)</f>
        <v>0</v>
      </c>
      <c r="P123" s="177">
        <v>0</v>
      </c>
      <c r="Q123" s="177">
        <f>ROUND(E123*P123,2)</f>
        <v>0</v>
      </c>
      <c r="R123" s="179"/>
      <c r="S123" s="179" t="s">
        <v>202</v>
      </c>
      <c r="T123" s="180" t="s">
        <v>203</v>
      </c>
      <c r="U123" s="158">
        <v>0</v>
      </c>
      <c r="V123" s="158">
        <f>ROUND(E123*U123,2)</f>
        <v>0</v>
      </c>
      <c r="W123" s="158"/>
      <c r="X123" s="158" t="s">
        <v>158</v>
      </c>
      <c r="Y123" s="158" t="s">
        <v>159</v>
      </c>
      <c r="Z123" s="148"/>
      <c r="AA123" s="148"/>
      <c r="AB123" s="148"/>
      <c r="AC123" s="148"/>
      <c r="AD123" s="148"/>
      <c r="AE123" s="148"/>
      <c r="AF123" s="148"/>
      <c r="AG123" s="148" t="s">
        <v>654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">
      <c r="A124" s="155"/>
      <c r="B124" s="156"/>
      <c r="C124" s="255" t="s">
        <v>839</v>
      </c>
      <c r="D124" s="256"/>
      <c r="E124" s="256"/>
      <c r="F124" s="256"/>
      <c r="G124" s="256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 t="s">
        <v>233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4">
        <v>56</v>
      </c>
      <c r="B125" s="175" t="s">
        <v>954</v>
      </c>
      <c r="C125" s="190" t="s">
        <v>955</v>
      </c>
      <c r="D125" s="176" t="s">
        <v>155</v>
      </c>
      <c r="E125" s="177">
        <v>1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7">
        <v>0</v>
      </c>
      <c r="O125" s="177">
        <f>ROUND(E125*N125,2)</f>
        <v>0</v>
      </c>
      <c r="P125" s="177">
        <v>0</v>
      </c>
      <c r="Q125" s="177">
        <f>ROUND(E125*P125,2)</f>
        <v>0</v>
      </c>
      <c r="R125" s="179"/>
      <c r="S125" s="179" t="s">
        <v>202</v>
      </c>
      <c r="T125" s="180" t="s">
        <v>203</v>
      </c>
      <c r="U125" s="158">
        <v>0</v>
      </c>
      <c r="V125" s="158">
        <f>ROUND(E125*U125,2)</f>
        <v>0</v>
      </c>
      <c r="W125" s="158"/>
      <c r="X125" s="158" t="s">
        <v>158</v>
      </c>
      <c r="Y125" s="158" t="s">
        <v>159</v>
      </c>
      <c r="Z125" s="148"/>
      <c r="AA125" s="148"/>
      <c r="AB125" s="148"/>
      <c r="AC125" s="148"/>
      <c r="AD125" s="148"/>
      <c r="AE125" s="148"/>
      <c r="AF125" s="148"/>
      <c r="AG125" s="148" t="s">
        <v>654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5"/>
      <c r="B126" s="156"/>
      <c r="C126" s="255" t="s">
        <v>839</v>
      </c>
      <c r="D126" s="256"/>
      <c r="E126" s="256"/>
      <c r="F126" s="256"/>
      <c r="G126" s="256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233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4">
        <v>57</v>
      </c>
      <c r="B127" s="175" t="s">
        <v>956</v>
      </c>
      <c r="C127" s="190" t="s">
        <v>957</v>
      </c>
      <c r="D127" s="176" t="s">
        <v>155</v>
      </c>
      <c r="E127" s="177">
        <v>128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0</v>
      </c>
      <c r="O127" s="177">
        <f>ROUND(E127*N127,2)</f>
        <v>0</v>
      </c>
      <c r="P127" s="177">
        <v>0</v>
      </c>
      <c r="Q127" s="177">
        <f>ROUND(E127*P127,2)</f>
        <v>0</v>
      </c>
      <c r="R127" s="179"/>
      <c r="S127" s="179" t="s">
        <v>202</v>
      </c>
      <c r="T127" s="180" t="s">
        <v>203</v>
      </c>
      <c r="U127" s="158">
        <v>0</v>
      </c>
      <c r="V127" s="158">
        <f>ROUND(E127*U127,2)</f>
        <v>0</v>
      </c>
      <c r="W127" s="158"/>
      <c r="X127" s="158" t="s">
        <v>158</v>
      </c>
      <c r="Y127" s="158" t="s">
        <v>159</v>
      </c>
      <c r="Z127" s="148"/>
      <c r="AA127" s="148"/>
      <c r="AB127" s="148"/>
      <c r="AC127" s="148"/>
      <c r="AD127" s="148"/>
      <c r="AE127" s="148"/>
      <c r="AF127" s="148"/>
      <c r="AG127" s="148" t="s">
        <v>654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5"/>
      <c r="B128" s="156"/>
      <c r="C128" s="255" t="s">
        <v>958</v>
      </c>
      <c r="D128" s="256"/>
      <c r="E128" s="256"/>
      <c r="F128" s="256"/>
      <c r="G128" s="256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233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3" x14ac:dyDescent="0.2">
      <c r="A129" s="155"/>
      <c r="B129" s="156"/>
      <c r="C129" s="257" t="s">
        <v>959</v>
      </c>
      <c r="D129" s="258"/>
      <c r="E129" s="258"/>
      <c r="F129" s="258"/>
      <c r="G129" s="2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8"/>
      <c r="AA129" s="148"/>
      <c r="AB129" s="148"/>
      <c r="AC129" s="148"/>
      <c r="AD129" s="148"/>
      <c r="AE129" s="148"/>
      <c r="AF129" s="148"/>
      <c r="AG129" s="148" t="s">
        <v>233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3" x14ac:dyDescent="0.2">
      <c r="A130" s="155"/>
      <c r="B130" s="156"/>
      <c r="C130" s="257" t="s">
        <v>864</v>
      </c>
      <c r="D130" s="258"/>
      <c r="E130" s="258"/>
      <c r="F130" s="258"/>
      <c r="G130" s="2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233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7" t="s">
        <v>151</v>
      </c>
      <c r="B131" s="168" t="s">
        <v>81</v>
      </c>
      <c r="C131" s="189" t="s">
        <v>82</v>
      </c>
      <c r="D131" s="169"/>
      <c r="E131" s="170"/>
      <c r="F131" s="171"/>
      <c r="G131" s="171">
        <f>SUMIF(AG132:AG179,"&lt;&gt;NOR",G132:G179)</f>
        <v>0</v>
      </c>
      <c r="H131" s="171"/>
      <c r="I131" s="171">
        <f>SUM(I132:I179)</f>
        <v>0</v>
      </c>
      <c r="J131" s="171"/>
      <c r="K131" s="171">
        <f>SUM(K132:K179)</f>
        <v>0</v>
      </c>
      <c r="L131" s="171"/>
      <c r="M131" s="171">
        <f>SUM(M132:M179)</f>
        <v>0</v>
      </c>
      <c r="N131" s="170"/>
      <c r="O131" s="170">
        <f>SUM(O132:O179)</f>
        <v>0</v>
      </c>
      <c r="P131" s="170"/>
      <c r="Q131" s="170">
        <f>SUM(Q132:Q179)</f>
        <v>0</v>
      </c>
      <c r="R131" s="171"/>
      <c r="S131" s="171"/>
      <c r="T131" s="172"/>
      <c r="U131" s="166"/>
      <c r="V131" s="166">
        <f>SUM(V132:V179)</f>
        <v>0</v>
      </c>
      <c r="W131" s="166"/>
      <c r="X131" s="166"/>
      <c r="Y131" s="166"/>
      <c r="AG131" t="s">
        <v>152</v>
      </c>
    </row>
    <row r="132" spans="1:60" ht="22.5" outlineLevel="1" x14ac:dyDescent="0.2">
      <c r="A132" s="174">
        <v>58</v>
      </c>
      <c r="B132" s="175" t="s">
        <v>960</v>
      </c>
      <c r="C132" s="190" t="s">
        <v>961</v>
      </c>
      <c r="D132" s="176" t="s">
        <v>155</v>
      </c>
      <c r="E132" s="177">
        <v>1</v>
      </c>
      <c r="F132" s="178"/>
      <c r="G132" s="179">
        <f>ROUND(E132*F132,2)</f>
        <v>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21</v>
      </c>
      <c r="M132" s="179">
        <f>G132*(1+L132/100)</f>
        <v>0</v>
      </c>
      <c r="N132" s="177">
        <v>0</v>
      </c>
      <c r="O132" s="177">
        <f>ROUND(E132*N132,2)</f>
        <v>0</v>
      </c>
      <c r="P132" s="177">
        <v>0</v>
      </c>
      <c r="Q132" s="177">
        <f>ROUND(E132*P132,2)</f>
        <v>0</v>
      </c>
      <c r="R132" s="179"/>
      <c r="S132" s="179" t="s">
        <v>202</v>
      </c>
      <c r="T132" s="180" t="s">
        <v>203</v>
      </c>
      <c r="U132" s="158">
        <v>0</v>
      </c>
      <c r="V132" s="158">
        <f>ROUND(E132*U132,2)</f>
        <v>0</v>
      </c>
      <c r="W132" s="158"/>
      <c r="X132" s="158" t="s">
        <v>183</v>
      </c>
      <c r="Y132" s="158" t="s">
        <v>159</v>
      </c>
      <c r="Z132" s="148"/>
      <c r="AA132" s="148"/>
      <c r="AB132" s="148"/>
      <c r="AC132" s="148"/>
      <c r="AD132" s="148"/>
      <c r="AE132" s="148"/>
      <c r="AF132" s="148"/>
      <c r="AG132" s="148" t="s">
        <v>838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2" x14ac:dyDescent="0.2">
      <c r="A133" s="155"/>
      <c r="B133" s="156"/>
      <c r="C133" s="255" t="s">
        <v>839</v>
      </c>
      <c r="D133" s="256"/>
      <c r="E133" s="256"/>
      <c r="F133" s="256"/>
      <c r="G133" s="256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8"/>
      <c r="AA133" s="148"/>
      <c r="AB133" s="148"/>
      <c r="AC133" s="148"/>
      <c r="AD133" s="148"/>
      <c r="AE133" s="148"/>
      <c r="AF133" s="148"/>
      <c r="AG133" s="148" t="s">
        <v>233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4">
        <v>59</v>
      </c>
      <c r="B134" s="175" t="s">
        <v>962</v>
      </c>
      <c r="C134" s="190" t="s">
        <v>963</v>
      </c>
      <c r="D134" s="176" t="s">
        <v>181</v>
      </c>
      <c r="E134" s="177">
        <v>126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7">
        <v>0</v>
      </c>
      <c r="O134" s="177">
        <f>ROUND(E134*N134,2)</f>
        <v>0</v>
      </c>
      <c r="P134" s="177">
        <v>0</v>
      </c>
      <c r="Q134" s="177">
        <f>ROUND(E134*P134,2)</f>
        <v>0</v>
      </c>
      <c r="R134" s="179"/>
      <c r="S134" s="179" t="s">
        <v>202</v>
      </c>
      <c r="T134" s="180" t="s">
        <v>203</v>
      </c>
      <c r="U134" s="158">
        <v>0</v>
      </c>
      <c r="V134" s="158">
        <f>ROUND(E134*U134,2)</f>
        <v>0</v>
      </c>
      <c r="W134" s="158"/>
      <c r="X134" s="158" t="s">
        <v>158</v>
      </c>
      <c r="Y134" s="158" t="s">
        <v>159</v>
      </c>
      <c r="Z134" s="148"/>
      <c r="AA134" s="148"/>
      <c r="AB134" s="148"/>
      <c r="AC134" s="148"/>
      <c r="AD134" s="148"/>
      <c r="AE134" s="148"/>
      <c r="AF134" s="148"/>
      <c r="AG134" s="148" t="s">
        <v>654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2" x14ac:dyDescent="0.2">
      <c r="A135" s="155"/>
      <c r="B135" s="156"/>
      <c r="C135" s="255" t="s">
        <v>964</v>
      </c>
      <c r="D135" s="256"/>
      <c r="E135" s="256"/>
      <c r="F135" s="256"/>
      <c r="G135" s="256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 t="s">
        <v>233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4">
        <v>60</v>
      </c>
      <c r="B136" s="175" t="s">
        <v>965</v>
      </c>
      <c r="C136" s="190" t="s">
        <v>966</v>
      </c>
      <c r="D136" s="176" t="s">
        <v>181</v>
      </c>
      <c r="E136" s="177">
        <v>42</v>
      </c>
      <c r="F136" s="178"/>
      <c r="G136" s="179">
        <f>ROUND(E136*F136,2)</f>
        <v>0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21</v>
      </c>
      <c r="M136" s="179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9"/>
      <c r="S136" s="179" t="s">
        <v>202</v>
      </c>
      <c r="T136" s="180" t="s">
        <v>203</v>
      </c>
      <c r="U136" s="158">
        <v>0</v>
      </c>
      <c r="V136" s="158">
        <f>ROUND(E136*U136,2)</f>
        <v>0</v>
      </c>
      <c r="W136" s="158"/>
      <c r="X136" s="158" t="s">
        <v>158</v>
      </c>
      <c r="Y136" s="158" t="s">
        <v>159</v>
      </c>
      <c r="Z136" s="148"/>
      <c r="AA136" s="148"/>
      <c r="AB136" s="148"/>
      <c r="AC136" s="148"/>
      <c r="AD136" s="148"/>
      <c r="AE136" s="148"/>
      <c r="AF136" s="148"/>
      <c r="AG136" s="148" t="s">
        <v>654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2" x14ac:dyDescent="0.2">
      <c r="A137" s="155"/>
      <c r="B137" s="156"/>
      <c r="C137" s="255" t="s">
        <v>967</v>
      </c>
      <c r="D137" s="256"/>
      <c r="E137" s="256"/>
      <c r="F137" s="256"/>
      <c r="G137" s="256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8"/>
      <c r="AA137" s="148"/>
      <c r="AB137" s="148"/>
      <c r="AC137" s="148"/>
      <c r="AD137" s="148"/>
      <c r="AE137" s="148"/>
      <c r="AF137" s="148"/>
      <c r="AG137" s="148" t="s">
        <v>233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4">
        <v>61</v>
      </c>
      <c r="B138" s="175" t="s">
        <v>968</v>
      </c>
      <c r="C138" s="190" t="s">
        <v>969</v>
      </c>
      <c r="D138" s="176" t="s">
        <v>181</v>
      </c>
      <c r="E138" s="177">
        <v>26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21</v>
      </c>
      <c r="M138" s="179">
        <f>G138*(1+L138/100)</f>
        <v>0</v>
      </c>
      <c r="N138" s="177">
        <v>0</v>
      </c>
      <c r="O138" s="177">
        <f>ROUND(E138*N138,2)</f>
        <v>0</v>
      </c>
      <c r="P138" s="177">
        <v>0</v>
      </c>
      <c r="Q138" s="177">
        <f>ROUND(E138*P138,2)</f>
        <v>0</v>
      </c>
      <c r="R138" s="179"/>
      <c r="S138" s="179" t="s">
        <v>202</v>
      </c>
      <c r="T138" s="180" t="s">
        <v>203</v>
      </c>
      <c r="U138" s="158">
        <v>0</v>
      </c>
      <c r="V138" s="158">
        <f>ROUND(E138*U138,2)</f>
        <v>0</v>
      </c>
      <c r="W138" s="158"/>
      <c r="X138" s="158" t="s">
        <v>158</v>
      </c>
      <c r="Y138" s="158" t="s">
        <v>159</v>
      </c>
      <c r="Z138" s="148"/>
      <c r="AA138" s="148"/>
      <c r="AB138" s="148"/>
      <c r="AC138" s="148"/>
      <c r="AD138" s="148"/>
      <c r="AE138" s="148"/>
      <c r="AF138" s="148"/>
      <c r="AG138" s="148" t="s">
        <v>654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2" x14ac:dyDescent="0.2">
      <c r="A139" s="155"/>
      <c r="B139" s="156"/>
      <c r="C139" s="255" t="s">
        <v>839</v>
      </c>
      <c r="D139" s="256"/>
      <c r="E139" s="256"/>
      <c r="F139" s="256"/>
      <c r="G139" s="256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8"/>
      <c r="AA139" s="148"/>
      <c r="AB139" s="148"/>
      <c r="AC139" s="148"/>
      <c r="AD139" s="148"/>
      <c r="AE139" s="148"/>
      <c r="AF139" s="148"/>
      <c r="AG139" s="148" t="s">
        <v>233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4">
        <v>62</v>
      </c>
      <c r="B140" s="175" t="s">
        <v>970</v>
      </c>
      <c r="C140" s="190" t="s">
        <v>971</v>
      </c>
      <c r="D140" s="176" t="s">
        <v>181</v>
      </c>
      <c r="E140" s="177">
        <v>77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21</v>
      </c>
      <c r="M140" s="179">
        <f>G140*(1+L140/100)</f>
        <v>0</v>
      </c>
      <c r="N140" s="177">
        <v>0</v>
      </c>
      <c r="O140" s="177">
        <f>ROUND(E140*N140,2)</f>
        <v>0</v>
      </c>
      <c r="P140" s="177">
        <v>0</v>
      </c>
      <c r="Q140" s="177">
        <f>ROUND(E140*P140,2)</f>
        <v>0</v>
      </c>
      <c r="R140" s="179"/>
      <c r="S140" s="179" t="s">
        <v>202</v>
      </c>
      <c r="T140" s="180" t="s">
        <v>203</v>
      </c>
      <c r="U140" s="158">
        <v>0</v>
      </c>
      <c r="V140" s="158">
        <f>ROUND(E140*U140,2)</f>
        <v>0</v>
      </c>
      <c r="W140" s="158"/>
      <c r="X140" s="158" t="s">
        <v>158</v>
      </c>
      <c r="Y140" s="158" t="s">
        <v>159</v>
      </c>
      <c r="Z140" s="148"/>
      <c r="AA140" s="148"/>
      <c r="AB140" s="148"/>
      <c r="AC140" s="148"/>
      <c r="AD140" s="148"/>
      <c r="AE140" s="148"/>
      <c r="AF140" s="148"/>
      <c r="AG140" s="148" t="s">
        <v>654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5"/>
      <c r="B141" s="156"/>
      <c r="C141" s="255" t="s">
        <v>972</v>
      </c>
      <c r="D141" s="256"/>
      <c r="E141" s="256"/>
      <c r="F141" s="256"/>
      <c r="G141" s="256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8"/>
      <c r="AA141" s="148"/>
      <c r="AB141" s="148"/>
      <c r="AC141" s="148"/>
      <c r="AD141" s="148"/>
      <c r="AE141" s="148"/>
      <c r="AF141" s="148"/>
      <c r="AG141" s="148" t="s">
        <v>233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4">
        <v>63</v>
      </c>
      <c r="B142" s="175" t="s">
        <v>973</v>
      </c>
      <c r="C142" s="190" t="s">
        <v>974</v>
      </c>
      <c r="D142" s="176" t="s">
        <v>181</v>
      </c>
      <c r="E142" s="177">
        <v>8</v>
      </c>
      <c r="F142" s="178"/>
      <c r="G142" s="179">
        <f>ROUND(E142*F142,2)</f>
        <v>0</v>
      </c>
      <c r="H142" s="178"/>
      <c r="I142" s="179">
        <f>ROUND(E142*H142,2)</f>
        <v>0</v>
      </c>
      <c r="J142" s="178"/>
      <c r="K142" s="179">
        <f>ROUND(E142*J142,2)</f>
        <v>0</v>
      </c>
      <c r="L142" s="179">
        <v>21</v>
      </c>
      <c r="M142" s="179">
        <f>G142*(1+L142/100)</f>
        <v>0</v>
      </c>
      <c r="N142" s="177">
        <v>0</v>
      </c>
      <c r="O142" s="177">
        <f>ROUND(E142*N142,2)</f>
        <v>0</v>
      </c>
      <c r="P142" s="177">
        <v>0</v>
      </c>
      <c r="Q142" s="177">
        <f>ROUND(E142*P142,2)</f>
        <v>0</v>
      </c>
      <c r="R142" s="179"/>
      <c r="S142" s="179" t="s">
        <v>202</v>
      </c>
      <c r="T142" s="180" t="s">
        <v>203</v>
      </c>
      <c r="U142" s="158">
        <v>0</v>
      </c>
      <c r="V142" s="158">
        <f>ROUND(E142*U142,2)</f>
        <v>0</v>
      </c>
      <c r="W142" s="158"/>
      <c r="X142" s="158" t="s">
        <v>158</v>
      </c>
      <c r="Y142" s="158" t="s">
        <v>159</v>
      </c>
      <c r="Z142" s="148"/>
      <c r="AA142" s="148"/>
      <c r="AB142" s="148"/>
      <c r="AC142" s="148"/>
      <c r="AD142" s="148"/>
      <c r="AE142" s="148"/>
      <c r="AF142" s="148"/>
      <c r="AG142" s="148" t="s">
        <v>654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2" x14ac:dyDescent="0.2">
      <c r="A143" s="155"/>
      <c r="B143" s="156"/>
      <c r="C143" s="255" t="s">
        <v>975</v>
      </c>
      <c r="D143" s="256"/>
      <c r="E143" s="256"/>
      <c r="F143" s="256"/>
      <c r="G143" s="256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8"/>
      <c r="AA143" s="148"/>
      <c r="AB143" s="148"/>
      <c r="AC143" s="148"/>
      <c r="AD143" s="148"/>
      <c r="AE143" s="148"/>
      <c r="AF143" s="148"/>
      <c r="AG143" s="148" t="s">
        <v>233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4">
        <v>64</v>
      </c>
      <c r="B144" s="175" t="s">
        <v>976</v>
      </c>
      <c r="C144" s="190" t="s">
        <v>977</v>
      </c>
      <c r="D144" s="176" t="s">
        <v>181</v>
      </c>
      <c r="E144" s="177">
        <v>3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7">
        <v>0</v>
      </c>
      <c r="O144" s="177">
        <f>ROUND(E144*N144,2)</f>
        <v>0</v>
      </c>
      <c r="P144" s="177">
        <v>0</v>
      </c>
      <c r="Q144" s="177">
        <f>ROUND(E144*P144,2)</f>
        <v>0</v>
      </c>
      <c r="R144" s="179"/>
      <c r="S144" s="179" t="s">
        <v>202</v>
      </c>
      <c r="T144" s="180" t="s">
        <v>203</v>
      </c>
      <c r="U144" s="158">
        <v>0</v>
      </c>
      <c r="V144" s="158">
        <f>ROUND(E144*U144,2)</f>
        <v>0</v>
      </c>
      <c r="W144" s="158"/>
      <c r="X144" s="158" t="s">
        <v>158</v>
      </c>
      <c r="Y144" s="158" t="s">
        <v>159</v>
      </c>
      <c r="Z144" s="148"/>
      <c r="AA144" s="148"/>
      <c r="AB144" s="148"/>
      <c r="AC144" s="148"/>
      <c r="AD144" s="148"/>
      <c r="AE144" s="148"/>
      <c r="AF144" s="148"/>
      <c r="AG144" s="148" t="s">
        <v>654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5"/>
      <c r="B145" s="156"/>
      <c r="C145" s="255" t="s">
        <v>978</v>
      </c>
      <c r="D145" s="256"/>
      <c r="E145" s="256"/>
      <c r="F145" s="256"/>
      <c r="G145" s="256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233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74">
        <v>65</v>
      </c>
      <c r="B146" s="175" t="s">
        <v>979</v>
      </c>
      <c r="C146" s="190" t="s">
        <v>980</v>
      </c>
      <c r="D146" s="176" t="s">
        <v>181</v>
      </c>
      <c r="E146" s="177">
        <v>22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7">
        <v>0</v>
      </c>
      <c r="O146" s="177">
        <f>ROUND(E146*N146,2)</f>
        <v>0</v>
      </c>
      <c r="P146" s="177">
        <v>0</v>
      </c>
      <c r="Q146" s="177">
        <f>ROUND(E146*P146,2)</f>
        <v>0</v>
      </c>
      <c r="R146" s="179"/>
      <c r="S146" s="179" t="s">
        <v>202</v>
      </c>
      <c r="T146" s="180" t="s">
        <v>203</v>
      </c>
      <c r="U146" s="158">
        <v>0</v>
      </c>
      <c r="V146" s="158">
        <f>ROUND(E146*U146,2)</f>
        <v>0</v>
      </c>
      <c r="W146" s="158"/>
      <c r="X146" s="158" t="s">
        <v>158</v>
      </c>
      <c r="Y146" s="158" t="s">
        <v>159</v>
      </c>
      <c r="Z146" s="148"/>
      <c r="AA146" s="148"/>
      <c r="AB146" s="148"/>
      <c r="AC146" s="148"/>
      <c r="AD146" s="148"/>
      <c r="AE146" s="148"/>
      <c r="AF146" s="148"/>
      <c r="AG146" s="148" t="s">
        <v>654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55" t="s">
        <v>839</v>
      </c>
      <c r="D147" s="256"/>
      <c r="E147" s="256"/>
      <c r="F147" s="256"/>
      <c r="G147" s="256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233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4">
        <v>66</v>
      </c>
      <c r="B148" s="175" t="s">
        <v>981</v>
      </c>
      <c r="C148" s="190" t="s">
        <v>982</v>
      </c>
      <c r="D148" s="176" t="s">
        <v>181</v>
      </c>
      <c r="E148" s="177">
        <v>58</v>
      </c>
      <c r="F148" s="178"/>
      <c r="G148" s="179">
        <f>ROUND(E148*F148,2)</f>
        <v>0</v>
      </c>
      <c r="H148" s="178"/>
      <c r="I148" s="179">
        <f>ROUND(E148*H148,2)</f>
        <v>0</v>
      </c>
      <c r="J148" s="178"/>
      <c r="K148" s="179">
        <f>ROUND(E148*J148,2)</f>
        <v>0</v>
      </c>
      <c r="L148" s="179">
        <v>21</v>
      </c>
      <c r="M148" s="179">
        <f>G148*(1+L148/100)</f>
        <v>0</v>
      </c>
      <c r="N148" s="177">
        <v>0</v>
      </c>
      <c r="O148" s="177">
        <f>ROUND(E148*N148,2)</f>
        <v>0</v>
      </c>
      <c r="P148" s="177">
        <v>0</v>
      </c>
      <c r="Q148" s="177">
        <f>ROUND(E148*P148,2)</f>
        <v>0</v>
      </c>
      <c r="R148" s="179"/>
      <c r="S148" s="179" t="s">
        <v>202</v>
      </c>
      <c r="T148" s="180" t="s">
        <v>203</v>
      </c>
      <c r="U148" s="158">
        <v>0</v>
      </c>
      <c r="V148" s="158">
        <f>ROUND(E148*U148,2)</f>
        <v>0</v>
      </c>
      <c r="W148" s="158"/>
      <c r="X148" s="158" t="s">
        <v>158</v>
      </c>
      <c r="Y148" s="158" t="s">
        <v>159</v>
      </c>
      <c r="Z148" s="148"/>
      <c r="AA148" s="148"/>
      <c r="AB148" s="148"/>
      <c r="AC148" s="148"/>
      <c r="AD148" s="148"/>
      <c r="AE148" s="148"/>
      <c r="AF148" s="148"/>
      <c r="AG148" s="148" t="s">
        <v>654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2" x14ac:dyDescent="0.2">
      <c r="A149" s="155"/>
      <c r="B149" s="156"/>
      <c r="C149" s="255" t="s">
        <v>983</v>
      </c>
      <c r="D149" s="256"/>
      <c r="E149" s="256"/>
      <c r="F149" s="256"/>
      <c r="G149" s="256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233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74">
        <v>67</v>
      </c>
      <c r="B150" s="175" t="s">
        <v>984</v>
      </c>
      <c r="C150" s="190" t="s">
        <v>985</v>
      </c>
      <c r="D150" s="176" t="s">
        <v>700</v>
      </c>
      <c r="E150" s="177">
        <v>2</v>
      </c>
      <c r="F150" s="178"/>
      <c r="G150" s="179">
        <f>ROUND(E150*F150,2)</f>
        <v>0</v>
      </c>
      <c r="H150" s="178"/>
      <c r="I150" s="179">
        <f>ROUND(E150*H150,2)</f>
        <v>0</v>
      </c>
      <c r="J150" s="178"/>
      <c r="K150" s="179">
        <f>ROUND(E150*J150,2)</f>
        <v>0</v>
      </c>
      <c r="L150" s="179">
        <v>21</v>
      </c>
      <c r="M150" s="179">
        <f>G150*(1+L150/100)</f>
        <v>0</v>
      </c>
      <c r="N150" s="177">
        <v>0</v>
      </c>
      <c r="O150" s="177">
        <f>ROUND(E150*N150,2)</f>
        <v>0</v>
      </c>
      <c r="P150" s="177">
        <v>0</v>
      </c>
      <c r="Q150" s="177">
        <f>ROUND(E150*P150,2)</f>
        <v>0</v>
      </c>
      <c r="R150" s="179"/>
      <c r="S150" s="179" t="s">
        <v>202</v>
      </c>
      <c r="T150" s="180" t="s">
        <v>203</v>
      </c>
      <c r="U150" s="158">
        <v>0</v>
      </c>
      <c r="V150" s="158">
        <f>ROUND(E150*U150,2)</f>
        <v>0</v>
      </c>
      <c r="W150" s="158"/>
      <c r="X150" s="158" t="s">
        <v>158</v>
      </c>
      <c r="Y150" s="158" t="s">
        <v>159</v>
      </c>
      <c r="Z150" s="148"/>
      <c r="AA150" s="148"/>
      <c r="AB150" s="148"/>
      <c r="AC150" s="148"/>
      <c r="AD150" s="148"/>
      <c r="AE150" s="148"/>
      <c r="AF150" s="148"/>
      <c r="AG150" s="148" t="s">
        <v>654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2">
      <c r="A151" s="155"/>
      <c r="B151" s="156"/>
      <c r="C151" s="255" t="s">
        <v>839</v>
      </c>
      <c r="D151" s="256"/>
      <c r="E151" s="256"/>
      <c r="F151" s="256"/>
      <c r="G151" s="256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233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4">
        <v>68</v>
      </c>
      <c r="B152" s="175" t="s">
        <v>986</v>
      </c>
      <c r="C152" s="190" t="s">
        <v>987</v>
      </c>
      <c r="D152" s="176" t="s">
        <v>181</v>
      </c>
      <c r="E152" s="177">
        <v>20</v>
      </c>
      <c r="F152" s="178"/>
      <c r="G152" s="179">
        <f>ROUND(E152*F152,2)</f>
        <v>0</v>
      </c>
      <c r="H152" s="178"/>
      <c r="I152" s="179">
        <f>ROUND(E152*H152,2)</f>
        <v>0</v>
      </c>
      <c r="J152" s="178"/>
      <c r="K152" s="179">
        <f>ROUND(E152*J152,2)</f>
        <v>0</v>
      </c>
      <c r="L152" s="179">
        <v>21</v>
      </c>
      <c r="M152" s="179">
        <f>G152*(1+L152/100)</f>
        <v>0</v>
      </c>
      <c r="N152" s="177">
        <v>0</v>
      </c>
      <c r="O152" s="177">
        <f>ROUND(E152*N152,2)</f>
        <v>0</v>
      </c>
      <c r="P152" s="177">
        <v>0</v>
      </c>
      <c r="Q152" s="177">
        <f>ROUND(E152*P152,2)</f>
        <v>0</v>
      </c>
      <c r="R152" s="179"/>
      <c r="S152" s="179" t="s">
        <v>202</v>
      </c>
      <c r="T152" s="180" t="s">
        <v>203</v>
      </c>
      <c r="U152" s="158">
        <v>0</v>
      </c>
      <c r="V152" s="158">
        <f>ROUND(E152*U152,2)</f>
        <v>0</v>
      </c>
      <c r="W152" s="158"/>
      <c r="X152" s="158" t="s">
        <v>158</v>
      </c>
      <c r="Y152" s="158" t="s">
        <v>159</v>
      </c>
      <c r="Z152" s="148"/>
      <c r="AA152" s="148"/>
      <c r="AB152" s="148"/>
      <c r="AC152" s="148"/>
      <c r="AD152" s="148"/>
      <c r="AE152" s="148"/>
      <c r="AF152" s="148"/>
      <c r="AG152" s="148" t="s">
        <v>654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2" x14ac:dyDescent="0.2">
      <c r="A153" s="155"/>
      <c r="B153" s="156"/>
      <c r="C153" s="255" t="s">
        <v>988</v>
      </c>
      <c r="D153" s="256"/>
      <c r="E153" s="256"/>
      <c r="F153" s="256"/>
      <c r="G153" s="256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233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4">
        <v>69</v>
      </c>
      <c r="B154" s="175" t="s">
        <v>989</v>
      </c>
      <c r="C154" s="190" t="s">
        <v>990</v>
      </c>
      <c r="D154" s="176" t="s">
        <v>181</v>
      </c>
      <c r="E154" s="177">
        <v>10</v>
      </c>
      <c r="F154" s="178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21</v>
      </c>
      <c r="M154" s="179">
        <f>G154*(1+L154/100)</f>
        <v>0</v>
      </c>
      <c r="N154" s="177">
        <v>0</v>
      </c>
      <c r="O154" s="177">
        <f>ROUND(E154*N154,2)</f>
        <v>0</v>
      </c>
      <c r="P154" s="177">
        <v>0</v>
      </c>
      <c r="Q154" s="177">
        <f>ROUND(E154*P154,2)</f>
        <v>0</v>
      </c>
      <c r="R154" s="179"/>
      <c r="S154" s="179" t="s">
        <v>202</v>
      </c>
      <c r="T154" s="180" t="s">
        <v>203</v>
      </c>
      <c r="U154" s="158">
        <v>0</v>
      </c>
      <c r="V154" s="158">
        <f>ROUND(E154*U154,2)</f>
        <v>0</v>
      </c>
      <c r="W154" s="158"/>
      <c r="X154" s="158" t="s">
        <v>158</v>
      </c>
      <c r="Y154" s="158" t="s">
        <v>159</v>
      </c>
      <c r="Z154" s="148"/>
      <c r="AA154" s="148"/>
      <c r="AB154" s="148"/>
      <c r="AC154" s="148"/>
      <c r="AD154" s="148"/>
      <c r="AE154" s="148"/>
      <c r="AF154" s="148"/>
      <c r="AG154" s="148" t="s">
        <v>654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2" x14ac:dyDescent="0.2">
      <c r="A155" s="155"/>
      <c r="B155" s="156"/>
      <c r="C155" s="255" t="s">
        <v>991</v>
      </c>
      <c r="D155" s="256"/>
      <c r="E155" s="256"/>
      <c r="F155" s="256"/>
      <c r="G155" s="256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233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4">
        <v>70</v>
      </c>
      <c r="B156" s="175" t="s">
        <v>992</v>
      </c>
      <c r="C156" s="190" t="s">
        <v>993</v>
      </c>
      <c r="D156" s="176" t="s">
        <v>155</v>
      </c>
      <c r="E156" s="177">
        <v>10</v>
      </c>
      <c r="F156" s="178"/>
      <c r="G156" s="179">
        <f>ROUND(E156*F156,2)</f>
        <v>0</v>
      </c>
      <c r="H156" s="178"/>
      <c r="I156" s="179">
        <f>ROUND(E156*H156,2)</f>
        <v>0</v>
      </c>
      <c r="J156" s="178"/>
      <c r="K156" s="179">
        <f>ROUND(E156*J156,2)</f>
        <v>0</v>
      </c>
      <c r="L156" s="179">
        <v>21</v>
      </c>
      <c r="M156" s="179">
        <f>G156*(1+L156/100)</f>
        <v>0</v>
      </c>
      <c r="N156" s="177">
        <v>0</v>
      </c>
      <c r="O156" s="177">
        <f>ROUND(E156*N156,2)</f>
        <v>0</v>
      </c>
      <c r="P156" s="177">
        <v>0</v>
      </c>
      <c r="Q156" s="177">
        <f>ROUND(E156*P156,2)</f>
        <v>0</v>
      </c>
      <c r="R156" s="179"/>
      <c r="S156" s="179" t="s">
        <v>202</v>
      </c>
      <c r="T156" s="180" t="s">
        <v>203</v>
      </c>
      <c r="U156" s="158">
        <v>0</v>
      </c>
      <c r="V156" s="158">
        <f>ROUND(E156*U156,2)</f>
        <v>0</v>
      </c>
      <c r="W156" s="158"/>
      <c r="X156" s="158" t="s">
        <v>158</v>
      </c>
      <c r="Y156" s="158" t="s">
        <v>159</v>
      </c>
      <c r="Z156" s="148"/>
      <c r="AA156" s="148"/>
      <c r="AB156" s="148"/>
      <c r="AC156" s="148"/>
      <c r="AD156" s="148"/>
      <c r="AE156" s="148"/>
      <c r="AF156" s="148"/>
      <c r="AG156" s="148" t="s">
        <v>654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2" x14ac:dyDescent="0.2">
      <c r="A157" s="155"/>
      <c r="B157" s="156"/>
      <c r="C157" s="255" t="s">
        <v>994</v>
      </c>
      <c r="D157" s="256"/>
      <c r="E157" s="256"/>
      <c r="F157" s="256"/>
      <c r="G157" s="256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8"/>
      <c r="AA157" s="148"/>
      <c r="AB157" s="148"/>
      <c r="AC157" s="148"/>
      <c r="AD157" s="148"/>
      <c r="AE157" s="148"/>
      <c r="AF157" s="148"/>
      <c r="AG157" s="148" t="s">
        <v>233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22.5" outlineLevel="1" x14ac:dyDescent="0.2">
      <c r="A158" s="174">
        <v>71</v>
      </c>
      <c r="B158" s="175" t="s">
        <v>995</v>
      </c>
      <c r="C158" s="190" t="s">
        <v>996</v>
      </c>
      <c r="D158" s="176" t="s">
        <v>181</v>
      </c>
      <c r="E158" s="177">
        <v>6</v>
      </c>
      <c r="F158" s="178"/>
      <c r="G158" s="179">
        <f>ROUND(E158*F158,2)</f>
        <v>0</v>
      </c>
      <c r="H158" s="178"/>
      <c r="I158" s="179">
        <f>ROUND(E158*H158,2)</f>
        <v>0</v>
      </c>
      <c r="J158" s="178"/>
      <c r="K158" s="179">
        <f>ROUND(E158*J158,2)</f>
        <v>0</v>
      </c>
      <c r="L158" s="179">
        <v>21</v>
      </c>
      <c r="M158" s="179">
        <f>G158*(1+L158/100)</f>
        <v>0</v>
      </c>
      <c r="N158" s="177">
        <v>0</v>
      </c>
      <c r="O158" s="177">
        <f>ROUND(E158*N158,2)</f>
        <v>0</v>
      </c>
      <c r="P158" s="177">
        <v>0</v>
      </c>
      <c r="Q158" s="177">
        <f>ROUND(E158*P158,2)</f>
        <v>0</v>
      </c>
      <c r="R158" s="179"/>
      <c r="S158" s="179" t="s">
        <v>202</v>
      </c>
      <c r="T158" s="180" t="s">
        <v>203</v>
      </c>
      <c r="U158" s="158">
        <v>0</v>
      </c>
      <c r="V158" s="158">
        <f>ROUND(E158*U158,2)</f>
        <v>0</v>
      </c>
      <c r="W158" s="158"/>
      <c r="X158" s="158" t="s">
        <v>158</v>
      </c>
      <c r="Y158" s="158" t="s">
        <v>159</v>
      </c>
      <c r="Z158" s="148"/>
      <c r="AA158" s="148"/>
      <c r="AB158" s="148"/>
      <c r="AC158" s="148"/>
      <c r="AD158" s="148"/>
      <c r="AE158" s="148"/>
      <c r="AF158" s="148"/>
      <c r="AG158" s="148" t="s">
        <v>654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5"/>
      <c r="B159" s="156"/>
      <c r="C159" s="255" t="s">
        <v>839</v>
      </c>
      <c r="D159" s="256"/>
      <c r="E159" s="256"/>
      <c r="F159" s="256"/>
      <c r="G159" s="256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8"/>
      <c r="AA159" s="148"/>
      <c r="AB159" s="148"/>
      <c r="AC159" s="148"/>
      <c r="AD159" s="148"/>
      <c r="AE159" s="148"/>
      <c r="AF159" s="148"/>
      <c r="AG159" s="148" t="s">
        <v>233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ht="22.5" outlineLevel="1" x14ac:dyDescent="0.2">
      <c r="A160" s="174">
        <v>72</v>
      </c>
      <c r="B160" s="175" t="s">
        <v>997</v>
      </c>
      <c r="C160" s="190" t="s">
        <v>998</v>
      </c>
      <c r="D160" s="176" t="s">
        <v>181</v>
      </c>
      <c r="E160" s="177">
        <v>14</v>
      </c>
      <c r="F160" s="178"/>
      <c r="G160" s="179">
        <f>ROUND(E160*F160,2)</f>
        <v>0</v>
      </c>
      <c r="H160" s="178"/>
      <c r="I160" s="179">
        <f>ROUND(E160*H160,2)</f>
        <v>0</v>
      </c>
      <c r="J160" s="178"/>
      <c r="K160" s="179">
        <f>ROUND(E160*J160,2)</f>
        <v>0</v>
      </c>
      <c r="L160" s="179">
        <v>21</v>
      </c>
      <c r="M160" s="179">
        <f>G160*(1+L160/100)</f>
        <v>0</v>
      </c>
      <c r="N160" s="177">
        <v>0</v>
      </c>
      <c r="O160" s="177">
        <f>ROUND(E160*N160,2)</f>
        <v>0</v>
      </c>
      <c r="P160" s="177">
        <v>0</v>
      </c>
      <c r="Q160" s="177">
        <f>ROUND(E160*P160,2)</f>
        <v>0</v>
      </c>
      <c r="R160" s="179"/>
      <c r="S160" s="179" t="s">
        <v>202</v>
      </c>
      <c r="T160" s="180" t="s">
        <v>203</v>
      </c>
      <c r="U160" s="158">
        <v>0</v>
      </c>
      <c r="V160" s="158">
        <f>ROUND(E160*U160,2)</f>
        <v>0</v>
      </c>
      <c r="W160" s="158"/>
      <c r="X160" s="158" t="s">
        <v>158</v>
      </c>
      <c r="Y160" s="158" t="s">
        <v>159</v>
      </c>
      <c r="Z160" s="148"/>
      <c r="AA160" s="148"/>
      <c r="AB160" s="148"/>
      <c r="AC160" s="148"/>
      <c r="AD160" s="148"/>
      <c r="AE160" s="148"/>
      <c r="AF160" s="148"/>
      <c r="AG160" s="148" t="s">
        <v>654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2">
      <c r="A161" s="155"/>
      <c r="B161" s="156"/>
      <c r="C161" s="255" t="s">
        <v>839</v>
      </c>
      <c r="D161" s="256"/>
      <c r="E161" s="256"/>
      <c r="F161" s="256"/>
      <c r="G161" s="256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233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4">
        <v>73</v>
      </c>
      <c r="B162" s="175" t="s">
        <v>999</v>
      </c>
      <c r="C162" s="190" t="s">
        <v>1000</v>
      </c>
      <c r="D162" s="176" t="s">
        <v>700</v>
      </c>
      <c r="E162" s="177">
        <v>28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21</v>
      </c>
      <c r="M162" s="179">
        <f>G162*(1+L162/100)</f>
        <v>0</v>
      </c>
      <c r="N162" s="177">
        <v>0</v>
      </c>
      <c r="O162" s="177">
        <f>ROUND(E162*N162,2)</f>
        <v>0</v>
      </c>
      <c r="P162" s="177">
        <v>0</v>
      </c>
      <c r="Q162" s="177">
        <f>ROUND(E162*P162,2)</f>
        <v>0</v>
      </c>
      <c r="R162" s="179"/>
      <c r="S162" s="179" t="s">
        <v>202</v>
      </c>
      <c r="T162" s="180" t="s">
        <v>203</v>
      </c>
      <c r="U162" s="158">
        <v>0</v>
      </c>
      <c r="V162" s="158">
        <f>ROUND(E162*U162,2)</f>
        <v>0</v>
      </c>
      <c r="W162" s="158"/>
      <c r="X162" s="158" t="s">
        <v>158</v>
      </c>
      <c r="Y162" s="158" t="s">
        <v>159</v>
      </c>
      <c r="Z162" s="148"/>
      <c r="AA162" s="148"/>
      <c r="AB162" s="148"/>
      <c r="AC162" s="148"/>
      <c r="AD162" s="148"/>
      <c r="AE162" s="148"/>
      <c r="AF162" s="148"/>
      <c r="AG162" s="148" t="s">
        <v>654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2">
      <c r="A163" s="155"/>
      <c r="B163" s="156"/>
      <c r="C163" s="255" t="s">
        <v>1001</v>
      </c>
      <c r="D163" s="256"/>
      <c r="E163" s="256"/>
      <c r="F163" s="256"/>
      <c r="G163" s="256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233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4">
        <v>74</v>
      </c>
      <c r="B164" s="175" t="s">
        <v>1002</v>
      </c>
      <c r="C164" s="190" t="s">
        <v>1003</v>
      </c>
      <c r="D164" s="176" t="s">
        <v>181</v>
      </c>
      <c r="E164" s="177">
        <v>20</v>
      </c>
      <c r="F164" s="178"/>
      <c r="G164" s="179">
        <f>ROUND(E164*F164,2)</f>
        <v>0</v>
      </c>
      <c r="H164" s="178"/>
      <c r="I164" s="179">
        <f>ROUND(E164*H164,2)</f>
        <v>0</v>
      </c>
      <c r="J164" s="178"/>
      <c r="K164" s="179">
        <f>ROUND(E164*J164,2)</f>
        <v>0</v>
      </c>
      <c r="L164" s="179">
        <v>21</v>
      </c>
      <c r="M164" s="179">
        <f>G164*(1+L164/100)</f>
        <v>0</v>
      </c>
      <c r="N164" s="177">
        <v>0</v>
      </c>
      <c r="O164" s="177">
        <f>ROUND(E164*N164,2)</f>
        <v>0</v>
      </c>
      <c r="P164" s="177">
        <v>0</v>
      </c>
      <c r="Q164" s="177">
        <f>ROUND(E164*P164,2)</f>
        <v>0</v>
      </c>
      <c r="R164" s="179"/>
      <c r="S164" s="179" t="s">
        <v>202</v>
      </c>
      <c r="T164" s="180" t="s">
        <v>203</v>
      </c>
      <c r="U164" s="158">
        <v>0</v>
      </c>
      <c r="V164" s="158">
        <f>ROUND(E164*U164,2)</f>
        <v>0</v>
      </c>
      <c r="W164" s="158"/>
      <c r="X164" s="158" t="s">
        <v>158</v>
      </c>
      <c r="Y164" s="158" t="s">
        <v>159</v>
      </c>
      <c r="Z164" s="148"/>
      <c r="AA164" s="148"/>
      <c r="AB164" s="148"/>
      <c r="AC164" s="148"/>
      <c r="AD164" s="148"/>
      <c r="AE164" s="148"/>
      <c r="AF164" s="148"/>
      <c r="AG164" s="148" t="s">
        <v>654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2" x14ac:dyDescent="0.2">
      <c r="A165" s="155"/>
      <c r="B165" s="156"/>
      <c r="C165" s="255" t="s">
        <v>1004</v>
      </c>
      <c r="D165" s="256"/>
      <c r="E165" s="256"/>
      <c r="F165" s="256"/>
      <c r="G165" s="256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233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74">
        <v>75</v>
      </c>
      <c r="B166" s="175" t="s">
        <v>1005</v>
      </c>
      <c r="C166" s="190" t="s">
        <v>1006</v>
      </c>
      <c r="D166" s="176" t="s">
        <v>181</v>
      </c>
      <c r="E166" s="177">
        <v>2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9"/>
      <c r="S166" s="179" t="s">
        <v>202</v>
      </c>
      <c r="T166" s="180" t="s">
        <v>203</v>
      </c>
      <c r="U166" s="158">
        <v>0</v>
      </c>
      <c r="V166" s="158">
        <f>ROUND(E166*U166,2)</f>
        <v>0</v>
      </c>
      <c r="W166" s="158"/>
      <c r="X166" s="158" t="s">
        <v>158</v>
      </c>
      <c r="Y166" s="158" t="s">
        <v>159</v>
      </c>
      <c r="Z166" s="148"/>
      <c r="AA166" s="148"/>
      <c r="AB166" s="148"/>
      <c r="AC166" s="148"/>
      <c r="AD166" s="148"/>
      <c r="AE166" s="148"/>
      <c r="AF166" s="148"/>
      <c r="AG166" s="148" t="s">
        <v>654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5"/>
      <c r="B167" s="156"/>
      <c r="C167" s="255" t="s">
        <v>1007</v>
      </c>
      <c r="D167" s="256"/>
      <c r="E167" s="256"/>
      <c r="F167" s="256"/>
      <c r="G167" s="256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233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74">
        <v>76</v>
      </c>
      <c r="B168" s="175" t="s">
        <v>1008</v>
      </c>
      <c r="C168" s="190" t="s">
        <v>1009</v>
      </c>
      <c r="D168" s="176" t="s">
        <v>155</v>
      </c>
      <c r="E168" s="177">
        <v>3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7">
        <v>0</v>
      </c>
      <c r="O168" s="177">
        <f>ROUND(E168*N168,2)</f>
        <v>0</v>
      </c>
      <c r="P168" s="177">
        <v>0</v>
      </c>
      <c r="Q168" s="177">
        <f>ROUND(E168*P168,2)</f>
        <v>0</v>
      </c>
      <c r="R168" s="179"/>
      <c r="S168" s="179" t="s">
        <v>202</v>
      </c>
      <c r="T168" s="180" t="s">
        <v>203</v>
      </c>
      <c r="U168" s="158">
        <v>0</v>
      </c>
      <c r="V168" s="158">
        <f>ROUND(E168*U168,2)</f>
        <v>0</v>
      </c>
      <c r="W168" s="158"/>
      <c r="X168" s="158" t="s">
        <v>158</v>
      </c>
      <c r="Y168" s="158" t="s">
        <v>159</v>
      </c>
      <c r="Z168" s="148"/>
      <c r="AA168" s="148"/>
      <c r="AB168" s="148"/>
      <c r="AC168" s="148"/>
      <c r="AD168" s="148"/>
      <c r="AE168" s="148"/>
      <c r="AF168" s="148"/>
      <c r="AG168" s="148" t="s">
        <v>654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2" x14ac:dyDescent="0.2">
      <c r="A169" s="155"/>
      <c r="B169" s="156"/>
      <c r="C169" s="255" t="s">
        <v>1010</v>
      </c>
      <c r="D169" s="256"/>
      <c r="E169" s="256"/>
      <c r="F169" s="256"/>
      <c r="G169" s="256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8"/>
      <c r="AA169" s="148"/>
      <c r="AB169" s="148"/>
      <c r="AC169" s="148"/>
      <c r="AD169" s="148"/>
      <c r="AE169" s="148"/>
      <c r="AF169" s="148"/>
      <c r="AG169" s="148" t="s">
        <v>233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74">
        <v>77</v>
      </c>
      <c r="B170" s="175" t="s">
        <v>1011</v>
      </c>
      <c r="C170" s="190" t="s">
        <v>1012</v>
      </c>
      <c r="D170" s="176" t="s">
        <v>155</v>
      </c>
      <c r="E170" s="177">
        <v>1</v>
      </c>
      <c r="F170" s="178"/>
      <c r="G170" s="179">
        <f>ROUND(E170*F170,2)</f>
        <v>0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0</v>
      </c>
      <c r="N170" s="177">
        <v>0</v>
      </c>
      <c r="O170" s="177">
        <f>ROUND(E170*N170,2)</f>
        <v>0</v>
      </c>
      <c r="P170" s="177">
        <v>0</v>
      </c>
      <c r="Q170" s="177">
        <f>ROUND(E170*P170,2)</f>
        <v>0</v>
      </c>
      <c r="R170" s="179"/>
      <c r="S170" s="179" t="s">
        <v>202</v>
      </c>
      <c r="T170" s="180" t="s">
        <v>203</v>
      </c>
      <c r="U170" s="158">
        <v>0</v>
      </c>
      <c r="V170" s="158">
        <f>ROUND(E170*U170,2)</f>
        <v>0</v>
      </c>
      <c r="W170" s="158"/>
      <c r="X170" s="158" t="s">
        <v>158</v>
      </c>
      <c r="Y170" s="158" t="s">
        <v>159</v>
      </c>
      <c r="Z170" s="148"/>
      <c r="AA170" s="148"/>
      <c r="AB170" s="148"/>
      <c r="AC170" s="148"/>
      <c r="AD170" s="148"/>
      <c r="AE170" s="148"/>
      <c r="AF170" s="148"/>
      <c r="AG170" s="148" t="s">
        <v>654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2">
      <c r="A171" s="155"/>
      <c r="B171" s="156"/>
      <c r="C171" s="255" t="s">
        <v>1013</v>
      </c>
      <c r="D171" s="256"/>
      <c r="E171" s="256"/>
      <c r="F171" s="256"/>
      <c r="G171" s="256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233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74">
        <v>78</v>
      </c>
      <c r="B172" s="175" t="s">
        <v>1014</v>
      </c>
      <c r="C172" s="190" t="s">
        <v>1015</v>
      </c>
      <c r="D172" s="176" t="s">
        <v>155</v>
      </c>
      <c r="E172" s="177">
        <v>16</v>
      </c>
      <c r="F172" s="178"/>
      <c r="G172" s="179">
        <f>ROUND(E172*F172,2)</f>
        <v>0</v>
      </c>
      <c r="H172" s="178"/>
      <c r="I172" s="179">
        <f>ROUND(E172*H172,2)</f>
        <v>0</v>
      </c>
      <c r="J172" s="178"/>
      <c r="K172" s="179">
        <f>ROUND(E172*J172,2)</f>
        <v>0</v>
      </c>
      <c r="L172" s="179">
        <v>21</v>
      </c>
      <c r="M172" s="179">
        <f>G172*(1+L172/100)</f>
        <v>0</v>
      </c>
      <c r="N172" s="177">
        <v>0</v>
      </c>
      <c r="O172" s="177">
        <f>ROUND(E172*N172,2)</f>
        <v>0</v>
      </c>
      <c r="P172" s="177">
        <v>0</v>
      </c>
      <c r="Q172" s="177">
        <f>ROUND(E172*P172,2)</f>
        <v>0</v>
      </c>
      <c r="R172" s="179"/>
      <c r="S172" s="179" t="s">
        <v>202</v>
      </c>
      <c r="T172" s="180" t="s">
        <v>203</v>
      </c>
      <c r="U172" s="158">
        <v>0</v>
      </c>
      <c r="V172" s="158">
        <f>ROUND(E172*U172,2)</f>
        <v>0</v>
      </c>
      <c r="W172" s="158"/>
      <c r="X172" s="158" t="s">
        <v>158</v>
      </c>
      <c r="Y172" s="158" t="s">
        <v>159</v>
      </c>
      <c r="Z172" s="148"/>
      <c r="AA172" s="148"/>
      <c r="AB172" s="148"/>
      <c r="AC172" s="148"/>
      <c r="AD172" s="148"/>
      <c r="AE172" s="148"/>
      <c r="AF172" s="148"/>
      <c r="AG172" s="148" t="s">
        <v>654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2">
      <c r="A173" s="155"/>
      <c r="B173" s="156"/>
      <c r="C173" s="255" t="s">
        <v>1016</v>
      </c>
      <c r="D173" s="256"/>
      <c r="E173" s="256"/>
      <c r="F173" s="256"/>
      <c r="G173" s="256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233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4">
        <v>79</v>
      </c>
      <c r="B174" s="175" t="s">
        <v>1017</v>
      </c>
      <c r="C174" s="190" t="s">
        <v>1018</v>
      </c>
      <c r="D174" s="176" t="s">
        <v>155</v>
      </c>
      <c r="E174" s="177">
        <v>8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21</v>
      </c>
      <c r="M174" s="179">
        <f>G174*(1+L174/100)</f>
        <v>0</v>
      </c>
      <c r="N174" s="177">
        <v>0</v>
      </c>
      <c r="O174" s="177">
        <f>ROUND(E174*N174,2)</f>
        <v>0</v>
      </c>
      <c r="P174" s="177">
        <v>0</v>
      </c>
      <c r="Q174" s="177">
        <f>ROUND(E174*P174,2)</f>
        <v>0</v>
      </c>
      <c r="R174" s="179"/>
      <c r="S174" s="179" t="s">
        <v>202</v>
      </c>
      <c r="T174" s="180" t="s">
        <v>203</v>
      </c>
      <c r="U174" s="158">
        <v>0</v>
      </c>
      <c r="V174" s="158">
        <f>ROUND(E174*U174,2)</f>
        <v>0</v>
      </c>
      <c r="W174" s="158"/>
      <c r="X174" s="158" t="s">
        <v>158</v>
      </c>
      <c r="Y174" s="158" t="s">
        <v>159</v>
      </c>
      <c r="Z174" s="148"/>
      <c r="AA174" s="148"/>
      <c r="AB174" s="148"/>
      <c r="AC174" s="148"/>
      <c r="AD174" s="148"/>
      <c r="AE174" s="148"/>
      <c r="AF174" s="148"/>
      <c r="AG174" s="148" t="s">
        <v>654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2">
      <c r="A175" s="155"/>
      <c r="B175" s="156"/>
      <c r="C175" s="255" t="s">
        <v>839</v>
      </c>
      <c r="D175" s="256"/>
      <c r="E175" s="256"/>
      <c r="F175" s="256"/>
      <c r="G175" s="256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8"/>
      <c r="AA175" s="148"/>
      <c r="AB175" s="148"/>
      <c r="AC175" s="148"/>
      <c r="AD175" s="148"/>
      <c r="AE175" s="148"/>
      <c r="AF175" s="148"/>
      <c r="AG175" s="148" t="s">
        <v>233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4">
        <v>80</v>
      </c>
      <c r="B176" s="175" t="s">
        <v>1019</v>
      </c>
      <c r="C176" s="190" t="s">
        <v>1020</v>
      </c>
      <c r="D176" s="176" t="s">
        <v>155</v>
      </c>
      <c r="E176" s="177">
        <v>50</v>
      </c>
      <c r="F176" s="178"/>
      <c r="G176" s="179">
        <f>ROUND(E176*F176,2)</f>
        <v>0</v>
      </c>
      <c r="H176" s="178"/>
      <c r="I176" s="179">
        <f>ROUND(E176*H176,2)</f>
        <v>0</v>
      </c>
      <c r="J176" s="178"/>
      <c r="K176" s="179">
        <f>ROUND(E176*J176,2)</f>
        <v>0</v>
      </c>
      <c r="L176" s="179">
        <v>21</v>
      </c>
      <c r="M176" s="179">
        <f>G176*(1+L176/100)</f>
        <v>0</v>
      </c>
      <c r="N176" s="177">
        <v>0</v>
      </c>
      <c r="O176" s="177">
        <f>ROUND(E176*N176,2)</f>
        <v>0</v>
      </c>
      <c r="P176" s="177">
        <v>0</v>
      </c>
      <c r="Q176" s="177">
        <f>ROUND(E176*P176,2)</f>
        <v>0</v>
      </c>
      <c r="R176" s="179"/>
      <c r="S176" s="179" t="s">
        <v>202</v>
      </c>
      <c r="T176" s="180" t="s">
        <v>203</v>
      </c>
      <c r="U176" s="158">
        <v>0</v>
      </c>
      <c r="V176" s="158">
        <f>ROUND(E176*U176,2)</f>
        <v>0</v>
      </c>
      <c r="W176" s="158"/>
      <c r="X176" s="158" t="s">
        <v>158</v>
      </c>
      <c r="Y176" s="158" t="s">
        <v>159</v>
      </c>
      <c r="Z176" s="148"/>
      <c r="AA176" s="148"/>
      <c r="AB176" s="148"/>
      <c r="AC176" s="148"/>
      <c r="AD176" s="148"/>
      <c r="AE176" s="148"/>
      <c r="AF176" s="148"/>
      <c r="AG176" s="148" t="s">
        <v>654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2">
      <c r="A177" s="155"/>
      <c r="B177" s="156"/>
      <c r="C177" s="255" t="s">
        <v>839</v>
      </c>
      <c r="D177" s="256"/>
      <c r="E177" s="256"/>
      <c r="F177" s="256"/>
      <c r="G177" s="256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233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3" x14ac:dyDescent="0.2">
      <c r="A178" s="155"/>
      <c r="B178" s="156"/>
      <c r="C178" s="257" t="s">
        <v>1021</v>
      </c>
      <c r="D178" s="258"/>
      <c r="E178" s="258"/>
      <c r="F178" s="258"/>
      <c r="G178" s="2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8"/>
      <c r="AA178" s="148"/>
      <c r="AB178" s="148"/>
      <c r="AC178" s="148"/>
      <c r="AD178" s="148"/>
      <c r="AE178" s="148"/>
      <c r="AF178" s="148"/>
      <c r="AG178" s="148" t="s">
        <v>233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3" x14ac:dyDescent="0.2">
      <c r="A179" s="155"/>
      <c r="B179" s="156"/>
      <c r="C179" s="257" t="s">
        <v>864</v>
      </c>
      <c r="D179" s="258"/>
      <c r="E179" s="258"/>
      <c r="F179" s="258"/>
      <c r="G179" s="2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8"/>
      <c r="AA179" s="148"/>
      <c r="AB179" s="148"/>
      <c r="AC179" s="148"/>
      <c r="AD179" s="148"/>
      <c r="AE179" s="148"/>
      <c r="AF179" s="148"/>
      <c r="AG179" s="148" t="s">
        <v>233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167" t="s">
        <v>151</v>
      </c>
      <c r="B180" s="168" t="s">
        <v>117</v>
      </c>
      <c r="C180" s="189" t="s">
        <v>118</v>
      </c>
      <c r="D180" s="169"/>
      <c r="E180" s="170"/>
      <c r="F180" s="171"/>
      <c r="G180" s="171">
        <f>SUMIF(AG181:AG224,"&lt;&gt;NOR",G181:G224)</f>
        <v>0</v>
      </c>
      <c r="H180" s="171"/>
      <c r="I180" s="171">
        <f>SUM(I181:I224)</f>
        <v>0</v>
      </c>
      <c r="J180" s="171"/>
      <c r="K180" s="171">
        <f>SUM(K181:K224)</f>
        <v>0</v>
      </c>
      <c r="L180" s="171"/>
      <c r="M180" s="171">
        <f>SUM(M181:M224)</f>
        <v>0</v>
      </c>
      <c r="N180" s="170"/>
      <c r="O180" s="170">
        <f>SUM(O181:O224)</f>
        <v>0</v>
      </c>
      <c r="P180" s="170"/>
      <c r="Q180" s="170">
        <f>SUM(Q181:Q224)</f>
        <v>0</v>
      </c>
      <c r="R180" s="171"/>
      <c r="S180" s="171"/>
      <c r="T180" s="172"/>
      <c r="U180" s="166"/>
      <c r="V180" s="166">
        <f>SUM(V181:V224)</f>
        <v>0</v>
      </c>
      <c r="W180" s="166"/>
      <c r="X180" s="166"/>
      <c r="Y180" s="166"/>
      <c r="AG180" t="s">
        <v>152</v>
      </c>
    </row>
    <row r="181" spans="1:60" ht="22.5" outlineLevel="1" x14ac:dyDescent="0.2">
      <c r="A181" s="174">
        <v>81</v>
      </c>
      <c r="B181" s="175" t="s">
        <v>1022</v>
      </c>
      <c r="C181" s="190" t="s">
        <v>1023</v>
      </c>
      <c r="D181" s="176" t="s">
        <v>1024</v>
      </c>
      <c r="E181" s="177">
        <v>2</v>
      </c>
      <c r="F181" s="178"/>
      <c r="G181" s="179">
        <f>ROUND(E181*F181,2)</f>
        <v>0</v>
      </c>
      <c r="H181" s="178"/>
      <c r="I181" s="179">
        <f>ROUND(E181*H181,2)</f>
        <v>0</v>
      </c>
      <c r="J181" s="178"/>
      <c r="K181" s="179">
        <f>ROUND(E181*J181,2)</f>
        <v>0</v>
      </c>
      <c r="L181" s="179">
        <v>21</v>
      </c>
      <c r="M181" s="179">
        <f>G181*(1+L181/100)</f>
        <v>0</v>
      </c>
      <c r="N181" s="177">
        <v>0</v>
      </c>
      <c r="O181" s="177">
        <f>ROUND(E181*N181,2)</f>
        <v>0</v>
      </c>
      <c r="P181" s="177">
        <v>0</v>
      </c>
      <c r="Q181" s="177">
        <f>ROUND(E181*P181,2)</f>
        <v>0</v>
      </c>
      <c r="R181" s="179"/>
      <c r="S181" s="179" t="s">
        <v>202</v>
      </c>
      <c r="T181" s="180" t="s">
        <v>203</v>
      </c>
      <c r="U181" s="158">
        <v>0</v>
      </c>
      <c r="V181" s="158">
        <f>ROUND(E181*U181,2)</f>
        <v>0</v>
      </c>
      <c r="W181" s="158"/>
      <c r="X181" s="158" t="s">
        <v>158</v>
      </c>
      <c r="Y181" s="158" t="s">
        <v>159</v>
      </c>
      <c r="Z181" s="148"/>
      <c r="AA181" s="148"/>
      <c r="AB181" s="148"/>
      <c r="AC181" s="148"/>
      <c r="AD181" s="148"/>
      <c r="AE181" s="148"/>
      <c r="AF181" s="148"/>
      <c r="AG181" s="148" t="s">
        <v>1025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2" x14ac:dyDescent="0.2">
      <c r="A182" s="155"/>
      <c r="B182" s="156"/>
      <c r="C182" s="255" t="s">
        <v>839</v>
      </c>
      <c r="D182" s="256"/>
      <c r="E182" s="256"/>
      <c r="F182" s="256"/>
      <c r="G182" s="256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8"/>
      <c r="AA182" s="148"/>
      <c r="AB182" s="148"/>
      <c r="AC182" s="148"/>
      <c r="AD182" s="148"/>
      <c r="AE182" s="148"/>
      <c r="AF182" s="148"/>
      <c r="AG182" s="148" t="s">
        <v>233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74">
        <v>82</v>
      </c>
      <c r="B183" s="175" t="s">
        <v>1026</v>
      </c>
      <c r="C183" s="190" t="s">
        <v>1027</v>
      </c>
      <c r="D183" s="176" t="s">
        <v>181</v>
      </c>
      <c r="E183" s="177">
        <v>126</v>
      </c>
      <c r="F183" s="178"/>
      <c r="G183" s="179">
        <f>ROUND(E183*F183,2)</f>
        <v>0</v>
      </c>
      <c r="H183" s="178"/>
      <c r="I183" s="179">
        <f>ROUND(E183*H183,2)</f>
        <v>0</v>
      </c>
      <c r="J183" s="178"/>
      <c r="K183" s="179">
        <f>ROUND(E183*J183,2)</f>
        <v>0</v>
      </c>
      <c r="L183" s="179">
        <v>21</v>
      </c>
      <c r="M183" s="179">
        <f>G183*(1+L183/100)</f>
        <v>0</v>
      </c>
      <c r="N183" s="177">
        <v>0</v>
      </c>
      <c r="O183" s="177">
        <f>ROUND(E183*N183,2)</f>
        <v>0</v>
      </c>
      <c r="P183" s="177">
        <v>0</v>
      </c>
      <c r="Q183" s="177">
        <f>ROUND(E183*P183,2)</f>
        <v>0</v>
      </c>
      <c r="R183" s="179"/>
      <c r="S183" s="179" t="s">
        <v>202</v>
      </c>
      <c r="T183" s="180" t="s">
        <v>203</v>
      </c>
      <c r="U183" s="158">
        <v>0</v>
      </c>
      <c r="V183" s="158">
        <f>ROUND(E183*U183,2)</f>
        <v>0</v>
      </c>
      <c r="W183" s="158"/>
      <c r="X183" s="158" t="s">
        <v>158</v>
      </c>
      <c r="Y183" s="158" t="s">
        <v>159</v>
      </c>
      <c r="Z183" s="148"/>
      <c r="AA183" s="148"/>
      <c r="AB183" s="148"/>
      <c r="AC183" s="148"/>
      <c r="AD183" s="148"/>
      <c r="AE183" s="148"/>
      <c r="AF183" s="148"/>
      <c r="AG183" s="148" t="s">
        <v>1025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2" x14ac:dyDescent="0.2">
      <c r="A184" s="155"/>
      <c r="B184" s="156"/>
      <c r="C184" s="255" t="s">
        <v>1028</v>
      </c>
      <c r="D184" s="256"/>
      <c r="E184" s="256"/>
      <c r="F184" s="256"/>
      <c r="G184" s="256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8"/>
      <c r="AA184" s="148"/>
      <c r="AB184" s="148"/>
      <c r="AC184" s="148"/>
      <c r="AD184" s="148"/>
      <c r="AE184" s="148"/>
      <c r="AF184" s="148"/>
      <c r="AG184" s="148" t="s">
        <v>233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74">
        <v>83</v>
      </c>
      <c r="B185" s="175" t="s">
        <v>1029</v>
      </c>
      <c r="C185" s="190" t="s">
        <v>1030</v>
      </c>
      <c r="D185" s="176" t="s">
        <v>181</v>
      </c>
      <c r="E185" s="177">
        <v>42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7">
        <v>0</v>
      </c>
      <c r="O185" s="177">
        <f>ROUND(E185*N185,2)</f>
        <v>0</v>
      </c>
      <c r="P185" s="177">
        <v>0</v>
      </c>
      <c r="Q185" s="177">
        <f>ROUND(E185*P185,2)</f>
        <v>0</v>
      </c>
      <c r="R185" s="179"/>
      <c r="S185" s="179" t="s">
        <v>202</v>
      </c>
      <c r="T185" s="180" t="s">
        <v>203</v>
      </c>
      <c r="U185" s="158">
        <v>0</v>
      </c>
      <c r="V185" s="158">
        <f>ROUND(E185*U185,2)</f>
        <v>0</v>
      </c>
      <c r="W185" s="158"/>
      <c r="X185" s="158" t="s">
        <v>158</v>
      </c>
      <c r="Y185" s="158" t="s">
        <v>159</v>
      </c>
      <c r="Z185" s="148"/>
      <c r="AA185" s="148"/>
      <c r="AB185" s="148"/>
      <c r="AC185" s="148"/>
      <c r="AD185" s="148"/>
      <c r="AE185" s="148"/>
      <c r="AF185" s="148"/>
      <c r="AG185" s="148" t="s">
        <v>1025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2" x14ac:dyDescent="0.2">
      <c r="A186" s="155"/>
      <c r="B186" s="156"/>
      <c r="C186" s="255" t="s">
        <v>1031</v>
      </c>
      <c r="D186" s="256"/>
      <c r="E186" s="256"/>
      <c r="F186" s="256"/>
      <c r="G186" s="256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8"/>
      <c r="AA186" s="148"/>
      <c r="AB186" s="148"/>
      <c r="AC186" s="148"/>
      <c r="AD186" s="148"/>
      <c r="AE186" s="148"/>
      <c r="AF186" s="148"/>
      <c r="AG186" s="148" t="s">
        <v>233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74">
        <v>84</v>
      </c>
      <c r="B187" s="175" t="s">
        <v>1032</v>
      </c>
      <c r="C187" s="190" t="s">
        <v>1033</v>
      </c>
      <c r="D187" s="176" t="s">
        <v>181</v>
      </c>
      <c r="E187" s="177">
        <v>26</v>
      </c>
      <c r="F187" s="178"/>
      <c r="G187" s="179">
        <f>ROUND(E187*F187,2)</f>
        <v>0</v>
      </c>
      <c r="H187" s="178"/>
      <c r="I187" s="179">
        <f>ROUND(E187*H187,2)</f>
        <v>0</v>
      </c>
      <c r="J187" s="178"/>
      <c r="K187" s="179">
        <f>ROUND(E187*J187,2)</f>
        <v>0</v>
      </c>
      <c r="L187" s="179">
        <v>21</v>
      </c>
      <c r="M187" s="179">
        <f>G187*(1+L187/100)</f>
        <v>0</v>
      </c>
      <c r="N187" s="177">
        <v>0</v>
      </c>
      <c r="O187" s="177">
        <f>ROUND(E187*N187,2)</f>
        <v>0</v>
      </c>
      <c r="P187" s="177">
        <v>0</v>
      </c>
      <c r="Q187" s="177">
        <f>ROUND(E187*P187,2)</f>
        <v>0</v>
      </c>
      <c r="R187" s="179"/>
      <c r="S187" s="179" t="s">
        <v>202</v>
      </c>
      <c r="T187" s="180" t="s">
        <v>203</v>
      </c>
      <c r="U187" s="158">
        <v>0</v>
      </c>
      <c r="V187" s="158">
        <f>ROUND(E187*U187,2)</f>
        <v>0</v>
      </c>
      <c r="W187" s="158"/>
      <c r="X187" s="158" t="s">
        <v>158</v>
      </c>
      <c r="Y187" s="158" t="s">
        <v>159</v>
      </c>
      <c r="Z187" s="148"/>
      <c r="AA187" s="148"/>
      <c r="AB187" s="148"/>
      <c r="AC187" s="148"/>
      <c r="AD187" s="148"/>
      <c r="AE187" s="148"/>
      <c r="AF187" s="148"/>
      <c r="AG187" s="148" t="s">
        <v>1025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2" x14ac:dyDescent="0.2">
      <c r="A188" s="155"/>
      <c r="B188" s="156"/>
      <c r="C188" s="255" t="s">
        <v>1034</v>
      </c>
      <c r="D188" s="256"/>
      <c r="E188" s="256"/>
      <c r="F188" s="256"/>
      <c r="G188" s="256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233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74">
        <v>85</v>
      </c>
      <c r="B189" s="175" t="s">
        <v>1035</v>
      </c>
      <c r="C189" s="190" t="s">
        <v>1036</v>
      </c>
      <c r="D189" s="176" t="s">
        <v>181</v>
      </c>
      <c r="E189" s="177">
        <v>77</v>
      </c>
      <c r="F189" s="178"/>
      <c r="G189" s="179">
        <f>ROUND(E189*F189,2)</f>
        <v>0</v>
      </c>
      <c r="H189" s="178"/>
      <c r="I189" s="179">
        <f>ROUND(E189*H189,2)</f>
        <v>0</v>
      </c>
      <c r="J189" s="178"/>
      <c r="K189" s="179">
        <f>ROUND(E189*J189,2)</f>
        <v>0</v>
      </c>
      <c r="L189" s="179">
        <v>21</v>
      </c>
      <c r="M189" s="179">
        <f>G189*(1+L189/100)</f>
        <v>0</v>
      </c>
      <c r="N189" s="177">
        <v>0</v>
      </c>
      <c r="O189" s="177">
        <f>ROUND(E189*N189,2)</f>
        <v>0</v>
      </c>
      <c r="P189" s="177">
        <v>0</v>
      </c>
      <c r="Q189" s="177">
        <f>ROUND(E189*P189,2)</f>
        <v>0</v>
      </c>
      <c r="R189" s="179"/>
      <c r="S189" s="179" t="s">
        <v>202</v>
      </c>
      <c r="T189" s="180" t="s">
        <v>203</v>
      </c>
      <c r="U189" s="158">
        <v>0</v>
      </c>
      <c r="V189" s="158">
        <f>ROUND(E189*U189,2)</f>
        <v>0</v>
      </c>
      <c r="W189" s="158"/>
      <c r="X189" s="158" t="s">
        <v>158</v>
      </c>
      <c r="Y189" s="158" t="s">
        <v>159</v>
      </c>
      <c r="Z189" s="148"/>
      <c r="AA189" s="148"/>
      <c r="AB189" s="148"/>
      <c r="AC189" s="148"/>
      <c r="AD189" s="148"/>
      <c r="AE189" s="148"/>
      <c r="AF189" s="148"/>
      <c r="AG189" s="148" t="s">
        <v>1025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2" x14ac:dyDescent="0.2">
      <c r="A190" s="155"/>
      <c r="B190" s="156"/>
      <c r="C190" s="255" t="s">
        <v>1037</v>
      </c>
      <c r="D190" s="256"/>
      <c r="E190" s="256"/>
      <c r="F190" s="256"/>
      <c r="G190" s="256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8"/>
      <c r="AA190" s="148"/>
      <c r="AB190" s="148"/>
      <c r="AC190" s="148"/>
      <c r="AD190" s="148"/>
      <c r="AE190" s="148"/>
      <c r="AF190" s="148"/>
      <c r="AG190" s="148" t="s">
        <v>233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74">
        <v>86</v>
      </c>
      <c r="B191" s="175" t="s">
        <v>1038</v>
      </c>
      <c r="C191" s="190" t="s">
        <v>1039</v>
      </c>
      <c r="D191" s="176" t="s">
        <v>181</v>
      </c>
      <c r="E191" s="177">
        <v>8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21</v>
      </c>
      <c r="M191" s="179">
        <f>G191*(1+L191/100)</f>
        <v>0</v>
      </c>
      <c r="N191" s="177">
        <v>0</v>
      </c>
      <c r="O191" s="177">
        <f>ROUND(E191*N191,2)</f>
        <v>0</v>
      </c>
      <c r="P191" s="177">
        <v>0</v>
      </c>
      <c r="Q191" s="177">
        <f>ROUND(E191*P191,2)</f>
        <v>0</v>
      </c>
      <c r="R191" s="179"/>
      <c r="S191" s="179" t="s">
        <v>202</v>
      </c>
      <c r="T191" s="180" t="s">
        <v>203</v>
      </c>
      <c r="U191" s="158">
        <v>0</v>
      </c>
      <c r="V191" s="158">
        <f>ROUND(E191*U191,2)</f>
        <v>0</v>
      </c>
      <c r="W191" s="158"/>
      <c r="X191" s="158" t="s">
        <v>158</v>
      </c>
      <c r="Y191" s="158" t="s">
        <v>159</v>
      </c>
      <c r="Z191" s="148"/>
      <c r="AA191" s="148"/>
      <c r="AB191" s="148"/>
      <c r="AC191" s="148"/>
      <c r="AD191" s="148"/>
      <c r="AE191" s="148"/>
      <c r="AF191" s="148"/>
      <c r="AG191" s="148" t="s">
        <v>1025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2" x14ac:dyDescent="0.2">
      <c r="A192" s="155"/>
      <c r="B192" s="156"/>
      <c r="C192" s="255" t="s">
        <v>1040</v>
      </c>
      <c r="D192" s="256"/>
      <c r="E192" s="256"/>
      <c r="F192" s="256"/>
      <c r="G192" s="256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8"/>
      <c r="AA192" s="148"/>
      <c r="AB192" s="148"/>
      <c r="AC192" s="148"/>
      <c r="AD192" s="148"/>
      <c r="AE192" s="148"/>
      <c r="AF192" s="148"/>
      <c r="AG192" s="148" t="s">
        <v>233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74">
        <v>87</v>
      </c>
      <c r="B193" s="175" t="s">
        <v>1041</v>
      </c>
      <c r="C193" s="190" t="s">
        <v>1042</v>
      </c>
      <c r="D193" s="176" t="s">
        <v>181</v>
      </c>
      <c r="E193" s="177">
        <v>3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21</v>
      </c>
      <c r="M193" s="179">
        <f>G193*(1+L193/100)</f>
        <v>0</v>
      </c>
      <c r="N193" s="177">
        <v>0</v>
      </c>
      <c r="O193" s="177">
        <f>ROUND(E193*N193,2)</f>
        <v>0</v>
      </c>
      <c r="P193" s="177">
        <v>0</v>
      </c>
      <c r="Q193" s="177">
        <f>ROUND(E193*P193,2)</f>
        <v>0</v>
      </c>
      <c r="R193" s="179"/>
      <c r="S193" s="179" t="s">
        <v>202</v>
      </c>
      <c r="T193" s="180" t="s">
        <v>203</v>
      </c>
      <c r="U193" s="158">
        <v>0</v>
      </c>
      <c r="V193" s="158">
        <f>ROUND(E193*U193,2)</f>
        <v>0</v>
      </c>
      <c r="W193" s="158"/>
      <c r="X193" s="158" t="s">
        <v>158</v>
      </c>
      <c r="Y193" s="158" t="s">
        <v>159</v>
      </c>
      <c r="Z193" s="148"/>
      <c r="AA193" s="148"/>
      <c r="AB193" s="148"/>
      <c r="AC193" s="148"/>
      <c r="AD193" s="148"/>
      <c r="AE193" s="148"/>
      <c r="AF193" s="148"/>
      <c r="AG193" s="148" t="s">
        <v>1025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2">
      <c r="A194" s="155"/>
      <c r="B194" s="156"/>
      <c r="C194" s="255" t="s">
        <v>1043</v>
      </c>
      <c r="D194" s="256"/>
      <c r="E194" s="256"/>
      <c r="F194" s="256"/>
      <c r="G194" s="256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8"/>
      <c r="AA194" s="148"/>
      <c r="AB194" s="148"/>
      <c r="AC194" s="148"/>
      <c r="AD194" s="148"/>
      <c r="AE194" s="148"/>
      <c r="AF194" s="148"/>
      <c r="AG194" s="148" t="s">
        <v>233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74">
        <v>88</v>
      </c>
      <c r="B195" s="175" t="s">
        <v>1044</v>
      </c>
      <c r="C195" s="190" t="s">
        <v>1045</v>
      </c>
      <c r="D195" s="176" t="s">
        <v>181</v>
      </c>
      <c r="E195" s="177">
        <v>58</v>
      </c>
      <c r="F195" s="178"/>
      <c r="G195" s="179">
        <f>ROUND(E195*F195,2)</f>
        <v>0</v>
      </c>
      <c r="H195" s="178"/>
      <c r="I195" s="179">
        <f>ROUND(E195*H195,2)</f>
        <v>0</v>
      </c>
      <c r="J195" s="178"/>
      <c r="K195" s="179">
        <f>ROUND(E195*J195,2)</f>
        <v>0</v>
      </c>
      <c r="L195" s="179">
        <v>21</v>
      </c>
      <c r="M195" s="179">
        <f>G195*(1+L195/100)</f>
        <v>0</v>
      </c>
      <c r="N195" s="177">
        <v>0</v>
      </c>
      <c r="O195" s="177">
        <f>ROUND(E195*N195,2)</f>
        <v>0</v>
      </c>
      <c r="P195" s="177">
        <v>0</v>
      </c>
      <c r="Q195" s="177">
        <f>ROUND(E195*P195,2)</f>
        <v>0</v>
      </c>
      <c r="R195" s="179"/>
      <c r="S195" s="179" t="s">
        <v>202</v>
      </c>
      <c r="T195" s="180" t="s">
        <v>203</v>
      </c>
      <c r="U195" s="158">
        <v>0</v>
      </c>
      <c r="V195" s="158">
        <f>ROUND(E195*U195,2)</f>
        <v>0</v>
      </c>
      <c r="W195" s="158"/>
      <c r="X195" s="158" t="s">
        <v>158</v>
      </c>
      <c r="Y195" s="158" t="s">
        <v>159</v>
      </c>
      <c r="Z195" s="148"/>
      <c r="AA195" s="148"/>
      <c r="AB195" s="148"/>
      <c r="AC195" s="148"/>
      <c r="AD195" s="148"/>
      <c r="AE195" s="148"/>
      <c r="AF195" s="148"/>
      <c r="AG195" s="148" t="s">
        <v>1025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2" x14ac:dyDescent="0.2">
      <c r="A196" s="155"/>
      <c r="B196" s="156"/>
      <c r="C196" s="255" t="s">
        <v>1046</v>
      </c>
      <c r="D196" s="256"/>
      <c r="E196" s="256"/>
      <c r="F196" s="256"/>
      <c r="G196" s="256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8"/>
      <c r="AA196" s="148"/>
      <c r="AB196" s="148"/>
      <c r="AC196" s="148"/>
      <c r="AD196" s="148"/>
      <c r="AE196" s="148"/>
      <c r="AF196" s="148"/>
      <c r="AG196" s="148" t="s">
        <v>233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74">
        <v>89</v>
      </c>
      <c r="B197" s="175" t="s">
        <v>1047</v>
      </c>
      <c r="C197" s="190" t="s">
        <v>1048</v>
      </c>
      <c r="D197" s="176" t="s">
        <v>700</v>
      </c>
      <c r="E197" s="177">
        <v>2</v>
      </c>
      <c r="F197" s="178"/>
      <c r="G197" s="179">
        <f>ROUND(E197*F197,2)</f>
        <v>0</v>
      </c>
      <c r="H197" s="178"/>
      <c r="I197" s="179">
        <f>ROUND(E197*H197,2)</f>
        <v>0</v>
      </c>
      <c r="J197" s="178"/>
      <c r="K197" s="179">
        <f>ROUND(E197*J197,2)</f>
        <v>0</v>
      </c>
      <c r="L197" s="179">
        <v>21</v>
      </c>
      <c r="M197" s="179">
        <f>G197*(1+L197/100)</f>
        <v>0</v>
      </c>
      <c r="N197" s="177">
        <v>0</v>
      </c>
      <c r="O197" s="177">
        <f>ROUND(E197*N197,2)</f>
        <v>0</v>
      </c>
      <c r="P197" s="177">
        <v>0</v>
      </c>
      <c r="Q197" s="177">
        <f>ROUND(E197*P197,2)</f>
        <v>0</v>
      </c>
      <c r="R197" s="179"/>
      <c r="S197" s="179" t="s">
        <v>202</v>
      </c>
      <c r="T197" s="180" t="s">
        <v>203</v>
      </c>
      <c r="U197" s="158">
        <v>0</v>
      </c>
      <c r="V197" s="158">
        <f>ROUND(E197*U197,2)</f>
        <v>0</v>
      </c>
      <c r="W197" s="158"/>
      <c r="X197" s="158" t="s">
        <v>158</v>
      </c>
      <c r="Y197" s="158" t="s">
        <v>159</v>
      </c>
      <c r="Z197" s="148"/>
      <c r="AA197" s="148"/>
      <c r="AB197" s="148"/>
      <c r="AC197" s="148"/>
      <c r="AD197" s="148"/>
      <c r="AE197" s="148"/>
      <c r="AF197" s="148"/>
      <c r="AG197" s="148" t="s">
        <v>1025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2" x14ac:dyDescent="0.2">
      <c r="A198" s="155"/>
      <c r="B198" s="156"/>
      <c r="C198" s="255" t="s">
        <v>1049</v>
      </c>
      <c r="D198" s="256"/>
      <c r="E198" s="256"/>
      <c r="F198" s="256"/>
      <c r="G198" s="256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8"/>
      <c r="AA198" s="148"/>
      <c r="AB198" s="148"/>
      <c r="AC198" s="148"/>
      <c r="AD198" s="148"/>
      <c r="AE198" s="148"/>
      <c r="AF198" s="148"/>
      <c r="AG198" s="148" t="s">
        <v>233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74">
        <v>90</v>
      </c>
      <c r="B199" s="175" t="s">
        <v>1050</v>
      </c>
      <c r="C199" s="190" t="s">
        <v>1051</v>
      </c>
      <c r="D199" s="176" t="s">
        <v>181</v>
      </c>
      <c r="E199" s="177">
        <v>22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7">
        <v>0</v>
      </c>
      <c r="O199" s="177">
        <f>ROUND(E199*N199,2)</f>
        <v>0</v>
      </c>
      <c r="P199" s="177">
        <v>0</v>
      </c>
      <c r="Q199" s="177">
        <f>ROUND(E199*P199,2)</f>
        <v>0</v>
      </c>
      <c r="R199" s="179"/>
      <c r="S199" s="179" t="s">
        <v>202</v>
      </c>
      <c r="T199" s="180" t="s">
        <v>203</v>
      </c>
      <c r="U199" s="158">
        <v>0</v>
      </c>
      <c r="V199" s="158">
        <f>ROUND(E199*U199,2)</f>
        <v>0</v>
      </c>
      <c r="W199" s="158"/>
      <c r="X199" s="158" t="s">
        <v>158</v>
      </c>
      <c r="Y199" s="158" t="s">
        <v>159</v>
      </c>
      <c r="Z199" s="148"/>
      <c r="AA199" s="148"/>
      <c r="AB199" s="148"/>
      <c r="AC199" s="148"/>
      <c r="AD199" s="148"/>
      <c r="AE199" s="148"/>
      <c r="AF199" s="148"/>
      <c r="AG199" s="148" t="s">
        <v>1025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2" x14ac:dyDescent="0.2">
      <c r="A200" s="155"/>
      <c r="B200" s="156"/>
      <c r="C200" s="255" t="s">
        <v>839</v>
      </c>
      <c r="D200" s="256"/>
      <c r="E200" s="256"/>
      <c r="F200" s="256"/>
      <c r="G200" s="256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8"/>
      <c r="AA200" s="148"/>
      <c r="AB200" s="148"/>
      <c r="AC200" s="148"/>
      <c r="AD200" s="148"/>
      <c r="AE200" s="148"/>
      <c r="AF200" s="148"/>
      <c r="AG200" s="148" t="s">
        <v>233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74">
        <v>91</v>
      </c>
      <c r="B201" s="175" t="s">
        <v>1052</v>
      </c>
      <c r="C201" s="190" t="s">
        <v>1053</v>
      </c>
      <c r="D201" s="176" t="s">
        <v>181</v>
      </c>
      <c r="E201" s="177">
        <v>20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21</v>
      </c>
      <c r="M201" s="179">
        <f>G201*(1+L201/100)</f>
        <v>0</v>
      </c>
      <c r="N201" s="177">
        <v>0</v>
      </c>
      <c r="O201" s="177">
        <f>ROUND(E201*N201,2)</f>
        <v>0</v>
      </c>
      <c r="P201" s="177">
        <v>0</v>
      </c>
      <c r="Q201" s="177">
        <f>ROUND(E201*P201,2)</f>
        <v>0</v>
      </c>
      <c r="R201" s="179"/>
      <c r="S201" s="179" t="s">
        <v>202</v>
      </c>
      <c r="T201" s="180" t="s">
        <v>203</v>
      </c>
      <c r="U201" s="158">
        <v>0</v>
      </c>
      <c r="V201" s="158">
        <f>ROUND(E201*U201,2)</f>
        <v>0</v>
      </c>
      <c r="W201" s="158"/>
      <c r="X201" s="158" t="s">
        <v>158</v>
      </c>
      <c r="Y201" s="158" t="s">
        <v>159</v>
      </c>
      <c r="Z201" s="148"/>
      <c r="AA201" s="148"/>
      <c r="AB201" s="148"/>
      <c r="AC201" s="148"/>
      <c r="AD201" s="148"/>
      <c r="AE201" s="148"/>
      <c r="AF201" s="148"/>
      <c r="AG201" s="148" t="s">
        <v>1025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2" x14ac:dyDescent="0.2">
      <c r="A202" s="155"/>
      <c r="B202" s="156"/>
      <c r="C202" s="255" t="s">
        <v>1054</v>
      </c>
      <c r="D202" s="256"/>
      <c r="E202" s="256"/>
      <c r="F202" s="256"/>
      <c r="G202" s="256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8"/>
      <c r="AA202" s="148"/>
      <c r="AB202" s="148"/>
      <c r="AC202" s="148"/>
      <c r="AD202" s="148"/>
      <c r="AE202" s="148"/>
      <c r="AF202" s="148"/>
      <c r="AG202" s="148" t="s">
        <v>233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74">
        <v>92</v>
      </c>
      <c r="B203" s="175" t="s">
        <v>1055</v>
      </c>
      <c r="C203" s="190" t="s">
        <v>1056</v>
      </c>
      <c r="D203" s="176" t="s">
        <v>181</v>
      </c>
      <c r="E203" s="177">
        <v>10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21</v>
      </c>
      <c r="M203" s="179">
        <f>G203*(1+L203/100)</f>
        <v>0</v>
      </c>
      <c r="N203" s="177">
        <v>0</v>
      </c>
      <c r="O203" s="177">
        <f>ROUND(E203*N203,2)</f>
        <v>0</v>
      </c>
      <c r="P203" s="177">
        <v>0</v>
      </c>
      <c r="Q203" s="177">
        <f>ROUND(E203*P203,2)</f>
        <v>0</v>
      </c>
      <c r="R203" s="179"/>
      <c r="S203" s="179" t="s">
        <v>202</v>
      </c>
      <c r="T203" s="180" t="s">
        <v>203</v>
      </c>
      <c r="U203" s="158">
        <v>0</v>
      </c>
      <c r="V203" s="158">
        <f>ROUND(E203*U203,2)</f>
        <v>0</v>
      </c>
      <c r="W203" s="158"/>
      <c r="X203" s="158" t="s">
        <v>158</v>
      </c>
      <c r="Y203" s="158" t="s">
        <v>159</v>
      </c>
      <c r="Z203" s="148"/>
      <c r="AA203" s="148"/>
      <c r="AB203" s="148"/>
      <c r="AC203" s="148"/>
      <c r="AD203" s="148"/>
      <c r="AE203" s="148"/>
      <c r="AF203" s="148"/>
      <c r="AG203" s="148" t="s">
        <v>1025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2" x14ac:dyDescent="0.2">
      <c r="A204" s="155"/>
      <c r="B204" s="156"/>
      <c r="C204" s="255" t="s">
        <v>1057</v>
      </c>
      <c r="D204" s="256"/>
      <c r="E204" s="256"/>
      <c r="F204" s="256"/>
      <c r="G204" s="256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8"/>
      <c r="AA204" s="148"/>
      <c r="AB204" s="148"/>
      <c r="AC204" s="148"/>
      <c r="AD204" s="148"/>
      <c r="AE204" s="148"/>
      <c r="AF204" s="148"/>
      <c r="AG204" s="148" t="s">
        <v>233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74">
        <v>93</v>
      </c>
      <c r="B205" s="175" t="s">
        <v>1058</v>
      </c>
      <c r="C205" s="190" t="s">
        <v>1059</v>
      </c>
      <c r="D205" s="176" t="s">
        <v>181</v>
      </c>
      <c r="E205" s="177">
        <v>20</v>
      </c>
      <c r="F205" s="178"/>
      <c r="G205" s="179">
        <f>ROUND(E205*F205,2)</f>
        <v>0</v>
      </c>
      <c r="H205" s="178"/>
      <c r="I205" s="179">
        <f>ROUND(E205*H205,2)</f>
        <v>0</v>
      </c>
      <c r="J205" s="178"/>
      <c r="K205" s="179">
        <f>ROUND(E205*J205,2)</f>
        <v>0</v>
      </c>
      <c r="L205" s="179">
        <v>21</v>
      </c>
      <c r="M205" s="179">
        <f>G205*(1+L205/100)</f>
        <v>0</v>
      </c>
      <c r="N205" s="177">
        <v>0</v>
      </c>
      <c r="O205" s="177">
        <f>ROUND(E205*N205,2)</f>
        <v>0</v>
      </c>
      <c r="P205" s="177">
        <v>0</v>
      </c>
      <c r="Q205" s="177">
        <f>ROUND(E205*P205,2)</f>
        <v>0</v>
      </c>
      <c r="R205" s="179"/>
      <c r="S205" s="179" t="s">
        <v>202</v>
      </c>
      <c r="T205" s="180" t="s">
        <v>203</v>
      </c>
      <c r="U205" s="158">
        <v>0</v>
      </c>
      <c r="V205" s="158">
        <f>ROUND(E205*U205,2)</f>
        <v>0</v>
      </c>
      <c r="W205" s="158"/>
      <c r="X205" s="158" t="s">
        <v>158</v>
      </c>
      <c r="Y205" s="158" t="s">
        <v>159</v>
      </c>
      <c r="Z205" s="148"/>
      <c r="AA205" s="148"/>
      <c r="AB205" s="148"/>
      <c r="AC205" s="148"/>
      <c r="AD205" s="148"/>
      <c r="AE205" s="148"/>
      <c r="AF205" s="148"/>
      <c r="AG205" s="148" t="s">
        <v>1025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2" x14ac:dyDescent="0.2">
      <c r="A206" s="155"/>
      <c r="B206" s="156"/>
      <c r="C206" s="255" t="s">
        <v>1060</v>
      </c>
      <c r="D206" s="256"/>
      <c r="E206" s="256"/>
      <c r="F206" s="256"/>
      <c r="G206" s="256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233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74">
        <v>94</v>
      </c>
      <c r="B207" s="175" t="s">
        <v>1061</v>
      </c>
      <c r="C207" s="190" t="s">
        <v>1062</v>
      </c>
      <c r="D207" s="176" t="s">
        <v>181</v>
      </c>
      <c r="E207" s="177">
        <v>78</v>
      </c>
      <c r="F207" s="178"/>
      <c r="G207" s="179">
        <f>ROUND(E207*F207,2)</f>
        <v>0</v>
      </c>
      <c r="H207" s="178"/>
      <c r="I207" s="179">
        <f>ROUND(E207*H207,2)</f>
        <v>0</v>
      </c>
      <c r="J207" s="178"/>
      <c r="K207" s="179">
        <f>ROUND(E207*J207,2)</f>
        <v>0</v>
      </c>
      <c r="L207" s="179">
        <v>21</v>
      </c>
      <c r="M207" s="179">
        <f>G207*(1+L207/100)</f>
        <v>0</v>
      </c>
      <c r="N207" s="177">
        <v>0</v>
      </c>
      <c r="O207" s="177">
        <f>ROUND(E207*N207,2)</f>
        <v>0</v>
      </c>
      <c r="P207" s="177">
        <v>0</v>
      </c>
      <c r="Q207" s="177">
        <f>ROUND(E207*P207,2)</f>
        <v>0</v>
      </c>
      <c r="R207" s="179"/>
      <c r="S207" s="179" t="s">
        <v>202</v>
      </c>
      <c r="T207" s="180" t="s">
        <v>203</v>
      </c>
      <c r="U207" s="158">
        <v>0</v>
      </c>
      <c r="V207" s="158">
        <f>ROUND(E207*U207,2)</f>
        <v>0</v>
      </c>
      <c r="W207" s="158"/>
      <c r="X207" s="158" t="s">
        <v>158</v>
      </c>
      <c r="Y207" s="158" t="s">
        <v>159</v>
      </c>
      <c r="Z207" s="148"/>
      <c r="AA207" s="148"/>
      <c r="AB207" s="148"/>
      <c r="AC207" s="148"/>
      <c r="AD207" s="148"/>
      <c r="AE207" s="148"/>
      <c r="AF207" s="148"/>
      <c r="AG207" s="148" t="s">
        <v>1025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2" x14ac:dyDescent="0.2">
      <c r="A208" s="155"/>
      <c r="B208" s="156"/>
      <c r="C208" s="255" t="s">
        <v>1063</v>
      </c>
      <c r="D208" s="256"/>
      <c r="E208" s="256"/>
      <c r="F208" s="256"/>
      <c r="G208" s="256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233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74">
        <v>95</v>
      </c>
      <c r="B209" s="175" t="s">
        <v>1064</v>
      </c>
      <c r="C209" s="190" t="s">
        <v>1065</v>
      </c>
      <c r="D209" s="176" t="s">
        <v>700</v>
      </c>
      <c r="E209" s="177">
        <v>3</v>
      </c>
      <c r="F209" s="178"/>
      <c r="G209" s="179">
        <f>ROUND(E209*F209,2)</f>
        <v>0</v>
      </c>
      <c r="H209" s="178"/>
      <c r="I209" s="179">
        <f>ROUND(E209*H209,2)</f>
        <v>0</v>
      </c>
      <c r="J209" s="178"/>
      <c r="K209" s="179">
        <f>ROUND(E209*J209,2)</f>
        <v>0</v>
      </c>
      <c r="L209" s="179">
        <v>21</v>
      </c>
      <c r="M209" s="179">
        <f>G209*(1+L209/100)</f>
        <v>0</v>
      </c>
      <c r="N209" s="177">
        <v>0</v>
      </c>
      <c r="O209" s="177">
        <f>ROUND(E209*N209,2)</f>
        <v>0</v>
      </c>
      <c r="P209" s="177">
        <v>0</v>
      </c>
      <c r="Q209" s="177">
        <f>ROUND(E209*P209,2)</f>
        <v>0</v>
      </c>
      <c r="R209" s="179"/>
      <c r="S209" s="179" t="s">
        <v>202</v>
      </c>
      <c r="T209" s="180" t="s">
        <v>203</v>
      </c>
      <c r="U209" s="158">
        <v>0</v>
      </c>
      <c r="V209" s="158">
        <f>ROUND(E209*U209,2)</f>
        <v>0</v>
      </c>
      <c r="W209" s="158"/>
      <c r="X209" s="158" t="s">
        <v>158</v>
      </c>
      <c r="Y209" s="158" t="s">
        <v>159</v>
      </c>
      <c r="Z209" s="148"/>
      <c r="AA209" s="148"/>
      <c r="AB209" s="148"/>
      <c r="AC209" s="148"/>
      <c r="AD209" s="148"/>
      <c r="AE209" s="148"/>
      <c r="AF209" s="148"/>
      <c r="AG209" s="148" t="s">
        <v>1025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2" x14ac:dyDescent="0.2">
      <c r="A210" s="155"/>
      <c r="B210" s="156"/>
      <c r="C210" s="255" t="s">
        <v>1066</v>
      </c>
      <c r="D210" s="256"/>
      <c r="E210" s="256"/>
      <c r="F210" s="256"/>
      <c r="G210" s="256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8"/>
      <c r="AA210" s="148"/>
      <c r="AB210" s="148"/>
      <c r="AC210" s="148"/>
      <c r="AD210" s="148"/>
      <c r="AE210" s="148"/>
      <c r="AF210" s="148"/>
      <c r="AG210" s="148" t="s">
        <v>233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74">
        <v>96</v>
      </c>
      <c r="B211" s="175" t="s">
        <v>1067</v>
      </c>
      <c r="C211" s="190" t="s">
        <v>1068</v>
      </c>
      <c r="D211" s="176" t="s">
        <v>700</v>
      </c>
      <c r="E211" s="177">
        <v>10</v>
      </c>
      <c r="F211" s="178"/>
      <c r="G211" s="179">
        <f>ROUND(E211*F211,2)</f>
        <v>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21</v>
      </c>
      <c r="M211" s="179">
        <f>G211*(1+L211/100)</f>
        <v>0</v>
      </c>
      <c r="N211" s="177">
        <v>0</v>
      </c>
      <c r="O211" s="177">
        <f>ROUND(E211*N211,2)</f>
        <v>0</v>
      </c>
      <c r="P211" s="177">
        <v>0</v>
      </c>
      <c r="Q211" s="177">
        <f>ROUND(E211*P211,2)</f>
        <v>0</v>
      </c>
      <c r="R211" s="179"/>
      <c r="S211" s="179" t="s">
        <v>202</v>
      </c>
      <c r="T211" s="180" t="s">
        <v>203</v>
      </c>
      <c r="U211" s="158">
        <v>0</v>
      </c>
      <c r="V211" s="158">
        <f>ROUND(E211*U211,2)</f>
        <v>0</v>
      </c>
      <c r="W211" s="158"/>
      <c r="X211" s="158" t="s">
        <v>158</v>
      </c>
      <c r="Y211" s="158" t="s">
        <v>159</v>
      </c>
      <c r="Z211" s="148"/>
      <c r="AA211" s="148"/>
      <c r="AB211" s="148"/>
      <c r="AC211" s="148"/>
      <c r="AD211" s="148"/>
      <c r="AE211" s="148"/>
      <c r="AF211" s="148"/>
      <c r="AG211" s="148" t="s">
        <v>1025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2" x14ac:dyDescent="0.2">
      <c r="A212" s="155"/>
      <c r="B212" s="156"/>
      <c r="C212" s="255" t="s">
        <v>1069</v>
      </c>
      <c r="D212" s="256"/>
      <c r="E212" s="256"/>
      <c r="F212" s="256"/>
      <c r="G212" s="256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8"/>
      <c r="AA212" s="148"/>
      <c r="AB212" s="148"/>
      <c r="AC212" s="148"/>
      <c r="AD212" s="148"/>
      <c r="AE212" s="148"/>
      <c r="AF212" s="148"/>
      <c r="AG212" s="148" t="s">
        <v>233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ht="22.5" outlineLevel="1" x14ac:dyDescent="0.2">
      <c r="A213" s="174">
        <v>97</v>
      </c>
      <c r="B213" s="175" t="s">
        <v>1070</v>
      </c>
      <c r="C213" s="190" t="s">
        <v>1071</v>
      </c>
      <c r="D213" s="176" t="s">
        <v>1024</v>
      </c>
      <c r="E213" s="177">
        <v>30</v>
      </c>
      <c r="F213" s="178"/>
      <c r="G213" s="179">
        <f>ROUND(E213*F213,2)</f>
        <v>0</v>
      </c>
      <c r="H213" s="178"/>
      <c r="I213" s="179">
        <f>ROUND(E213*H213,2)</f>
        <v>0</v>
      </c>
      <c r="J213" s="178"/>
      <c r="K213" s="179">
        <f>ROUND(E213*J213,2)</f>
        <v>0</v>
      </c>
      <c r="L213" s="179">
        <v>21</v>
      </c>
      <c r="M213" s="179">
        <f>G213*(1+L213/100)</f>
        <v>0</v>
      </c>
      <c r="N213" s="177">
        <v>0</v>
      </c>
      <c r="O213" s="177">
        <f>ROUND(E213*N213,2)</f>
        <v>0</v>
      </c>
      <c r="P213" s="177">
        <v>0</v>
      </c>
      <c r="Q213" s="177">
        <f>ROUND(E213*P213,2)</f>
        <v>0</v>
      </c>
      <c r="R213" s="179"/>
      <c r="S213" s="179" t="s">
        <v>202</v>
      </c>
      <c r="T213" s="180" t="s">
        <v>203</v>
      </c>
      <c r="U213" s="158">
        <v>0</v>
      </c>
      <c r="V213" s="158">
        <f>ROUND(E213*U213,2)</f>
        <v>0</v>
      </c>
      <c r="W213" s="158"/>
      <c r="X213" s="158" t="s">
        <v>158</v>
      </c>
      <c r="Y213" s="158" t="s">
        <v>159</v>
      </c>
      <c r="Z213" s="148"/>
      <c r="AA213" s="148"/>
      <c r="AB213" s="148"/>
      <c r="AC213" s="148"/>
      <c r="AD213" s="148"/>
      <c r="AE213" s="148"/>
      <c r="AF213" s="148"/>
      <c r="AG213" s="148" t="s">
        <v>1025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2" x14ac:dyDescent="0.2">
      <c r="A214" s="155"/>
      <c r="B214" s="156"/>
      <c r="C214" s="255" t="s">
        <v>839</v>
      </c>
      <c r="D214" s="256"/>
      <c r="E214" s="256"/>
      <c r="F214" s="256"/>
      <c r="G214" s="256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8"/>
      <c r="AA214" s="148"/>
      <c r="AB214" s="148"/>
      <c r="AC214" s="148"/>
      <c r="AD214" s="148"/>
      <c r="AE214" s="148"/>
      <c r="AF214" s="148"/>
      <c r="AG214" s="148" t="s">
        <v>233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74">
        <v>98</v>
      </c>
      <c r="B215" s="175" t="s">
        <v>1072</v>
      </c>
      <c r="C215" s="190" t="s">
        <v>1073</v>
      </c>
      <c r="D215" s="176" t="s">
        <v>155</v>
      </c>
      <c r="E215" s="177">
        <v>16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7">
        <v>0</v>
      </c>
      <c r="O215" s="177">
        <f>ROUND(E215*N215,2)</f>
        <v>0</v>
      </c>
      <c r="P215" s="177">
        <v>0</v>
      </c>
      <c r="Q215" s="177">
        <f>ROUND(E215*P215,2)</f>
        <v>0</v>
      </c>
      <c r="R215" s="179"/>
      <c r="S215" s="179" t="s">
        <v>202</v>
      </c>
      <c r="T215" s="180" t="s">
        <v>203</v>
      </c>
      <c r="U215" s="158">
        <v>0</v>
      </c>
      <c r="V215" s="158">
        <f>ROUND(E215*U215,2)</f>
        <v>0</v>
      </c>
      <c r="W215" s="158"/>
      <c r="X215" s="158" t="s">
        <v>158</v>
      </c>
      <c r="Y215" s="158" t="s">
        <v>159</v>
      </c>
      <c r="Z215" s="148"/>
      <c r="AA215" s="148"/>
      <c r="AB215" s="148"/>
      <c r="AC215" s="148"/>
      <c r="AD215" s="148"/>
      <c r="AE215" s="148"/>
      <c r="AF215" s="148"/>
      <c r="AG215" s="148" t="s">
        <v>1025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2" x14ac:dyDescent="0.2">
      <c r="A216" s="155"/>
      <c r="B216" s="156"/>
      <c r="C216" s="255" t="s">
        <v>1074</v>
      </c>
      <c r="D216" s="256"/>
      <c r="E216" s="256"/>
      <c r="F216" s="256"/>
      <c r="G216" s="256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8"/>
      <c r="AA216" s="148"/>
      <c r="AB216" s="148"/>
      <c r="AC216" s="148"/>
      <c r="AD216" s="148"/>
      <c r="AE216" s="148"/>
      <c r="AF216" s="148"/>
      <c r="AG216" s="148" t="s">
        <v>233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74">
        <v>99</v>
      </c>
      <c r="B217" s="175" t="s">
        <v>1075</v>
      </c>
      <c r="C217" s="190" t="s">
        <v>1076</v>
      </c>
      <c r="D217" s="176" t="s">
        <v>155</v>
      </c>
      <c r="E217" s="177">
        <v>50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0</v>
      </c>
      <c r="N217" s="177">
        <v>0</v>
      </c>
      <c r="O217" s="177">
        <f>ROUND(E217*N217,2)</f>
        <v>0</v>
      </c>
      <c r="P217" s="177">
        <v>0</v>
      </c>
      <c r="Q217" s="177">
        <f>ROUND(E217*P217,2)</f>
        <v>0</v>
      </c>
      <c r="R217" s="179"/>
      <c r="S217" s="179" t="s">
        <v>202</v>
      </c>
      <c r="T217" s="180" t="s">
        <v>203</v>
      </c>
      <c r="U217" s="158">
        <v>0</v>
      </c>
      <c r="V217" s="158">
        <f>ROUND(E217*U217,2)</f>
        <v>0</v>
      </c>
      <c r="W217" s="158"/>
      <c r="X217" s="158" t="s">
        <v>158</v>
      </c>
      <c r="Y217" s="158" t="s">
        <v>159</v>
      </c>
      <c r="Z217" s="148"/>
      <c r="AA217" s="148"/>
      <c r="AB217" s="148"/>
      <c r="AC217" s="148"/>
      <c r="AD217" s="148"/>
      <c r="AE217" s="148"/>
      <c r="AF217" s="148"/>
      <c r="AG217" s="148" t="s">
        <v>1025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2" x14ac:dyDescent="0.2">
      <c r="A218" s="155"/>
      <c r="B218" s="156"/>
      <c r="C218" s="255" t="s">
        <v>1077</v>
      </c>
      <c r="D218" s="256"/>
      <c r="E218" s="256"/>
      <c r="F218" s="256"/>
      <c r="G218" s="256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8"/>
      <c r="AA218" s="148"/>
      <c r="AB218" s="148"/>
      <c r="AC218" s="148"/>
      <c r="AD218" s="148"/>
      <c r="AE218" s="148"/>
      <c r="AF218" s="148"/>
      <c r="AG218" s="148" t="s">
        <v>233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74">
        <v>100</v>
      </c>
      <c r="B219" s="175" t="s">
        <v>1078</v>
      </c>
      <c r="C219" s="190" t="s">
        <v>1079</v>
      </c>
      <c r="D219" s="176" t="s">
        <v>155</v>
      </c>
      <c r="E219" s="177">
        <v>6</v>
      </c>
      <c r="F219" s="178"/>
      <c r="G219" s="179">
        <f>ROUND(E219*F219,2)</f>
        <v>0</v>
      </c>
      <c r="H219" s="178"/>
      <c r="I219" s="179">
        <f>ROUND(E219*H219,2)</f>
        <v>0</v>
      </c>
      <c r="J219" s="178"/>
      <c r="K219" s="179">
        <f>ROUND(E219*J219,2)</f>
        <v>0</v>
      </c>
      <c r="L219" s="179">
        <v>21</v>
      </c>
      <c r="M219" s="179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79"/>
      <c r="S219" s="179" t="s">
        <v>202</v>
      </c>
      <c r="T219" s="180" t="s">
        <v>203</v>
      </c>
      <c r="U219" s="158">
        <v>0</v>
      </c>
      <c r="V219" s="158">
        <f>ROUND(E219*U219,2)</f>
        <v>0</v>
      </c>
      <c r="W219" s="158"/>
      <c r="X219" s="158" t="s">
        <v>158</v>
      </c>
      <c r="Y219" s="158" t="s">
        <v>159</v>
      </c>
      <c r="Z219" s="148"/>
      <c r="AA219" s="148"/>
      <c r="AB219" s="148"/>
      <c r="AC219" s="148"/>
      <c r="AD219" s="148"/>
      <c r="AE219" s="148"/>
      <c r="AF219" s="148"/>
      <c r="AG219" s="148" t="s">
        <v>1025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2" x14ac:dyDescent="0.2">
      <c r="A220" s="155"/>
      <c r="B220" s="156"/>
      <c r="C220" s="255" t="s">
        <v>839</v>
      </c>
      <c r="D220" s="256"/>
      <c r="E220" s="256"/>
      <c r="F220" s="256"/>
      <c r="G220" s="256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8"/>
      <c r="AA220" s="148"/>
      <c r="AB220" s="148"/>
      <c r="AC220" s="148"/>
      <c r="AD220" s="148"/>
      <c r="AE220" s="148"/>
      <c r="AF220" s="148"/>
      <c r="AG220" s="148" t="s">
        <v>233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74">
        <v>101</v>
      </c>
      <c r="B221" s="175" t="s">
        <v>1080</v>
      </c>
      <c r="C221" s="190" t="s">
        <v>1081</v>
      </c>
      <c r="D221" s="176" t="s">
        <v>155</v>
      </c>
      <c r="E221" s="177">
        <v>3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7">
        <v>0</v>
      </c>
      <c r="O221" s="177">
        <f>ROUND(E221*N221,2)</f>
        <v>0</v>
      </c>
      <c r="P221" s="177">
        <v>0</v>
      </c>
      <c r="Q221" s="177">
        <f>ROUND(E221*P221,2)</f>
        <v>0</v>
      </c>
      <c r="R221" s="179"/>
      <c r="S221" s="179" t="s">
        <v>202</v>
      </c>
      <c r="T221" s="180" t="s">
        <v>203</v>
      </c>
      <c r="U221" s="158">
        <v>0</v>
      </c>
      <c r="V221" s="158">
        <f>ROUND(E221*U221,2)</f>
        <v>0</v>
      </c>
      <c r="W221" s="158"/>
      <c r="X221" s="158" t="s">
        <v>158</v>
      </c>
      <c r="Y221" s="158" t="s">
        <v>159</v>
      </c>
      <c r="Z221" s="148"/>
      <c r="AA221" s="148"/>
      <c r="AB221" s="148"/>
      <c r="AC221" s="148"/>
      <c r="AD221" s="148"/>
      <c r="AE221" s="148"/>
      <c r="AF221" s="148"/>
      <c r="AG221" s="148" t="s">
        <v>1025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2" x14ac:dyDescent="0.2">
      <c r="A222" s="155"/>
      <c r="B222" s="156"/>
      <c r="C222" s="255" t="s">
        <v>839</v>
      </c>
      <c r="D222" s="256"/>
      <c r="E222" s="256"/>
      <c r="F222" s="256"/>
      <c r="G222" s="256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8"/>
      <c r="AA222" s="148"/>
      <c r="AB222" s="148"/>
      <c r="AC222" s="148"/>
      <c r="AD222" s="148"/>
      <c r="AE222" s="148"/>
      <c r="AF222" s="148"/>
      <c r="AG222" s="148" t="s">
        <v>233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3" x14ac:dyDescent="0.2">
      <c r="A223" s="155"/>
      <c r="B223" s="156"/>
      <c r="C223" s="257" t="s">
        <v>1082</v>
      </c>
      <c r="D223" s="258"/>
      <c r="E223" s="258"/>
      <c r="F223" s="258"/>
      <c r="G223" s="2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8"/>
      <c r="AA223" s="148"/>
      <c r="AB223" s="148"/>
      <c r="AC223" s="148"/>
      <c r="AD223" s="148"/>
      <c r="AE223" s="148"/>
      <c r="AF223" s="148"/>
      <c r="AG223" s="148" t="s">
        <v>233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3" x14ac:dyDescent="0.2">
      <c r="A224" s="155"/>
      <c r="B224" s="156"/>
      <c r="C224" s="257" t="s">
        <v>864</v>
      </c>
      <c r="D224" s="258"/>
      <c r="E224" s="258"/>
      <c r="F224" s="258"/>
      <c r="G224" s="2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8"/>
      <c r="AA224" s="148"/>
      <c r="AB224" s="148"/>
      <c r="AC224" s="148"/>
      <c r="AD224" s="148"/>
      <c r="AE224" s="148"/>
      <c r="AF224" s="148"/>
      <c r="AG224" s="148" t="s">
        <v>233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x14ac:dyDescent="0.2">
      <c r="A225" s="167" t="s">
        <v>151</v>
      </c>
      <c r="B225" s="168" t="s">
        <v>115</v>
      </c>
      <c r="C225" s="189" t="s">
        <v>116</v>
      </c>
      <c r="D225" s="169"/>
      <c r="E225" s="170"/>
      <c r="F225" s="171"/>
      <c r="G225" s="171">
        <f>SUMIF(AG226:AG243,"&lt;&gt;NOR",G226:G243)</f>
        <v>0</v>
      </c>
      <c r="H225" s="171"/>
      <c r="I225" s="171">
        <f>SUM(I226:I243)</f>
        <v>0</v>
      </c>
      <c r="J225" s="171"/>
      <c r="K225" s="171">
        <f>SUM(K226:K243)</f>
        <v>0</v>
      </c>
      <c r="L225" s="171"/>
      <c r="M225" s="171">
        <f>SUM(M226:M243)</f>
        <v>0</v>
      </c>
      <c r="N225" s="170"/>
      <c r="O225" s="170">
        <f>SUM(O226:O243)</f>
        <v>0</v>
      </c>
      <c r="P225" s="170"/>
      <c r="Q225" s="170">
        <f>SUM(Q226:Q243)</f>
        <v>0</v>
      </c>
      <c r="R225" s="171"/>
      <c r="S225" s="171"/>
      <c r="T225" s="172"/>
      <c r="U225" s="166"/>
      <c r="V225" s="166">
        <f>SUM(V226:V243)</f>
        <v>0</v>
      </c>
      <c r="W225" s="166"/>
      <c r="X225" s="166"/>
      <c r="Y225" s="166"/>
      <c r="AG225" t="s">
        <v>152</v>
      </c>
    </row>
    <row r="226" spans="1:60" outlineLevel="1" x14ac:dyDescent="0.2">
      <c r="A226" s="174">
        <v>102</v>
      </c>
      <c r="B226" s="175" t="s">
        <v>1083</v>
      </c>
      <c r="C226" s="190" t="s">
        <v>1084</v>
      </c>
      <c r="D226" s="176" t="s">
        <v>1024</v>
      </c>
      <c r="E226" s="177">
        <v>14</v>
      </c>
      <c r="F226" s="178"/>
      <c r="G226" s="179">
        <f>ROUND(E226*F226,2)</f>
        <v>0</v>
      </c>
      <c r="H226" s="178"/>
      <c r="I226" s="179">
        <f>ROUND(E226*H226,2)</f>
        <v>0</v>
      </c>
      <c r="J226" s="178"/>
      <c r="K226" s="179">
        <f>ROUND(E226*J226,2)</f>
        <v>0</v>
      </c>
      <c r="L226" s="179">
        <v>21</v>
      </c>
      <c r="M226" s="179">
        <f>G226*(1+L226/100)</f>
        <v>0</v>
      </c>
      <c r="N226" s="177">
        <v>0</v>
      </c>
      <c r="O226" s="177">
        <f>ROUND(E226*N226,2)</f>
        <v>0</v>
      </c>
      <c r="P226" s="177">
        <v>0</v>
      </c>
      <c r="Q226" s="177">
        <f>ROUND(E226*P226,2)</f>
        <v>0</v>
      </c>
      <c r="R226" s="179"/>
      <c r="S226" s="179" t="s">
        <v>202</v>
      </c>
      <c r="T226" s="180" t="s">
        <v>203</v>
      </c>
      <c r="U226" s="158">
        <v>0</v>
      </c>
      <c r="V226" s="158">
        <f>ROUND(E226*U226,2)</f>
        <v>0</v>
      </c>
      <c r="W226" s="158"/>
      <c r="X226" s="158" t="s">
        <v>158</v>
      </c>
      <c r="Y226" s="158" t="s">
        <v>159</v>
      </c>
      <c r="Z226" s="148"/>
      <c r="AA226" s="148"/>
      <c r="AB226" s="148"/>
      <c r="AC226" s="148"/>
      <c r="AD226" s="148"/>
      <c r="AE226" s="148"/>
      <c r="AF226" s="148"/>
      <c r="AG226" s="148" t="s">
        <v>1085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2" x14ac:dyDescent="0.2">
      <c r="A227" s="155"/>
      <c r="B227" s="156"/>
      <c r="C227" s="255" t="s">
        <v>817</v>
      </c>
      <c r="D227" s="256"/>
      <c r="E227" s="256"/>
      <c r="F227" s="256"/>
      <c r="G227" s="256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8"/>
      <c r="AA227" s="148"/>
      <c r="AB227" s="148"/>
      <c r="AC227" s="148"/>
      <c r="AD227" s="148"/>
      <c r="AE227" s="148"/>
      <c r="AF227" s="148"/>
      <c r="AG227" s="148" t="s">
        <v>233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74">
        <v>103</v>
      </c>
      <c r="B228" s="175" t="s">
        <v>1086</v>
      </c>
      <c r="C228" s="190" t="s">
        <v>1087</v>
      </c>
      <c r="D228" s="176" t="s">
        <v>1024</v>
      </c>
      <c r="E228" s="177">
        <v>6</v>
      </c>
      <c r="F228" s="178"/>
      <c r="G228" s="179">
        <f>ROUND(E228*F228,2)</f>
        <v>0</v>
      </c>
      <c r="H228" s="178"/>
      <c r="I228" s="179">
        <f>ROUND(E228*H228,2)</f>
        <v>0</v>
      </c>
      <c r="J228" s="178"/>
      <c r="K228" s="179">
        <f>ROUND(E228*J228,2)</f>
        <v>0</v>
      </c>
      <c r="L228" s="179">
        <v>21</v>
      </c>
      <c r="M228" s="179">
        <f>G228*(1+L228/100)</f>
        <v>0</v>
      </c>
      <c r="N228" s="177">
        <v>0</v>
      </c>
      <c r="O228" s="177">
        <f>ROUND(E228*N228,2)</f>
        <v>0</v>
      </c>
      <c r="P228" s="177">
        <v>0</v>
      </c>
      <c r="Q228" s="177">
        <f>ROUND(E228*P228,2)</f>
        <v>0</v>
      </c>
      <c r="R228" s="179"/>
      <c r="S228" s="179" t="s">
        <v>202</v>
      </c>
      <c r="T228" s="180" t="s">
        <v>203</v>
      </c>
      <c r="U228" s="158">
        <v>0</v>
      </c>
      <c r="V228" s="158">
        <f>ROUND(E228*U228,2)</f>
        <v>0</v>
      </c>
      <c r="W228" s="158"/>
      <c r="X228" s="158" t="s">
        <v>158</v>
      </c>
      <c r="Y228" s="158" t="s">
        <v>159</v>
      </c>
      <c r="Z228" s="148"/>
      <c r="AA228" s="148"/>
      <c r="AB228" s="148"/>
      <c r="AC228" s="148"/>
      <c r="AD228" s="148"/>
      <c r="AE228" s="148"/>
      <c r="AF228" s="148"/>
      <c r="AG228" s="148" t="s">
        <v>1085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2" x14ac:dyDescent="0.2">
      <c r="A229" s="155"/>
      <c r="B229" s="156"/>
      <c r="C229" s="255" t="s">
        <v>1088</v>
      </c>
      <c r="D229" s="256"/>
      <c r="E229" s="256"/>
      <c r="F229" s="256"/>
      <c r="G229" s="256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8"/>
      <c r="AA229" s="148"/>
      <c r="AB229" s="148"/>
      <c r="AC229" s="148"/>
      <c r="AD229" s="148"/>
      <c r="AE229" s="148"/>
      <c r="AF229" s="148"/>
      <c r="AG229" s="148" t="s">
        <v>233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ht="22.5" outlineLevel="1" x14ac:dyDescent="0.2">
      <c r="A230" s="174">
        <v>104</v>
      </c>
      <c r="B230" s="175" t="s">
        <v>1089</v>
      </c>
      <c r="C230" s="190" t="s">
        <v>1090</v>
      </c>
      <c r="D230" s="176" t="s">
        <v>1024</v>
      </c>
      <c r="E230" s="177">
        <v>24</v>
      </c>
      <c r="F230" s="178"/>
      <c r="G230" s="179">
        <f>ROUND(E230*F230,2)</f>
        <v>0</v>
      </c>
      <c r="H230" s="178"/>
      <c r="I230" s="179">
        <f>ROUND(E230*H230,2)</f>
        <v>0</v>
      </c>
      <c r="J230" s="178"/>
      <c r="K230" s="179">
        <f>ROUND(E230*J230,2)</f>
        <v>0</v>
      </c>
      <c r="L230" s="179">
        <v>21</v>
      </c>
      <c r="M230" s="179">
        <f>G230*(1+L230/100)</f>
        <v>0</v>
      </c>
      <c r="N230" s="177">
        <v>0</v>
      </c>
      <c r="O230" s="177">
        <f>ROUND(E230*N230,2)</f>
        <v>0</v>
      </c>
      <c r="P230" s="177">
        <v>0</v>
      </c>
      <c r="Q230" s="177">
        <f>ROUND(E230*P230,2)</f>
        <v>0</v>
      </c>
      <c r="R230" s="179"/>
      <c r="S230" s="179" t="s">
        <v>202</v>
      </c>
      <c r="T230" s="180" t="s">
        <v>203</v>
      </c>
      <c r="U230" s="158">
        <v>0</v>
      </c>
      <c r="V230" s="158">
        <f>ROUND(E230*U230,2)</f>
        <v>0</v>
      </c>
      <c r="W230" s="158"/>
      <c r="X230" s="158" t="s">
        <v>158</v>
      </c>
      <c r="Y230" s="158" t="s">
        <v>159</v>
      </c>
      <c r="Z230" s="148"/>
      <c r="AA230" s="148"/>
      <c r="AB230" s="148"/>
      <c r="AC230" s="148"/>
      <c r="AD230" s="148"/>
      <c r="AE230" s="148"/>
      <c r="AF230" s="148"/>
      <c r="AG230" s="148" t="s">
        <v>1085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2" x14ac:dyDescent="0.2">
      <c r="A231" s="155"/>
      <c r="B231" s="156"/>
      <c r="C231" s="255" t="s">
        <v>1088</v>
      </c>
      <c r="D231" s="256"/>
      <c r="E231" s="256"/>
      <c r="F231" s="256"/>
      <c r="G231" s="256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8"/>
      <c r="AA231" s="148"/>
      <c r="AB231" s="148"/>
      <c r="AC231" s="148"/>
      <c r="AD231" s="148"/>
      <c r="AE231" s="148"/>
      <c r="AF231" s="148"/>
      <c r="AG231" s="148" t="s">
        <v>233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74">
        <v>105</v>
      </c>
      <c r="B232" s="175" t="s">
        <v>1091</v>
      </c>
      <c r="C232" s="190" t="s">
        <v>1092</v>
      </c>
      <c r="D232" s="176" t="s">
        <v>1024</v>
      </c>
      <c r="E232" s="177">
        <v>16</v>
      </c>
      <c r="F232" s="178"/>
      <c r="G232" s="179">
        <f>ROUND(E232*F232,2)</f>
        <v>0</v>
      </c>
      <c r="H232" s="178"/>
      <c r="I232" s="179">
        <f>ROUND(E232*H232,2)</f>
        <v>0</v>
      </c>
      <c r="J232" s="178"/>
      <c r="K232" s="179">
        <f>ROUND(E232*J232,2)</f>
        <v>0</v>
      </c>
      <c r="L232" s="179">
        <v>21</v>
      </c>
      <c r="M232" s="179">
        <f>G232*(1+L232/100)</f>
        <v>0</v>
      </c>
      <c r="N232" s="177">
        <v>0</v>
      </c>
      <c r="O232" s="177">
        <f>ROUND(E232*N232,2)</f>
        <v>0</v>
      </c>
      <c r="P232" s="177">
        <v>0</v>
      </c>
      <c r="Q232" s="177">
        <f>ROUND(E232*P232,2)</f>
        <v>0</v>
      </c>
      <c r="R232" s="179"/>
      <c r="S232" s="179" t="s">
        <v>202</v>
      </c>
      <c r="T232" s="180" t="s">
        <v>203</v>
      </c>
      <c r="U232" s="158">
        <v>0</v>
      </c>
      <c r="V232" s="158">
        <f>ROUND(E232*U232,2)</f>
        <v>0</v>
      </c>
      <c r="W232" s="158"/>
      <c r="X232" s="158" t="s">
        <v>158</v>
      </c>
      <c r="Y232" s="158" t="s">
        <v>159</v>
      </c>
      <c r="Z232" s="148"/>
      <c r="AA232" s="148"/>
      <c r="AB232" s="148"/>
      <c r="AC232" s="148"/>
      <c r="AD232" s="148"/>
      <c r="AE232" s="148"/>
      <c r="AF232" s="148"/>
      <c r="AG232" s="148" t="s">
        <v>1085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2" x14ac:dyDescent="0.2">
      <c r="A233" s="155"/>
      <c r="B233" s="156"/>
      <c r="C233" s="255" t="s">
        <v>1088</v>
      </c>
      <c r="D233" s="256"/>
      <c r="E233" s="256"/>
      <c r="F233" s="256"/>
      <c r="G233" s="256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8"/>
      <c r="AA233" s="148"/>
      <c r="AB233" s="148"/>
      <c r="AC233" s="148"/>
      <c r="AD233" s="148"/>
      <c r="AE233" s="148"/>
      <c r="AF233" s="148"/>
      <c r="AG233" s="148" t="s">
        <v>233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74">
        <v>106</v>
      </c>
      <c r="B234" s="175" t="s">
        <v>1093</v>
      </c>
      <c r="C234" s="190" t="s">
        <v>1094</v>
      </c>
      <c r="D234" s="176" t="s">
        <v>1024</v>
      </c>
      <c r="E234" s="177">
        <v>4</v>
      </c>
      <c r="F234" s="178"/>
      <c r="G234" s="179">
        <f>ROUND(E234*F234,2)</f>
        <v>0</v>
      </c>
      <c r="H234" s="178"/>
      <c r="I234" s="179">
        <f>ROUND(E234*H234,2)</f>
        <v>0</v>
      </c>
      <c r="J234" s="178"/>
      <c r="K234" s="179">
        <f>ROUND(E234*J234,2)</f>
        <v>0</v>
      </c>
      <c r="L234" s="179">
        <v>21</v>
      </c>
      <c r="M234" s="179">
        <f>G234*(1+L234/100)</f>
        <v>0</v>
      </c>
      <c r="N234" s="177">
        <v>0</v>
      </c>
      <c r="O234" s="177">
        <f>ROUND(E234*N234,2)</f>
        <v>0</v>
      </c>
      <c r="P234" s="177">
        <v>0</v>
      </c>
      <c r="Q234" s="177">
        <f>ROUND(E234*P234,2)</f>
        <v>0</v>
      </c>
      <c r="R234" s="179"/>
      <c r="S234" s="179" t="s">
        <v>202</v>
      </c>
      <c r="T234" s="180" t="s">
        <v>203</v>
      </c>
      <c r="U234" s="158">
        <v>0</v>
      </c>
      <c r="V234" s="158">
        <f>ROUND(E234*U234,2)</f>
        <v>0</v>
      </c>
      <c r="W234" s="158"/>
      <c r="X234" s="158" t="s">
        <v>158</v>
      </c>
      <c r="Y234" s="158" t="s">
        <v>159</v>
      </c>
      <c r="Z234" s="148"/>
      <c r="AA234" s="148"/>
      <c r="AB234" s="148"/>
      <c r="AC234" s="148"/>
      <c r="AD234" s="148"/>
      <c r="AE234" s="148"/>
      <c r="AF234" s="148"/>
      <c r="AG234" s="148" t="s">
        <v>1085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2" x14ac:dyDescent="0.2">
      <c r="A235" s="155"/>
      <c r="B235" s="156"/>
      <c r="C235" s="255" t="s">
        <v>1088</v>
      </c>
      <c r="D235" s="256"/>
      <c r="E235" s="256"/>
      <c r="F235" s="256"/>
      <c r="G235" s="256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8"/>
      <c r="AA235" s="148"/>
      <c r="AB235" s="148"/>
      <c r="AC235" s="148"/>
      <c r="AD235" s="148"/>
      <c r="AE235" s="148"/>
      <c r="AF235" s="148"/>
      <c r="AG235" s="148" t="s">
        <v>233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74">
        <v>107</v>
      </c>
      <c r="B236" s="175" t="s">
        <v>1095</v>
      </c>
      <c r="C236" s="190" t="s">
        <v>1096</v>
      </c>
      <c r="D236" s="176" t="s">
        <v>1024</v>
      </c>
      <c r="E236" s="177">
        <v>8</v>
      </c>
      <c r="F236" s="178"/>
      <c r="G236" s="179">
        <f>ROUND(E236*F236,2)</f>
        <v>0</v>
      </c>
      <c r="H236" s="178"/>
      <c r="I236" s="179">
        <f>ROUND(E236*H236,2)</f>
        <v>0</v>
      </c>
      <c r="J236" s="178"/>
      <c r="K236" s="179">
        <f>ROUND(E236*J236,2)</f>
        <v>0</v>
      </c>
      <c r="L236" s="179">
        <v>21</v>
      </c>
      <c r="M236" s="179">
        <f>G236*(1+L236/100)</f>
        <v>0</v>
      </c>
      <c r="N236" s="177">
        <v>0</v>
      </c>
      <c r="O236" s="177">
        <f>ROUND(E236*N236,2)</f>
        <v>0</v>
      </c>
      <c r="P236" s="177">
        <v>0</v>
      </c>
      <c r="Q236" s="177">
        <f>ROUND(E236*P236,2)</f>
        <v>0</v>
      </c>
      <c r="R236" s="179"/>
      <c r="S236" s="179" t="s">
        <v>202</v>
      </c>
      <c r="T236" s="180" t="s">
        <v>203</v>
      </c>
      <c r="U236" s="158">
        <v>0</v>
      </c>
      <c r="V236" s="158">
        <f>ROUND(E236*U236,2)</f>
        <v>0</v>
      </c>
      <c r="W236" s="158"/>
      <c r="X236" s="158" t="s">
        <v>158</v>
      </c>
      <c r="Y236" s="158" t="s">
        <v>159</v>
      </c>
      <c r="Z236" s="148"/>
      <c r="AA236" s="148"/>
      <c r="AB236" s="148"/>
      <c r="AC236" s="148"/>
      <c r="AD236" s="148"/>
      <c r="AE236" s="148"/>
      <c r="AF236" s="148"/>
      <c r="AG236" s="148" t="s">
        <v>1085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2" x14ac:dyDescent="0.2">
      <c r="A237" s="155"/>
      <c r="B237" s="156"/>
      <c r="C237" s="255" t="s">
        <v>1088</v>
      </c>
      <c r="D237" s="256"/>
      <c r="E237" s="256"/>
      <c r="F237" s="256"/>
      <c r="G237" s="256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8"/>
      <c r="AA237" s="148"/>
      <c r="AB237" s="148"/>
      <c r="AC237" s="148"/>
      <c r="AD237" s="148"/>
      <c r="AE237" s="148"/>
      <c r="AF237" s="148"/>
      <c r="AG237" s="148" t="s">
        <v>233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74">
        <v>108</v>
      </c>
      <c r="B238" s="175" t="s">
        <v>1097</v>
      </c>
      <c r="C238" s="190" t="s">
        <v>1098</v>
      </c>
      <c r="D238" s="176" t="s">
        <v>1024</v>
      </c>
      <c r="E238" s="177">
        <v>4</v>
      </c>
      <c r="F238" s="178"/>
      <c r="G238" s="179">
        <f>ROUND(E238*F238,2)</f>
        <v>0</v>
      </c>
      <c r="H238" s="178"/>
      <c r="I238" s="179">
        <f>ROUND(E238*H238,2)</f>
        <v>0</v>
      </c>
      <c r="J238" s="178"/>
      <c r="K238" s="179">
        <f>ROUND(E238*J238,2)</f>
        <v>0</v>
      </c>
      <c r="L238" s="179">
        <v>21</v>
      </c>
      <c r="M238" s="179">
        <f>G238*(1+L238/100)</f>
        <v>0</v>
      </c>
      <c r="N238" s="177">
        <v>0</v>
      </c>
      <c r="O238" s="177">
        <f>ROUND(E238*N238,2)</f>
        <v>0</v>
      </c>
      <c r="P238" s="177">
        <v>0</v>
      </c>
      <c r="Q238" s="177">
        <f>ROUND(E238*P238,2)</f>
        <v>0</v>
      </c>
      <c r="R238" s="179"/>
      <c r="S238" s="179" t="s">
        <v>202</v>
      </c>
      <c r="T238" s="180" t="s">
        <v>203</v>
      </c>
      <c r="U238" s="158">
        <v>0</v>
      </c>
      <c r="V238" s="158">
        <f>ROUND(E238*U238,2)</f>
        <v>0</v>
      </c>
      <c r="W238" s="158"/>
      <c r="X238" s="158" t="s">
        <v>158</v>
      </c>
      <c r="Y238" s="158" t="s">
        <v>159</v>
      </c>
      <c r="Z238" s="148"/>
      <c r="AA238" s="148"/>
      <c r="AB238" s="148"/>
      <c r="AC238" s="148"/>
      <c r="AD238" s="148"/>
      <c r="AE238" s="148"/>
      <c r="AF238" s="148"/>
      <c r="AG238" s="148" t="s">
        <v>1085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2" x14ac:dyDescent="0.2">
      <c r="A239" s="155"/>
      <c r="B239" s="156"/>
      <c r="C239" s="255" t="s">
        <v>1088</v>
      </c>
      <c r="D239" s="256"/>
      <c r="E239" s="256"/>
      <c r="F239" s="256"/>
      <c r="G239" s="256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8"/>
      <c r="AA239" s="148"/>
      <c r="AB239" s="148"/>
      <c r="AC239" s="148"/>
      <c r="AD239" s="148"/>
      <c r="AE239" s="148"/>
      <c r="AF239" s="148"/>
      <c r="AG239" s="148" t="s">
        <v>233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74">
        <v>109</v>
      </c>
      <c r="B240" s="175" t="s">
        <v>1099</v>
      </c>
      <c r="C240" s="190" t="s">
        <v>1100</v>
      </c>
      <c r="D240" s="176" t="s">
        <v>1024</v>
      </c>
      <c r="E240" s="177">
        <v>20</v>
      </c>
      <c r="F240" s="178"/>
      <c r="G240" s="179">
        <f>ROUND(E240*F240,2)</f>
        <v>0</v>
      </c>
      <c r="H240" s="178"/>
      <c r="I240" s="179">
        <f>ROUND(E240*H240,2)</f>
        <v>0</v>
      </c>
      <c r="J240" s="178"/>
      <c r="K240" s="179">
        <f>ROUND(E240*J240,2)</f>
        <v>0</v>
      </c>
      <c r="L240" s="179">
        <v>21</v>
      </c>
      <c r="M240" s="179">
        <f>G240*(1+L240/100)</f>
        <v>0</v>
      </c>
      <c r="N240" s="177">
        <v>0</v>
      </c>
      <c r="O240" s="177">
        <f>ROUND(E240*N240,2)</f>
        <v>0</v>
      </c>
      <c r="P240" s="177">
        <v>0</v>
      </c>
      <c r="Q240" s="177">
        <f>ROUND(E240*P240,2)</f>
        <v>0</v>
      </c>
      <c r="R240" s="179"/>
      <c r="S240" s="179" t="s">
        <v>202</v>
      </c>
      <c r="T240" s="180" t="s">
        <v>203</v>
      </c>
      <c r="U240" s="158">
        <v>0</v>
      </c>
      <c r="V240" s="158">
        <f>ROUND(E240*U240,2)</f>
        <v>0</v>
      </c>
      <c r="W240" s="158"/>
      <c r="X240" s="158" t="s">
        <v>158</v>
      </c>
      <c r="Y240" s="158" t="s">
        <v>159</v>
      </c>
      <c r="Z240" s="148"/>
      <c r="AA240" s="148"/>
      <c r="AB240" s="148"/>
      <c r="AC240" s="148"/>
      <c r="AD240" s="148"/>
      <c r="AE240" s="148"/>
      <c r="AF240" s="148"/>
      <c r="AG240" s="148" t="s">
        <v>1085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2" x14ac:dyDescent="0.2">
      <c r="A241" s="155"/>
      <c r="B241" s="156"/>
      <c r="C241" s="255" t="s">
        <v>839</v>
      </c>
      <c r="D241" s="256"/>
      <c r="E241" s="256"/>
      <c r="F241" s="256"/>
      <c r="G241" s="256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8"/>
      <c r="AA241" s="148"/>
      <c r="AB241" s="148"/>
      <c r="AC241" s="148"/>
      <c r="AD241" s="148"/>
      <c r="AE241" s="148"/>
      <c r="AF241" s="148"/>
      <c r="AG241" s="148" t="s">
        <v>233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3" x14ac:dyDescent="0.2">
      <c r="A242" s="155"/>
      <c r="B242" s="156"/>
      <c r="C242" s="257" t="s">
        <v>1101</v>
      </c>
      <c r="D242" s="258"/>
      <c r="E242" s="258"/>
      <c r="F242" s="258"/>
      <c r="G242" s="2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8"/>
      <c r="AA242" s="148"/>
      <c r="AB242" s="148"/>
      <c r="AC242" s="148"/>
      <c r="AD242" s="148"/>
      <c r="AE242" s="148"/>
      <c r="AF242" s="148"/>
      <c r="AG242" s="148" t="s">
        <v>233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3" x14ac:dyDescent="0.2">
      <c r="A243" s="155"/>
      <c r="B243" s="156"/>
      <c r="C243" s="257" t="s">
        <v>864</v>
      </c>
      <c r="D243" s="258"/>
      <c r="E243" s="258"/>
      <c r="F243" s="258"/>
      <c r="G243" s="2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58"/>
      <c r="Z243" s="148"/>
      <c r="AA243" s="148"/>
      <c r="AB243" s="148"/>
      <c r="AC243" s="148"/>
      <c r="AD243" s="148"/>
      <c r="AE243" s="148"/>
      <c r="AF243" s="148"/>
      <c r="AG243" s="148" t="s">
        <v>233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x14ac:dyDescent="0.2">
      <c r="A244" s="3"/>
      <c r="B244" s="4"/>
      <c r="C244" s="195"/>
      <c r="D244" s="6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AE244">
        <v>12</v>
      </c>
      <c r="AF244">
        <v>21</v>
      </c>
      <c r="AG244" t="s">
        <v>137</v>
      </c>
    </row>
    <row r="245" spans="1:60" x14ac:dyDescent="0.2">
      <c r="A245" s="151"/>
      <c r="B245" s="152" t="s">
        <v>29</v>
      </c>
      <c r="C245" s="196"/>
      <c r="D245" s="153"/>
      <c r="E245" s="154"/>
      <c r="F245" s="154"/>
      <c r="G245" s="173">
        <f>G8+G35+G108+G131+G180+G225</f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AE245">
        <f>SUMIF(L7:L243,AE244,G7:G243)</f>
        <v>0</v>
      </c>
      <c r="AF245">
        <f>SUMIF(L7:L243,AF244,G7:G243)</f>
        <v>0</v>
      </c>
      <c r="AG245" t="s">
        <v>834</v>
      </c>
    </row>
    <row r="246" spans="1:60" x14ac:dyDescent="0.2">
      <c r="C246" s="197"/>
      <c r="D246" s="10"/>
      <c r="AG246" t="s">
        <v>835</v>
      </c>
    </row>
    <row r="247" spans="1:60" x14ac:dyDescent="0.2">
      <c r="D247" s="10"/>
    </row>
    <row r="248" spans="1:60" x14ac:dyDescent="0.2">
      <c r="D248" s="10"/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xuQ+b4s87HUzuG8byKJCuAXSytOwgLXXPm/yzvUuLL6qR2MCxvdFfRzRFVuB1uf3nwDhwH0VasT4oMpufrdhg==" saltValue="XT81TBwbbiRS95+SexLmUQ==" spinCount="100000" sheet="1" formatRows="0"/>
  <mergeCells count="125">
    <mergeCell ref="A1:G1"/>
    <mergeCell ref="C2:G2"/>
    <mergeCell ref="C3:G3"/>
    <mergeCell ref="C4:G4"/>
    <mergeCell ref="C10:G10"/>
    <mergeCell ref="C12:G12"/>
    <mergeCell ref="C26:G26"/>
    <mergeCell ref="C28:G28"/>
    <mergeCell ref="C30:G30"/>
    <mergeCell ref="C32:G32"/>
    <mergeCell ref="C33:G33"/>
    <mergeCell ref="C34:G34"/>
    <mergeCell ref="C14:G14"/>
    <mergeCell ref="C16:G16"/>
    <mergeCell ref="C18:G18"/>
    <mergeCell ref="C20:G20"/>
    <mergeCell ref="C22:G22"/>
    <mergeCell ref="C24:G24"/>
    <mergeCell ref="C49:G49"/>
    <mergeCell ref="C51:G51"/>
    <mergeCell ref="C53:G53"/>
    <mergeCell ref="C55:G55"/>
    <mergeCell ref="C57:G57"/>
    <mergeCell ref="C59:G59"/>
    <mergeCell ref="C37:G37"/>
    <mergeCell ref="C39:G39"/>
    <mergeCell ref="C41:G41"/>
    <mergeCell ref="C43:G43"/>
    <mergeCell ref="C45:G45"/>
    <mergeCell ref="C47:G47"/>
    <mergeCell ref="C73:G73"/>
    <mergeCell ref="C75:G75"/>
    <mergeCell ref="C77:G77"/>
    <mergeCell ref="C79:G79"/>
    <mergeCell ref="C81:G81"/>
    <mergeCell ref="C83:G83"/>
    <mergeCell ref="C61:G61"/>
    <mergeCell ref="C63:G63"/>
    <mergeCell ref="C65:G65"/>
    <mergeCell ref="C67:G67"/>
    <mergeCell ref="C69:G69"/>
    <mergeCell ref="C71:G71"/>
    <mergeCell ref="C97:G97"/>
    <mergeCell ref="C99:G99"/>
    <mergeCell ref="C101:G101"/>
    <mergeCell ref="C103:G103"/>
    <mergeCell ref="C105:G105"/>
    <mergeCell ref="C106:G106"/>
    <mergeCell ref="C85:G85"/>
    <mergeCell ref="C87:G87"/>
    <mergeCell ref="C89:G89"/>
    <mergeCell ref="C91:G91"/>
    <mergeCell ref="C93:G93"/>
    <mergeCell ref="C95:G95"/>
    <mergeCell ref="C120:G120"/>
    <mergeCell ref="C122:G122"/>
    <mergeCell ref="C124:G124"/>
    <mergeCell ref="C126:G126"/>
    <mergeCell ref="C128:G128"/>
    <mergeCell ref="C129:G129"/>
    <mergeCell ref="C107:G107"/>
    <mergeCell ref="C110:G110"/>
    <mergeCell ref="C112:G112"/>
    <mergeCell ref="C114:G114"/>
    <mergeCell ref="C116:G116"/>
    <mergeCell ref="C118:G118"/>
    <mergeCell ref="C143:G143"/>
    <mergeCell ref="C145:G145"/>
    <mergeCell ref="C147:G147"/>
    <mergeCell ref="C149:G149"/>
    <mergeCell ref="C151:G151"/>
    <mergeCell ref="C153:G153"/>
    <mergeCell ref="C130:G130"/>
    <mergeCell ref="C133:G133"/>
    <mergeCell ref="C135:G135"/>
    <mergeCell ref="C137:G137"/>
    <mergeCell ref="C139:G139"/>
    <mergeCell ref="C141:G141"/>
    <mergeCell ref="C167:G167"/>
    <mergeCell ref="C169:G169"/>
    <mergeCell ref="C171:G171"/>
    <mergeCell ref="C173:G173"/>
    <mergeCell ref="C175:G175"/>
    <mergeCell ref="C177:G177"/>
    <mergeCell ref="C155:G155"/>
    <mergeCell ref="C157:G157"/>
    <mergeCell ref="C159:G159"/>
    <mergeCell ref="C161:G161"/>
    <mergeCell ref="C163:G163"/>
    <mergeCell ref="C165:G165"/>
    <mergeCell ref="C190:G190"/>
    <mergeCell ref="C192:G192"/>
    <mergeCell ref="C194:G194"/>
    <mergeCell ref="C196:G196"/>
    <mergeCell ref="C198:G198"/>
    <mergeCell ref="C200:G200"/>
    <mergeCell ref="C178:G178"/>
    <mergeCell ref="C179:G179"/>
    <mergeCell ref="C182:G182"/>
    <mergeCell ref="C184:G184"/>
    <mergeCell ref="C186:G186"/>
    <mergeCell ref="C188:G188"/>
    <mergeCell ref="C214:G214"/>
    <mergeCell ref="C216:G216"/>
    <mergeCell ref="C218:G218"/>
    <mergeCell ref="C220:G220"/>
    <mergeCell ref="C222:G222"/>
    <mergeCell ref="C223:G223"/>
    <mergeCell ref="C202:G202"/>
    <mergeCell ref="C204:G204"/>
    <mergeCell ref="C206:G206"/>
    <mergeCell ref="C208:G208"/>
    <mergeCell ref="C210:G210"/>
    <mergeCell ref="C212:G212"/>
    <mergeCell ref="C237:G237"/>
    <mergeCell ref="C239:G239"/>
    <mergeCell ref="C241:G241"/>
    <mergeCell ref="C242:G242"/>
    <mergeCell ref="C243:G243"/>
    <mergeCell ref="C224:G224"/>
    <mergeCell ref="C227:G227"/>
    <mergeCell ref="C229:G229"/>
    <mergeCell ref="C231:G231"/>
    <mergeCell ref="C233:G233"/>
    <mergeCell ref="C235:G23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D.1.2 2 Pol</vt:lpstr>
      <vt:lpstr>D.1.2 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2 Pol'!Názvy_tisku</vt:lpstr>
      <vt:lpstr>'D.1.2 7 Pol'!Názvy_tisku</vt:lpstr>
      <vt:lpstr>oadresa</vt:lpstr>
      <vt:lpstr>Stavba!Objednatel</vt:lpstr>
      <vt:lpstr>Stavba!Objekt</vt:lpstr>
      <vt:lpstr>'D.1.2 2 Pol'!Oblast_tisku</vt:lpstr>
      <vt:lpstr>'D.1.2 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Manda Libor, DiS.</cp:lastModifiedBy>
  <cp:lastPrinted>2019-03-19T12:27:02Z</cp:lastPrinted>
  <dcterms:created xsi:type="dcterms:W3CDTF">2009-04-08T07:15:50Z</dcterms:created>
  <dcterms:modified xsi:type="dcterms:W3CDTF">2025-05-14T14:06:48Z</dcterms:modified>
</cp:coreProperties>
</file>