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karlicekt\Desktop\Rozpočty\"/>
    </mc:Choice>
  </mc:AlternateContent>
  <bookViews>
    <workbookView xWindow="0" yWindow="0" windowWidth="0" windowHeight="0"/>
  </bookViews>
  <sheets>
    <sheet name="Rekapitulace stavby" sheetId="1" r:id="rId1"/>
    <sheet name="3 - Doplnění odtokových ž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'3 - Doplnění odtokových ž...'!$C$122:$K$261</definedName>
    <definedName name="_xlnm.Print_Area" localSheetId="1">'3 - Doplnění odtokových ž...'!$C$4:$J$76,'3 - Doplnění odtokových ž...'!$C$82:$J$106,'3 - Doplnění odtokových ž...'!$C$112:$K$261</definedName>
    <definedName name="_xlnm.Print_Titles" localSheetId="1">'3 - Doplnění odtokových ž...'!$122:$122</definedName>
  </definedNames>
  <calcPr/>
</workbook>
</file>

<file path=xl/calcChain.xml><?xml version="1.0" encoding="utf-8"?>
<calcChain xmlns="http://schemas.openxmlformats.org/spreadsheetml/2006/main">
  <c i="2" l="1" r="J159"/>
  <c r="J35"/>
  <c r="J34"/>
  <c i="1" r="AY95"/>
  <c i="2" r="J33"/>
  <c i="1" r="AX95"/>
  <c i="2" r="BI260"/>
  <c r="BH260"/>
  <c r="BG260"/>
  <c r="BF260"/>
  <c r="T260"/>
  <c r="T259"/>
  <c r="T258"/>
  <c r="R260"/>
  <c r="R259"/>
  <c r="R258"/>
  <c r="P260"/>
  <c r="P259"/>
  <c r="P258"/>
  <c r="BI255"/>
  <c r="BH255"/>
  <c r="BG255"/>
  <c r="BF255"/>
  <c r="T255"/>
  <c r="R255"/>
  <c r="P255"/>
  <c r="BI252"/>
  <c r="BH252"/>
  <c r="BG252"/>
  <c r="BF252"/>
  <c r="T252"/>
  <c r="R252"/>
  <c r="P252"/>
  <c r="BI249"/>
  <c r="BH249"/>
  <c r="BG249"/>
  <c r="BF249"/>
  <c r="T249"/>
  <c r="R249"/>
  <c r="P249"/>
  <c r="BI247"/>
  <c r="BH247"/>
  <c r="BG247"/>
  <c r="BF247"/>
  <c r="T247"/>
  <c r="R247"/>
  <c r="P247"/>
  <c r="BI244"/>
  <c r="BH244"/>
  <c r="BG244"/>
  <c r="BF244"/>
  <c r="T244"/>
  <c r="R244"/>
  <c r="P244"/>
  <c r="BI241"/>
  <c r="BH241"/>
  <c r="BG241"/>
  <c r="BF241"/>
  <c r="T241"/>
  <c r="R241"/>
  <c r="P241"/>
  <c r="BI239"/>
  <c r="BH239"/>
  <c r="BG239"/>
  <c r="BF239"/>
  <c r="T239"/>
  <c r="R239"/>
  <c r="P239"/>
  <c r="BI233"/>
  <c r="BH233"/>
  <c r="BG233"/>
  <c r="BF233"/>
  <c r="T233"/>
  <c r="R233"/>
  <c r="P233"/>
  <c r="BI231"/>
  <c r="BH231"/>
  <c r="BG231"/>
  <c r="BF231"/>
  <c r="T231"/>
  <c r="R231"/>
  <c r="P231"/>
  <c r="BI226"/>
  <c r="BH226"/>
  <c r="BG226"/>
  <c r="BF226"/>
  <c r="T226"/>
  <c r="R226"/>
  <c r="P226"/>
  <c r="BI221"/>
  <c r="BH221"/>
  <c r="BG221"/>
  <c r="BF221"/>
  <c r="T221"/>
  <c r="R221"/>
  <c r="P221"/>
  <c r="BI216"/>
  <c r="BH216"/>
  <c r="BG216"/>
  <c r="BF216"/>
  <c r="T216"/>
  <c r="R216"/>
  <c r="P216"/>
  <c r="BI211"/>
  <c r="BH211"/>
  <c r="BG211"/>
  <c r="BF211"/>
  <c r="T211"/>
  <c r="R211"/>
  <c r="P211"/>
  <c r="BI206"/>
  <c r="BH206"/>
  <c r="BG206"/>
  <c r="BF206"/>
  <c r="T206"/>
  <c r="R206"/>
  <c r="P206"/>
  <c r="BI203"/>
  <c r="BH203"/>
  <c r="BG203"/>
  <c r="BF203"/>
  <c r="T203"/>
  <c r="R203"/>
  <c r="P203"/>
  <c r="BI200"/>
  <c r="BH200"/>
  <c r="BG200"/>
  <c r="BF200"/>
  <c r="T200"/>
  <c r="R200"/>
  <c r="P200"/>
  <c r="BI197"/>
  <c r="BH197"/>
  <c r="BG197"/>
  <c r="BF197"/>
  <c r="T197"/>
  <c r="R197"/>
  <c r="P197"/>
  <c r="BI194"/>
  <c r="BH194"/>
  <c r="BG194"/>
  <c r="BF194"/>
  <c r="T194"/>
  <c r="R194"/>
  <c r="P194"/>
  <c r="BI191"/>
  <c r="BH191"/>
  <c r="BG191"/>
  <c r="BF191"/>
  <c r="T191"/>
  <c r="R191"/>
  <c r="P191"/>
  <c r="BI188"/>
  <c r="BH188"/>
  <c r="BG188"/>
  <c r="BF188"/>
  <c r="T188"/>
  <c r="R188"/>
  <c r="P188"/>
  <c r="BI185"/>
  <c r="BH185"/>
  <c r="BG185"/>
  <c r="BF185"/>
  <c r="T185"/>
  <c r="R185"/>
  <c r="P185"/>
  <c r="BI183"/>
  <c r="BH183"/>
  <c r="BG183"/>
  <c r="BF183"/>
  <c r="T183"/>
  <c r="R183"/>
  <c r="P183"/>
  <c r="BI180"/>
  <c r="BH180"/>
  <c r="BG180"/>
  <c r="BF180"/>
  <c r="T180"/>
  <c r="R180"/>
  <c r="P180"/>
  <c r="BI177"/>
  <c r="BH177"/>
  <c r="BG177"/>
  <c r="BF177"/>
  <c r="T177"/>
  <c r="R177"/>
  <c r="P177"/>
  <c r="BI171"/>
  <c r="BH171"/>
  <c r="BG171"/>
  <c r="BF171"/>
  <c r="T171"/>
  <c r="R171"/>
  <c r="P171"/>
  <c r="BI166"/>
  <c r="BH166"/>
  <c r="BG166"/>
  <c r="BF166"/>
  <c r="T166"/>
  <c r="R166"/>
  <c r="P166"/>
  <c r="BI161"/>
  <c r="BH161"/>
  <c r="BG161"/>
  <c r="BF161"/>
  <c r="T161"/>
  <c r="R161"/>
  <c r="P161"/>
  <c r="J98"/>
  <c r="BI153"/>
  <c r="BH153"/>
  <c r="BG153"/>
  <c r="BF153"/>
  <c r="T153"/>
  <c r="R153"/>
  <c r="P153"/>
  <c r="BI147"/>
  <c r="BH147"/>
  <c r="BG147"/>
  <c r="BF147"/>
  <c r="T147"/>
  <c r="R147"/>
  <c r="P147"/>
  <c r="BI145"/>
  <c r="BH145"/>
  <c r="BG145"/>
  <c r="BF145"/>
  <c r="T145"/>
  <c r="R145"/>
  <c r="P145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26"/>
  <c r="BH126"/>
  <c r="BG126"/>
  <c r="BF126"/>
  <c r="T126"/>
  <c r="R126"/>
  <c r="P126"/>
  <c r="F117"/>
  <c r="E115"/>
  <c r="F87"/>
  <c r="E85"/>
  <c r="J22"/>
  <c r="E22"/>
  <c r="J120"/>
  <c r="J21"/>
  <c r="J19"/>
  <c r="E19"/>
  <c r="J89"/>
  <c r="J18"/>
  <c r="J16"/>
  <c r="E16"/>
  <c r="F90"/>
  <c r="J15"/>
  <c r="J13"/>
  <c r="E13"/>
  <c r="F119"/>
  <c r="J12"/>
  <c r="J10"/>
  <c r="J117"/>
  <c i="1" r="L90"/>
  <c r="AM90"/>
  <c r="AM89"/>
  <c r="L89"/>
  <c r="AM87"/>
  <c r="L87"/>
  <c r="L85"/>
  <c r="L84"/>
  <c i="2" r="BK166"/>
  <c r="BK191"/>
  <c r="J140"/>
  <c r="BK185"/>
  <c r="J231"/>
  <c r="BK194"/>
  <c r="J185"/>
  <c r="BK252"/>
  <c r="BK161"/>
  <c r="J216"/>
  <c r="J161"/>
  <c r="BK233"/>
  <c r="J191"/>
  <c r="BK216"/>
  <c r="BK137"/>
  <c r="BK180"/>
  <c r="BK247"/>
  <c r="BK200"/>
  <c r="BK231"/>
  <c r="J241"/>
  <c r="J145"/>
  <c r="J203"/>
  <c r="J252"/>
  <c r="BK260"/>
  <c r="BK183"/>
  <c i="1" r="AS94"/>
  <c i="2" r="BK143"/>
  <c r="J233"/>
  <c r="BK145"/>
  <c r="J194"/>
  <c r="J147"/>
  <c r="J188"/>
  <c r="BK147"/>
  <c r="BK177"/>
  <c r="J226"/>
  <c r="BK255"/>
  <c r="J180"/>
  <c r="J255"/>
  <c r="BK126"/>
  <c r="J247"/>
  <c r="J126"/>
  <c r="J137"/>
  <c r="BK203"/>
  <c r="J134"/>
  <c r="J171"/>
  <c r="J221"/>
  <c r="BK132"/>
  <c r="J260"/>
  <c r="BK197"/>
  <c r="BK241"/>
  <c r="BK171"/>
  <c r="BK134"/>
  <c r="BK188"/>
  <c r="BK244"/>
  <c r="J132"/>
  <c r="BK211"/>
  <c r="J177"/>
  <c r="J206"/>
  <c r="J239"/>
  <c r="BK206"/>
  <c r="BK249"/>
  <c r="BK140"/>
  <c r="J200"/>
  <c r="BK226"/>
  <c r="J153"/>
  <c r="BK239"/>
  <c r="J183"/>
  <c r="J249"/>
  <c r="J143"/>
  <c r="J197"/>
  <c r="BK221"/>
  <c r="BK153"/>
  <c r="J211"/>
  <c r="J244"/>
  <c r="J166"/>
  <c l="1" r="R125"/>
  <c r="BK176"/>
  <c r="J176"/>
  <c r="J100"/>
  <c r="R136"/>
  <c r="P176"/>
  <c r="P238"/>
  <c r="T136"/>
  <c r="BK205"/>
  <c r="J205"/>
  <c r="J101"/>
  <c r="R246"/>
  <c r="BK136"/>
  <c r="J136"/>
  <c r="J97"/>
  <c r="T160"/>
  <c r="T205"/>
  <c r="P246"/>
  <c r="P125"/>
  <c r="BK160"/>
  <c r="J160"/>
  <c r="J99"/>
  <c r="R176"/>
  <c r="BK238"/>
  <c r="J238"/>
  <c r="J102"/>
  <c r="T246"/>
  <c r="BK125"/>
  <c r="J125"/>
  <c r="J96"/>
  <c r="P160"/>
  <c r="P205"/>
  <c r="R238"/>
  <c r="T125"/>
  <c r="R160"/>
  <c r="R205"/>
  <c r="T238"/>
  <c r="P136"/>
  <c r="T176"/>
  <c r="BK246"/>
  <c r="J246"/>
  <c r="J103"/>
  <c r="BK259"/>
  <c r="J259"/>
  <c r="J105"/>
  <c r="J119"/>
  <c r="BE140"/>
  <c r="BE171"/>
  <c r="BE183"/>
  <c r="BE185"/>
  <c r="BE260"/>
  <c r="F89"/>
  <c r="F120"/>
  <c r="BE194"/>
  <c r="BE239"/>
  <c r="BE126"/>
  <c r="BE145"/>
  <c r="BE147"/>
  <c r="BE166"/>
  <c r="BE241"/>
  <c r="BE252"/>
  <c r="J87"/>
  <c r="BE200"/>
  <c r="BE244"/>
  <c r="J90"/>
  <c r="BE134"/>
  <c r="BE161"/>
  <c r="BE180"/>
  <c r="BE211"/>
  <c r="BE231"/>
  <c r="BE132"/>
  <c r="BE137"/>
  <c r="BE177"/>
  <c r="BE191"/>
  <c r="BE197"/>
  <c r="BE203"/>
  <c r="BE221"/>
  <c r="BE226"/>
  <c r="BE233"/>
  <c r="BE249"/>
  <c r="BE255"/>
  <c r="BE143"/>
  <c r="BE153"/>
  <c r="BE188"/>
  <c r="BE206"/>
  <c r="BE216"/>
  <c r="BE247"/>
  <c r="J32"/>
  <c i="1" r="AW95"/>
  <c i="2" r="F32"/>
  <c i="1" r="BA95"/>
  <c r="BA94"/>
  <c r="W30"/>
  <c i="2" r="F33"/>
  <c i="1" r="BB95"/>
  <c r="BB94"/>
  <c r="W31"/>
  <c i="2" r="F34"/>
  <c i="1" r="BC95"/>
  <c r="BC94"/>
  <c r="W32"/>
  <c i="2" r="F35"/>
  <c i="1" r="BD95"/>
  <c r="BD94"/>
  <c r="W33"/>
  <c i="2" l="1" r="T124"/>
  <c r="T123"/>
  <c r="P124"/>
  <c r="P123"/>
  <c i="1" r="AU95"/>
  <c i="2" r="R124"/>
  <c r="R123"/>
  <c r="BK124"/>
  <c r="J124"/>
  <c r="J95"/>
  <c r="BK258"/>
  <c r="J258"/>
  <c r="J104"/>
  <c i="1" r="AW94"/>
  <c r="AK30"/>
  <c r="AU94"/>
  <c r="AY94"/>
  <c r="AX94"/>
  <c i="2" r="J31"/>
  <c i="1" r="AV95"/>
  <c r="AT95"/>
  <c i="2" r="F31"/>
  <c i="1" r="AZ95"/>
  <c r="AZ94"/>
  <c r="W29"/>
  <c i="2" l="1" r="BK123"/>
  <c r="J123"/>
  <c r="J94"/>
  <c i="1" r="AV94"/>
  <c r="AK29"/>
  <c i="2" l="1" r="J28"/>
  <c i="1" r="AG95"/>
  <c r="AG94"/>
  <c r="AK26"/>
  <c r="AT94"/>
  <c r="AN94"/>
  <c i="2" l="1" r="J37"/>
  <c i="1" r="AN95"/>
  <c r="AK3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<sst xmlns="http://schemas.openxmlformats.org/spreadsheetml/2006/main">
  <si>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</si>
  <si>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</si>
  <si>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</si>
  <si>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</si>
  <si>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{97cd3045-4f1d-44ca-a1dd-f4bebf4a3700}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</si>
  <si>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</si>
  <si>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</si>
  <si>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</si>
  <si>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</si>
  <si>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</si>
  <si>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</si>
  <si>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</si>
  <si>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</si>
  <si>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</si>
  <si>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</si>
  <si>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</si>
  <si>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</si>
  <si>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Doplnění odtokových žlabů karosárna</t>
  </si>
  <si>
    <t>KSO:</t>
  </si>
  <si>
    <t>CC-CZ:</t>
  </si>
  <si>
    <t>Místo:</t>
  </si>
  <si>
    <t>Areál Hranečník</t>
  </si>
  <si>
    <t>Datum:</t>
  </si>
  <si>
    <t>13. 1. 2025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</si>
  <si>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</si>
  <si>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</si>
  <si>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</si>
  <si>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</si>
  <si>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</si>
  <si>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</si>
  <si>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</si>
  <si>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</si>
  <si>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</si>
  <si>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</si>
  <si>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</si>
  <si>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</si>
  <si>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</si>
  <si>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</si>
  <si>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</si>
  <si>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</si>
  <si>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</si>
  <si>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</si>
  <si>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</si>
  <si>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</si>
  <si>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</si>
  <si>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</si>
  <si>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</si>
  <si>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</si>
  <si>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</si>
  <si>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</si>
  <si>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</si>
  <si>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</si>
  <si>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</si>
  <si>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</si>
  <si>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</si>
  <si>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</si>
  <si>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</si>
  <si>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</si>
  <si>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</si>
  <si>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</si>
  <si>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</si>
  <si>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</si>
  <si>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</si>
  <si>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</si>
  <si>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</si>
  <si>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</si>
  <si>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</si>
  <si>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</si>
  <si>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</si>
  <si>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</si>
  <si>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</si>
  <si>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</si>
  <si>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</si>
  <si>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</si>
  <si>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</si>
  <si>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</si>
  <si>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</si>
  <si>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</si>
  <si>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</si>
  <si>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</si>
  <si>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</si>
  <si>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</si>
  <si>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</si>
  <si>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</si>
  <si>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</si>
  <si>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</si>
  <si>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</si>
  <si>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</si>
  <si>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</si>
  <si>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</si>
  <si>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</si>
  <si>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</si>
  <si>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</si>
  <si>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</si>
  <si>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</si>
  <si>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</si>
  <si>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</si>
  <si>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</si>
  <si>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721 - Zdravotechnika - vnitřní kanalizace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</si>
  <si>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</si>
  <si>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</si>
  <si>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</si>
  <si>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</si>
  <si>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</si>
  <si>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</si>
  <si>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</si>
  <si>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</si>
  <si>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</si>
  <si>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</si>
  <si>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</si>
  <si>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</si>
  <si>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</si>
  <si>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</si>
  <si>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</si>
  <si>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</si>
  <si>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</si>
  <si>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</si>
  <si>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132254103</t>
  </si>
  <si>
    <t>Hloubení rýh zapažených š do 800 mm v hornině třídy těžitelnosti I skupiny 3 objem do 100 m3 strojně</t>
  </si>
  <si>
    <t>m3</t>
  </si>
  <si>
    <t>CS ÚRS 2024 01</t>
  </si>
  <si>
    <t>4</t>
  </si>
  <si>
    <t>2005668891</t>
  </si>
  <si>
    <t>PP</t>
  </si>
  <si>
    <t>Hloubení zapažených rýh šířky do 800 mm strojně s urovnáním dna do předepsaného profilu a spádu v hornině třídy těžitelnosti I skupiny 3 přes 50 do 100 m3</t>
  </si>
  <si>
    <t>VV</t>
  </si>
  <si>
    <t>12,2325*0,3 "Plocha LŽ1 * hloubka odkopání zeminy"</t>
  </si>
  <si>
    <t>9,2325*0,3 "Plocha LŽ2 * hloubka odkopání zeminy"</t>
  </si>
  <si>
    <t>7,72125* 0,340 "Plocha kanalizace LŽ2 * hloubka odkopání zeminy</t>
  </si>
  <si>
    <t>Součet</t>
  </si>
  <si>
    <t>162751117</t>
  </si>
  <si>
    <t>Vodorovné přemístění přes 9 000 do 10000 m výkopku/sypaniny z horniny třídy těžitelnosti I skupiny 1 až 3</t>
  </si>
  <si>
    <t>CS ÚRS 2025 01</t>
  </si>
  <si>
    <t>-1021175733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</si>
  <si>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</si>
  <si>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171201231</t>
  </si>
  <si>
    <t>Poplatek za uložení zeminy a kamení na recyklační skládce (skládkovné) kód odpadu 17 05 04</t>
  </si>
  <si>
    <t>t</t>
  </si>
  <si>
    <t>-1153845033</t>
  </si>
  <si>
    <t>Poplatek za uložení stavebního odpadu na recyklační skládce (skládkovné) zeminy a kamení zatříděného do Katalogu odpadů pod kódem 17 05 04</t>
  </si>
  <si>
    <t>Vodorovné konstrukce</t>
  </si>
  <si>
    <t>451572111</t>
  </si>
  <si>
    <t>Lože pod potrubí otevřený výkop z kameniva drobného těženého</t>
  </si>
  <si>
    <t>558569915</t>
  </si>
  <si>
    <t>Lože pod potrubí, stoky a drobné objekty v otevřeném výkopu z kameniva drobného těženého 0 až 4 mm</t>
  </si>
  <si>
    <t>10*0,1*0,75 "LŽ2"</t>
  </si>
  <si>
    <t>5</t>
  </si>
  <si>
    <t>175111101</t>
  </si>
  <si>
    <t>Obsypání potrubí ručně sypaninou bez prohození, uloženou do 3 m</t>
  </si>
  <si>
    <t>2042052132</t>
  </si>
  <si>
    <t>Obsypání potrubí ručně sypaninou z vhodných hornin třídy těžitelnosti I a II, skupiny 1 až 4 nebo materiálem připraveným podél výkopu ve vzdálenosti do 3 m od jeho kraje pro jakoukoliv hloubku výkopu a míru zhutnění bez prohození sypaniny</t>
  </si>
  <si>
    <t>(8,2125*0,4)-(10*0,0079) "(plocha výkopů*výška obsypu)-(délka potrubí*obsah potrubí)</t>
  </si>
  <si>
    <t>6</t>
  </si>
  <si>
    <t>M</t>
  </si>
  <si>
    <t>58337303</t>
  </si>
  <si>
    <t>štěrkopísek frakce 0/8</t>
  </si>
  <si>
    <t>8</t>
  </si>
  <si>
    <t>1036200108</t>
  </si>
  <si>
    <t>7</t>
  </si>
  <si>
    <t>174151101</t>
  </si>
  <si>
    <t>Zásyp jam, šachet rýh nebo kolem objektů sypaninou se zhutněním</t>
  </si>
  <si>
    <t>-1272669398</t>
  </si>
  <si>
    <t>Zásyp sypaninou z jakékoliv horniny strojně s uložením výkopku ve vrstvách se zhutněním jam, šachet, rýh nebo kolem objektů v těchto vykopávkách</t>
  </si>
  <si>
    <t>58344171</t>
  </si>
  <si>
    <t>štěrkodrť frakce 0/32</t>
  </si>
  <si>
    <t>-1857392564</t>
  </si>
  <si>
    <t>12,2325 *0,15"LŽ1"</t>
  </si>
  <si>
    <t>9,2325*0,15 "LŽ2"</t>
  </si>
  <si>
    <t>7,72125*0,17 "LŽ2 nová kanalizace"</t>
  </si>
  <si>
    <t>9</t>
  </si>
  <si>
    <t>58344197</t>
  </si>
  <si>
    <t>štěrkodrť frakce 0/63</t>
  </si>
  <si>
    <t>-1693002499</t>
  </si>
  <si>
    <t>2,9358*0,15 "LŽ1 pás podél žlabu k dosypání"</t>
  </si>
  <si>
    <t>2,2158*0,15 "LŽ2 pás podél žlabu k dosypání"</t>
  </si>
  <si>
    <t>7,72125*0,17"LŽ2 nová kanalizace"</t>
  </si>
  <si>
    <t>Komunikace pozemní</t>
  </si>
  <si>
    <t>Úpravy povrchů, podlahy a osazování výplní</t>
  </si>
  <si>
    <t>10</t>
  </si>
  <si>
    <t>000002117-R</t>
  </si>
  <si>
    <t>Obvodová dilatace středového žlabu polystyrenem EPS tl. 20mm výšky 200mm</t>
  </si>
  <si>
    <t>m</t>
  </si>
  <si>
    <t>-1621514322</t>
  </si>
  <si>
    <t>Obvodová dilatace středového žlabu polystyrenem EPS tl. 10mm výšky 200mm</t>
  </si>
  <si>
    <t>17,81 "LŽ1"</t>
  </si>
  <si>
    <t>24,855 "LŽ2"</t>
  </si>
  <si>
    <t>11</t>
  </si>
  <si>
    <t>631362021</t>
  </si>
  <si>
    <t>Výztuž mazanin svařovanými sítěmi Kari</t>
  </si>
  <si>
    <t>-1622777234</t>
  </si>
  <si>
    <t>Výztuž mazanin ze svařovaných sítí z drátů typu KARI</t>
  </si>
  <si>
    <t xml:space="preserve">((2,9358+9,88305)*1,3)*(0,0474)  "(součet vnitřních ploch LŽ1+LŽ2*překrytí 30%)*hmotnost kari sítě kg/m2"</t>
  </si>
  <si>
    <t>"0,0474 = hmotnost kari sítě 100x100x8"</t>
  </si>
  <si>
    <t>Mezisoučet</t>
  </si>
  <si>
    <t>633831111</t>
  </si>
  <si>
    <t>Zdrsnění povrchu betonových podlah kartáčováním ručně</t>
  </si>
  <si>
    <t>m2</t>
  </si>
  <si>
    <t>-1739278803</t>
  </si>
  <si>
    <t>Povrchová úprava betonových podlah zdrsnění kartáčováním ručně</t>
  </si>
  <si>
    <t>8,0725 "Plocha betonu LŽ 1 k vykartáčování"</t>
  </si>
  <si>
    <t xml:space="preserve">13,83675 "Plocha betonu LŽ 2  k vykartáčování"</t>
  </si>
  <si>
    <t>Trubní vedení</t>
  </si>
  <si>
    <t>13</t>
  </si>
  <si>
    <t>871260310</t>
  </si>
  <si>
    <t>Montáž kanalizačního potrubí hladkého plnostěnného SN 10 z polypropylenu DN 100</t>
  </si>
  <si>
    <t>412429011</t>
  </si>
  <si>
    <t>Montáž kanalizačního potrubí z polypropylenu PP hladkého plnostěnného SN 10 DN 100</t>
  </si>
  <si>
    <t>12"součet délek potrubí"</t>
  </si>
  <si>
    <t>14</t>
  </si>
  <si>
    <t>28614215</t>
  </si>
  <si>
    <t>trubka kanalizační PP plnostěnná jednovrstvá DN 110x5000mm SN10</t>
  </si>
  <si>
    <t>690470229</t>
  </si>
  <si>
    <t>12*1,015 'Přepočtené koeficientem množství</t>
  </si>
  <si>
    <t>15</t>
  </si>
  <si>
    <t>877260310</t>
  </si>
  <si>
    <t>Montáž kolen na kanalizačním potrubí z PP nebo tvrdého PVC trub hladkých plnostěnných DN 100</t>
  </si>
  <si>
    <t>kus</t>
  </si>
  <si>
    <t>-1259200562</t>
  </si>
  <si>
    <t>Montáž tvarovek na kanalizačním plastovém potrubí z PP nebo PVC-U hladkého plnostěnného kolen, víček nebo hrdlových uzávěrů DN 100</t>
  </si>
  <si>
    <t>16</t>
  </si>
  <si>
    <t>28611870</t>
  </si>
  <si>
    <t>koleno kanalizační PP KG SN10 110x15°</t>
  </si>
  <si>
    <t>2024979101</t>
  </si>
  <si>
    <t>17</t>
  </si>
  <si>
    <t>28611872</t>
  </si>
  <si>
    <t>koleno kanalizační PP KG SN10 110x30°</t>
  </si>
  <si>
    <t>-663261233</t>
  </si>
  <si>
    <t>18</t>
  </si>
  <si>
    <t>28611874</t>
  </si>
  <si>
    <t>koleno kanalizační PP KG SN10 110x45°</t>
  </si>
  <si>
    <t>-278117162</t>
  </si>
  <si>
    <t>19</t>
  </si>
  <si>
    <t>28611876</t>
  </si>
  <si>
    <t>koleno kanalizační PP KG SN10 110x67°</t>
  </si>
  <si>
    <t>-2019520031</t>
  </si>
  <si>
    <t>20</t>
  </si>
  <si>
    <t>28611878</t>
  </si>
  <si>
    <t>koleno kanalizační PP KG SN10 110x87°</t>
  </si>
  <si>
    <t>502818446</t>
  </si>
  <si>
    <t>877260320</t>
  </si>
  <si>
    <t>Montáž odboček na kanalizačním potrubí z PP nebo tvrdého PVC trub hladkých plnostěnných DN 100</t>
  </si>
  <si>
    <t>-1874418811</t>
  </si>
  <si>
    <t>Montáž tvarovek na kanalizačním plastovém potrubí z PP nebo PVC-U hladkého plnostěnného odboček DN 100</t>
  </si>
  <si>
    <t>2"Napojení LŽ1+LŽ2"</t>
  </si>
  <si>
    <t>22</t>
  </si>
  <si>
    <t>28611908</t>
  </si>
  <si>
    <t>odbočka kanalizační plastová PP s hrdlem KG 110/110/45°</t>
  </si>
  <si>
    <t>1392294860</t>
  </si>
  <si>
    <t>Ostatní konstrukce a práce, bourání</t>
  </si>
  <si>
    <t>23</t>
  </si>
  <si>
    <t>000004121-R</t>
  </si>
  <si>
    <t>Dilatační spáry s vyplněním spár PU zálivkou</t>
  </si>
  <si>
    <t>1870730804</t>
  </si>
  <si>
    <t>Dilatační spáry s vyplněním spár asfaltovou zálivkou</t>
  </si>
  <si>
    <t>24</t>
  </si>
  <si>
    <t>000004211_R</t>
  </si>
  <si>
    <t>Osazení mikroštěrbinového odvodňovací vpusti s litinovou mříží 220x260 mm bez vnitřního spádu</t>
  </si>
  <si>
    <t>ks</t>
  </si>
  <si>
    <t>475306409</t>
  </si>
  <si>
    <t>Osazení mikroštěrbinového odvodňovacího betonového žlabu 220x260 mm bez vnitřního spádu</t>
  </si>
  <si>
    <t>1 "LŽ1"</t>
  </si>
  <si>
    <t>1"LŽ2"</t>
  </si>
  <si>
    <t>25</t>
  </si>
  <si>
    <t>000004212_R</t>
  </si>
  <si>
    <t>Osazení mikroštěrbinového odvodňovací žlabu s revizní litinovou mříží 220x260 mm bez vnitřního spádu včetně záslepky</t>
  </si>
  <si>
    <t>kpl.</t>
  </si>
  <si>
    <t>-30788643</t>
  </si>
  <si>
    <t>26</t>
  </si>
  <si>
    <t>919735125</t>
  </si>
  <si>
    <t>Řezání stávajícího betonového krytu hl přes 200 do 250 mm</t>
  </si>
  <si>
    <t>1991475226</t>
  </si>
  <si>
    <t>Řezání stávajícího betonového krytu nebo podkladu hloubky přes 200 do 250 mm</t>
  </si>
  <si>
    <t>27</t>
  </si>
  <si>
    <t>935114211</t>
  </si>
  <si>
    <t>688201217</t>
  </si>
  <si>
    <t>Osazení štěrbinového odvodňovacího betonového žlabu rozměru 220x260 mm (mikroštěrbinového) bez vnitřního spádu</t>
  </si>
  <si>
    <t>15 "LŽ1"</t>
  </si>
  <si>
    <t>11 "lŽ2"</t>
  </si>
  <si>
    <t>28</t>
  </si>
  <si>
    <t>59221012</t>
  </si>
  <si>
    <t>trouba mikroštěrbinová s přerušovanou štěrbinou betonová bez vnitřního spádu 220x260mm</t>
  </si>
  <si>
    <t>1579488259</t>
  </si>
  <si>
    <t>29</t>
  </si>
  <si>
    <t>961044111</t>
  </si>
  <si>
    <t>Bourání základů z betonu prostého</t>
  </si>
  <si>
    <t>-1417090695</t>
  </si>
  <si>
    <t>12,326*0,26 "LŽ1"</t>
  </si>
  <si>
    <t>16,954*0,26 "LŽ2"</t>
  </si>
  <si>
    <t>997</t>
  </si>
  <si>
    <t>Přesun sutě</t>
  </si>
  <si>
    <t>30</t>
  </si>
  <si>
    <t>997013501</t>
  </si>
  <si>
    <t>Odvoz suti a vybouraných hmot na skládku nebo meziskládku do 1 km se složením</t>
  </si>
  <si>
    <t>-1255946089</t>
  </si>
  <si>
    <t>Odvoz suti a vybouraných hmot na skládku nebo meziskládku se složením, na vzdálenost do 1 km</t>
  </si>
  <si>
    <t>31</t>
  </si>
  <si>
    <t>997013509</t>
  </si>
  <si>
    <t>Příplatek k odvozu suti a vybouraných hmot na skládku ZKD 1 km přes 1 km</t>
  </si>
  <si>
    <t>845011124</t>
  </si>
  <si>
    <t>Odvoz suti a vybouraných hmot na skládku nebo meziskládku se složením, na vzdálenost Příplatek k ceně za každý další započatý 1 km přes 1 km</t>
  </si>
  <si>
    <t>15,226*10 'Přepočtené koeficientem množství</t>
  </si>
  <si>
    <t>32</t>
  </si>
  <si>
    <t>997221861</t>
  </si>
  <si>
    <t>Poplatek za uložení na recyklační skládce (skládkovné) stavebního odpadu z prostého betonu pod kódem 17 01 01</t>
  </si>
  <si>
    <t>-481577903</t>
  </si>
  <si>
    <t>Poplatek za uložení stavebního odpadu na recyklační skládce (skládkovné) z prostého betonu zatříděného do Katalogu odpadů pod kódem 17 01 01</t>
  </si>
  <si>
    <t>998</t>
  </si>
  <si>
    <t>Přesun hmot</t>
  </si>
  <si>
    <t>33</t>
  </si>
  <si>
    <t>998225111</t>
  </si>
  <si>
    <t>Přesun hmot pro pozemní komunikace s krytem z kamene, monolitickým betonovým nebo živičným</t>
  </si>
  <si>
    <t>2033742596</t>
  </si>
  <si>
    <t>Přesun hmot pro komunikace s krytem z kameniva, monolitickým betonovým nebo živičným dopravní vzdálenost do 200 m jakékoliv délky objektu</t>
  </si>
  <si>
    <t>34</t>
  </si>
  <si>
    <t>998225195</t>
  </si>
  <si>
    <t>Příplatek k přesunu hmot pro pozemní komunikace s krytem z kamene, živičným, betonovým ZKD 5000 m</t>
  </si>
  <si>
    <t>-1859236428</t>
  </si>
  <si>
    <t>Přesun hmot pro komunikace s krytem z kameniva, monolitickým betonovým nebo živičným Příplatek k ceně za zvětšený přesun přes vymezenou vodorovnou dopravní vzdálenost za každých dalších 5000 m přes 5000 m</t>
  </si>
  <si>
    <t>20,403*2 'Přepočtené koeficientem množství</t>
  </si>
  <si>
    <t>35</t>
  </si>
  <si>
    <t>998276101</t>
  </si>
  <si>
    <t>Přesun hmot pro trubní vedení z trub z plastických hmot otevřený výkop</t>
  </si>
  <si>
    <t>-647918248</t>
  </si>
  <si>
    <t>Přesun hmot pro trubní vedení hloubené z trub z plastických hmot nebo sklolaminátových pro vodovody, kanalizace, teplovody, produktovody v otevřeném výkopu dopravní vzdálenost do 15 m</t>
  </si>
  <si>
    <t>0,028</t>
  </si>
  <si>
    <t>36</t>
  </si>
  <si>
    <t>998276129</t>
  </si>
  <si>
    <t>Příplatek k přesunu hmot pro trubní vedení z trub z plastických hmot za zvětšený přesun ZKD 5000 m</t>
  </si>
  <si>
    <t>-1918352162</t>
  </si>
  <si>
    <t>Přesun hmot pro trubní vedení hloubené z trub z plastických hmot nebo sklolaminátových Příplatek k cenám za zvětšený přesun přes vymezenou dopravní vzdálenost za každých dalších započatých 5000 m</t>
  </si>
  <si>
    <t>PSV</t>
  </si>
  <si>
    <t>Práce a dodávky PSV</t>
  </si>
  <si>
    <t>721</t>
  </si>
  <si>
    <t>Zdravotechnika - vnitřní kanalizace</t>
  </si>
  <si>
    <t>37</t>
  </si>
  <si>
    <t>721242105</t>
  </si>
  <si>
    <t>Lapač střešních splavenin z PP se zápachovou klapkou a lapacím košem DN 110</t>
  </si>
  <si>
    <t>-1688720295</t>
  </si>
  <si>
    <t>Lapače střešních splavenin polypropylenové (PP) se svislým odtokem DN 110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</si>
</sst>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2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26</v>
      </c>
      <c r="AK17" s="32" t="s">
        <v>27</v>
      </c>
      <c r="AN17" s="27" t="s">
        <v>1</v>
      </c>
      <c r="AR17" s="22"/>
      <c r="BE17" s="31"/>
      <c r="BS17" s="19" t="s">
        <v>31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32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26</v>
      </c>
      <c r="AK20" s="32" t="s">
        <v>27</v>
      </c>
      <c r="AN20" s="27" t="s">
        <v>1</v>
      </c>
      <c r="AR20" s="22"/>
      <c r="BE20" s="31"/>
      <c r="BS20" s="19" t="s">
        <v>31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33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34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35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36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37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38</v>
      </c>
      <c r="E29" s="3"/>
      <c r="F29" s="32" t="s">
        <v>39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40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41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42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43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44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45</v>
      </c>
      <c r="U35" s="50"/>
      <c r="V35" s="50"/>
      <c r="W35" s="50"/>
      <c r="X35" s="52" t="s">
        <v>46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47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48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49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50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49</v>
      </c>
      <c r="AI60" s="41"/>
      <c r="AJ60" s="41"/>
      <c r="AK60" s="41"/>
      <c r="AL60" s="41"/>
      <c r="AM60" s="58" t="s">
        <v>50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51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52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49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50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49</v>
      </c>
      <c r="AI75" s="41"/>
      <c r="AJ75" s="41"/>
      <c r="AK75" s="41"/>
      <c r="AL75" s="41"/>
      <c r="AM75" s="58" t="s">
        <v>50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53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3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Doplnění odtokových žlabů karosárna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Areál Hranečník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13. 1. 2025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 xml:space="preserve"> 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 xml:space="preserve"> </v>
      </c>
      <c r="AN89" s="4"/>
      <c r="AO89" s="4"/>
      <c r="AP89" s="4"/>
      <c r="AQ89" s="38"/>
      <c r="AR89" s="39"/>
      <c r="AS89" s="71" t="s">
        <v>54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32</v>
      </c>
      <c r="AJ90" s="38"/>
      <c r="AK90" s="38"/>
      <c r="AL90" s="38"/>
      <c r="AM90" s="70" t="str">
        <f>IF(E20="","",E20)</f>
        <v xml:space="preserve"> 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55</v>
      </c>
      <c r="D92" s="80"/>
      <c r="E92" s="80"/>
      <c r="F92" s="80"/>
      <c r="G92" s="80"/>
      <c r="H92" s="81"/>
      <c r="I92" s="82" t="s">
        <v>56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57</v>
      </c>
      <c r="AH92" s="80"/>
      <c r="AI92" s="80"/>
      <c r="AJ92" s="80"/>
      <c r="AK92" s="80"/>
      <c r="AL92" s="80"/>
      <c r="AM92" s="80"/>
      <c r="AN92" s="82" t="s">
        <v>58</v>
      </c>
      <c r="AO92" s="80"/>
      <c r="AP92" s="84"/>
      <c r="AQ92" s="85" t="s">
        <v>59</v>
      </c>
      <c r="AR92" s="39"/>
      <c r="AS92" s="86" t="s">
        <v>60</v>
      </c>
      <c r="AT92" s="87" t="s">
        <v>61</v>
      </c>
      <c r="AU92" s="87" t="s">
        <v>62</v>
      </c>
      <c r="AV92" s="87" t="s">
        <v>63</v>
      </c>
      <c r="AW92" s="87" t="s">
        <v>64</v>
      </c>
      <c r="AX92" s="87" t="s">
        <v>65</v>
      </c>
      <c r="AY92" s="87" t="s">
        <v>66</v>
      </c>
      <c r="AZ92" s="87" t="s">
        <v>67</v>
      </c>
      <c r="BA92" s="87" t="s">
        <v>68</v>
      </c>
      <c r="BB92" s="87" t="s">
        <v>69</v>
      </c>
      <c r="BC92" s="87" t="s">
        <v>70</v>
      </c>
      <c r="BD92" s="88" t="s">
        <v>71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72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ROUND(AG95,2)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ROUND(AS95,2)</f>
        <v>0</v>
      </c>
      <c r="AT94" s="99">
        <f>ROUND(SUM(AV94:AW94),2)</f>
        <v>0</v>
      </c>
      <c r="AU94" s="100">
        <f>ROUND(AU95,5)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ROUND(AZ95,2)</f>
        <v>0</v>
      </c>
      <c r="BA94" s="99">
        <f>ROUND(BA95,2)</f>
        <v>0</v>
      </c>
      <c r="BB94" s="99">
        <f>ROUND(BB95,2)</f>
        <v>0</v>
      </c>
      <c r="BC94" s="99">
        <f>ROUND(BC95,2)</f>
        <v>0</v>
      </c>
      <c r="BD94" s="101">
        <f>ROUND(BD95,2)</f>
        <v>0</v>
      </c>
      <c r="BE94" s="6"/>
      <c r="BS94" s="102" t="s">
        <v>73</v>
      </c>
      <c r="BT94" s="102" t="s">
        <v>74</v>
      </c>
      <c r="BV94" s="102" t="s">
        <v>75</v>
      </c>
      <c r="BW94" s="102" t="s">
        <v>4</v>
      </c>
      <c r="BX94" s="102" t="s">
        <v>76</v>
      </c>
      <c r="CL94" s="102" t="s">
        <v>1</v>
      </c>
    </row>
    <row r="95" s="7" customFormat="1" ht="16.5" customHeight="1">
      <c r="A95" s="103" t="s">
        <v>77</v>
      </c>
      <c r="B95" s="104"/>
      <c r="C95" s="105"/>
      <c r="D95" s="106" t="s">
        <v>14</v>
      </c>
      <c r="E95" s="106"/>
      <c r="F95" s="106"/>
      <c r="G95" s="106"/>
      <c r="H95" s="106"/>
      <c r="I95" s="107"/>
      <c r="J95" s="106" t="s">
        <v>17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'3 - Doplnění odtokových ž...'!J28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78</v>
      </c>
      <c r="AR95" s="104"/>
      <c r="AS95" s="110">
        <v>0</v>
      </c>
      <c r="AT95" s="111">
        <f>ROUND(SUM(AV95:AW95),2)</f>
        <v>0</v>
      </c>
      <c r="AU95" s="112">
        <f>'3 - Doplnění odtokových ž...'!P123</f>
        <v>0</v>
      </c>
      <c r="AV95" s="111">
        <f>'3 - Doplnění odtokových ž...'!J31</f>
        <v>0</v>
      </c>
      <c r="AW95" s="111">
        <f>'3 - Doplnění odtokových ž...'!J32</f>
        <v>0</v>
      </c>
      <c r="AX95" s="111">
        <f>'3 - Doplnění odtokových ž...'!J33</f>
        <v>0</v>
      </c>
      <c r="AY95" s="111">
        <f>'3 - Doplnění odtokových ž...'!J34</f>
        <v>0</v>
      </c>
      <c r="AZ95" s="111">
        <f>'3 - Doplnění odtokových ž...'!F31</f>
        <v>0</v>
      </c>
      <c r="BA95" s="111">
        <f>'3 - Doplnění odtokových ž...'!F32</f>
        <v>0</v>
      </c>
      <c r="BB95" s="111">
        <f>'3 - Doplnění odtokových ž...'!F33</f>
        <v>0</v>
      </c>
      <c r="BC95" s="111">
        <f>'3 - Doplnění odtokových ž...'!F34</f>
        <v>0</v>
      </c>
      <c r="BD95" s="113">
        <f>'3 - Doplnění odtokových ž...'!F35</f>
        <v>0</v>
      </c>
      <c r="BE95" s="7"/>
      <c r="BT95" s="114" t="s">
        <v>79</v>
      </c>
      <c r="BU95" s="114" t="s">
        <v>80</v>
      </c>
      <c r="BV95" s="114" t="s">
        <v>75</v>
      </c>
      <c r="BW95" s="114" t="s">
        <v>4</v>
      </c>
      <c r="BX95" s="114" t="s">
        <v>76</v>
      </c>
      <c r="CL95" s="114" t="s">
        <v>1</v>
      </c>
    </row>
    <row r="96" s="2" customFormat="1" ht="30" customHeight="1">
      <c r="A96" s="38"/>
      <c r="B96" s="39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9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s="2" customFormat="1" ht="6.96" customHeight="1">
      <c r="A97" s="38"/>
      <c r="B97" s="60"/>
      <c r="C97" s="61"/>
      <c r="D97" s="61"/>
      <c r="E97" s="61"/>
      <c r="F97" s="61"/>
      <c r="G97" s="61"/>
      <c r="H97" s="61"/>
      <c r="I97" s="61"/>
      <c r="J97" s="61"/>
      <c r="K97" s="61"/>
      <c r="L97" s="61"/>
      <c r="M97" s="61"/>
      <c r="N97" s="61"/>
      <c r="O97" s="61"/>
      <c r="P97" s="61"/>
      <c r="Q97" s="61"/>
      <c r="R97" s="61"/>
      <c r="S97" s="61"/>
      <c r="T97" s="61"/>
      <c r="U97" s="61"/>
      <c r="V97" s="61"/>
      <c r="W97" s="61"/>
      <c r="X97" s="61"/>
      <c r="Y97" s="61"/>
      <c r="Z97" s="61"/>
      <c r="AA97" s="61"/>
      <c r="AB97" s="61"/>
      <c r="AC97" s="61"/>
      <c r="AD97" s="61"/>
      <c r="AE97" s="61"/>
      <c r="AF97" s="61"/>
      <c r="AG97" s="61"/>
      <c r="AH97" s="61"/>
      <c r="AI97" s="61"/>
      <c r="AJ97" s="61"/>
      <c r="AK97" s="61"/>
      <c r="AL97" s="61"/>
      <c r="AM97" s="61"/>
      <c r="AN97" s="61"/>
      <c r="AO97" s="61"/>
      <c r="AP97" s="61"/>
      <c r="AQ97" s="61"/>
      <c r="AR97" s="39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</sheetData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3 - Doplnění odtokových ž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4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81</v>
      </c>
    </row>
    <row r="4" s="1" customFormat="1" ht="24.96" customHeight="1">
      <c r="B4" s="22"/>
      <c r="D4" s="23" t="s">
        <v>82</v>
      </c>
      <c r="L4" s="22"/>
      <c r="M4" s="115" t="s">
        <v>10</v>
      </c>
      <c r="AT4" s="19" t="s">
        <v>3</v>
      </c>
    </row>
    <row r="5" s="1" customFormat="1" ht="6.96" customHeight="1">
      <c r="B5" s="22"/>
      <c r="L5" s="22"/>
    </row>
    <row r="6" s="2" customFormat="1" ht="12" customHeight="1">
      <c r="A6" s="38"/>
      <c r="B6" s="39"/>
      <c r="C6" s="38"/>
      <c r="D6" s="32" t="s">
        <v>16</v>
      </c>
      <c r="E6" s="38"/>
      <c r="F6" s="38"/>
      <c r="G6" s="38"/>
      <c r="H6" s="38"/>
      <c r="I6" s="38"/>
      <c r="J6" s="38"/>
      <c r="K6" s="38"/>
      <c r="L6" s="55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</row>
    <row r="7" s="2" customFormat="1" ht="16.5" customHeight="1">
      <c r="A7" s="38"/>
      <c r="B7" s="39"/>
      <c r="C7" s="38"/>
      <c r="D7" s="38"/>
      <c r="E7" s="67" t="s">
        <v>17</v>
      </c>
      <c r="F7" s="38"/>
      <c r="G7" s="38"/>
      <c r="H7" s="38"/>
      <c r="I7" s="38"/>
      <c r="J7" s="38"/>
      <c r="K7" s="38"/>
      <c r="L7" s="55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</row>
    <row r="8" s="2" customFormat="1">
      <c r="A8" s="38"/>
      <c r="B8" s="39"/>
      <c r="C8" s="38"/>
      <c r="D8" s="38"/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2" customHeight="1">
      <c r="A9" s="38"/>
      <c r="B9" s="39"/>
      <c r="C9" s="38"/>
      <c r="D9" s="32" t="s">
        <v>18</v>
      </c>
      <c r="E9" s="38"/>
      <c r="F9" s="27" t="s">
        <v>1</v>
      </c>
      <c r="G9" s="38"/>
      <c r="H9" s="38"/>
      <c r="I9" s="32" t="s">
        <v>19</v>
      </c>
      <c r="J9" s="27" t="s">
        <v>1</v>
      </c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 ht="12" customHeight="1">
      <c r="A10" s="38"/>
      <c r="B10" s="39"/>
      <c r="C10" s="38"/>
      <c r="D10" s="32" t="s">
        <v>20</v>
      </c>
      <c r="E10" s="38"/>
      <c r="F10" s="27" t="s">
        <v>21</v>
      </c>
      <c r="G10" s="38"/>
      <c r="H10" s="38"/>
      <c r="I10" s="32" t="s">
        <v>22</v>
      </c>
      <c r="J10" s="69" t="str">
        <f>'Rekapitulace stavby'!AN8</f>
        <v>13. 1. 2025</v>
      </c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0.8" customHeight="1">
      <c r="A11" s="38"/>
      <c r="B11" s="39"/>
      <c r="C11" s="38"/>
      <c r="D11" s="38"/>
      <c r="E11" s="38"/>
      <c r="F11" s="38"/>
      <c r="G11" s="38"/>
      <c r="H11" s="38"/>
      <c r="I11" s="38"/>
      <c r="J11" s="38"/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24</v>
      </c>
      <c r="E12" s="38"/>
      <c r="F12" s="38"/>
      <c r="G12" s="38"/>
      <c r="H12" s="38"/>
      <c r="I12" s="32" t="s">
        <v>25</v>
      </c>
      <c r="J12" s="27" t="str">
        <f>IF('Rekapitulace stavby'!AN10="","",'Rekapitulace stavby'!AN10)</f>
        <v/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8" customHeight="1">
      <c r="A13" s="38"/>
      <c r="B13" s="39"/>
      <c r="C13" s="38"/>
      <c r="D13" s="38"/>
      <c r="E13" s="27" t="str">
        <f>IF('Rekapitulace stavby'!E11="","",'Rekapitulace stavby'!E11)</f>
        <v xml:space="preserve"> </v>
      </c>
      <c r="F13" s="38"/>
      <c r="G13" s="38"/>
      <c r="H13" s="38"/>
      <c r="I13" s="32" t="s">
        <v>27</v>
      </c>
      <c r="J13" s="27" t="str">
        <f>IF('Rekapitulace stavby'!AN11="","",'Rekapitulace stavby'!AN11)</f>
        <v/>
      </c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6.96" customHeight="1">
      <c r="A14" s="38"/>
      <c r="B14" s="39"/>
      <c r="C14" s="38"/>
      <c r="D14" s="38"/>
      <c r="E14" s="38"/>
      <c r="F14" s="38"/>
      <c r="G14" s="38"/>
      <c r="H14" s="38"/>
      <c r="I14" s="38"/>
      <c r="J14" s="38"/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2" customHeight="1">
      <c r="A15" s="38"/>
      <c r="B15" s="39"/>
      <c r="C15" s="38"/>
      <c r="D15" s="32" t="s">
        <v>28</v>
      </c>
      <c r="E15" s="38"/>
      <c r="F15" s="38"/>
      <c r="G15" s="38"/>
      <c r="H15" s="38"/>
      <c r="I15" s="32" t="s">
        <v>25</v>
      </c>
      <c r="J15" s="33" t="str">
        <f>'Rekapitulace stavby'!AN13</f>
        <v>Vyplň údaj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18" customHeight="1">
      <c r="A16" s="38"/>
      <c r="B16" s="39"/>
      <c r="C16" s="38"/>
      <c r="D16" s="38"/>
      <c r="E16" s="33" t="str">
        <f>'Rekapitulace stavby'!E14</f>
        <v>Vyplň údaj</v>
      </c>
      <c r="F16" s="27"/>
      <c r="G16" s="27"/>
      <c r="H16" s="27"/>
      <c r="I16" s="32" t="s">
        <v>27</v>
      </c>
      <c r="J16" s="33" t="str">
        <f>'Rekapitulace stavby'!AN14</f>
        <v>Vyplň údaj</v>
      </c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6.96" customHeight="1">
      <c r="A17" s="38"/>
      <c r="B17" s="39"/>
      <c r="C17" s="38"/>
      <c r="D17" s="38"/>
      <c r="E17" s="38"/>
      <c r="F17" s="38"/>
      <c r="G17" s="38"/>
      <c r="H17" s="38"/>
      <c r="I17" s="38"/>
      <c r="J17" s="38"/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2" customHeight="1">
      <c r="A18" s="38"/>
      <c r="B18" s="39"/>
      <c r="C18" s="38"/>
      <c r="D18" s="32" t="s">
        <v>30</v>
      </c>
      <c r="E18" s="38"/>
      <c r="F18" s="38"/>
      <c r="G18" s="38"/>
      <c r="H18" s="38"/>
      <c r="I18" s="32" t="s">
        <v>25</v>
      </c>
      <c r="J18" s="27" t="str">
        <f>IF('Rekapitulace stavby'!AN16="","",'Rekapitulace stavby'!AN16)</f>
        <v/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18" customHeight="1">
      <c r="A19" s="38"/>
      <c r="B19" s="39"/>
      <c r="C19" s="38"/>
      <c r="D19" s="38"/>
      <c r="E19" s="27" t="str">
        <f>IF('Rekapitulace stavby'!E17="","",'Rekapitulace stavby'!E17)</f>
        <v xml:space="preserve"> </v>
      </c>
      <c r="F19" s="38"/>
      <c r="G19" s="38"/>
      <c r="H19" s="38"/>
      <c r="I19" s="32" t="s">
        <v>27</v>
      </c>
      <c r="J19" s="27" t="str">
        <f>IF('Rekapitulace stavby'!AN17="","",'Rekapitulace stavby'!AN17)</f>
        <v/>
      </c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6.96" customHeight="1">
      <c r="A20" s="38"/>
      <c r="B20" s="39"/>
      <c r="C20" s="38"/>
      <c r="D20" s="38"/>
      <c r="E20" s="38"/>
      <c r="F20" s="38"/>
      <c r="G20" s="38"/>
      <c r="H20" s="38"/>
      <c r="I20" s="38"/>
      <c r="J20" s="38"/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2" customHeight="1">
      <c r="A21" s="38"/>
      <c r="B21" s="39"/>
      <c r="C21" s="38"/>
      <c r="D21" s="32" t="s">
        <v>32</v>
      </c>
      <c r="E21" s="38"/>
      <c r="F21" s="38"/>
      <c r="G21" s="38"/>
      <c r="H21" s="38"/>
      <c r="I21" s="32" t="s">
        <v>25</v>
      </c>
      <c r="J21" s="27" t="str">
        <f>IF('Rekapitulace stavby'!AN19="","",'Rekapitulace stavby'!AN19)</f>
        <v/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18" customHeight="1">
      <c r="A22" s="38"/>
      <c r="B22" s="39"/>
      <c r="C22" s="38"/>
      <c r="D22" s="38"/>
      <c r="E22" s="27" t="str">
        <f>IF('Rekapitulace stavby'!E20="","",'Rekapitulace stavby'!E20)</f>
        <v xml:space="preserve"> </v>
      </c>
      <c r="F22" s="38"/>
      <c r="G22" s="38"/>
      <c r="H22" s="38"/>
      <c r="I22" s="32" t="s">
        <v>27</v>
      </c>
      <c r="J22" s="27" t="str">
        <f>IF('Rekapitulace stavby'!AN20="","",'Rekapitulace stavby'!AN20)</f>
        <v/>
      </c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6.96" customHeight="1">
      <c r="A23" s="38"/>
      <c r="B23" s="39"/>
      <c r="C23" s="38"/>
      <c r="D23" s="38"/>
      <c r="E23" s="38"/>
      <c r="F23" s="38"/>
      <c r="G23" s="38"/>
      <c r="H23" s="38"/>
      <c r="I23" s="38"/>
      <c r="J23" s="38"/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2" customHeight="1">
      <c r="A24" s="38"/>
      <c r="B24" s="39"/>
      <c r="C24" s="38"/>
      <c r="D24" s="32" t="s">
        <v>33</v>
      </c>
      <c r="E24" s="38"/>
      <c r="F24" s="38"/>
      <c r="G24" s="38"/>
      <c r="H24" s="38"/>
      <c r="I24" s="38"/>
      <c r="J24" s="38"/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8" customFormat="1" ht="16.5" customHeight="1">
      <c r="A25" s="116"/>
      <c r="B25" s="117"/>
      <c r="C25" s="116"/>
      <c r="D25" s="116"/>
      <c r="E25" s="36" t="s">
        <v>1</v>
      </c>
      <c r="F25" s="36"/>
      <c r="G25" s="36"/>
      <c r="H25" s="36"/>
      <c r="I25" s="116"/>
      <c r="J25" s="116"/>
      <c r="K25" s="116"/>
      <c r="L25" s="118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</row>
    <row r="26" s="2" customFormat="1" ht="6.96" customHeight="1">
      <c r="A26" s="38"/>
      <c r="B26" s="39"/>
      <c r="C26" s="38"/>
      <c r="D26" s="38"/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2" customFormat="1" ht="6.96" customHeight="1">
      <c r="A27" s="38"/>
      <c r="B27" s="39"/>
      <c r="C27" s="38"/>
      <c r="D27" s="90"/>
      <c r="E27" s="90"/>
      <c r="F27" s="90"/>
      <c r="G27" s="90"/>
      <c r="H27" s="90"/>
      <c r="I27" s="90"/>
      <c r="J27" s="90"/>
      <c r="K27" s="90"/>
      <c r="L27" s="55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</row>
    <row r="28" s="2" customFormat="1" ht="25.44" customHeight="1">
      <c r="A28" s="38"/>
      <c r="B28" s="39"/>
      <c r="C28" s="38"/>
      <c r="D28" s="119" t="s">
        <v>34</v>
      </c>
      <c r="E28" s="38"/>
      <c r="F28" s="38"/>
      <c r="G28" s="38"/>
      <c r="H28" s="38"/>
      <c r="I28" s="38"/>
      <c r="J28" s="96">
        <f>ROUND(J123, 2)</f>
        <v>0</v>
      </c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14.4" customHeight="1">
      <c r="A30" s="38"/>
      <c r="B30" s="39"/>
      <c r="C30" s="38"/>
      <c r="D30" s="38"/>
      <c r="E30" s="38"/>
      <c r="F30" s="43" t="s">
        <v>36</v>
      </c>
      <c r="G30" s="38"/>
      <c r="H30" s="38"/>
      <c r="I30" s="43" t="s">
        <v>35</v>
      </c>
      <c r="J30" s="43" t="s">
        <v>37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14.4" customHeight="1">
      <c r="A31" s="38"/>
      <c r="B31" s="39"/>
      <c r="C31" s="38"/>
      <c r="D31" s="120" t="s">
        <v>38</v>
      </c>
      <c r="E31" s="32" t="s">
        <v>39</v>
      </c>
      <c r="F31" s="121">
        <f>ROUND((SUM(BE123:BE261)),  2)</f>
        <v>0</v>
      </c>
      <c r="G31" s="38"/>
      <c r="H31" s="38"/>
      <c r="I31" s="122">
        <v>0.20999999999999999</v>
      </c>
      <c r="J31" s="121">
        <f>ROUND(((SUM(BE123:BE261))*I31),  2)</f>
        <v>0</v>
      </c>
      <c r="K31" s="38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2" t="s">
        <v>40</v>
      </c>
      <c r="F32" s="121">
        <f>ROUND((SUM(BF123:BF261)),  2)</f>
        <v>0</v>
      </c>
      <c r="G32" s="38"/>
      <c r="H32" s="38"/>
      <c r="I32" s="122">
        <v>0.12</v>
      </c>
      <c r="J32" s="121">
        <f>ROUND(((SUM(BF123:BF261))*I32),  2)</f>
        <v>0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hidden="1" s="2" customFormat="1" ht="14.4" customHeight="1">
      <c r="A33" s="38"/>
      <c r="B33" s="39"/>
      <c r="C33" s="38"/>
      <c r="D33" s="38"/>
      <c r="E33" s="32" t="s">
        <v>41</v>
      </c>
      <c r="F33" s="121">
        <f>ROUND((SUM(BG123:BG261)),  2)</f>
        <v>0</v>
      </c>
      <c r="G33" s="38"/>
      <c r="H33" s="38"/>
      <c r="I33" s="122">
        <v>0.20999999999999999</v>
      </c>
      <c r="J33" s="121">
        <f>0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hidden="1" s="2" customFormat="1" ht="14.4" customHeight="1">
      <c r="A34" s="38"/>
      <c r="B34" s="39"/>
      <c r="C34" s="38"/>
      <c r="D34" s="38"/>
      <c r="E34" s="32" t="s">
        <v>42</v>
      </c>
      <c r="F34" s="121">
        <f>ROUND((SUM(BH123:BH261)),  2)</f>
        <v>0</v>
      </c>
      <c r="G34" s="38"/>
      <c r="H34" s="38"/>
      <c r="I34" s="122">
        <v>0.12</v>
      </c>
      <c r="J34" s="121">
        <f>0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1">
        <f>ROUND((SUM(BI123:BI261)),  2)</f>
        <v>0</v>
      </c>
      <c r="G35" s="38"/>
      <c r="H35" s="38"/>
      <c r="I35" s="122">
        <v>0</v>
      </c>
      <c r="J35" s="121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s="2" customFormat="1" ht="25.44" customHeight="1">
      <c r="A37" s="38"/>
      <c r="B37" s="39"/>
      <c r="C37" s="123"/>
      <c r="D37" s="124" t="s">
        <v>44</v>
      </c>
      <c r="E37" s="81"/>
      <c r="F37" s="81"/>
      <c r="G37" s="125" t="s">
        <v>45</v>
      </c>
      <c r="H37" s="126" t="s">
        <v>46</v>
      </c>
      <c r="I37" s="81"/>
      <c r="J37" s="127">
        <f>SUM(J28:J35)</f>
        <v>0</v>
      </c>
      <c r="K37" s="12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14.4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1" customFormat="1" ht="14.4" customHeight="1">
      <c r="B39" s="22"/>
      <c r="L39" s="22"/>
    </row>
    <row r="40" s="1" customFormat="1" ht="14.4" customHeight="1">
      <c r="B40" s="22"/>
      <c r="L40" s="22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47</v>
      </c>
      <c r="E50" s="57"/>
      <c r="F50" s="57"/>
      <c r="G50" s="56" t="s">
        <v>48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49</v>
      </c>
      <c r="E61" s="41"/>
      <c r="F61" s="129" t="s">
        <v>50</v>
      </c>
      <c r="G61" s="58" t="s">
        <v>49</v>
      </c>
      <c r="H61" s="41"/>
      <c r="I61" s="41"/>
      <c r="J61" s="130" t="s">
        <v>50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51</v>
      </c>
      <c r="E65" s="59"/>
      <c r="F65" s="59"/>
      <c r="G65" s="56" t="s">
        <v>52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49</v>
      </c>
      <c r="E76" s="41"/>
      <c r="F76" s="129" t="s">
        <v>50</v>
      </c>
      <c r="G76" s="58" t="s">
        <v>49</v>
      </c>
      <c r="H76" s="41"/>
      <c r="I76" s="41"/>
      <c r="J76" s="130" t="s">
        <v>50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83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38"/>
      <c r="D85" s="38"/>
      <c r="E85" s="67" t="str">
        <f>E7</f>
        <v>Doplnění odtokových žlabů karosárna</v>
      </c>
      <c r="F85" s="38"/>
      <c r="G85" s="38"/>
      <c r="H85" s="38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2" customHeight="1">
      <c r="A87" s="38"/>
      <c r="B87" s="39"/>
      <c r="C87" s="32" t="s">
        <v>20</v>
      </c>
      <c r="D87" s="38"/>
      <c r="E87" s="38"/>
      <c r="F87" s="27" t="str">
        <f>F10</f>
        <v>Areál Hranečník</v>
      </c>
      <c r="G87" s="38"/>
      <c r="H87" s="38"/>
      <c r="I87" s="32" t="s">
        <v>22</v>
      </c>
      <c r="J87" s="69" t="str">
        <f>IF(J10="","",J10)</f>
        <v>13. 1. 2025</v>
      </c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5.15" customHeight="1">
      <c r="A89" s="38"/>
      <c r="B89" s="39"/>
      <c r="C89" s="32" t="s">
        <v>24</v>
      </c>
      <c r="D89" s="38"/>
      <c r="E89" s="38"/>
      <c r="F89" s="27" t="str">
        <f>E13</f>
        <v xml:space="preserve"> </v>
      </c>
      <c r="G89" s="38"/>
      <c r="H89" s="38"/>
      <c r="I89" s="32" t="s">
        <v>30</v>
      </c>
      <c r="J89" s="36" t="str">
        <f>E19</f>
        <v xml:space="preserve"> 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15.15" customHeight="1">
      <c r="A90" s="38"/>
      <c r="B90" s="39"/>
      <c r="C90" s="32" t="s">
        <v>28</v>
      </c>
      <c r="D90" s="38"/>
      <c r="E90" s="38"/>
      <c r="F90" s="27" t="str">
        <f>IF(E16="","",E16)</f>
        <v>Vyplň údaj</v>
      </c>
      <c r="G90" s="38"/>
      <c r="H90" s="38"/>
      <c r="I90" s="32" t="s">
        <v>32</v>
      </c>
      <c r="J90" s="36" t="str">
        <f>E22</f>
        <v xml:space="preserve"> </v>
      </c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0.32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29.28" customHeight="1">
      <c r="A92" s="38"/>
      <c r="B92" s="39"/>
      <c r="C92" s="131" t="s">
        <v>84</v>
      </c>
      <c r="D92" s="123"/>
      <c r="E92" s="123"/>
      <c r="F92" s="123"/>
      <c r="G92" s="123"/>
      <c r="H92" s="123"/>
      <c r="I92" s="123"/>
      <c r="J92" s="132" t="s">
        <v>85</v>
      </c>
      <c r="K92" s="123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2.8" customHeight="1">
      <c r="A94" s="38"/>
      <c r="B94" s="39"/>
      <c r="C94" s="133" t="s">
        <v>86</v>
      </c>
      <c r="D94" s="38"/>
      <c r="E94" s="38"/>
      <c r="F94" s="38"/>
      <c r="G94" s="38"/>
      <c r="H94" s="38"/>
      <c r="I94" s="38"/>
      <c r="J94" s="96">
        <f>J123</f>
        <v>0</v>
      </c>
      <c r="K94" s="38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U94" s="19" t="s">
        <v>87</v>
      </c>
    </row>
    <row r="95" s="9" customFormat="1" ht="24.96" customHeight="1">
      <c r="A95" s="9"/>
      <c r="B95" s="134"/>
      <c r="C95" s="9"/>
      <c r="D95" s="135" t="s">
        <v>88</v>
      </c>
      <c r="E95" s="136"/>
      <c r="F95" s="136"/>
      <c r="G95" s="136"/>
      <c r="H95" s="136"/>
      <c r="I95" s="136"/>
      <c r="J95" s="137">
        <f>J124</f>
        <v>0</v>
      </c>
      <c r="K95" s="9"/>
      <c r="L95" s="134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38"/>
      <c r="C96" s="10"/>
      <c r="D96" s="139" t="s">
        <v>89</v>
      </c>
      <c r="E96" s="140"/>
      <c r="F96" s="140"/>
      <c r="G96" s="140"/>
      <c r="H96" s="140"/>
      <c r="I96" s="140"/>
      <c r="J96" s="141">
        <f>J125</f>
        <v>0</v>
      </c>
      <c r="K96" s="10"/>
      <c r="L96" s="138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38"/>
      <c r="C97" s="10"/>
      <c r="D97" s="139" t="s">
        <v>90</v>
      </c>
      <c r="E97" s="140"/>
      <c r="F97" s="140"/>
      <c r="G97" s="140"/>
      <c r="H97" s="140"/>
      <c r="I97" s="140"/>
      <c r="J97" s="141">
        <f>J136</f>
        <v>0</v>
      </c>
      <c r="K97" s="10"/>
      <c r="L97" s="138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38"/>
      <c r="C98" s="10"/>
      <c r="D98" s="139" t="s">
        <v>91</v>
      </c>
      <c r="E98" s="140"/>
      <c r="F98" s="140"/>
      <c r="G98" s="140"/>
      <c r="H98" s="140"/>
      <c r="I98" s="140"/>
      <c r="J98" s="141">
        <f>J159</f>
        <v>0</v>
      </c>
      <c r="K98" s="10"/>
      <c r="L98" s="138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38"/>
      <c r="C99" s="10"/>
      <c r="D99" s="139" t="s">
        <v>92</v>
      </c>
      <c r="E99" s="140"/>
      <c r="F99" s="140"/>
      <c r="G99" s="140"/>
      <c r="H99" s="140"/>
      <c r="I99" s="140"/>
      <c r="J99" s="141">
        <f>J160</f>
        <v>0</v>
      </c>
      <c r="K99" s="10"/>
      <c r="L99" s="138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38"/>
      <c r="C100" s="10"/>
      <c r="D100" s="139" t="s">
        <v>93</v>
      </c>
      <c r="E100" s="140"/>
      <c r="F100" s="140"/>
      <c r="G100" s="140"/>
      <c r="H100" s="140"/>
      <c r="I100" s="140"/>
      <c r="J100" s="141">
        <f>J176</f>
        <v>0</v>
      </c>
      <c r="K100" s="10"/>
      <c r="L100" s="138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38"/>
      <c r="C101" s="10"/>
      <c r="D101" s="139" t="s">
        <v>94</v>
      </c>
      <c r="E101" s="140"/>
      <c r="F101" s="140"/>
      <c r="G101" s="140"/>
      <c r="H101" s="140"/>
      <c r="I101" s="140"/>
      <c r="J101" s="141">
        <f>J205</f>
        <v>0</v>
      </c>
      <c r="K101" s="10"/>
      <c r="L101" s="138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38"/>
      <c r="C102" s="10"/>
      <c r="D102" s="139" t="s">
        <v>95</v>
      </c>
      <c r="E102" s="140"/>
      <c r="F102" s="140"/>
      <c r="G102" s="140"/>
      <c r="H102" s="140"/>
      <c r="I102" s="140"/>
      <c r="J102" s="141">
        <f>J238</f>
        <v>0</v>
      </c>
      <c r="K102" s="10"/>
      <c r="L102" s="138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38"/>
      <c r="C103" s="10"/>
      <c r="D103" s="139" t="s">
        <v>96</v>
      </c>
      <c r="E103" s="140"/>
      <c r="F103" s="140"/>
      <c r="G103" s="140"/>
      <c r="H103" s="140"/>
      <c r="I103" s="140"/>
      <c r="J103" s="141">
        <f>J246</f>
        <v>0</v>
      </c>
      <c r="K103" s="10"/>
      <c r="L103" s="138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34"/>
      <c r="C104" s="9"/>
      <c r="D104" s="135" t="s">
        <v>97</v>
      </c>
      <c r="E104" s="136"/>
      <c r="F104" s="136"/>
      <c r="G104" s="136"/>
      <c r="H104" s="136"/>
      <c r="I104" s="136"/>
      <c r="J104" s="137">
        <f>J258</f>
        <v>0</v>
      </c>
      <c r="K104" s="9"/>
      <c r="L104" s="134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38"/>
      <c r="C105" s="10"/>
      <c r="D105" s="139" t="s">
        <v>98</v>
      </c>
      <c r="E105" s="140"/>
      <c r="F105" s="140"/>
      <c r="G105" s="140"/>
      <c r="H105" s="140"/>
      <c r="I105" s="140"/>
      <c r="J105" s="141">
        <f>J259</f>
        <v>0</v>
      </c>
      <c r="K105" s="10"/>
      <c r="L105" s="138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38"/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0"/>
      <c r="C107" s="61"/>
      <c r="D107" s="61"/>
      <c r="E107" s="61"/>
      <c r="F107" s="61"/>
      <c r="G107" s="61"/>
      <c r="H107" s="61"/>
      <c r="I107" s="61"/>
      <c r="J107" s="61"/>
      <c r="K107" s="61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2"/>
      <c r="C111" s="63"/>
      <c r="D111" s="63"/>
      <c r="E111" s="63"/>
      <c r="F111" s="63"/>
      <c r="G111" s="63"/>
      <c r="H111" s="63"/>
      <c r="I111" s="63"/>
      <c r="J111" s="63"/>
      <c r="K111" s="63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99</v>
      </c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38"/>
      <c r="D115" s="38"/>
      <c r="E115" s="67" t="str">
        <f>E7</f>
        <v>Doplnění odtokových žlabů karosárna</v>
      </c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38"/>
      <c r="D116" s="38"/>
      <c r="E116" s="38"/>
      <c r="F116" s="38"/>
      <c r="G116" s="38"/>
      <c r="H116" s="38"/>
      <c r="I116" s="38"/>
      <c r="J116" s="38"/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2" customHeight="1">
      <c r="A117" s="38"/>
      <c r="B117" s="39"/>
      <c r="C117" s="32" t="s">
        <v>20</v>
      </c>
      <c r="D117" s="38"/>
      <c r="E117" s="38"/>
      <c r="F117" s="27" t="str">
        <f>F10</f>
        <v>Areál Hranečník</v>
      </c>
      <c r="G117" s="38"/>
      <c r="H117" s="38"/>
      <c r="I117" s="32" t="s">
        <v>22</v>
      </c>
      <c r="J117" s="69" t="str">
        <f>IF(J10="","",J10)</f>
        <v>13. 1. 2025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5.15" customHeight="1">
      <c r="A119" s="38"/>
      <c r="B119" s="39"/>
      <c r="C119" s="32" t="s">
        <v>24</v>
      </c>
      <c r="D119" s="38"/>
      <c r="E119" s="38"/>
      <c r="F119" s="27" t="str">
        <f>E13</f>
        <v xml:space="preserve"> </v>
      </c>
      <c r="G119" s="38"/>
      <c r="H119" s="38"/>
      <c r="I119" s="32" t="s">
        <v>30</v>
      </c>
      <c r="J119" s="36" t="str">
        <f>E19</f>
        <v xml:space="preserve"> </v>
      </c>
      <c r="K119" s="38"/>
      <c r="L119" s="55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15.15" customHeight="1">
      <c r="A120" s="38"/>
      <c r="B120" s="39"/>
      <c r="C120" s="32" t="s">
        <v>28</v>
      </c>
      <c r="D120" s="38"/>
      <c r="E120" s="38"/>
      <c r="F120" s="27" t="str">
        <f>IF(E16="","",E16)</f>
        <v>Vyplň údaj</v>
      </c>
      <c r="G120" s="38"/>
      <c r="H120" s="38"/>
      <c r="I120" s="32" t="s">
        <v>32</v>
      </c>
      <c r="J120" s="36" t="str">
        <f>E22</f>
        <v xml:space="preserve"> </v>
      </c>
      <c r="K120" s="38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10.32" customHeight="1">
      <c r="A121" s="38"/>
      <c r="B121" s="39"/>
      <c r="C121" s="38"/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11" customFormat="1" ht="29.28" customHeight="1">
      <c r="A122" s="142"/>
      <c r="B122" s="143"/>
      <c r="C122" s="144" t="s">
        <v>100</v>
      </c>
      <c r="D122" s="145" t="s">
        <v>59</v>
      </c>
      <c r="E122" s="145" t="s">
        <v>55</v>
      </c>
      <c r="F122" s="145" t="s">
        <v>56</v>
      </c>
      <c r="G122" s="145" t="s">
        <v>101</v>
      </c>
      <c r="H122" s="145" t="s">
        <v>102</v>
      </c>
      <c r="I122" s="145" t="s">
        <v>103</v>
      </c>
      <c r="J122" s="145" t="s">
        <v>85</v>
      </c>
      <c r="K122" s="146" t="s">
        <v>104</v>
      </c>
      <c r="L122" s="147"/>
      <c r="M122" s="86" t="s">
        <v>1</v>
      </c>
      <c r="N122" s="87" t="s">
        <v>38</v>
      </c>
      <c r="O122" s="87" t="s">
        <v>105</v>
      </c>
      <c r="P122" s="87" t="s">
        <v>106</v>
      </c>
      <c r="Q122" s="87" t="s">
        <v>107</v>
      </c>
      <c r="R122" s="87" t="s">
        <v>108</v>
      </c>
      <c r="S122" s="87" t="s">
        <v>109</v>
      </c>
      <c r="T122" s="88" t="s">
        <v>110</v>
      </c>
      <c r="U122" s="142"/>
      <c r="V122" s="142"/>
      <c r="W122" s="142"/>
      <c r="X122" s="142"/>
      <c r="Y122" s="142"/>
      <c r="Z122" s="142"/>
      <c r="AA122" s="142"/>
      <c r="AB122" s="142"/>
      <c r="AC122" s="142"/>
      <c r="AD122" s="142"/>
      <c r="AE122" s="142"/>
    </row>
    <row r="123" s="2" customFormat="1" ht="22.8" customHeight="1">
      <c r="A123" s="38"/>
      <c r="B123" s="39"/>
      <c r="C123" s="93" t="s">
        <v>111</v>
      </c>
      <c r="D123" s="38"/>
      <c r="E123" s="38"/>
      <c r="F123" s="38"/>
      <c r="G123" s="38"/>
      <c r="H123" s="38"/>
      <c r="I123" s="38"/>
      <c r="J123" s="148">
        <f>BK123</f>
        <v>0</v>
      </c>
      <c r="K123" s="38"/>
      <c r="L123" s="39"/>
      <c r="M123" s="89"/>
      <c r="N123" s="73"/>
      <c r="O123" s="90"/>
      <c r="P123" s="149">
        <f>P124+P258</f>
        <v>0</v>
      </c>
      <c r="Q123" s="90"/>
      <c r="R123" s="149">
        <f>R124+R258</f>
        <v>20.407585150000003</v>
      </c>
      <c r="S123" s="90"/>
      <c r="T123" s="150">
        <f>T124+T258</f>
        <v>15.226000000000001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T123" s="19" t="s">
        <v>73</v>
      </c>
      <c r="AU123" s="19" t="s">
        <v>87</v>
      </c>
      <c r="BK123" s="151">
        <f>BK124+BK258</f>
        <v>0</v>
      </c>
    </row>
    <row r="124" s="12" customFormat="1" ht="25.92" customHeight="1">
      <c r="A124" s="12"/>
      <c r="B124" s="152"/>
      <c r="C124" s="12"/>
      <c r="D124" s="153" t="s">
        <v>73</v>
      </c>
      <c r="E124" s="154" t="s">
        <v>112</v>
      </c>
      <c r="F124" s="154" t="s">
        <v>113</v>
      </c>
      <c r="G124" s="12"/>
      <c r="H124" s="12"/>
      <c r="I124" s="155"/>
      <c r="J124" s="156">
        <f>BK124</f>
        <v>0</v>
      </c>
      <c r="K124" s="12"/>
      <c r="L124" s="152"/>
      <c r="M124" s="157"/>
      <c r="N124" s="158"/>
      <c r="O124" s="158"/>
      <c r="P124" s="159">
        <f>P125+P136+P159+P160+P176+P205+P238+P246</f>
        <v>0</v>
      </c>
      <c r="Q124" s="158"/>
      <c r="R124" s="159">
        <f>R125+R136+R159+R160+R176+R205+R238+R246</f>
        <v>20.403085150000003</v>
      </c>
      <c r="S124" s="158"/>
      <c r="T124" s="160">
        <f>T125+T136+T159+T160+T176+T205+T238+T246</f>
        <v>15.226000000000001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3" t="s">
        <v>79</v>
      </c>
      <c r="AT124" s="161" t="s">
        <v>73</v>
      </c>
      <c r="AU124" s="161" t="s">
        <v>74</v>
      </c>
      <c r="AY124" s="153" t="s">
        <v>114</v>
      </c>
      <c r="BK124" s="162">
        <f>BK125+BK136+BK159+BK160+BK176+BK205+BK238+BK246</f>
        <v>0</v>
      </c>
    </row>
    <row r="125" s="12" customFormat="1" ht="22.8" customHeight="1">
      <c r="A125" s="12"/>
      <c r="B125" s="152"/>
      <c r="C125" s="12"/>
      <c r="D125" s="153" t="s">
        <v>73</v>
      </c>
      <c r="E125" s="163" t="s">
        <v>79</v>
      </c>
      <c r="F125" s="163" t="s">
        <v>115</v>
      </c>
      <c r="G125" s="12"/>
      <c r="H125" s="12"/>
      <c r="I125" s="155"/>
      <c r="J125" s="164">
        <f>BK125</f>
        <v>0</v>
      </c>
      <c r="K125" s="12"/>
      <c r="L125" s="152"/>
      <c r="M125" s="157"/>
      <c r="N125" s="158"/>
      <c r="O125" s="158"/>
      <c r="P125" s="159">
        <f>SUM(P126:P135)</f>
        <v>0</v>
      </c>
      <c r="Q125" s="158"/>
      <c r="R125" s="159">
        <f>SUM(R126:R135)</f>
        <v>0</v>
      </c>
      <c r="S125" s="158"/>
      <c r="T125" s="160">
        <f>SUM(T126:T135)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153" t="s">
        <v>79</v>
      </c>
      <c r="AT125" s="161" t="s">
        <v>73</v>
      </c>
      <c r="AU125" s="161" t="s">
        <v>79</v>
      </c>
      <c r="AY125" s="153" t="s">
        <v>114</v>
      </c>
      <c r="BK125" s="162">
        <f>SUM(BK126:BK135)</f>
        <v>0</v>
      </c>
    </row>
    <row r="126" s="2" customFormat="1" ht="33" customHeight="1">
      <c r="A126" s="38"/>
      <c r="B126" s="165"/>
      <c r="C126" s="166" t="s">
        <v>79</v>
      </c>
      <c r="D126" s="166" t="s">
        <v>116</v>
      </c>
      <c r="E126" s="167" t="s">
        <v>117</v>
      </c>
      <c r="F126" s="168" t="s">
        <v>118</v>
      </c>
      <c r="G126" s="169" t="s">
        <v>119</v>
      </c>
      <c r="H126" s="170">
        <v>9.0649999999999995</v>
      </c>
      <c r="I126" s="171"/>
      <c r="J126" s="172">
        <f>ROUND(I126*H126,2)</f>
        <v>0</v>
      </c>
      <c r="K126" s="168" t="s">
        <v>120</v>
      </c>
      <c r="L126" s="39"/>
      <c r="M126" s="173" t="s">
        <v>1</v>
      </c>
      <c r="N126" s="174" t="s">
        <v>39</v>
      </c>
      <c r="O126" s="77"/>
      <c r="P126" s="175">
        <f>O126*H126</f>
        <v>0</v>
      </c>
      <c r="Q126" s="175">
        <v>0</v>
      </c>
      <c r="R126" s="175">
        <f>Q126*H126</f>
        <v>0</v>
      </c>
      <c r="S126" s="175">
        <v>0</v>
      </c>
      <c r="T126" s="176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177" t="s">
        <v>121</v>
      </c>
      <c r="AT126" s="177" t="s">
        <v>116</v>
      </c>
      <c r="AU126" s="177" t="s">
        <v>81</v>
      </c>
      <c r="AY126" s="19" t="s">
        <v>114</v>
      </c>
      <c r="BE126" s="178">
        <f>IF(N126="základní",J126,0)</f>
        <v>0</v>
      </c>
      <c r="BF126" s="178">
        <f>IF(N126="snížená",J126,0)</f>
        <v>0</v>
      </c>
      <c r="BG126" s="178">
        <f>IF(N126="zákl. přenesená",J126,0)</f>
        <v>0</v>
      </c>
      <c r="BH126" s="178">
        <f>IF(N126="sníž. přenesená",J126,0)</f>
        <v>0</v>
      </c>
      <c r="BI126" s="178">
        <f>IF(N126="nulová",J126,0)</f>
        <v>0</v>
      </c>
      <c r="BJ126" s="19" t="s">
        <v>79</v>
      </c>
      <c r="BK126" s="178">
        <f>ROUND(I126*H126,2)</f>
        <v>0</v>
      </c>
      <c r="BL126" s="19" t="s">
        <v>121</v>
      </c>
      <c r="BM126" s="177" t="s">
        <v>122</v>
      </c>
    </row>
    <row r="127" s="2" customFormat="1">
      <c r="A127" s="38"/>
      <c r="B127" s="39"/>
      <c r="C127" s="38"/>
      <c r="D127" s="179" t="s">
        <v>123</v>
      </c>
      <c r="E127" s="38"/>
      <c r="F127" s="180" t="s">
        <v>124</v>
      </c>
      <c r="G127" s="38"/>
      <c r="H127" s="38"/>
      <c r="I127" s="181"/>
      <c r="J127" s="38"/>
      <c r="K127" s="38"/>
      <c r="L127" s="39"/>
      <c r="M127" s="182"/>
      <c r="N127" s="183"/>
      <c r="O127" s="77"/>
      <c r="P127" s="77"/>
      <c r="Q127" s="77"/>
      <c r="R127" s="77"/>
      <c r="S127" s="77"/>
      <c r="T127" s="7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9" t="s">
        <v>123</v>
      </c>
      <c r="AU127" s="19" t="s">
        <v>81</v>
      </c>
    </row>
    <row r="128" s="13" customFormat="1">
      <c r="A128" s="13"/>
      <c r="B128" s="184"/>
      <c r="C128" s="13"/>
      <c r="D128" s="179" t="s">
        <v>125</v>
      </c>
      <c r="E128" s="185" t="s">
        <v>1</v>
      </c>
      <c r="F128" s="186" t="s">
        <v>126</v>
      </c>
      <c r="G128" s="13"/>
      <c r="H128" s="187">
        <v>3.6699999999999999</v>
      </c>
      <c r="I128" s="188"/>
      <c r="J128" s="13"/>
      <c r="K128" s="13"/>
      <c r="L128" s="184"/>
      <c r="M128" s="189"/>
      <c r="N128" s="190"/>
      <c r="O128" s="190"/>
      <c r="P128" s="190"/>
      <c r="Q128" s="190"/>
      <c r="R128" s="190"/>
      <c r="S128" s="190"/>
      <c r="T128" s="191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185" t="s">
        <v>125</v>
      </c>
      <c r="AU128" s="185" t="s">
        <v>81</v>
      </c>
      <c r="AV128" s="13" t="s">
        <v>81</v>
      </c>
      <c r="AW128" s="13" t="s">
        <v>31</v>
      </c>
      <c r="AX128" s="13" t="s">
        <v>74</v>
      </c>
      <c r="AY128" s="185" t="s">
        <v>114</v>
      </c>
    </row>
    <row r="129" s="13" customFormat="1">
      <c r="A129" s="13"/>
      <c r="B129" s="184"/>
      <c r="C129" s="13"/>
      <c r="D129" s="179" t="s">
        <v>125</v>
      </c>
      <c r="E129" s="185" t="s">
        <v>1</v>
      </c>
      <c r="F129" s="186" t="s">
        <v>127</v>
      </c>
      <c r="G129" s="13"/>
      <c r="H129" s="187">
        <v>2.77</v>
      </c>
      <c r="I129" s="188"/>
      <c r="J129" s="13"/>
      <c r="K129" s="13"/>
      <c r="L129" s="184"/>
      <c r="M129" s="189"/>
      <c r="N129" s="190"/>
      <c r="O129" s="190"/>
      <c r="P129" s="190"/>
      <c r="Q129" s="190"/>
      <c r="R129" s="190"/>
      <c r="S129" s="190"/>
      <c r="T129" s="191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5" t="s">
        <v>125</v>
      </c>
      <c r="AU129" s="185" t="s">
        <v>81</v>
      </c>
      <c r="AV129" s="13" t="s">
        <v>81</v>
      </c>
      <c r="AW129" s="13" t="s">
        <v>31</v>
      </c>
      <c r="AX129" s="13" t="s">
        <v>74</v>
      </c>
      <c r="AY129" s="185" t="s">
        <v>114</v>
      </c>
    </row>
    <row r="130" s="13" customFormat="1">
      <c r="A130" s="13"/>
      <c r="B130" s="184"/>
      <c r="C130" s="13"/>
      <c r="D130" s="179" t="s">
        <v>125</v>
      </c>
      <c r="E130" s="185" t="s">
        <v>1</v>
      </c>
      <c r="F130" s="186" t="s">
        <v>128</v>
      </c>
      <c r="G130" s="13"/>
      <c r="H130" s="187">
        <v>2.625</v>
      </c>
      <c r="I130" s="188"/>
      <c r="J130" s="13"/>
      <c r="K130" s="13"/>
      <c r="L130" s="184"/>
      <c r="M130" s="189"/>
      <c r="N130" s="190"/>
      <c r="O130" s="190"/>
      <c r="P130" s="190"/>
      <c r="Q130" s="190"/>
      <c r="R130" s="190"/>
      <c r="S130" s="190"/>
      <c r="T130" s="191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185" t="s">
        <v>125</v>
      </c>
      <c r="AU130" s="185" t="s">
        <v>81</v>
      </c>
      <c r="AV130" s="13" t="s">
        <v>81</v>
      </c>
      <c r="AW130" s="13" t="s">
        <v>31</v>
      </c>
      <c r="AX130" s="13" t="s">
        <v>74</v>
      </c>
      <c r="AY130" s="185" t="s">
        <v>114</v>
      </c>
    </row>
    <row r="131" s="14" customFormat="1">
      <c r="A131" s="14"/>
      <c r="B131" s="192"/>
      <c r="C131" s="14"/>
      <c r="D131" s="179" t="s">
        <v>125</v>
      </c>
      <c r="E131" s="193" t="s">
        <v>1</v>
      </c>
      <c r="F131" s="194" t="s">
        <v>129</v>
      </c>
      <c r="G131" s="14"/>
      <c r="H131" s="195">
        <v>9.0649999999999995</v>
      </c>
      <c r="I131" s="196"/>
      <c r="J131" s="14"/>
      <c r="K131" s="14"/>
      <c r="L131" s="192"/>
      <c r="M131" s="197"/>
      <c r="N131" s="198"/>
      <c r="O131" s="198"/>
      <c r="P131" s="198"/>
      <c r="Q131" s="198"/>
      <c r="R131" s="198"/>
      <c r="S131" s="198"/>
      <c r="T131" s="199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193" t="s">
        <v>125</v>
      </c>
      <c r="AU131" s="193" t="s">
        <v>81</v>
      </c>
      <c r="AV131" s="14" t="s">
        <v>121</v>
      </c>
      <c r="AW131" s="14" t="s">
        <v>31</v>
      </c>
      <c r="AX131" s="14" t="s">
        <v>79</v>
      </c>
      <c r="AY131" s="193" t="s">
        <v>114</v>
      </c>
    </row>
    <row r="132" s="2" customFormat="1" ht="37.8" customHeight="1">
      <c r="A132" s="38"/>
      <c r="B132" s="165"/>
      <c r="C132" s="166" t="s">
        <v>81</v>
      </c>
      <c r="D132" s="166" t="s">
        <v>116</v>
      </c>
      <c r="E132" s="167" t="s">
        <v>130</v>
      </c>
      <c r="F132" s="168" t="s">
        <v>131</v>
      </c>
      <c r="G132" s="169" t="s">
        <v>119</v>
      </c>
      <c r="H132" s="170">
        <v>20.408000000000001</v>
      </c>
      <c r="I132" s="171"/>
      <c r="J132" s="172">
        <f>ROUND(I132*H132,2)</f>
        <v>0</v>
      </c>
      <c r="K132" s="168" t="s">
        <v>132</v>
      </c>
      <c r="L132" s="39"/>
      <c r="M132" s="173" t="s">
        <v>1</v>
      </c>
      <c r="N132" s="174" t="s">
        <v>39</v>
      </c>
      <c r="O132" s="77"/>
      <c r="P132" s="175">
        <f>O132*H132</f>
        <v>0</v>
      </c>
      <c r="Q132" s="175">
        <v>0</v>
      </c>
      <c r="R132" s="175">
        <f>Q132*H132</f>
        <v>0</v>
      </c>
      <c r="S132" s="175">
        <v>0</v>
      </c>
      <c r="T132" s="176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177" t="s">
        <v>121</v>
      </c>
      <c r="AT132" s="177" t="s">
        <v>116</v>
      </c>
      <c r="AU132" s="177" t="s">
        <v>81</v>
      </c>
      <c r="AY132" s="19" t="s">
        <v>114</v>
      </c>
      <c r="BE132" s="178">
        <f>IF(N132="základní",J132,0)</f>
        <v>0</v>
      </c>
      <c r="BF132" s="178">
        <f>IF(N132="snížená",J132,0)</f>
        <v>0</v>
      </c>
      <c r="BG132" s="178">
        <f>IF(N132="zákl. přenesená",J132,0)</f>
        <v>0</v>
      </c>
      <c r="BH132" s="178">
        <f>IF(N132="sníž. přenesená",J132,0)</f>
        <v>0</v>
      </c>
      <c r="BI132" s="178">
        <f>IF(N132="nulová",J132,0)</f>
        <v>0</v>
      </c>
      <c r="BJ132" s="19" t="s">
        <v>79</v>
      </c>
      <c r="BK132" s="178">
        <f>ROUND(I132*H132,2)</f>
        <v>0</v>
      </c>
      <c r="BL132" s="19" t="s">
        <v>121</v>
      </c>
      <c r="BM132" s="177" t="s">
        <v>133</v>
      </c>
    </row>
    <row r="133" s="2" customFormat="1">
      <c r="A133" s="38"/>
      <c r="B133" s="39"/>
      <c r="C133" s="38"/>
      <c r="D133" s="179" t="s">
        <v>123</v>
      </c>
      <c r="E133" s="38"/>
      <c r="F133" s="180" t="s">
        <v>134</v>
      </c>
      <c r="G133" s="38"/>
      <c r="H133" s="38"/>
      <c r="I133" s="181"/>
      <c r="J133" s="38"/>
      <c r="K133" s="38"/>
      <c r="L133" s="39"/>
      <c r="M133" s="182"/>
      <c r="N133" s="183"/>
      <c r="O133" s="77"/>
      <c r="P133" s="77"/>
      <c r="Q133" s="77"/>
      <c r="R133" s="77"/>
      <c r="S133" s="77"/>
      <c r="T133" s="7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9" t="s">
        <v>123</v>
      </c>
      <c r="AU133" s="19" t="s">
        <v>81</v>
      </c>
    </row>
    <row r="134" s="2" customFormat="1" ht="33" customHeight="1">
      <c r="A134" s="38"/>
      <c r="B134" s="165"/>
      <c r="C134" s="166" t="s">
        <v>14</v>
      </c>
      <c r="D134" s="166" t="s">
        <v>116</v>
      </c>
      <c r="E134" s="167" t="s">
        <v>135</v>
      </c>
      <c r="F134" s="168" t="s">
        <v>136</v>
      </c>
      <c r="G134" s="169" t="s">
        <v>137</v>
      </c>
      <c r="H134" s="170">
        <v>20.408000000000001</v>
      </c>
      <c r="I134" s="171"/>
      <c r="J134" s="172">
        <f>ROUND(I134*H134,2)</f>
        <v>0</v>
      </c>
      <c r="K134" s="168" t="s">
        <v>120</v>
      </c>
      <c r="L134" s="39"/>
      <c r="M134" s="173" t="s">
        <v>1</v>
      </c>
      <c r="N134" s="174" t="s">
        <v>39</v>
      </c>
      <c r="O134" s="77"/>
      <c r="P134" s="175">
        <f>O134*H134</f>
        <v>0</v>
      </c>
      <c r="Q134" s="175">
        <v>0</v>
      </c>
      <c r="R134" s="175">
        <f>Q134*H134</f>
        <v>0</v>
      </c>
      <c r="S134" s="175">
        <v>0</v>
      </c>
      <c r="T134" s="176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177" t="s">
        <v>121</v>
      </c>
      <c r="AT134" s="177" t="s">
        <v>116</v>
      </c>
      <c r="AU134" s="177" t="s">
        <v>81</v>
      </c>
      <c r="AY134" s="19" t="s">
        <v>114</v>
      </c>
      <c r="BE134" s="178">
        <f>IF(N134="základní",J134,0)</f>
        <v>0</v>
      </c>
      <c r="BF134" s="178">
        <f>IF(N134="snížená",J134,0)</f>
        <v>0</v>
      </c>
      <c r="BG134" s="178">
        <f>IF(N134="zákl. přenesená",J134,0)</f>
        <v>0</v>
      </c>
      <c r="BH134" s="178">
        <f>IF(N134="sníž. přenesená",J134,0)</f>
        <v>0</v>
      </c>
      <c r="BI134" s="178">
        <f>IF(N134="nulová",J134,0)</f>
        <v>0</v>
      </c>
      <c r="BJ134" s="19" t="s">
        <v>79</v>
      </c>
      <c r="BK134" s="178">
        <f>ROUND(I134*H134,2)</f>
        <v>0</v>
      </c>
      <c r="BL134" s="19" t="s">
        <v>121</v>
      </c>
      <c r="BM134" s="177" t="s">
        <v>138</v>
      </c>
    </row>
    <row r="135" s="2" customFormat="1">
      <c r="A135" s="38"/>
      <c r="B135" s="39"/>
      <c r="C135" s="38"/>
      <c r="D135" s="179" t="s">
        <v>123</v>
      </c>
      <c r="E135" s="38"/>
      <c r="F135" s="180" t="s">
        <v>139</v>
      </c>
      <c r="G135" s="38"/>
      <c r="H135" s="38"/>
      <c r="I135" s="181"/>
      <c r="J135" s="38"/>
      <c r="K135" s="38"/>
      <c r="L135" s="39"/>
      <c r="M135" s="182"/>
      <c r="N135" s="183"/>
      <c r="O135" s="77"/>
      <c r="P135" s="77"/>
      <c r="Q135" s="77"/>
      <c r="R135" s="77"/>
      <c r="S135" s="77"/>
      <c r="T135" s="7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T135" s="19" t="s">
        <v>123</v>
      </c>
      <c r="AU135" s="19" t="s">
        <v>81</v>
      </c>
    </row>
    <row r="136" s="12" customFormat="1" ht="22.8" customHeight="1">
      <c r="A136" s="12"/>
      <c r="B136" s="152"/>
      <c r="C136" s="12"/>
      <c r="D136" s="153" t="s">
        <v>73</v>
      </c>
      <c r="E136" s="163" t="s">
        <v>121</v>
      </c>
      <c r="F136" s="163" t="s">
        <v>140</v>
      </c>
      <c r="G136" s="12"/>
      <c r="H136" s="12"/>
      <c r="I136" s="155"/>
      <c r="J136" s="164">
        <f>BK136</f>
        <v>0</v>
      </c>
      <c r="K136" s="12"/>
      <c r="L136" s="152"/>
      <c r="M136" s="157"/>
      <c r="N136" s="158"/>
      <c r="O136" s="158"/>
      <c r="P136" s="159">
        <f>SUM(P137:P158)</f>
        <v>0</v>
      </c>
      <c r="Q136" s="158"/>
      <c r="R136" s="159">
        <f>SUM(R137:R158)</f>
        <v>11.242077500000001</v>
      </c>
      <c r="S136" s="158"/>
      <c r="T136" s="160">
        <f>SUM(T137:T158)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3" t="s">
        <v>79</v>
      </c>
      <c r="AT136" s="161" t="s">
        <v>73</v>
      </c>
      <c r="AU136" s="161" t="s">
        <v>79</v>
      </c>
      <c r="AY136" s="153" t="s">
        <v>114</v>
      </c>
      <c r="BK136" s="162">
        <f>SUM(BK137:BK158)</f>
        <v>0</v>
      </c>
    </row>
    <row r="137" s="2" customFormat="1" ht="24.15" customHeight="1">
      <c r="A137" s="38"/>
      <c r="B137" s="165"/>
      <c r="C137" s="166" t="s">
        <v>121</v>
      </c>
      <c r="D137" s="166" t="s">
        <v>116</v>
      </c>
      <c r="E137" s="167" t="s">
        <v>141</v>
      </c>
      <c r="F137" s="168" t="s">
        <v>142</v>
      </c>
      <c r="G137" s="169" t="s">
        <v>119</v>
      </c>
      <c r="H137" s="170">
        <v>0.75</v>
      </c>
      <c r="I137" s="171"/>
      <c r="J137" s="172">
        <f>ROUND(I137*H137,2)</f>
        <v>0</v>
      </c>
      <c r="K137" s="168" t="s">
        <v>120</v>
      </c>
      <c r="L137" s="39"/>
      <c r="M137" s="173" t="s">
        <v>1</v>
      </c>
      <c r="N137" s="174" t="s">
        <v>39</v>
      </c>
      <c r="O137" s="77"/>
      <c r="P137" s="175">
        <f>O137*H137</f>
        <v>0</v>
      </c>
      <c r="Q137" s="175">
        <v>1.8907700000000001</v>
      </c>
      <c r="R137" s="175">
        <f>Q137*H137</f>
        <v>1.4180775000000001</v>
      </c>
      <c r="S137" s="175">
        <v>0</v>
      </c>
      <c r="T137" s="176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77" t="s">
        <v>121</v>
      </c>
      <c r="AT137" s="177" t="s">
        <v>116</v>
      </c>
      <c r="AU137" s="177" t="s">
        <v>81</v>
      </c>
      <c r="AY137" s="19" t="s">
        <v>114</v>
      </c>
      <c r="BE137" s="178">
        <f>IF(N137="základní",J137,0)</f>
        <v>0</v>
      </c>
      <c r="BF137" s="178">
        <f>IF(N137="snížená",J137,0)</f>
        <v>0</v>
      </c>
      <c r="BG137" s="178">
        <f>IF(N137="zákl. přenesená",J137,0)</f>
        <v>0</v>
      </c>
      <c r="BH137" s="178">
        <f>IF(N137="sníž. přenesená",J137,0)</f>
        <v>0</v>
      </c>
      <c r="BI137" s="178">
        <f>IF(N137="nulová",J137,0)</f>
        <v>0</v>
      </c>
      <c r="BJ137" s="19" t="s">
        <v>79</v>
      </c>
      <c r="BK137" s="178">
        <f>ROUND(I137*H137,2)</f>
        <v>0</v>
      </c>
      <c r="BL137" s="19" t="s">
        <v>121</v>
      </c>
      <c r="BM137" s="177" t="s">
        <v>143</v>
      </c>
    </row>
    <row r="138" s="2" customFormat="1">
      <c r="A138" s="38"/>
      <c r="B138" s="39"/>
      <c r="C138" s="38"/>
      <c r="D138" s="179" t="s">
        <v>123</v>
      </c>
      <c r="E138" s="38"/>
      <c r="F138" s="180" t="s">
        <v>144</v>
      </c>
      <c r="G138" s="38"/>
      <c r="H138" s="38"/>
      <c r="I138" s="181"/>
      <c r="J138" s="38"/>
      <c r="K138" s="38"/>
      <c r="L138" s="39"/>
      <c r="M138" s="182"/>
      <c r="N138" s="183"/>
      <c r="O138" s="77"/>
      <c r="P138" s="77"/>
      <c r="Q138" s="77"/>
      <c r="R138" s="77"/>
      <c r="S138" s="77"/>
      <c r="T138" s="7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9" t="s">
        <v>123</v>
      </c>
      <c r="AU138" s="19" t="s">
        <v>81</v>
      </c>
    </row>
    <row r="139" s="13" customFormat="1">
      <c r="A139" s="13"/>
      <c r="B139" s="184"/>
      <c r="C139" s="13"/>
      <c r="D139" s="179" t="s">
        <v>125</v>
      </c>
      <c r="E139" s="185" t="s">
        <v>1</v>
      </c>
      <c r="F139" s="186" t="s">
        <v>145</v>
      </c>
      <c r="G139" s="13"/>
      <c r="H139" s="187">
        <v>0.75</v>
      </c>
      <c r="I139" s="188"/>
      <c r="J139" s="13"/>
      <c r="K139" s="13"/>
      <c r="L139" s="184"/>
      <c r="M139" s="189"/>
      <c r="N139" s="190"/>
      <c r="O139" s="190"/>
      <c r="P139" s="190"/>
      <c r="Q139" s="190"/>
      <c r="R139" s="190"/>
      <c r="S139" s="190"/>
      <c r="T139" s="191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185" t="s">
        <v>125</v>
      </c>
      <c r="AU139" s="185" t="s">
        <v>81</v>
      </c>
      <c r="AV139" s="13" t="s">
        <v>81</v>
      </c>
      <c r="AW139" s="13" t="s">
        <v>31</v>
      </c>
      <c r="AX139" s="13" t="s">
        <v>79</v>
      </c>
      <c r="AY139" s="185" t="s">
        <v>114</v>
      </c>
    </row>
    <row r="140" s="2" customFormat="1" ht="24.15" customHeight="1">
      <c r="A140" s="38"/>
      <c r="B140" s="165"/>
      <c r="C140" s="166" t="s">
        <v>146</v>
      </c>
      <c r="D140" s="166" t="s">
        <v>116</v>
      </c>
      <c r="E140" s="167" t="s">
        <v>147</v>
      </c>
      <c r="F140" s="168" t="s">
        <v>148</v>
      </c>
      <c r="G140" s="169" t="s">
        <v>119</v>
      </c>
      <c r="H140" s="170">
        <v>3.206</v>
      </c>
      <c r="I140" s="171"/>
      <c r="J140" s="172">
        <f>ROUND(I140*H140,2)</f>
        <v>0</v>
      </c>
      <c r="K140" s="168" t="s">
        <v>120</v>
      </c>
      <c r="L140" s="39"/>
      <c r="M140" s="173" t="s">
        <v>1</v>
      </c>
      <c r="N140" s="174" t="s">
        <v>39</v>
      </c>
      <c r="O140" s="77"/>
      <c r="P140" s="175">
        <f>O140*H140</f>
        <v>0</v>
      </c>
      <c r="Q140" s="175">
        <v>0</v>
      </c>
      <c r="R140" s="175">
        <f>Q140*H140</f>
        <v>0</v>
      </c>
      <c r="S140" s="175">
        <v>0</v>
      </c>
      <c r="T140" s="176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77" t="s">
        <v>121</v>
      </c>
      <c r="AT140" s="177" t="s">
        <v>116</v>
      </c>
      <c r="AU140" s="177" t="s">
        <v>81</v>
      </c>
      <c r="AY140" s="19" t="s">
        <v>114</v>
      </c>
      <c r="BE140" s="178">
        <f>IF(N140="základní",J140,0)</f>
        <v>0</v>
      </c>
      <c r="BF140" s="178">
        <f>IF(N140="snížená",J140,0)</f>
        <v>0</v>
      </c>
      <c r="BG140" s="178">
        <f>IF(N140="zákl. přenesená",J140,0)</f>
        <v>0</v>
      </c>
      <c r="BH140" s="178">
        <f>IF(N140="sníž. přenesená",J140,0)</f>
        <v>0</v>
      </c>
      <c r="BI140" s="178">
        <f>IF(N140="nulová",J140,0)</f>
        <v>0</v>
      </c>
      <c r="BJ140" s="19" t="s">
        <v>79</v>
      </c>
      <c r="BK140" s="178">
        <f>ROUND(I140*H140,2)</f>
        <v>0</v>
      </c>
      <c r="BL140" s="19" t="s">
        <v>121</v>
      </c>
      <c r="BM140" s="177" t="s">
        <v>149</v>
      </c>
    </row>
    <row r="141" s="2" customFormat="1">
      <c r="A141" s="38"/>
      <c r="B141" s="39"/>
      <c r="C141" s="38"/>
      <c r="D141" s="179" t="s">
        <v>123</v>
      </c>
      <c r="E141" s="38"/>
      <c r="F141" s="180" t="s">
        <v>150</v>
      </c>
      <c r="G141" s="38"/>
      <c r="H141" s="38"/>
      <c r="I141" s="181"/>
      <c r="J141" s="38"/>
      <c r="K141" s="38"/>
      <c r="L141" s="39"/>
      <c r="M141" s="182"/>
      <c r="N141" s="183"/>
      <c r="O141" s="77"/>
      <c r="P141" s="77"/>
      <c r="Q141" s="77"/>
      <c r="R141" s="77"/>
      <c r="S141" s="77"/>
      <c r="T141" s="7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9" t="s">
        <v>123</v>
      </c>
      <c r="AU141" s="19" t="s">
        <v>81</v>
      </c>
    </row>
    <row r="142" s="13" customFormat="1">
      <c r="A142" s="13"/>
      <c r="B142" s="184"/>
      <c r="C142" s="13"/>
      <c r="D142" s="179" t="s">
        <v>125</v>
      </c>
      <c r="E142" s="185" t="s">
        <v>1</v>
      </c>
      <c r="F142" s="186" t="s">
        <v>151</v>
      </c>
      <c r="G142" s="13"/>
      <c r="H142" s="187">
        <v>3.206</v>
      </c>
      <c r="I142" s="188"/>
      <c r="J142" s="13"/>
      <c r="K142" s="13"/>
      <c r="L142" s="184"/>
      <c r="M142" s="189"/>
      <c r="N142" s="190"/>
      <c r="O142" s="190"/>
      <c r="P142" s="190"/>
      <c r="Q142" s="190"/>
      <c r="R142" s="190"/>
      <c r="S142" s="190"/>
      <c r="T142" s="191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5" t="s">
        <v>125</v>
      </c>
      <c r="AU142" s="185" t="s">
        <v>81</v>
      </c>
      <c r="AV142" s="13" t="s">
        <v>81</v>
      </c>
      <c r="AW142" s="13" t="s">
        <v>31</v>
      </c>
      <c r="AX142" s="13" t="s">
        <v>79</v>
      </c>
      <c r="AY142" s="185" t="s">
        <v>114</v>
      </c>
    </row>
    <row r="143" s="2" customFormat="1" ht="16.5" customHeight="1">
      <c r="A143" s="38"/>
      <c r="B143" s="165"/>
      <c r="C143" s="200" t="s">
        <v>152</v>
      </c>
      <c r="D143" s="200" t="s">
        <v>153</v>
      </c>
      <c r="E143" s="201" t="s">
        <v>154</v>
      </c>
      <c r="F143" s="202" t="s">
        <v>155</v>
      </c>
      <c r="G143" s="203" t="s">
        <v>137</v>
      </c>
      <c r="H143" s="204">
        <v>3.206</v>
      </c>
      <c r="I143" s="205"/>
      <c r="J143" s="206">
        <f>ROUND(I143*H143,2)</f>
        <v>0</v>
      </c>
      <c r="K143" s="202" t="s">
        <v>120</v>
      </c>
      <c r="L143" s="207"/>
      <c r="M143" s="208" t="s">
        <v>1</v>
      </c>
      <c r="N143" s="209" t="s">
        <v>39</v>
      </c>
      <c r="O143" s="77"/>
      <c r="P143" s="175">
        <f>O143*H143</f>
        <v>0</v>
      </c>
      <c r="Q143" s="175">
        <v>1</v>
      </c>
      <c r="R143" s="175">
        <f>Q143*H143</f>
        <v>3.206</v>
      </c>
      <c r="S143" s="175">
        <v>0</v>
      </c>
      <c r="T143" s="176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177" t="s">
        <v>156</v>
      </c>
      <c r="AT143" s="177" t="s">
        <v>153</v>
      </c>
      <c r="AU143" s="177" t="s">
        <v>81</v>
      </c>
      <c r="AY143" s="19" t="s">
        <v>114</v>
      </c>
      <c r="BE143" s="178">
        <f>IF(N143="základní",J143,0)</f>
        <v>0</v>
      </c>
      <c r="BF143" s="178">
        <f>IF(N143="snížená",J143,0)</f>
        <v>0</v>
      </c>
      <c r="BG143" s="178">
        <f>IF(N143="zákl. přenesená",J143,0)</f>
        <v>0</v>
      </c>
      <c r="BH143" s="178">
        <f>IF(N143="sníž. přenesená",J143,0)</f>
        <v>0</v>
      </c>
      <c r="BI143" s="178">
        <f>IF(N143="nulová",J143,0)</f>
        <v>0</v>
      </c>
      <c r="BJ143" s="19" t="s">
        <v>79</v>
      </c>
      <c r="BK143" s="178">
        <f>ROUND(I143*H143,2)</f>
        <v>0</v>
      </c>
      <c r="BL143" s="19" t="s">
        <v>121</v>
      </c>
      <c r="BM143" s="177" t="s">
        <v>157</v>
      </c>
    </row>
    <row r="144" s="2" customFormat="1">
      <c r="A144" s="38"/>
      <c r="B144" s="39"/>
      <c r="C144" s="38"/>
      <c r="D144" s="179" t="s">
        <v>123</v>
      </c>
      <c r="E144" s="38"/>
      <c r="F144" s="180" t="s">
        <v>155</v>
      </c>
      <c r="G144" s="38"/>
      <c r="H144" s="38"/>
      <c r="I144" s="181"/>
      <c r="J144" s="38"/>
      <c r="K144" s="38"/>
      <c r="L144" s="39"/>
      <c r="M144" s="182"/>
      <c r="N144" s="183"/>
      <c r="O144" s="77"/>
      <c r="P144" s="77"/>
      <c r="Q144" s="77"/>
      <c r="R144" s="77"/>
      <c r="S144" s="77"/>
      <c r="T144" s="7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9" t="s">
        <v>123</v>
      </c>
      <c r="AU144" s="19" t="s">
        <v>81</v>
      </c>
    </row>
    <row r="145" s="2" customFormat="1" ht="24.15" customHeight="1">
      <c r="A145" s="38"/>
      <c r="B145" s="165"/>
      <c r="C145" s="166" t="s">
        <v>158</v>
      </c>
      <c r="D145" s="166" t="s">
        <v>116</v>
      </c>
      <c r="E145" s="167" t="s">
        <v>159</v>
      </c>
      <c r="F145" s="168" t="s">
        <v>160</v>
      </c>
      <c r="G145" s="169" t="s">
        <v>119</v>
      </c>
      <c r="H145" s="170">
        <v>6.6180000000000003</v>
      </c>
      <c r="I145" s="171"/>
      <c r="J145" s="172">
        <f>ROUND(I145*H145,2)</f>
        <v>0</v>
      </c>
      <c r="K145" s="168" t="s">
        <v>132</v>
      </c>
      <c r="L145" s="39"/>
      <c r="M145" s="173" t="s">
        <v>1</v>
      </c>
      <c r="N145" s="174" t="s">
        <v>39</v>
      </c>
      <c r="O145" s="77"/>
      <c r="P145" s="175">
        <f>O145*H145</f>
        <v>0</v>
      </c>
      <c r="Q145" s="175">
        <v>0</v>
      </c>
      <c r="R145" s="175">
        <f>Q145*H145</f>
        <v>0</v>
      </c>
      <c r="S145" s="175">
        <v>0</v>
      </c>
      <c r="T145" s="176">
        <f>S145*H145</f>
        <v>0</v>
      </c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R145" s="177" t="s">
        <v>121</v>
      </c>
      <c r="AT145" s="177" t="s">
        <v>116</v>
      </c>
      <c r="AU145" s="177" t="s">
        <v>81</v>
      </c>
      <c r="AY145" s="19" t="s">
        <v>114</v>
      </c>
      <c r="BE145" s="178">
        <f>IF(N145="základní",J145,0)</f>
        <v>0</v>
      </c>
      <c r="BF145" s="178">
        <f>IF(N145="snížená",J145,0)</f>
        <v>0</v>
      </c>
      <c r="BG145" s="178">
        <f>IF(N145="zákl. přenesená",J145,0)</f>
        <v>0</v>
      </c>
      <c r="BH145" s="178">
        <f>IF(N145="sníž. přenesená",J145,0)</f>
        <v>0</v>
      </c>
      <c r="BI145" s="178">
        <f>IF(N145="nulová",J145,0)</f>
        <v>0</v>
      </c>
      <c r="BJ145" s="19" t="s">
        <v>79</v>
      </c>
      <c r="BK145" s="178">
        <f>ROUND(I145*H145,2)</f>
        <v>0</v>
      </c>
      <c r="BL145" s="19" t="s">
        <v>121</v>
      </c>
      <c r="BM145" s="177" t="s">
        <v>161</v>
      </c>
    </row>
    <row r="146" s="2" customFormat="1">
      <c r="A146" s="38"/>
      <c r="B146" s="39"/>
      <c r="C146" s="38"/>
      <c r="D146" s="179" t="s">
        <v>123</v>
      </c>
      <c r="E146" s="38"/>
      <c r="F146" s="180" t="s">
        <v>162</v>
      </c>
      <c r="G146" s="38"/>
      <c r="H146" s="38"/>
      <c r="I146" s="181"/>
      <c r="J146" s="38"/>
      <c r="K146" s="38"/>
      <c r="L146" s="39"/>
      <c r="M146" s="182"/>
      <c r="N146" s="183"/>
      <c r="O146" s="77"/>
      <c r="P146" s="77"/>
      <c r="Q146" s="77"/>
      <c r="R146" s="77"/>
      <c r="S146" s="77"/>
      <c r="T146" s="7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T146" s="19" t="s">
        <v>123</v>
      </c>
      <c r="AU146" s="19" t="s">
        <v>81</v>
      </c>
    </row>
    <row r="147" s="2" customFormat="1" ht="16.5" customHeight="1">
      <c r="A147" s="38"/>
      <c r="B147" s="165"/>
      <c r="C147" s="200" t="s">
        <v>156</v>
      </c>
      <c r="D147" s="200" t="s">
        <v>153</v>
      </c>
      <c r="E147" s="201" t="s">
        <v>163</v>
      </c>
      <c r="F147" s="202" t="s">
        <v>164</v>
      </c>
      <c r="G147" s="203" t="s">
        <v>137</v>
      </c>
      <c r="H147" s="204">
        <v>4.5330000000000004</v>
      </c>
      <c r="I147" s="205"/>
      <c r="J147" s="206">
        <f>ROUND(I147*H147,2)</f>
        <v>0</v>
      </c>
      <c r="K147" s="202" t="s">
        <v>120</v>
      </c>
      <c r="L147" s="207"/>
      <c r="M147" s="208" t="s">
        <v>1</v>
      </c>
      <c r="N147" s="209" t="s">
        <v>39</v>
      </c>
      <c r="O147" s="77"/>
      <c r="P147" s="175">
        <f>O147*H147</f>
        <v>0</v>
      </c>
      <c r="Q147" s="175">
        <v>1</v>
      </c>
      <c r="R147" s="175">
        <f>Q147*H147</f>
        <v>4.5330000000000004</v>
      </c>
      <c r="S147" s="175">
        <v>0</v>
      </c>
      <c r="T147" s="176">
        <f>S147*H147</f>
        <v>0</v>
      </c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R147" s="177" t="s">
        <v>156</v>
      </c>
      <c r="AT147" s="177" t="s">
        <v>153</v>
      </c>
      <c r="AU147" s="177" t="s">
        <v>81</v>
      </c>
      <c r="AY147" s="19" t="s">
        <v>114</v>
      </c>
      <c r="BE147" s="178">
        <f>IF(N147="základní",J147,0)</f>
        <v>0</v>
      </c>
      <c r="BF147" s="178">
        <f>IF(N147="snížená",J147,0)</f>
        <v>0</v>
      </c>
      <c r="BG147" s="178">
        <f>IF(N147="zákl. přenesená",J147,0)</f>
        <v>0</v>
      </c>
      <c r="BH147" s="178">
        <f>IF(N147="sníž. přenesená",J147,0)</f>
        <v>0</v>
      </c>
      <c r="BI147" s="178">
        <f>IF(N147="nulová",J147,0)</f>
        <v>0</v>
      </c>
      <c r="BJ147" s="19" t="s">
        <v>79</v>
      </c>
      <c r="BK147" s="178">
        <f>ROUND(I147*H147,2)</f>
        <v>0</v>
      </c>
      <c r="BL147" s="19" t="s">
        <v>121</v>
      </c>
      <c r="BM147" s="177" t="s">
        <v>165</v>
      </c>
    </row>
    <row r="148" s="2" customFormat="1">
      <c r="A148" s="38"/>
      <c r="B148" s="39"/>
      <c r="C148" s="38"/>
      <c r="D148" s="179" t="s">
        <v>123</v>
      </c>
      <c r="E148" s="38"/>
      <c r="F148" s="180" t="s">
        <v>164</v>
      </c>
      <c r="G148" s="38"/>
      <c r="H148" s="38"/>
      <c r="I148" s="181"/>
      <c r="J148" s="38"/>
      <c r="K148" s="38"/>
      <c r="L148" s="39"/>
      <c r="M148" s="182"/>
      <c r="N148" s="183"/>
      <c r="O148" s="77"/>
      <c r="P148" s="77"/>
      <c r="Q148" s="77"/>
      <c r="R148" s="77"/>
      <c r="S148" s="77"/>
      <c r="T148" s="7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T148" s="19" t="s">
        <v>123</v>
      </c>
      <c r="AU148" s="19" t="s">
        <v>81</v>
      </c>
    </row>
    <row r="149" s="13" customFormat="1">
      <c r="A149" s="13"/>
      <c r="B149" s="184"/>
      <c r="C149" s="13"/>
      <c r="D149" s="179" t="s">
        <v>125</v>
      </c>
      <c r="E149" s="185" t="s">
        <v>1</v>
      </c>
      <c r="F149" s="186" t="s">
        <v>166</v>
      </c>
      <c r="G149" s="13"/>
      <c r="H149" s="187">
        <v>1.835</v>
      </c>
      <c r="I149" s="188"/>
      <c r="J149" s="13"/>
      <c r="K149" s="13"/>
      <c r="L149" s="184"/>
      <c r="M149" s="189"/>
      <c r="N149" s="190"/>
      <c r="O149" s="190"/>
      <c r="P149" s="190"/>
      <c r="Q149" s="190"/>
      <c r="R149" s="190"/>
      <c r="S149" s="190"/>
      <c r="T149" s="191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185" t="s">
        <v>125</v>
      </c>
      <c r="AU149" s="185" t="s">
        <v>81</v>
      </c>
      <c r="AV149" s="13" t="s">
        <v>81</v>
      </c>
      <c r="AW149" s="13" t="s">
        <v>31</v>
      </c>
      <c r="AX149" s="13" t="s">
        <v>74</v>
      </c>
      <c r="AY149" s="185" t="s">
        <v>114</v>
      </c>
    </row>
    <row r="150" s="13" customFormat="1">
      <c r="A150" s="13"/>
      <c r="B150" s="184"/>
      <c r="C150" s="13"/>
      <c r="D150" s="179" t="s">
        <v>125</v>
      </c>
      <c r="E150" s="185" t="s">
        <v>1</v>
      </c>
      <c r="F150" s="186" t="s">
        <v>167</v>
      </c>
      <c r="G150" s="13"/>
      <c r="H150" s="187">
        <v>1.385</v>
      </c>
      <c r="I150" s="188"/>
      <c r="J150" s="13"/>
      <c r="K150" s="13"/>
      <c r="L150" s="184"/>
      <c r="M150" s="189"/>
      <c r="N150" s="190"/>
      <c r="O150" s="190"/>
      <c r="P150" s="190"/>
      <c r="Q150" s="190"/>
      <c r="R150" s="190"/>
      <c r="S150" s="190"/>
      <c r="T150" s="191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5" t="s">
        <v>125</v>
      </c>
      <c r="AU150" s="185" t="s">
        <v>81</v>
      </c>
      <c r="AV150" s="13" t="s">
        <v>81</v>
      </c>
      <c r="AW150" s="13" t="s">
        <v>31</v>
      </c>
      <c r="AX150" s="13" t="s">
        <v>74</v>
      </c>
      <c r="AY150" s="185" t="s">
        <v>114</v>
      </c>
    </row>
    <row r="151" s="13" customFormat="1">
      <c r="A151" s="13"/>
      <c r="B151" s="184"/>
      <c r="C151" s="13"/>
      <c r="D151" s="179" t="s">
        <v>125</v>
      </c>
      <c r="E151" s="185" t="s">
        <v>1</v>
      </c>
      <c r="F151" s="186" t="s">
        <v>168</v>
      </c>
      <c r="G151" s="13"/>
      <c r="H151" s="187">
        <v>1.3129999999999999</v>
      </c>
      <c r="I151" s="188"/>
      <c r="J151" s="13"/>
      <c r="K151" s="13"/>
      <c r="L151" s="184"/>
      <c r="M151" s="189"/>
      <c r="N151" s="190"/>
      <c r="O151" s="190"/>
      <c r="P151" s="190"/>
      <c r="Q151" s="190"/>
      <c r="R151" s="190"/>
      <c r="S151" s="190"/>
      <c r="T151" s="191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5" t="s">
        <v>125</v>
      </c>
      <c r="AU151" s="185" t="s">
        <v>81</v>
      </c>
      <c r="AV151" s="13" t="s">
        <v>81</v>
      </c>
      <c r="AW151" s="13" t="s">
        <v>31</v>
      </c>
      <c r="AX151" s="13" t="s">
        <v>74</v>
      </c>
      <c r="AY151" s="185" t="s">
        <v>114</v>
      </c>
    </row>
    <row r="152" s="14" customFormat="1">
      <c r="A152" s="14"/>
      <c r="B152" s="192"/>
      <c r="C152" s="14"/>
      <c r="D152" s="179" t="s">
        <v>125</v>
      </c>
      <c r="E152" s="193" t="s">
        <v>1</v>
      </c>
      <c r="F152" s="194" t="s">
        <v>129</v>
      </c>
      <c r="G152" s="14"/>
      <c r="H152" s="195">
        <v>4.5329999999999995</v>
      </c>
      <c r="I152" s="196"/>
      <c r="J152" s="14"/>
      <c r="K152" s="14"/>
      <c r="L152" s="192"/>
      <c r="M152" s="197"/>
      <c r="N152" s="198"/>
      <c r="O152" s="198"/>
      <c r="P152" s="198"/>
      <c r="Q152" s="198"/>
      <c r="R152" s="198"/>
      <c r="S152" s="198"/>
      <c r="T152" s="19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3" t="s">
        <v>125</v>
      </c>
      <c r="AU152" s="193" t="s">
        <v>81</v>
      </c>
      <c r="AV152" s="14" t="s">
        <v>121</v>
      </c>
      <c r="AW152" s="14" t="s">
        <v>31</v>
      </c>
      <c r="AX152" s="14" t="s">
        <v>79</v>
      </c>
      <c r="AY152" s="193" t="s">
        <v>114</v>
      </c>
    </row>
    <row r="153" s="2" customFormat="1" ht="16.5" customHeight="1">
      <c r="A153" s="38"/>
      <c r="B153" s="165"/>
      <c r="C153" s="200" t="s">
        <v>169</v>
      </c>
      <c r="D153" s="200" t="s">
        <v>153</v>
      </c>
      <c r="E153" s="201" t="s">
        <v>170</v>
      </c>
      <c r="F153" s="202" t="s">
        <v>171</v>
      </c>
      <c r="G153" s="203" t="s">
        <v>137</v>
      </c>
      <c r="H153" s="204">
        <v>2.085</v>
      </c>
      <c r="I153" s="205"/>
      <c r="J153" s="206">
        <f>ROUND(I153*H153,2)</f>
        <v>0</v>
      </c>
      <c r="K153" s="202" t="s">
        <v>120</v>
      </c>
      <c r="L153" s="207"/>
      <c r="M153" s="208" t="s">
        <v>1</v>
      </c>
      <c r="N153" s="209" t="s">
        <v>39</v>
      </c>
      <c r="O153" s="77"/>
      <c r="P153" s="175">
        <f>O153*H153</f>
        <v>0</v>
      </c>
      <c r="Q153" s="175">
        <v>1</v>
      </c>
      <c r="R153" s="175">
        <f>Q153*H153</f>
        <v>2.085</v>
      </c>
      <c r="S153" s="175">
        <v>0</v>
      </c>
      <c r="T153" s="176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77" t="s">
        <v>156</v>
      </c>
      <c r="AT153" s="177" t="s">
        <v>153</v>
      </c>
      <c r="AU153" s="177" t="s">
        <v>81</v>
      </c>
      <c r="AY153" s="19" t="s">
        <v>114</v>
      </c>
      <c r="BE153" s="178">
        <f>IF(N153="základní",J153,0)</f>
        <v>0</v>
      </c>
      <c r="BF153" s="178">
        <f>IF(N153="snížená",J153,0)</f>
        <v>0</v>
      </c>
      <c r="BG153" s="178">
        <f>IF(N153="zákl. přenesená",J153,0)</f>
        <v>0</v>
      </c>
      <c r="BH153" s="178">
        <f>IF(N153="sníž. přenesená",J153,0)</f>
        <v>0</v>
      </c>
      <c r="BI153" s="178">
        <f>IF(N153="nulová",J153,0)</f>
        <v>0</v>
      </c>
      <c r="BJ153" s="19" t="s">
        <v>79</v>
      </c>
      <c r="BK153" s="178">
        <f>ROUND(I153*H153,2)</f>
        <v>0</v>
      </c>
      <c r="BL153" s="19" t="s">
        <v>121</v>
      </c>
      <c r="BM153" s="177" t="s">
        <v>172</v>
      </c>
    </row>
    <row r="154" s="2" customFormat="1">
      <c r="A154" s="38"/>
      <c r="B154" s="39"/>
      <c r="C154" s="38"/>
      <c r="D154" s="179" t="s">
        <v>123</v>
      </c>
      <c r="E154" s="38"/>
      <c r="F154" s="180" t="s">
        <v>171</v>
      </c>
      <c r="G154" s="38"/>
      <c r="H154" s="38"/>
      <c r="I154" s="181"/>
      <c r="J154" s="38"/>
      <c r="K154" s="38"/>
      <c r="L154" s="39"/>
      <c r="M154" s="182"/>
      <c r="N154" s="183"/>
      <c r="O154" s="77"/>
      <c r="P154" s="77"/>
      <c r="Q154" s="77"/>
      <c r="R154" s="77"/>
      <c r="S154" s="77"/>
      <c r="T154" s="7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T154" s="19" t="s">
        <v>123</v>
      </c>
      <c r="AU154" s="19" t="s">
        <v>81</v>
      </c>
    </row>
    <row r="155" s="13" customFormat="1">
      <c r="A155" s="13"/>
      <c r="B155" s="184"/>
      <c r="C155" s="13"/>
      <c r="D155" s="179" t="s">
        <v>125</v>
      </c>
      <c r="E155" s="185" t="s">
        <v>1</v>
      </c>
      <c r="F155" s="186" t="s">
        <v>173</v>
      </c>
      <c r="G155" s="13"/>
      <c r="H155" s="187">
        <v>0.44</v>
      </c>
      <c r="I155" s="188"/>
      <c r="J155" s="13"/>
      <c r="K155" s="13"/>
      <c r="L155" s="184"/>
      <c r="M155" s="189"/>
      <c r="N155" s="190"/>
      <c r="O155" s="190"/>
      <c r="P155" s="190"/>
      <c r="Q155" s="190"/>
      <c r="R155" s="190"/>
      <c r="S155" s="190"/>
      <c r="T155" s="19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5" t="s">
        <v>125</v>
      </c>
      <c r="AU155" s="185" t="s">
        <v>81</v>
      </c>
      <c r="AV155" s="13" t="s">
        <v>81</v>
      </c>
      <c r="AW155" s="13" t="s">
        <v>31</v>
      </c>
      <c r="AX155" s="13" t="s">
        <v>74</v>
      </c>
      <c r="AY155" s="185" t="s">
        <v>114</v>
      </c>
    </row>
    <row r="156" s="13" customFormat="1">
      <c r="A156" s="13"/>
      <c r="B156" s="184"/>
      <c r="C156" s="13"/>
      <c r="D156" s="179" t="s">
        <v>125</v>
      </c>
      <c r="E156" s="185" t="s">
        <v>1</v>
      </c>
      <c r="F156" s="186" t="s">
        <v>174</v>
      </c>
      <c r="G156" s="13"/>
      <c r="H156" s="187">
        <v>0.33200000000000002</v>
      </c>
      <c r="I156" s="188"/>
      <c r="J156" s="13"/>
      <c r="K156" s="13"/>
      <c r="L156" s="184"/>
      <c r="M156" s="189"/>
      <c r="N156" s="190"/>
      <c r="O156" s="190"/>
      <c r="P156" s="190"/>
      <c r="Q156" s="190"/>
      <c r="R156" s="190"/>
      <c r="S156" s="190"/>
      <c r="T156" s="191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5" t="s">
        <v>125</v>
      </c>
      <c r="AU156" s="185" t="s">
        <v>81</v>
      </c>
      <c r="AV156" s="13" t="s">
        <v>81</v>
      </c>
      <c r="AW156" s="13" t="s">
        <v>31</v>
      </c>
      <c r="AX156" s="13" t="s">
        <v>74</v>
      </c>
      <c r="AY156" s="185" t="s">
        <v>114</v>
      </c>
    </row>
    <row r="157" s="13" customFormat="1">
      <c r="A157" s="13"/>
      <c r="B157" s="184"/>
      <c r="C157" s="13"/>
      <c r="D157" s="179" t="s">
        <v>125</v>
      </c>
      <c r="E157" s="185" t="s">
        <v>1</v>
      </c>
      <c r="F157" s="186" t="s">
        <v>175</v>
      </c>
      <c r="G157" s="13"/>
      <c r="H157" s="187">
        <v>1.3129999999999999</v>
      </c>
      <c r="I157" s="188"/>
      <c r="J157" s="13"/>
      <c r="K157" s="13"/>
      <c r="L157" s="184"/>
      <c r="M157" s="189"/>
      <c r="N157" s="190"/>
      <c r="O157" s="190"/>
      <c r="P157" s="190"/>
      <c r="Q157" s="190"/>
      <c r="R157" s="190"/>
      <c r="S157" s="190"/>
      <c r="T157" s="191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185" t="s">
        <v>125</v>
      </c>
      <c r="AU157" s="185" t="s">
        <v>81</v>
      </c>
      <c r="AV157" s="13" t="s">
        <v>81</v>
      </c>
      <c r="AW157" s="13" t="s">
        <v>31</v>
      </c>
      <c r="AX157" s="13" t="s">
        <v>74</v>
      </c>
      <c r="AY157" s="185" t="s">
        <v>114</v>
      </c>
    </row>
    <row r="158" s="14" customFormat="1">
      <c r="A158" s="14"/>
      <c r="B158" s="192"/>
      <c r="C158" s="14"/>
      <c r="D158" s="179" t="s">
        <v>125</v>
      </c>
      <c r="E158" s="193" t="s">
        <v>1</v>
      </c>
      <c r="F158" s="194" t="s">
        <v>129</v>
      </c>
      <c r="G158" s="14"/>
      <c r="H158" s="195">
        <v>2.085</v>
      </c>
      <c r="I158" s="196"/>
      <c r="J158" s="14"/>
      <c r="K158" s="14"/>
      <c r="L158" s="192"/>
      <c r="M158" s="197"/>
      <c r="N158" s="198"/>
      <c r="O158" s="198"/>
      <c r="P158" s="198"/>
      <c r="Q158" s="198"/>
      <c r="R158" s="198"/>
      <c r="S158" s="198"/>
      <c r="T158" s="199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193" t="s">
        <v>125</v>
      </c>
      <c r="AU158" s="193" t="s">
        <v>81</v>
      </c>
      <c r="AV158" s="14" t="s">
        <v>121</v>
      </c>
      <c r="AW158" s="14" t="s">
        <v>31</v>
      </c>
      <c r="AX158" s="14" t="s">
        <v>79</v>
      </c>
      <c r="AY158" s="193" t="s">
        <v>114</v>
      </c>
    </row>
    <row r="159" s="12" customFormat="1" ht="22.8" customHeight="1">
      <c r="A159" s="12"/>
      <c r="B159" s="152"/>
      <c r="C159" s="12"/>
      <c r="D159" s="153" t="s">
        <v>73</v>
      </c>
      <c r="E159" s="163" t="s">
        <v>146</v>
      </c>
      <c r="F159" s="163" t="s">
        <v>176</v>
      </c>
      <c r="G159" s="12"/>
      <c r="H159" s="12"/>
      <c r="I159" s="155"/>
      <c r="J159" s="164">
        <f>BK159</f>
        <v>0</v>
      </c>
      <c r="K159" s="12"/>
      <c r="L159" s="152"/>
      <c r="M159" s="157"/>
      <c r="N159" s="158"/>
      <c r="O159" s="158"/>
      <c r="P159" s="159">
        <v>0</v>
      </c>
      <c r="Q159" s="158"/>
      <c r="R159" s="159">
        <v>0</v>
      </c>
      <c r="S159" s="158"/>
      <c r="T159" s="160"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53" t="s">
        <v>79</v>
      </c>
      <c r="AT159" s="161" t="s">
        <v>73</v>
      </c>
      <c r="AU159" s="161" t="s">
        <v>79</v>
      </c>
      <c r="AY159" s="153" t="s">
        <v>114</v>
      </c>
      <c r="BK159" s="162">
        <v>0</v>
      </c>
    </row>
    <row r="160" s="12" customFormat="1" ht="22.8" customHeight="1">
      <c r="A160" s="12"/>
      <c r="B160" s="152"/>
      <c r="C160" s="12"/>
      <c r="D160" s="153" t="s">
        <v>73</v>
      </c>
      <c r="E160" s="163" t="s">
        <v>152</v>
      </c>
      <c r="F160" s="163" t="s">
        <v>177</v>
      </c>
      <c r="G160" s="12"/>
      <c r="H160" s="12"/>
      <c r="I160" s="155"/>
      <c r="J160" s="164">
        <f>BK160</f>
        <v>0</v>
      </c>
      <c r="K160" s="12"/>
      <c r="L160" s="152"/>
      <c r="M160" s="157"/>
      <c r="N160" s="158"/>
      <c r="O160" s="158"/>
      <c r="P160" s="159">
        <f>SUM(P161:P175)</f>
        <v>0</v>
      </c>
      <c r="Q160" s="158"/>
      <c r="R160" s="159">
        <f>SUM(R161:R175)</f>
        <v>0.83958830000000007</v>
      </c>
      <c r="S160" s="158"/>
      <c r="T160" s="160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3" t="s">
        <v>79</v>
      </c>
      <c r="AT160" s="161" t="s">
        <v>73</v>
      </c>
      <c r="AU160" s="161" t="s">
        <v>79</v>
      </c>
      <c r="AY160" s="153" t="s">
        <v>114</v>
      </c>
      <c r="BK160" s="162">
        <f>SUM(BK161:BK175)</f>
        <v>0</v>
      </c>
    </row>
    <row r="161" s="2" customFormat="1" ht="24.15" customHeight="1">
      <c r="A161" s="38"/>
      <c r="B161" s="165"/>
      <c r="C161" s="166" t="s">
        <v>178</v>
      </c>
      <c r="D161" s="166" t="s">
        <v>116</v>
      </c>
      <c r="E161" s="167" t="s">
        <v>179</v>
      </c>
      <c r="F161" s="168" t="s">
        <v>180</v>
      </c>
      <c r="G161" s="169" t="s">
        <v>181</v>
      </c>
      <c r="H161" s="170">
        <v>42.664999999999999</v>
      </c>
      <c r="I161" s="171"/>
      <c r="J161" s="172">
        <f>ROUND(I161*H161,2)</f>
        <v>0</v>
      </c>
      <c r="K161" s="168" t="s">
        <v>1</v>
      </c>
      <c r="L161" s="39"/>
      <c r="M161" s="173" t="s">
        <v>1</v>
      </c>
      <c r="N161" s="174" t="s">
        <v>39</v>
      </c>
      <c r="O161" s="77"/>
      <c r="P161" s="175">
        <f>O161*H161</f>
        <v>0</v>
      </c>
      <c r="Q161" s="175">
        <v>0</v>
      </c>
      <c r="R161" s="175">
        <f>Q161*H161</f>
        <v>0</v>
      </c>
      <c r="S161" s="175">
        <v>0</v>
      </c>
      <c r="T161" s="176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77" t="s">
        <v>121</v>
      </c>
      <c r="AT161" s="177" t="s">
        <v>116</v>
      </c>
      <c r="AU161" s="177" t="s">
        <v>81</v>
      </c>
      <c r="AY161" s="19" t="s">
        <v>114</v>
      </c>
      <c r="BE161" s="178">
        <f>IF(N161="základní",J161,0)</f>
        <v>0</v>
      </c>
      <c r="BF161" s="178">
        <f>IF(N161="snížená",J161,0)</f>
        <v>0</v>
      </c>
      <c r="BG161" s="178">
        <f>IF(N161="zákl. přenesená",J161,0)</f>
        <v>0</v>
      </c>
      <c r="BH161" s="178">
        <f>IF(N161="sníž. přenesená",J161,0)</f>
        <v>0</v>
      </c>
      <c r="BI161" s="178">
        <f>IF(N161="nulová",J161,0)</f>
        <v>0</v>
      </c>
      <c r="BJ161" s="19" t="s">
        <v>79</v>
      </c>
      <c r="BK161" s="178">
        <f>ROUND(I161*H161,2)</f>
        <v>0</v>
      </c>
      <c r="BL161" s="19" t="s">
        <v>121</v>
      </c>
      <c r="BM161" s="177" t="s">
        <v>182</v>
      </c>
    </row>
    <row r="162" s="2" customFormat="1">
      <c r="A162" s="38"/>
      <c r="B162" s="39"/>
      <c r="C162" s="38"/>
      <c r="D162" s="179" t="s">
        <v>123</v>
      </c>
      <c r="E162" s="38"/>
      <c r="F162" s="180" t="s">
        <v>183</v>
      </c>
      <c r="G162" s="38"/>
      <c r="H162" s="38"/>
      <c r="I162" s="181"/>
      <c r="J162" s="38"/>
      <c r="K162" s="38"/>
      <c r="L162" s="39"/>
      <c r="M162" s="182"/>
      <c r="N162" s="183"/>
      <c r="O162" s="77"/>
      <c r="P162" s="77"/>
      <c r="Q162" s="77"/>
      <c r="R162" s="77"/>
      <c r="S162" s="77"/>
      <c r="T162" s="7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T162" s="19" t="s">
        <v>123</v>
      </c>
      <c r="AU162" s="19" t="s">
        <v>81</v>
      </c>
    </row>
    <row r="163" s="13" customFormat="1">
      <c r="A163" s="13"/>
      <c r="B163" s="184"/>
      <c r="C163" s="13"/>
      <c r="D163" s="179" t="s">
        <v>125</v>
      </c>
      <c r="E163" s="185" t="s">
        <v>1</v>
      </c>
      <c r="F163" s="186" t="s">
        <v>184</v>
      </c>
      <c r="G163" s="13"/>
      <c r="H163" s="187">
        <v>17.809999999999999</v>
      </c>
      <c r="I163" s="188"/>
      <c r="J163" s="13"/>
      <c r="K163" s="13"/>
      <c r="L163" s="184"/>
      <c r="M163" s="189"/>
      <c r="N163" s="190"/>
      <c r="O163" s="190"/>
      <c r="P163" s="190"/>
      <c r="Q163" s="190"/>
      <c r="R163" s="190"/>
      <c r="S163" s="190"/>
      <c r="T163" s="191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5" t="s">
        <v>125</v>
      </c>
      <c r="AU163" s="185" t="s">
        <v>81</v>
      </c>
      <c r="AV163" s="13" t="s">
        <v>81</v>
      </c>
      <c r="AW163" s="13" t="s">
        <v>31</v>
      </c>
      <c r="AX163" s="13" t="s">
        <v>74</v>
      </c>
      <c r="AY163" s="185" t="s">
        <v>114</v>
      </c>
    </row>
    <row r="164" s="13" customFormat="1">
      <c r="A164" s="13"/>
      <c r="B164" s="184"/>
      <c r="C164" s="13"/>
      <c r="D164" s="179" t="s">
        <v>125</v>
      </c>
      <c r="E164" s="185" t="s">
        <v>1</v>
      </c>
      <c r="F164" s="186" t="s">
        <v>185</v>
      </c>
      <c r="G164" s="13"/>
      <c r="H164" s="187">
        <v>24.855</v>
      </c>
      <c r="I164" s="188"/>
      <c r="J164" s="13"/>
      <c r="K164" s="13"/>
      <c r="L164" s="184"/>
      <c r="M164" s="189"/>
      <c r="N164" s="190"/>
      <c r="O164" s="190"/>
      <c r="P164" s="190"/>
      <c r="Q164" s="190"/>
      <c r="R164" s="190"/>
      <c r="S164" s="190"/>
      <c r="T164" s="191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185" t="s">
        <v>125</v>
      </c>
      <c r="AU164" s="185" t="s">
        <v>81</v>
      </c>
      <c r="AV164" s="13" t="s">
        <v>81</v>
      </c>
      <c r="AW164" s="13" t="s">
        <v>31</v>
      </c>
      <c r="AX164" s="13" t="s">
        <v>74</v>
      </c>
      <c r="AY164" s="185" t="s">
        <v>114</v>
      </c>
    </row>
    <row r="165" s="14" customFormat="1">
      <c r="A165" s="14"/>
      <c r="B165" s="192"/>
      <c r="C165" s="14"/>
      <c r="D165" s="179" t="s">
        <v>125</v>
      </c>
      <c r="E165" s="193" t="s">
        <v>1</v>
      </c>
      <c r="F165" s="194" t="s">
        <v>129</v>
      </c>
      <c r="G165" s="14"/>
      <c r="H165" s="195">
        <v>42.664999999999999</v>
      </c>
      <c r="I165" s="196"/>
      <c r="J165" s="14"/>
      <c r="K165" s="14"/>
      <c r="L165" s="192"/>
      <c r="M165" s="197"/>
      <c r="N165" s="198"/>
      <c r="O165" s="198"/>
      <c r="P165" s="198"/>
      <c r="Q165" s="198"/>
      <c r="R165" s="198"/>
      <c r="S165" s="198"/>
      <c r="T165" s="199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193" t="s">
        <v>125</v>
      </c>
      <c r="AU165" s="193" t="s">
        <v>81</v>
      </c>
      <c r="AV165" s="14" t="s">
        <v>121</v>
      </c>
      <c r="AW165" s="14" t="s">
        <v>31</v>
      </c>
      <c r="AX165" s="14" t="s">
        <v>79</v>
      </c>
      <c r="AY165" s="193" t="s">
        <v>114</v>
      </c>
    </row>
    <row r="166" s="2" customFormat="1" ht="16.5" customHeight="1">
      <c r="A166" s="38"/>
      <c r="B166" s="165"/>
      <c r="C166" s="166" t="s">
        <v>186</v>
      </c>
      <c r="D166" s="166" t="s">
        <v>116</v>
      </c>
      <c r="E166" s="167" t="s">
        <v>187</v>
      </c>
      <c r="F166" s="168" t="s">
        <v>188</v>
      </c>
      <c r="G166" s="169" t="s">
        <v>137</v>
      </c>
      <c r="H166" s="170">
        <v>0.79000000000000004</v>
      </c>
      <c r="I166" s="171"/>
      <c r="J166" s="172">
        <f>ROUND(I166*H166,2)</f>
        <v>0</v>
      </c>
      <c r="K166" s="168" t="s">
        <v>120</v>
      </c>
      <c r="L166" s="39"/>
      <c r="M166" s="173" t="s">
        <v>1</v>
      </c>
      <c r="N166" s="174" t="s">
        <v>39</v>
      </c>
      <c r="O166" s="77"/>
      <c r="P166" s="175">
        <f>O166*H166</f>
        <v>0</v>
      </c>
      <c r="Q166" s="175">
        <v>1.06277</v>
      </c>
      <c r="R166" s="175">
        <f>Q166*H166</f>
        <v>0.83958830000000007</v>
      </c>
      <c r="S166" s="175">
        <v>0</v>
      </c>
      <c r="T166" s="176">
        <f>S166*H166</f>
        <v>0</v>
      </c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R166" s="177" t="s">
        <v>121</v>
      </c>
      <c r="AT166" s="177" t="s">
        <v>116</v>
      </c>
      <c r="AU166" s="177" t="s">
        <v>81</v>
      </c>
      <c r="AY166" s="19" t="s">
        <v>114</v>
      </c>
      <c r="BE166" s="178">
        <f>IF(N166="základní",J166,0)</f>
        <v>0</v>
      </c>
      <c r="BF166" s="178">
        <f>IF(N166="snížená",J166,0)</f>
        <v>0</v>
      </c>
      <c r="BG166" s="178">
        <f>IF(N166="zákl. přenesená",J166,0)</f>
        <v>0</v>
      </c>
      <c r="BH166" s="178">
        <f>IF(N166="sníž. přenesená",J166,0)</f>
        <v>0</v>
      </c>
      <c r="BI166" s="178">
        <f>IF(N166="nulová",J166,0)</f>
        <v>0</v>
      </c>
      <c r="BJ166" s="19" t="s">
        <v>79</v>
      </c>
      <c r="BK166" s="178">
        <f>ROUND(I166*H166,2)</f>
        <v>0</v>
      </c>
      <c r="BL166" s="19" t="s">
        <v>121</v>
      </c>
      <c r="BM166" s="177" t="s">
        <v>189</v>
      </c>
    </row>
    <row r="167" s="2" customFormat="1">
      <c r="A167" s="38"/>
      <c r="B167" s="39"/>
      <c r="C167" s="38"/>
      <c r="D167" s="179" t="s">
        <v>123</v>
      </c>
      <c r="E167" s="38"/>
      <c r="F167" s="180" t="s">
        <v>190</v>
      </c>
      <c r="G167" s="38"/>
      <c r="H167" s="38"/>
      <c r="I167" s="181"/>
      <c r="J167" s="38"/>
      <c r="K167" s="38"/>
      <c r="L167" s="39"/>
      <c r="M167" s="182"/>
      <c r="N167" s="183"/>
      <c r="O167" s="77"/>
      <c r="P167" s="77"/>
      <c r="Q167" s="77"/>
      <c r="R167" s="77"/>
      <c r="S167" s="77"/>
      <c r="T167" s="7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T167" s="19" t="s">
        <v>123</v>
      </c>
      <c r="AU167" s="19" t="s">
        <v>81</v>
      </c>
    </row>
    <row r="168" s="13" customFormat="1">
      <c r="A168" s="13"/>
      <c r="B168" s="184"/>
      <c r="C168" s="13"/>
      <c r="D168" s="179" t="s">
        <v>125</v>
      </c>
      <c r="E168" s="185" t="s">
        <v>1</v>
      </c>
      <c r="F168" s="186" t="s">
        <v>191</v>
      </c>
      <c r="G168" s="13"/>
      <c r="H168" s="187">
        <v>0.79000000000000004</v>
      </c>
      <c r="I168" s="188"/>
      <c r="J168" s="13"/>
      <c r="K168" s="13"/>
      <c r="L168" s="184"/>
      <c r="M168" s="189"/>
      <c r="N168" s="190"/>
      <c r="O168" s="190"/>
      <c r="P168" s="190"/>
      <c r="Q168" s="190"/>
      <c r="R168" s="190"/>
      <c r="S168" s="190"/>
      <c r="T168" s="191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5" t="s">
        <v>125</v>
      </c>
      <c r="AU168" s="185" t="s">
        <v>81</v>
      </c>
      <c r="AV168" s="13" t="s">
        <v>81</v>
      </c>
      <c r="AW168" s="13" t="s">
        <v>31</v>
      </c>
      <c r="AX168" s="13" t="s">
        <v>74</v>
      </c>
      <c r="AY168" s="185" t="s">
        <v>114</v>
      </c>
    </row>
    <row r="169" s="15" customFormat="1">
      <c r="A169" s="15"/>
      <c r="B169" s="210"/>
      <c r="C169" s="15"/>
      <c r="D169" s="179" t="s">
        <v>125</v>
      </c>
      <c r="E169" s="211" t="s">
        <v>1</v>
      </c>
      <c r="F169" s="212" t="s">
        <v>192</v>
      </c>
      <c r="G169" s="15"/>
      <c r="H169" s="211" t="s">
        <v>1</v>
      </c>
      <c r="I169" s="213"/>
      <c r="J169" s="15"/>
      <c r="K169" s="15"/>
      <c r="L169" s="210"/>
      <c r="M169" s="214"/>
      <c r="N169" s="215"/>
      <c r="O169" s="215"/>
      <c r="P169" s="215"/>
      <c r="Q169" s="215"/>
      <c r="R169" s="215"/>
      <c r="S169" s="215"/>
      <c r="T169" s="216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11" t="s">
        <v>125</v>
      </c>
      <c r="AU169" s="211" t="s">
        <v>81</v>
      </c>
      <c r="AV169" s="15" t="s">
        <v>79</v>
      </c>
      <c r="AW169" s="15" t="s">
        <v>31</v>
      </c>
      <c r="AX169" s="15" t="s">
        <v>74</v>
      </c>
      <c r="AY169" s="211" t="s">
        <v>114</v>
      </c>
    </row>
    <row r="170" s="16" customFormat="1">
      <c r="A170" s="16"/>
      <c r="B170" s="217"/>
      <c r="C170" s="16"/>
      <c r="D170" s="179" t="s">
        <v>125</v>
      </c>
      <c r="E170" s="218" t="s">
        <v>1</v>
      </c>
      <c r="F170" s="219" t="s">
        <v>193</v>
      </c>
      <c r="G170" s="16"/>
      <c r="H170" s="220">
        <v>0.79000000000000004</v>
      </c>
      <c r="I170" s="221"/>
      <c r="J170" s="16"/>
      <c r="K170" s="16"/>
      <c r="L170" s="217"/>
      <c r="M170" s="222"/>
      <c r="N170" s="223"/>
      <c r="O170" s="223"/>
      <c r="P170" s="223"/>
      <c r="Q170" s="223"/>
      <c r="R170" s="223"/>
      <c r="S170" s="223"/>
      <c r="T170" s="224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T170" s="218" t="s">
        <v>125</v>
      </c>
      <c r="AU170" s="218" t="s">
        <v>81</v>
      </c>
      <c r="AV170" s="16" t="s">
        <v>14</v>
      </c>
      <c r="AW170" s="16" t="s">
        <v>31</v>
      </c>
      <c r="AX170" s="16" t="s">
        <v>79</v>
      </c>
      <c r="AY170" s="218" t="s">
        <v>114</v>
      </c>
    </row>
    <row r="171" s="2" customFormat="1" ht="24.15" customHeight="1">
      <c r="A171" s="38"/>
      <c r="B171" s="165"/>
      <c r="C171" s="166" t="s">
        <v>8</v>
      </c>
      <c r="D171" s="166" t="s">
        <v>116</v>
      </c>
      <c r="E171" s="167" t="s">
        <v>194</v>
      </c>
      <c r="F171" s="168" t="s">
        <v>195</v>
      </c>
      <c r="G171" s="169" t="s">
        <v>196</v>
      </c>
      <c r="H171" s="170">
        <v>21.91</v>
      </c>
      <c r="I171" s="171"/>
      <c r="J171" s="172">
        <f>ROUND(I171*H171,2)</f>
        <v>0</v>
      </c>
      <c r="K171" s="168" t="s">
        <v>132</v>
      </c>
      <c r="L171" s="39"/>
      <c r="M171" s="173" t="s">
        <v>1</v>
      </c>
      <c r="N171" s="174" t="s">
        <v>39</v>
      </c>
      <c r="O171" s="77"/>
      <c r="P171" s="175">
        <f>O171*H171</f>
        <v>0</v>
      </c>
      <c r="Q171" s="175">
        <v>0</v>
      </c>
      <c r="R171" s="175">
        <f>Q171*H171</f>
        <v>0</v>
      </c>
      <c r="S171" s="175">
        <v>0</v>
      </c>
      <c r="T171" s="176">
        <f>S171*H171</f>
        <v>0</v>
      </c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R171" s="177" t="s">
        <v>121</v>
      </c>
      <c r="AT171" s="177" t="s">
        <v>116</v>
      </c>
      <c r="AU171" s="177" t="s">
        <v>81</v>
      </c>
      <c r="AY171" s="19" t="s">
        <v>114</v>
      </c>
      <c r="BE171" s="178">
        <f>IF(N171="základní",J171,0)</f>
        <v>0</v>
      </c>
      <c r="BF171" s="178">
        <f>IF(N171="snížená",J171,0)</f>
        <v>0</v>
      </c>
      <c r="BG171" s="178">
        <f>IF(N171="zákl. přenesená",J171,0)</f>
        <v>0</v>
      </c>
      <c r="BH171" s="178">
        <f>IF(N171="sníž. přenesená",J171,0)</f>
        <v>0</v>
      </c>
      <c r="BI171" s="178">
        <f>IF(N171="nulová",J171,0)</f>
        <v>0</v>
      </c>
      <c r="BJ171" s="19" t="s">
        <v>79</v>
      </c>
      <c r="BK171" s="178">
        <f>ROUND(I171*H171,2)</f>
        <v>0</v>
      </c>
      <c r="BL171" s="19" t="s">
        <v>121</v>
      </c>
      <c r="BM171" s="177" t="s">
        <v>197</v>
      </c>
    </row>
    <row r="172" s="2" customFormat="1">
      <c r="A172" s="38"/>
      <c r="B172" s="39"/>
      <c r="C172" s="38"/>
      <c r="D172" s="179" t="s">
        <v>123</v>
      </c>
      <c r="E172" s="38"/>
      <c r="F172" s="180" t="s">
        <v>198</v>
      </c>
      <c r="G172" s="38"/>
      <c r="H172" s="38"/>
      <c r="I172" s="181"/>
      <c r="J172" s="38"/>
      <c r="K172" s="38"/>
      <c r="L172" s="39"/>
      <c r="M172" s="182"/>
      <c r="N172" s="183"/>
      <c r="O172" s="77"/>
      <c r="P172" s="77"/>
      <c r="Q172" s="77"/>
      <c r="R172" s="77"/>
      <c r="S172" s="77"/>
      <c r="T172" s="7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T172" s="19" t="s">
        <v>123</v>
      </c>
      <c r="AU172" s="19" t="s">
        <v>81</v>
      </c>
    </row>
    <row r="173" s="13" customFormat="1">
      <c r="A173" s="13"/>
      <c r="B173" s="184"/>
      <c r="C173" s="13"/>
      <c r="D173" s="179" t="s">
        <v>125</v>
      </c>
      <c r="E173" s="185" t="s">
        <v>1</v>
      </c>
      <c r="F173" s="186" t="s">
        <v>199</v>
      </c>
      <c r="G173" s="13"/>
      <c r="H173" s="187">
        <v>8.0730000000000004</v>
      </c>
      <c r="I173" s="188"/>
      <c r="J173" s="13"/>
      <c r="K173" s="13"/>
      <c r="L173" s="184"/>
      <c r="M173" s="189"/>
      <c r="N173" s="190"/>
      <c r="O173" s="190"/>
      <c r="P173" s="190"/>
      <c r="Q173" s="190"/>
      <c r="R173" s="190"/>
      <c r="S173" s="190"/>
      <c r="T173" s="191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185" t="s">
        <v>125</v>
      </c>
      <c r="AU173" s="185" t="s">
        <v>81</v>
      </c>
      <c r="AV173" s="13" t="s">
        <v>81</v>
      </c>
      <c r="AW173" s="13" t="s">
        <v>31</v>
      </c>
      <c r="AX173" s="13" t="s">
        <v>74</v>
      </c>
      <c r="AY173" s="185" t="s">
        <v>114</v>
      </c>
    </row>
    <row r="174" s="13" customFormat="1">
      <c r="A174" s="13"/>
      <c r="B174" s="184"/>
      <c r="C174" s="13"/>
      <c r="D174" s="179" t="s">
        <v>125</v>
      </c>
      <c r="E174" s="185" t="s">
        <v>1</v>
      </c>
      <c r="F174" s="186" t="s">
        <v>200</v>
      </c>
      <c r="G174" s="13"/>
      <c r="H174" s="187">
        <v>13.837</v>
      </c>
      <c r="I174" s="188"/>
      <c r="J174" s="13"/>
      <c r="K174" s="13"/>
      <c r="L174" s="184"/>
      <c r="M174" s="189"/>
      <c r="N174" s="190"/>
      <c r="O174" s="190"/>
      <c r="P174" s="190"/>
      <c r="Q174" s="190"/>
      <c r="R174" s="190"/>
      <c r="S174" s="190"/>
      <c r="T174" s="19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5" t="s">
        <v>125</v>
      </c>
      <c r="AU174" s="185" t="s">
        <v>81</v>
      </c>
      <c r="AV174" s="13" t="s">
        <v>81</v>
      </c>
      <c r="AW174" s="13" t="s">
        <v>31</v>
      </c>
      <c r="AX174" s="13" t="s">
        <v>74</v>
      </c>
      <c r="AY174" s="185" t="s">
        <v>114</v>
      </c>
    </row>
    <row r="175" s="14" customFormat="1">
      <c r="A175" s="14"/>
      <c r="B175" s="192"/>
      <c r="C175" s="14"/>
      <c r="D175" s="179" t="s">
        <v>125</v>
      </c>
      <c r="E175" s="193" t="s">
        <v>1</v>
      </c>
      <c r="F175" s="194" t="s">
        <v>129</v>
      </c>
      <c r="G175" s="14"/>
      <c r="H175" s="195">
        <v>21.91</v>
      </c>
      <c r="I175" s="196"/>
      <c r="J175" s="14"/>
      <c r="K175" s="14"/>
      <c r="L175" s="192"/>
      <c r="M175" s="197"/>
      <c r="N175" s="198"/>
      <c r="O175" s="198"/>
      <c r="P175" s="198"/>
      <c r="Q175" s="198"/>
      <c r="R175" s="198"/>
      <c r="S175" s="198"/>
      <c r="T175" s="19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3" t="s">
        <v>125</v>
      </c>
      <c r="AU175" s="193" t="s">
        <v>81</v>
      </c>
      <c r="AV175" s="14" t="s">
        <v>121</v>
      </c>
      <c r="AW175" s="14" t="s">
        <v>31</v>
      </c>
      <c r="AX175" s="14" t="s">
        <v>79</v>
      </c>
      <c r="AY175" s="193" t="s">
        <v>114</v>
      </c>
    </row>
    <row r="176" s="12" customFormat="1" ht="22.8" customHeight="1">
      <c r="A176" s="12"/>
      <c r="B176" s="152"/>
      <c r="C176" s="12"/>
      <c r="D176" s="153" t="s">
        <v>73</v>
      </c>
      <c r="E176" s="163" t="s">
        <v>156</v>
      </c>
      <c r="F176" s="163" t="s">
        <v>201</v>
      </c>
      <c r="G176" s="12"/>
      <c r="H176" s="12"/>
      <c r="I176" s="155"/>
      <c r="J176" s="164">
        <f>BK176</f>
        <v>0</v>
      </c>
      <c r="K176" s="12"/>
      <c r="L176" s="152"/>
      <c r="M176" s="157"/>
      <c r="N176" s="158"/>
      <c r="O176" s="158"/>
      <c r="P176" s="159">
        <f>SUM(P177:P204)</f>
        <v>0</v>
      </c>
      <c r="Q176" s="158"/>
      <c r="R176" s="159">
        <f>SUM(R177:R204)</f>
        <v>0.0305262</v>
      </c>
      <c r="S176" s="158"/>
      <c r="T176" s="160">
        <f>SUM(T177:T204)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3" t="s">
        <v>79</v>
      </c>
      <c r="AT176" s="161" t="s">
        <v>73</v>
      </c>
      <c r="AU176" s="161" t="s">
        <v>79</v>
      </c>
      <c r="AY176" s="153" t="s">
        <v>114</v>
      </c>
      <c r="BK176" s="162">
        <f>SUM(BK177:BK204)</f>
        <v>0</v>
      </c>
    </row>
    <row r="177" s="2" customFormat="1" ht="24.15" customHeight="1">
      <c r="A177" s="38"/>
      <c r="B177" s="165"/>
      <c r="C177" s="166" t="s">
        <v>202</v>
      </c>
      <c r="D177" s="166" t="s">
        <v>116</v>
      </c>
      <c r="E177" s="167" t="s">
        <v>203</v>
      </c>
      <c r="F177" s="168" t="s">
        <v>204</v>
      </c>
      <c r="G177" s="169" t="s">
        <v>181</v>
      </c>
      <c r="H177" s="170">
        <v>12</v>
      </c>
      <c r="I177" s="171"/>
      <c r="J177" s="172">
        <f>ROUND(I177*H177,2)</f>
        <v>0</v>
      </c>
      <c r="K177" s="168" t="s">
        <v>120</v>
      </c>
      <c r="L177" s="39"/>
      <c r="M177" s="173" t="s">
        <v>1</v>
      </c>
      <c r="N177" s="174" t="s">
        <v>39</v>
      </c>
      <c r="O177" s="77"/>
      <c r="P177" s="175">
        <f>O177*H177</f>
        <v>0</v>
      </c>
      <c r="Q177" s="175">
        <v>1.0000000000000001E-05</v>
      </c>
      <c r="R177" s="175">
        <f>Q177*H177</f>
        <v>0.00012000000000000002</v>
      </c>
      <c r="S177" s="175">
        <v>0</v>
      </c>
      <c r="T177" s="176">
        <f>S177*H177</f>
        <v>0</v>
      </c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R177" s="177" t="s">
        <v>121</v>
      </c>
      <c r="AT177" s="177" t="s">
        <v>116</v>
      </c>
      <c r="AU177" s="177" t="s">
        <v>81</v>
      </c>
      <c r="AY177" s="19" t="s">
        <v>114</v>
      </c>
      <c r="BE177" s="178">
        <f>IF(N177="základní",J177,0)</f>
        <v>0</v>
      </c>
      <c r="BF177" s="178">
        <f>IF(N177="snížená",J177,0)</f>
        <v>0</v>
      </c>
      <c r="BG177" s="178">
        <f>IF(N177="zákl. přenesená",J177,0)</f>
        <v>0</v>
      </c>
      <c r="BH177" s="178">
        <f>IF(N177="sníž. přenesená",J177,0)</f>
        <v>0</v>
      </c>
      <c r="BI177" s="178">
        <f>IF(N177="nulová",J177,0)</f>
        <v>0</v>
      </c>
      <c r="BJ177" s="19" t="s">
        <v>79</v>
      </c>
      <c r="BK177" s="178">
        <f>ROUND(I177*H177,2)</f>
        <v>0</v>
      </c>
      <c r="BL177" s="19" t="s">
        <v>121</v>
      </c>
      <c r="BM177" s="177" t="s">
        <v>205</v>
      </c>
    </row>
    <row r="178" s="2" customFormat="1">
      <c r="A178" s="38"/>
      <c r="B178" s="39"/>
      <c r="C178" s="38"/>
      <c r="D178" s="179" t="s">
        <v>123</v>
      </c>
      <c r="E178" s="38"/>
      <c r="F178" s="180" t="s">
        <v>206</v>
      </c>
      <c r="G178" s="38"/>
      <c r="H178" s="38"/>
      <c r="I178" s="181"/>
      <c r="J178" s="38"/>
      <c r="K178" s="38"/>
      <c r="L178" s="39"/>
      <c r="M178" s="182"/>
      <c r="N178" s="183"/>
      <c r="O178" s="77"/>
      <c r="P178" s="77"/>
      <c r="Q178" s="77"/>
      <c r="R178" s="77"/>
      <c r="S178" s="77"/>
      <c r="T178" s="7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T178" s="19" t="s">
        <v>123</v>
      </c>
      <c r="AU178" s="19" t="s">
        <v>81</v>
      </c>
    </row>
    <row r="179" s="13" customFormat="1">
      <c r="A179" s="13"/>
      <c r="B179" s="184"/>
      <c r="C179" s="13"/>
      <c r="D179" s="179" t="s">
        <v>125</v>
      </c>
      <c r="E179" s="185" t="s">
        <v>1</v>
      </c>
      <c r="F179" s="186" t="s">
        <v>207</v>
      </c>
      <c r="G179" s="13"/>
      <c r="H179" s="187">
        <v>12</v>
      </c>
      <c r="I179" s="188"/>
      <c r="J179" s="13"/>
      <c r="K179" s="13"/>
      <c r="L179" s="184"/>
      <c r="M179" s="189"/>
      <c r="N179" s="190"/>
      <c r="O179" s="190"/>
      <c r="P179" s="190"/>
      <c r="Q179" s="190"/>
      <c r="R179" s="190"/>
      <c r="S179" s="190"/>
      <c r="T179" s="191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5" t="s">
        <v>125</v>
      </c>
      <c r="AU179" s="185" t="s">
        <v>81</v>
      </c>
      <c r="AV179" s="13" t="s">
        <v>81</v>
      </c>
      <c r="AW179" s="13" t="s">
        <v>31</v>
      </c>
      <c r="AX179" s="13" t="s">
        <v>79</v>
      </c>
      <c r="AY179" s="185" t="s">
        <v>114</v>
      </c>
    </row>
    <row r="180" s="2" customFormat="1" ht="24.15" customHeight="1">
      <c r="A180" s="38"/>
      <c r="B180" s="165"/>
      <c r="C180" s="200" t="s">
        <v>208</v>
      </c>
      <c r="D180" s="200" t="s">
        <v>153</v>
      </c>
      <c r="E180" s="201" t="s">
        <v>209</v>
      </c>
      <c r="F180" s="202" t="s">
        <v>210</v>
      </c>
      <c r="G180" s="203" t="s">
        <v>181</v>
      </c>
      <c r="H180" s="204">
        <v>12.18</v>
      </c>
      <c r="I180" s="205"/>
      <c r="J180" s="206">
        <f>ROUND(I180*H180,2)</f>
        <v>0</v>
      </c>
      <c r="K180" s="202" t="s">
        <v>120</v>
      </c>
      <c r="L180" s="207"/>
      <c r="M180" s="208" t="s">
        <v>1</v>
      </c>
      <c r="N180" s="209" t="s">
        <v>39</v>
      </c>
      <c r="O180" s="77"/>
      <c r="P180" s="175">
        <f>O180*H180</f>
        <v>0</v>
      </c>
      <c r="Q180" s="175">
        <v>0.0015900000000000001</v>
      </c>
      <c r="R180" s="175">
        <f>Q180*H180</f>
        <v>0.0193662</v>
      </c>
      <c r="S180" s="175">
        <v>0</v>
      </c>
      <c r="T180" s="176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77" t="s">
        <v>156</v>
      </c>
      <c r="AT180" s="177" t="s">
        <v>153</v>
      </c>
      <c r="AU180" s="177" t="s">
        <v>81</v>
      </c>
      <c r="AY180" s="19" t="s">
        <v>114</v>
      </c>
      <c r="BE180" s="178">
        <f>IF(N180="základní",J180,0)</f>
        <v>0</v>
      </c>
      <c r="BF180" s="178">
        <f>IF(N180="snížená",J180,0)</f>
        <v>0</v>
      </c>
      <c r="BG180" s="178">
        <f>IF(N180="zákl. přenesená",J180,0)</f>
        <v>0</v>
      </c>
      <c r="BH180" s="178">
        <f>IF(N180="sníž. přenesená",J180,0)</f>
        <v>0</v>
      </c>
      <c r="BI180" s="178">
        <f>IF(N180="nulová",J180,0)</f>
        <v>0</v>
      </c>
      <c r="BJ180" s="19" t="s">
        <v>79</v>
      </c>
      <c r="BK180" s="178">
        <f>ROUND(I180*H180,2)</f>
        <v>0</v>
      </c>
      <c r="BL180" s="19" t="s">
        <v>121</v>
      </c>
      <c r="BM180" s="177" t="s">
        <v>211</v>
      </c>
    </row>
    <row r="181" s="2" customFormat="1">
      <c r="A181" s="38"/>
      <c r="B181" s="39"/>
      <c r="C181" s="38"/>
      <c r="D181" s="179" t="s">
        <v>123</v>
      </c>
      <c r="E181" s="38"/>
      <c r="F181" s="180" t="s">
        <v>210</v>
      </c>
      <c r="G181" s="38"/>
      <c r="H181" s="38"/>
      <c r="I181" s="181"/>
      <c r="J181" s="38"/>
      <c r="K181" s="38"/>
      <c r="L181" s="39"/>
      <c r="M181" s="182"/>
      <c r="N181" s="183"/>
      <c r="O181" s="77"/>
      <c r="P181" s="77"/>
      <c r="Q181" s="77"/>
      <c r="R181" s="77"/>
      <c r="S181" s="77"/>
      <c r="T181" s="7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9" t="s">
        <v>123</v>
      </c>
      <c r="AU181" s="19" t="s">
        <v>81</v>
      </c>
    </row>
    <row r="182" s="13" customFormat="1">
      <c r="A182" s="13"/>
      <c r="B182" s="184"/>
      <c r="C182" s="13"/>
      <c r="D182" s="179" t="s">
        <v>125</v>
      </c>
      <c r="E182" s="13"/>
      <c r="F182" s="186" t="s">
        <v>212</v>
      </c>
      <c r="G182" s="13"/>
      <c r="H182" s="187">
        <v>12.18</v>
      </c>
      <c r="I182" s="188"/>
      <c r="J182" s="13"/>
      <c r="K182" s="13"/>
      <c r="L182" s="184"/>
      <c r="M182" s="189"/>
      <c r="N182" s="190"/>
      <c r="O182" s="190"/>
      <c r="P182" s="190"/>
      <c r="Q182" s="190"/>
      <c r="R182" s="190"/>
      <c r="S182" s="190"/>
      <c r="T182" s="19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5" t="s">
        <v>125</v>
      </c>
      <c r="AU182" s="185" t="s">
        <v>81</v>
      </c>
      <c r="AV182" s="13" t="s">
        <v>81</v>
      </c>
      <c r="AW182" s="13" t="s">
        <v>3</v>
      </c>
      <c r="AX182" s="13" t="s">
        <v>79</v>
      </c>
      <c r="AY182" s="185" t="s">
        <v>114</v>
      </c>
    </row>
    <row r="183" s="2" customFormat="1" ht="33" customHeight="1">
      <c r="A183" s="38"/>
      <c r="B183" s="165"/>
      <c r="C183" s="166" t="s">
        <v>213</v>
      </c>
      <c r="D183" s="166" t="s">
        <v>116</v>
      </c>
      <c r="E183" s="167" t="s">
        <v>214</v>
      </c>
      <c r="F183" s="168" t="s">
        <v>215</v>
      </c>
      <c r="G183" s="169" t="s">
        <v>216</v>
      </c>
      <c r="H183" s="170">
        <v>32</v>
      </c>
      <c r="I183" s="171"/>
      <c r="J183" s="172">
        <f>ROUND(I183*H183,2)</f>
        <v>0</v>
      </c>
      <c r="K183" s="168" t="s">
        <v>120</v>
      </c>
      <c r="L183" s="39"/>
      <c r="M183" s="173" t="s">
        <v>1</v>
      </c>
      <c r="N183" s="174" t="s">
        <v>39</v>
      </c>
      <c r="O183" s="77"/>
      <c r="P183" s="175">
        <f>O183*H183</f>
        <v>0</v>
      </c>
      <c r="Q183" s="175">
        <v>0</v>
      </c>
      <c r="R183" s="175">
        <f>Q183*H183</f>
        <v>0</v>
      </c>
      <c r="S183" s="175">
        <v>0</v>
      </c>
      <c r="T183" s="176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77" t="s">
        <v>121</v>
      </c>
      <c r="AT183" s="177" t="s">
        <v>116</v>
      </c>
      <c r="AU183" s="177" t="s">
        <v>81</v>
      </c>
      <c r="AY183" s="19" t="s">
        <v>114</v>
      </c>
      <c r="BE183" s="178">
        <f>IF(N183="základní",J183,0)</f>
        <v>0</v>
      </c>
      <c r="BF183" s="178">
        <f>IF(N183="snížená",J183,0)</f>
        <v>0</v>
      </c>
      <c r="BG183" s="178">
        <f>IF(N183="zákl. přenesená",J183,0)</f>
        <v>0</v>
      </c>
      <c r="BH183" s="178">
        <f>IF(N183="sníž. přenesená",J183,0)</f>
        <v>0</v>
      </c>
      <c r="BI183" s="178">
        <f>IF(N183="nulová",J183,0)</f>
        <v>0</v>
      </c>
      <c r="BJ183" s="19" t="s">
        <v>79</v>
      </c>
      <c r="BK183" s="178">
        <f>ROUND(I183*H183,2)</f>
        <v>0</v>
      </c>
      <c r="BL183" s="19" t="s">
        <v>121</v>
      </c>
      <c r="BM183" s="177" t="s">
        <v>217</v>
      </c>
    </row>
    <row r="184" s="2" customFormat="1">
      <c r="A184" s="38"/>
      <c r="B184" s="39"/>
      <c r="C184" s="38"/>
      <c r="D184" s="179" t="s">
        <v>123</v>
      </c>
      <c r="E184" s="38"/>
      <c r="F184" s="180" t="s">
        <v>218</v>
      </c>
      <c r="G184" s="38"/>
      <c r="H184" s="38"/>
      <c r="I184" s="181"/>
      <c r="J184" s="38"/>
      <c r="K184" s="38"/>
      <c r="L184" s="39"/>
      <c r="M184" s="182"/>
      <c r="N184" s="183"/>
      <c r="O184" s="77"/>
      <c r="P184" s="77"/>
      <c r="Q184" s="77"/>
      <c r="R184" s="77"/>
      <c r="S184" s="77"/>
      <c r="T184" s="7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T184" s="19" t="s">
        <v>123</v>
      </c>
      <c r="AU184" s="19" t="s">
        <v>81</v>
      </c>
    </row>
    <row r="185" s="2" customFormat="1" ht="16.5" customHeight="1">
      <c r="A185" s="38"/>
      <c r="B185" s="165"/>
      <c r="C185" s="200" t="s">
        <v>219</v>
      </c>
      <c r="D185" s="200" t="s">
        <v>153</v>
      </c>
      <c r="E185" s="201" t="s">
        <v>220</v>
      </c>
      <c r="F185" s="202" t="s">
        <v>221</v>
      </c>
      <c r="G185" s="203" t="s">
        <v>216</v>
      </c>
      <c r="H185" s="204">
        <v>8</v>
      </c>
      <c r="I185" s="205"/>
      <c r="J185" s="206">
        <f>ROUND(I185*H185,2)</f>
        <v>0</v>
      </c>
      <c r="K185" s="202" t="s">
        <v>120</v>
      </c>
      <c r="L185" s="207"/>
      <c r="M185" s="208" t="s">
        <v>1</v>
      </c>
      <c r="N185" s="209" t="s">
        <v>39</v>
      </c>
      <c r="O185" s="77"/>
      <c r="P185" s="175">
        <f>O185*H185</f>
        <v>0</v>
      </c>
      <c r="Q185" s="175">
        <v>0.00025000000000000001</v>
      </c>
      <c r="R185" s="175">
        <f>Q185*H185</f>
        <v>0.002</v>
      </c>
      <c r="S185" s="175">
        <v>0</v>
      </c>
      <c r="T185" s="176">
        <f>S185*H185</f>
        <v>0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177" t="s">
        <v>156</v>
      </c>
      <c r="AT185" s="177" t="s">
        <v>153</v>
      </c>
      <c r="AU185" s="177" t="s">
        <v>81</v>
      </c>
      <c r="AY185" s="19" t="s">
        <v>114</v>
      </c>
      <c r="BE185" s="178">
        <f>IF(N185="základní",J185,0)</f>
        <v>0</v>
      </c>
      <c r="BF185" s="178">
        <f>IF(N185="snížená",J185,0)</f>
        <v>0</v>
      </c>
      <c r="BG185" s="178">
        <f>IF(N185="zákl. přenesená",J185,0)</f>
        <v>0</v>
      </c>
      <c r="BH185" s="178">
        <f>IF(N185="sníž. přenesená",J185,0)</f>
        <v>0</v>
      </c>
      <c r="BI185" s="178">
        <f>IF(N185="nulová",J185,0)</f>
        <v>0</v>
      </c>
      <c r="BJ185" s="19" t="s">
        <v>79</v>
      </c>
      <c r="BK185" s="178">
        <f>ROUND(I185*H185,2)</f>
        <v>0</v>
      </c>
      <c r="BL185" s="19" t="s">
        <v>121</v>
      </c>
      <c r="BM185" s="177" t="s">
        <v>222</v>
      </c>
    </row>
    <row r="186" s="2" customFormat="1">
      <c r="A186" s="38"/>
      <c r="B186" s="39"/>
      <c r="C186" s="38"/>
      <c r="D186" s="179" t="s">
        <v>123</v>
      </c>
      <c r="E186" s="38"/>
      <c r="F186" s="180" t="s">
        <v>221</v>
      </c>
      <c r="G186" s="38"/>
      <c r="H186" s="38"/>
      <c r="I186" s="181"/>
      <c r="J186" s="38"/>
      <c r="K186" s="38"/>
      <c r="L186" s="39"/>
      <c r="M186" s="182"/>
      <c r="N186" s="183"/>
      <c r="O186" s="77"/>
      <c r="P186" s="77"/>
      <c r="Q186" s="77"/>
      <c r="R186" s="77"/>
      <c r="S186" s="77"/>
      <c r="T186" s="7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T186" s="19" t="s">
        <v>123</v>
      </c>
      <c r="AU186" s="19" t="s">
        <v>81</v>
      </c>
    </row>
    <row r="187" s="13" customFormat="1">
      <c r="A187" s="13"/>
      <c r="B187" s="184"/>
      <c r="C187" s="13"/>
      <c r="D187" s="179" t="s">
        <v>125</v>
      </c>
      <c r="E187" s="185" t="s">
        <v>1</v>
      </c>
      <c r="F187" s="186" t="s">
        <v>156</v>
      </c>
      <c r="G187" s="13"/>
      <c r="H187" s="187">
        <v>8</v>
      </c>
      <c r="I187" s="188"/>
      <c r="J187" s="13"/>
      <c r="K187" s="13"/>
      <c r="L187" s="184"/>
      <c r="M187" s="189"/>
      <c r="N187" s="190"/>
      <c r="O187" s="190"/>
      <c r="P187" s="190"/>
      <c r="Q187" s="190"/>
      <c r="R187" s="190"/>
      <c r="S187" s="190"/>
      <c r="T187" s="19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5" t="s">
        <v>125</v>
      </c>
      <c r="AU187" s="185" t="s">
        <v>81</v>
      </c>
      <c r="AV187" s="13" t="s">
        <v>81</v>
      </c>
      <c r="AW187" s="13" t="s">
        <v>31</v>
      </c>
      <c r="AX187" s="13" t="s">
        <v>79</v>
      </c>
      <c r="AY187" s="185" t="s">
        <v>114</v>
      </c>
    </row>
    <row r="188" s="2" customFormat="1" ht="16.5" customHeight="1">
      <c r="A188" s="38"/>
      <c r="B188" s="165"/>
      <c r="C188" s="200" t="s">
        <v>223</v>
      </c>
      <c r="D188" s="200" t="s">
        <v>153</v>
      </c>
      <c r="E188" s="201" t="s">
        <v>224</v>
      </c>
      <c r="F188" s="202" t="s">
        <v>225</v>
      </c>
      <c r="G188" s="203" t="s">
        <v>216</v>
      </c>
      <c r="H188" s="204">
        <v>8</v>
      </c>
      <c r="I188" s="205"/>
      <c r="J188" s="206">
        <f>ROUND(I188*H188,2)</f>
        <v>0</v>
      </c>
      <c r="K188" s="202" t="s">
        <v>120</v>
      </c>
      <c r="L188" s="207"/>
      <c r="M188" s="208" t="s">
        <v>1</v>
      </c>
      <c r="N188" s="209" t="s">
        <v>39</v>
      </c>
      <c r="O188" s="77"/>
      <c r="P188" s="175">
        <f>O188*H188</f>
        <v>0</v>
      </c>
      <c r="Q188" s="175">
        <v>0.00027999999999999998</v>
      </c>
      <c r="R188" s="175">
        <f>Q188*H188</f>
        <v>0.0022399999999999998</v>
      </c>
      <c r="S188" s="175">
        <v>0</v>
      </c>
      <c r="T188" s="176">
        <f>S188*H188</f>
        <v>0</v>
      </c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R188" s="177" t="s">
        <v>156</v>
      </c>
      <c r="AT188" s="177" t="s">
        <v>153</v>
      </c>
      <c r="AU188" s="177" t="s">
        <v>81</v>
      </c>
      <c r="AY188" s="19" t="s">
        <v>114</v>
      </c>
      <c r="BE188" s="178">
        <f>IF(N188="základní",J188,0)</f>
        <v>0</v>
      </c>
      <c r="BF188" s="178">
        <f>IF(N188="snížená",J188,0)</f>
        <v>0</v>
      </c>
      <c r="BG188" s="178">
        <f>IF(N188="zákl. přenesená",J188,0)</f>
        <v>0</v>
      </c>
      <c r="BH188" s="178">
        <f>IF(N188="sníž. přenesená",J188,0)</f>
        <v>0</v>
      </c>
      <c r="BI188" s="178">
        <f>IF(N188="nulová",J188,0)</f>
        <v>0</v>
      </c>
      <c r="BJ188" s="19" t="s">
        <v>79</v>
      </c>
      <c r="BK188" s="178">
        <f>ROUND(I188*H188,2)</f>
        <v>0</v>
      </c>
      <c r="BL188" s="19" t="s">
        <v>121</v>
      </c>
      <c r="BM188" s="177" t="s">
        <v>226</v>
      </c>
    </row>
    <row r="189" s="2" customFormat="1">
      <c r="A189" s="38"/>
      <c r="B189" s="39"/>
      <c r="C189" s="38"/>
      <c r="D189" s="179" t="s">
        <v>123</v>
      </c>
      <c r="E189" s="38"/>
      <c r="F189" s="180" t="s">
        <v>225</v>
      </c>
      <c r="G189" s="38"/>
      <c r="H189" s="38"/>
      <c r="I189" s="181"/>
      <c r="J189" s="38"/>
      <c r="K189" s="38"/>
      <c r="L189" s="39"/>
      <c r="M189" s="182"/>
      <c r="N189" s="183"/>
      <c r="O189" s="77"/>
      <c r="P189" s="77"/>
      <c r="Q189" s="77"/>
      <c r="R189" s="77"/>
      <c r="S189" s="77"/>
      <c r="T189" s="7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T189" s="19" t="s">
        <v>123</v>
      </c>
      <c r="AU189" s="19" t="s">
        <v>81</v>
      </c>
    </row>
    <row r="190" s="13" customFormat="1">
      <c r="A190" s="13"/>
      <c r="B190" s="184"/>
      <c r="C190" s="13"/>
      <c r="D190" s="179" t="s">
        <v>125</v>
      </c>
      <c r="E190" s="185" t="s">
        <v>1</v>
      </c>
      <c r="F190" s="186" t="s">
        <v>156</v>
      </c>
      <c r="G190" s="13"/>
      <c r="H190" s="187">
        <v>8</v>
      </c>
      <c r="I190" s="188"/>
      <c r="J190" s="13"/>
      <c r="K190" s="13"/>
      <c r="L190" s="184"/>
      <c r="M190" s="189"/>
      <c r="N190" s="190"/>
      <c r="O190" s="190"/>
      <c r="P190" s="190"/>
      <c r="Q190" s="190"/>
      <c r="R190" s="190"/>
      <c r="S190" s="190"/>
      <c r="T190" s="191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185" t="s">
        <v>125</v>
      </c>
      <c r="AU190" s="185" t="s">
        <v>81</v>
      </c>
      <c r="AV190" s="13" t="s">
        <v>81</v>
      </c>
      <c r="AW190" s="13" t="s">
        <v>31</v>
      </c>
      <c r="AX190" s="13" t="s">
        <v>79</v>
      </c>
      <c r="AY190" s="185" t="s">
        <v>114</v>
      </c>
    </row>
    <row r="191" s="2" customFormat="1" ht="16.5" customHeight="1">
      <c r="A191" s="38"/>
      <c r="B191" s="165"/>
      <c r="C191" s="200" t="s">
        <v>227</v>
      </c>
      <c r="D191" s="200" t="s">
        <v>153</v>
      </c>
      <c r="E191" s="201" t="s">
        <v>228</v>
      </c>
      <c r="F191" s="202" t="s">
        <v>229</v>
      </c>
      <c r="G191" s="203" t="s">
        <v>216</v>
      </c>
      <c r="H191" s="204">
        <v>8</v>
      </c>
      <c r="I191" s="205"/>
      <c r="J191" s="206">
        <f>ROUND(I191*H191,2)</f>
        <v>0</v>
      </c>
      <c r="K191" s="202" t="s">
        <v>120</v>
      </c>
      <c r="L191" s="207"/>
      <c r="M191" s="208" t="s">
        <v>1</v>
      </c>
      <c r="N191" s="209" t="s">
        <v>39</v>
      </c>
      <c r="O191" s="77"/>
      <c r="P191" s="175">
        <f>O191*H191</f>
        <v>0</v>
      </c>
      <c r="Q191" s="175">
        <v>0.00029999999999999997</v>
      </c>
      <c r="R191" s="175">
        <f>Q191*H191</f>
        <v>0.0023999999999999998</v>
      </c>
      <c r="S191" s="175">
        <v>0</v>
      </c>
      <c r="T191" s="176">
        <f>S191*H191</f>
        <v>0</v>
      </c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R191" s="177" t="s">
        <v>156</v>
      </c>
      <c r="AT191" s="177" t="s">
        <v>153</v>
      </c>
      <c r="AU191" s="177" t="s">
        <v>81</v>
      </c>
      <c r="AY191" s="19" t="s">
        <v>114</v>
      </c>
      <c r="BE191" s="178">
        <f>IF(N191="základní",J191,0)</f>
        <v>0</v>
      </c>
      <c r="BF191" s="178">
        <f>IF(N191="snížená",J191,0)</f>
        <v>0</v>
      </c>
      <c r="BG191" s="178">
        <f>IF(N191="zákl. přenesená",J191,0)</f>
        <v>0</v>
      </c>
      <c r="BH191" s="178">
        <f>IF(N191="sníž. přenesená",J191,0)</f>
        <v>0</v>
      </c>
      <c r="BI191" s="178">
        <f>IF(N191="nulová",J191,0)</f>
        <v>0</v>
      </c>
      <c r="BJ191" s="19" t="s">
        <v>79</v>
      </c>
      <c r="BK191" s="178">
        <f>ROUND(I191*H191,2)</f>
        <v>0</v>
      </c>
      <c r="BL191" s="19" t="s">
        <v>121</v>
      </c>
      <c r="BM191" s="177" t="s">
        <v>230</v>
      </c>
    </row>
    <row r="192" s="2" customFormat="1">
      <c r="A192" s="38"/>
      <c r="B192" s="39"/>
      <c r="C192" s="38"/>
      <c r="D192" s="179" t="s">
        <v>123</v>
      </c>
      <c r="E192" s="38"/>
      <c r="F192" s="180" t="s">
        <v>229</v>
      </c>
      <c r="G192" s="38"/>
      <c r="H192" s="38"/>
      <c r="I192" s="181"/>
      <c r="J192" s="38"/>
      <c r="K192" s="38"/>
      <c r="L192" s="39"/>
      <c r="M192" s="182"/>
      <c r="N192" s="183"/>
      <c r="O192" s="77"/>
      <c r="P192" s="77"/>
      <c r="Q192" s="77"/>
      <c r="R192" s="77"/>
      <c r="S192" s="77"/>
      <c r="T192" s="7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T192" s="19" t="s">
        <v>123</v>
      </c>
      <c r="AU192" s="19" t="s">
        <v>81</v>
      </c>
    </row>
    <row r="193" s="13" customFormat="1">
      <c r="A193" s="13"/>
      <c r="B193" s="184"/>
      <c r="C193" s="13"/>
      <c r="D193" s="179" t="s">
        <v>125</v>
      </c>
      <c r="E193" s="185" t="s">
        <v>1</v>
      </c>
      <c r="F193" s="186" t="s">
        <v>156</v>
      </c>
      <c r="G193" s="13"/>
      <c r="H193" s="187">
        <v>8</v>
      </c>
      <c r="I193" s="188"/>
      <c r="J193" s="13"/>
      <c r="K193" s="13"/>
      <c r="L193" s="184"/>
      <c r="M193" s="189"/>
      <c r="N193" s="190"/>
      <c r="O193" s="190"/>
      <c r="P193" s="190"/>
      <c r="Q193" s="190"/>
      <c r="R193" s="190"/>
      <c r="S193" s="190"/>
      <c r="T193" s="191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185" t="s">
        <v>125</v>
      </c>
      <c r="AU193" s="185" t="s">
        <v>81</v>
      </c>
      <c r="AV193" s="13" t="s">
        <v>81</v>
      </c>
      <c r="AW193" s="13" t="s">
        <v>31</v>
      </c>
      <c r="AX193" s="13" t="s">
        <v>79</v>
      </c>
      <c r="AY193" s="185" t="s">
        <v>114</v>
      </c>
    </row>
    <row r="194" s="2" customFormat="1" ht="16.5" customHeight="1">
      <c r="A194" s="38"/>
      <c r="B194" s="165"/>
      <c r="C194" s="200" t="s">
        <v>231</v>
      </c>
      <c r="D194" s="200" t="s">
        <v>153</v>
      </c>
      <c r="E194" s="201" t="s">
        <v>232</v>
      </c>
      <c r="F194" s="202" t="s">
        <v>233</v>
      </c>
      <c r="G194" s="203" t="s">
        <v>216</v>
      </c>
      <c r="H194" s="204">
        <v>4</v>
      </c>
      <c r="I194" s="205"/>
      <c r="J194" s="206">
        <f>ROUND(I194*H194,2)</f>
        <v>0</v>
      </c>
      <c r="K194" s="202" t="s">
        <v>132</v>
      </c>
      <c r="L194" s="207"/>
      <c r="M194" s="208" t="s">
        <v>1</v>
      </c>
      <c r="N194" s="209" t="s">
        <v>39</v>
      </c>
      <c r="O194" s="77"/>
      <c r="P194" s="175">
        <f>O194*H194</f>
        <v>0</v>
      </c>
      <c r="Q194" s="175">
        <v>0.00035</v>
      </c>
      <c r="R194" s="175">
        <f>Q194*H194</f>
        <v>0.0014</v>
      </c>
      <c r="S194" s="175">
        <v>0</v>
      </c>
      <c r="T194" s="176">
        <f>S194*H194</f>
        <v>0</v>
      </c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R194" s="177" t="s">
        <v>156</v>
      </c>
      <c r="AT194" s="177" t="s">
        <v>153</v>
      </c>
      <c r="AU194" s="177" t="s">
        <v>81</v>
      </c>
      <c r="AY194" s="19" t="s">
        <v>114</v>
      </c>
      <c r="BE194" s="178">
        <f>IF(N194="základní",J194,0)</f>
        <v>0</v>
      </c>
      <c r="BF194" s="178">
        <f>IF(N194="snížená",J194,0)</f>
        <v>0</v>
      </c>
      <c r="BG194" s="178">
        <f>IF(N194="zákl. přenesená",J194,0)</f>
        <v>0</v>
      </c>
      <c r="BH194" s="178">
        <f>IF(N194="sníž. přenesená",J194,0)</f>
        <v>0</v>
      </c>
      <c r="BI194" s="178">
        <f>IF(N194="nulová",J194,0)</f>
        <v>0</v>
      </c>
      <c r="BJ194" s="19" t="s">
        <v>79</v>
      </c>
      <c r="BK194" s="178">
        <f>ROUND(I194*H194,2)</f>
        <v>0</v>
      </c>
      <c r="BL194" s="19" t="s">
        <v>121</v>
      </c>
      <c r="BM194" s="177" t="s">
        <v>234</v>
      </c>
    </row>
    <row r="195" s="2" customFormat="1">
      <c r="A195" s="38"/>
      <c r="B195" s="39"/>
      <c r="C195" s="38"/>
      <c r="D195" s="179" t="s">
        <v>123</v>
      </c>
      <c r="E195" s="38"/>
      <c r="F195" s="180" t="s">
        <v>233</v>
      </c>
      <c r="G195" s="38"/>
      <c r="H195" s="38"/>
      <c r="I195" s="181"/>
      <c r="J195" s="38"/>
      <c r="K195" s="38"/>
      <c r="L195" s="39"/>
      <c r="M195" s="182"/>
      <c r="N195" s="183"/>
      <c r="O195" s="77"/>
      <c r="P195" s="77"/>
      <c r="Q195" s="77"/>
      <c r="R195" s="77"/>
      <c r="S195" s="77"/>
      <c r="T195" s="7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T195" s="19" t="s">
        <v>123</v>
      </c>
      <c r="AU195" s="19" t="s">
        <v>81</v>
      </c>
    </row>
    <row r="196" s="13" customFormat="1">
      <c r="A196" s="13"/>
      <c r="B196" s="184"/>
      <c r="C196" s="13"/>
      <c r="D196" s="179" t="s">
        <v>125</v>
      </c>
      <c r="E196" s="185" t="s">
        <v>1</v>
      </c>
      <c r="F196" s="186" t="s">
        <v>121</v>
      </c>
      <c r="G196" s="13"/>
      <c r="H196" s="187">
        <v>4</v>
      </c>
      <c r="I196" s="188"/>
      <c r="J196" s="13"/>
      <c r="K196" s="13"/>
      <c r="L196" s="184"/>
      <c r="M196" s="189"/>
      <c r="N196" s="190"/>
      <c r="O196" s="190"/>
      <c r="P196" s="190"/>
      <c r="Q196" s="190"/>
      <c r="R196" s="190"/>
      <c r="S196" s="190"/>
      <c r="T196" s="191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5" t="s">
        <v>125</v>
      </c>
      <c r="AU196" s="185" t="s">
        <v>81</v>
      </c>
      <c r="AV196" s="13" t="s">
        <v>81</v>
      </c>
      <c r="AW196" s="13" t="s">
        <v>31</v>
      </c>
      <c r="AX196" s="13" t="s">
        <v>79</v>
      </c>
      <c r="AY196" s="185" t="s">
        <v>114</v>
      </c>
    </row>
    <row r="197" s="2" customFormat="1" ht="16.5" customHeight="1">
      <c r="A197" s="38"/>
      <c r="B197" s="165"/>
      <c r="C197" s="200" t="s">
        <v>235</v>
      </c>
      <c r="D197" s="200" t="s">
        <v>153</v>
      </c>
      <c r="E197" s="201" t="s">
        <v>236</v>
      </c>
      <c r="F197" s="202" t="s">
        <v>237</v>
      </c>
      <c r="G197" s="203" t="s">
        <v>216</v>
      </c>
      <c r="H197" s="204">
        <v>4</v>
      </c>
      <c r="I197" s="205"/>
      <c r="J197" s="206">
        <f>ROUND(I197*H197,2)</f>
        <v>0</v>
      </c>
      <c r="K197" s="202" t="s">
        <v>132</v>
      </c>
      <c r="L197" s="207"/>
      <c r="M197" s="208" t="s">
        <v>1</v>
      </c>
      <c r="N197" s="209" t="s">
        <v>39</v>
      </c>
      <c r="O197" s="77"/>
      <c r="P197" s="175">
        <f>O197*H197</f>
        <v>0</v>
      </c>
      <c r="Q197" s="175">
        <v>0.00036999999999999999</v>
      </c>
      <c r="R197" s="175">
        <f>Q197*H197</f>
        <v>0.00148</v>
      </c>
      <c r="S197" s="175">
        <v>0</v>
      </c>
      <c r="T197" s="176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77" t="s">
        <v>156</v>
      </c>
      <c r="AT197" s="177" t="s">
        <v>153</v>
      </c>
      <c r="AU197" s="177" t="s">
        <v>81</v>
      </c>
      <c r="AY197" s="19" t="s">
        <v>114</v>
      </c>
      <c r="BE197" s="178">
        <f>IF(N197="základní",J197,0)</f>
        <v>0</v>
      </c>
      <c r="BF197" s="178">
        <f>IF(N197="snížená",J197,0)</f>
        <v>0</v>
      </c>
      <c r="BG197" s="178">
        <f>IF(N197="zákl. přenesená",J197,0)</f>
        <v>0</v>
      </c>
      <c r="BH197" s="178">
        <f>IF(N197="sníž. přenesená",J197,0)</f>
        <v>0</v>
      </c>
      <c r="BI197" s="178">
        <f>IF(N197="nulová",J197,0)</f>
        <v>0</v>
      </c>
      <c r="BJ197" s="19" t="s">
        <v>79</v>
      </c>
      <c r="BK197" s="178">
        <f>ROUND(I197*H197,2)</f>
        <v>0</v>
      </c>
      <c r="BL197" s="19" t="s">
        <v>121</v>
      </c>
      <c r="BM197" s="177" t="s">
        <v>238</v>
      </c>
    </row>
    <row r="198" s="2" customFormat="1">
      <c r="A198" s="38"/>
      <c r="B198" s="39"/>
      <c r="C198" s="38"/>
      <c r="D198" s="179" t="s">
        <v>123</v>
      </c>
      <c r="E198" s="38"/>
      <c r="F198" s="180" t="s">
        <v>237</v>
      </c>
      <c r="G198" s="38"/>
      <c r="H198" s="38"/>
      <c r="I198" s="181"/>
      <c r="J198" s="38"/>
      <c r="K198" s="38"/>
      <c r="L198" s="39"/>
      <c r="M198" s="182"/>
      <c r="N198" s="183"/>
      <c r="O198" s="77"/>
      <c r="P198" s="77"/>
      <c r="Q198" s="77"/>
      <c r="R198" s="77"/>
      <c r="S198" s="77"/>
      <c r="T198" s="7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T198" s="19" t="s">
        <v>123</v>
      </c>
      <c r="AU198" s="19" t="s">
        <v>81</v>
      </c>
    </row>
    <row r="199" s="13" customFormat="1">
      <c r="A199" s="13"/>
      <c r="B199" s="184"/>
      <c r="C199" s="13"/>
      <c r="D199" s="179" t="s">
        <v>125</v>
      </c>
      <c r="E199" s="185" t="s">
        <v>1</v>
      </c>
      <c r="F199" s="186" t="s">
        <v>121</v>
      </c>
      <c r="G199" s="13"/>
      <c r="H199" s="187">
        <v>4</v>
      </c>
      <c r="I199" s="188"/>
      <c r="J199" s="13"/>
      <c r="K199" s="13"/>
      <c r="L199" s="184"/>
      <c r="M199" s="189"/>
      <c r="N199" s="190"/>
      <c r="O199" s="190"/>
      <c r="P199" s="190"/>
      <c r="Q199" s="190"/>
      <c r="R199" s="190"/>
      <c r="S199" s="190"/>
      <c r="T199" s="191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5" t="s">
        <v>125</v>
      </c>
      <c r="AU199" s="185" t="s">
        <v>81</v>
      </c>
      <c r="AV199" s="13" t="s">
        <v>81</v>
      </c>
      <c r="AW199" s="13" t="s">
        <v>31</v>
      </c>
      <c r="AX199" s="13" t="s">
        <v>79</v>
      </c>
      <c r="AY199" s="185" t="s">
        <v>114</v>
      </c>
    </row>
    <row r="200" s="2" customFormat="1" ht="33" customHeight="1">
      <c r="A200" s="38"/>
      <c r="B200" s="165"/>
      <c r="C200" s="166" t="s">
        <v>7</v>
      </c>
      <c r="D200" s="166" t="s">
        <v>116</v>
      </c>
      <c r="E200" s="167" t="s">
        <v>239</v>
      </c>
      <c r="F200" s="168" t="s">
        <v>240</v>
      </c>
      <c r="G200" s="169" t="s">
        <v>216</v>
      </c>
      <c r="H200" s="170">
        <v>2</v>
      </c>
      <c r="I200" s="171"/>
      <c r="J200" s="172">
        <f>ROUND(I200*H200,2)</f>
        <v>0</v>
      </c>
      <c r="K200" s="168" t="s">
        <v>120</v>
      </c>
      <c r="L200" s="39"/>
      <c r="M200" s="173" t="s">
        <v>1</v>
      </c>
      <c r="N200" s="174" t="s">
        <v>39</v>
      </c>
      <c r="O200" s="77"/>
      <c r="P200" s="175">
        <f>O200*H200</f>
        <v>0</v>
      </c>
      <c r="Q200" s="175">
        <v>0</v>
      </c>
      <c r="R200" s="175">
        <f>Q200*H200</f>
        <v>0</v>
      </c>
      <c r="S200" s="175">
        <v>0</v>
      </c>
      <c r="T200" s="176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177" t="s">
        <v>121</v>
      </c>
      <c r="AT200" s="177" t="s">
        <v>116</v>
      </c>
      <c r="AU200" s="177" t="s">
        <v>81</v>
      </c>
      <c r="AY200" s="19" t="s">
        <v>114</v>
      </c>
      <c r="BE200" s="178">
        <f>IF(N200="základní",J200,0)</f>
        <v>0</v>
      </c>
      <c r="BF200" s="178">
        <f>IF(N200="snížená",J200,0)</f>
        <v>0</v>
      </c>
      <c r="BG200" s="178">
        <f>IF(N200="zákl. přenesená",J200,0)</f>
        <v>0</v>
      </c>
      <c r="BH200" s="178">
        <f>IF(N200="sníž. přenesená",J200,0)</f>
        <v>0</v>
      </c>
      <c r="BI200" s="178">
        <f>IF(N200="nulová",J200,0)</f>
        <v>0</v>
      </c>
      <c r="BJ200" s="19" t="s">
        <v>79</v>
      </c>
      <c r="BK200" s="178">
        <f>ROUND(I200*H200,2)</f>
        <v>0</v>
      </c>
      <c r="BL200" s="19" t="s">
        <v>121</v>
      </c>
      <c r="BM200" s="177" t="s">
        <v>241</v>
      </c>
    </row>
    <row r="201" s="2" customFormat="1">
      <c r="A201" s="38"/>
      <c r="B201" s="39"/>
      <c r="C201" s="38"/>
      <c r="D201" s="179" t="s">
        <v>123</v>
      </c>
      <c r="E201" s="38"/>
      <c r="F201" s="180" t="s">
        <v>242</v>
      </c>
      <c r="G201" s="38"/>
      <c r="H201" s="38"/>
      <c r="I201" s="181"/>
      <c r="J201" s="38"/>
      <c r="K201" s="38"/>
      <c r="L201" s="39"/>
      <c r="M201" s="182"/>
      <c r="N201" s="183"/>
      <c r="O201" s="77"/>
      <c r="P201" s="77"/>
      <c r="Q201" s="77"/>
      <c r="R201" s="77"/>
      <c r="S201" s="77"/>
      <c r="T201" s="7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T201" s="19" t="s">
        <v>123</v>
      </c>
      <c r="AU201" s="19" t="s">
        <v>81</v>
      </c>
    </row>
    <row r="202" s="13" customFormat="1">
      <c r="A202" s="13"/>
      <c r="B202" s="184"/>
      <c r="C202" s="13"/>
      <c r="D202" s="179" t="s">
        <v>125</v>
      </c>
      <c r="E202" s="185" t="s">
        <v>1</v>
      </c>
      <c r="F202" s="186" t="s">
        <v>243</v>
      </c>
      <c r="G202" s="13"/>
      <c r="H202" s="187">
        <v>2</v>
      </c>
      <c r="I202" s="188"/>
      <c r="J202" s="13"/>
      <c r="K202" s="13"/>
      <c r="L202" s="184"/>
      <c r="M202" s="189"/>
      <c r="N202" s="190"/>
      <c r="O202" s="190"/>
      <c r="P202" s="190"/>
      <c r="Q202" s="190"/>
      <c r="R202" s="190"/>
      <c r="S202" s="190"/>
      <c r="T202" s="191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5" t="s">
        <v>125</v>
      </c>
      <c r="AU202" s="185" t="s">
        <v>81</v>
      </c>
      <c r="AV202" s="13" t="s">
        <v>81</v>
      </c>
      <c r="AW202" s="13" t="s">
        <v>31</v>
      </c>
      <c r="AX202" s="13" t="s">
        <v>79</v>
      </c>
      <c r="AY202" s="185" t="s">
        <v>114</v>
      </c>
    </row>
    <row r="203" s="2" customFormat="1" ht="24.15" customHeight="1">
      <c r="A203" s="38"/>
      <c r="B203" s="165"/>
      <c r="C203" s="200" t="s">
        <v>244</v>
      </c>
      <c r="D203" s="200" t="s">
        <v>153</v>
      </c>
      <c r="E203" s="201" t="s">
        <v>245</v>
      </c>
      <c r="F203" s="202" t="s">
        <v>246</v>
      </c>
      <c r="G203" s="203" t="s">
        <v>216</v>
      </c>
      <c r="H203" s="204">
        <v>2</v>
      </c>
      <c r="I203" s="205"/>
      <c r="J203" s="206">
        <f>ROUND(I203*H203,2)</f>
        <v>0</v>
      </c>
      <c r="K203" s="202" t="s">
        <v>120</v>
      </c>
      <c r="L203" s="207"/>
      <c r="M203" s="208" t="s">
        <v>1</v>
      </c>
      <c r="N203" s="209" t="s">
        <v>39</v>
      </c>
      <c r="O203" s="77"/>
      <c r="P203" s="175">
        <f>O203*H203</f>
        <v>0</v>
      </c>
      <c r="Q203" s="175">
        <v>0.00076000000000000004</v>
      </c>
      <c r="R203" s="175">
        <f>Q203*H203</f>
        <v>0.0015200000000000001</v>
      </c>
      <c r="S203" s="175">
        <v>0</v>
      </c>
      <c r="T203" s="176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77" t="s">
        <v>156</v>
      </c>
      <c r="AT203" s="177" t="s">
        <v>153</v>
      </c>
      <c r="AU203" s="177" t="s">
        <v>81</v>
      </c>
      <c r="AY203" s="19" t="s">
        <v>114</v>
      </c>
      <c r="BE203" s="178">
        <f>IF(N203="základní",J203,0)</f>
        <v>0</v>
      </c>
      <c r="BF203" s="178">
        <f>IF(N203="snížená",J203,0)</f>
        <v>0</v>
      </c>
      <c r="BG203" s="178">
        <f>IF(N203="zákl. přenesená",J203,0)</f>
        <v>0</v>
      </c>
      <c r="BH203" s="178">
        <f>IF(N203="sníž. přenesená",J203,0)</f>
        <v>0</v>
      </c>
      <c r="BI203" s="178">
        <f>IF(N203="nulová",J203,0)</f>
        <v>0</v>
      </c>
      <c r="BJ203" s="19" t="s">
        <v>79</v>
      </c>
      <c r="BK203" s="178">
        <f>ROUND(I203*H203,2)</f>
        <v>0</v>
      </c>
      <c r="BL203" s="19" t="s">
        <v>121</v>
      </c>
      <c r="BM203" s="177" t="s">
        <v>247</v>
      </c>
    </row>
    <row r="204" s="2" customFormat="1">
      <c r="A204" s="38"/>
      <c r="B204" s="39"/>
      <c r="C204" s="38"/>
      <c r="D204" s="179" t="s">
        <v>123</v>
      </c>
      <c r="E204" s="38"/>
      <c r="F204" s="180" t="s">
        <v>246</v>
      </c>
      <c r="G204" s="38"/>
      <c r="H204" s="38"/>
      <c r="I204" s="181"/>
      <c r="J204" s="38"/>
      <c r="K204" s="38"/>
      <c r="L204" s="39"/>
      <c r="M204" s="182"/>
      <c r="N204" s="183"/>
      <c r="O204" s="77"/>
      <c r="P204" s="77"/>
      <c r="Q204" s="77"/>
      <c r="R204" s="77"/>
      <c r="S204" s="77"/>
      <c r="T204" s="7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T204" s="19" t="s">
        <v>123</v>
      </c>
      <c r="AU204" s="19" t="s">
        <v>81</v>
      </c>
    </row>
    <row r="205" s="12" customFormat="1" ht="22.8" customHeight="1">
      <c r="A205" s="12"/>
      <c r="B205" s="152"/>
      <c r="C205" s="12"/>
      <c r="D205" s="153" t="s">
        <v>73</v>
      </c>
      <c r="E205" s="163" t="s">
        <v>169</v>
      </c>
      <c r="F205" s="163" t="s">
        <v>248</v>
      </c>
      <c r="G205" s="12"/>
      <c r="H205" s="12"/>
      <c r="I205" s="155"/>
      <c r="J205" s="164">
        <f>BK205</f>
        <v>0</v>
      </c>
      <c r="K205" s="12"/>
      <c r="L205" s="152"/>
      <c r="M205" s="157"/>
      <c r="N205" s="158"/>
      <c r="O205" s="158"/>
      <c r="P205" s="159">
        <f>SUM(P206:P237)</f>
        <v>0</v>
      </c>
      <c r="Q205" s="158"/>
      <c r="R205" s="159">
        <f>SUM(R206:R237)</f>
        <v>8.2908931500000005</v>
      </c>
      <c r="S205" s="158"/>
      <c r="T205" s="160">
        <f>SUM(T206:T237)</f>
        <v>15.226000000000001</v>
      </c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R205" s="153" t="s">
        <v>79</v>
      </c>
      <c r="AT205" s="161" t="s">
        <v>73</v>
      </c>
      <c r="AU205" s="161" t="s">
        <v>79</v>
      </c>
      <c r="AY205" s="153" t="s">
        <v>114</v>
      </c>
      <c r="BK205" s="162">
        <f>SUM(BK206:BK237)</f>
        <v>0</v>
      </c>
    </row>
    <row r="206" s="2" customFormat="1" ht="16.5" customHeight="1">
      <c r="A206" s="38"/>
      <c r="B206" s="165"/>
      <c r="C206" s="166" t="s">
        <v>249</v>
      </c>
      <c r="D206" s="166" t="s">
        <v>116</v>
      </c>
      <c r="E206" s="167" t="s">
        <v>250</v>
      </c>
      <c r="F206" s="168" t="s">
        <v>251</v>
      </c>
      <c r="G206" s="169" t="s">
        <v>181</v>
      </c>
      <c r="H206" s="170">
        <v>42.664999999999999</v>
      </c>
      <c r="I206" s="171"/>
      <c r="J206" s="172">
        <f>ROUND(I206*H206,2)</f>
        <v>0</v>
      </c>
      <c r="K206" s="168" t="s">
        <v>1</v>
      </c>
      <c r="L206" s="39"/>
      <c r="M206" s="173" t="s">
        <v>1</v>
      </c>
      <c r="N206" s="174" t="s">
        <v>39</v>
      </c>
      <c r="O206" s="77"/>
      <c r="P206" s="175">
        <f>O206*H206</f>
        <v>0</v>
      </c>
      <c r="Q206" s="175">
        <v>0</v>
      </c>
      <c r="R206" s="175">
        <f>Q206*H206</f>
        <v>0</v>
      </c>
      <c r="S206" s="175">
        <v>0</v>
      </c>
      <c r="T206" s="176">
        <f>S206*H206</f>
        <v>0</v>
      </c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R206" s="177" t="s">
        <v>121</v>
      </c>
      <c r="AT206" s="177" t="s">
        <v>116</v>
      </c>
      <c r="AU206" s="177" t="s">
        <v>81</v>
      </c>
      <c r="AY206" s="19" t="s">
        <v>114</v>
      </c>
      <c r="BE206" s="178">
        <f>IF(N206="základní",J206,0)</f>
        <v>0</v>
      </c>
      <c r="BF206" s="178">
        <f>IF(N206="snížená",J206,0)</f>
        <v>0</v>
      </c>
      <c r="BG206" s="178">
        <f>IF(N206="zákl. přenesená",J206,0)</f>
        <v>0</v>
      </c>
      <c r="BH206" s="178">
        <f>IF(N206="sníž. přenesená",J206,0)</f>
        <v>0</v>
      </c>
      <c r="BI206" s="178">
        <f>IF(N206="nulová",J206,0)</f>
        <v>0</v>
      </c>
      <c r="BJ206" s="19" t="s">
        <v>79</v>
      </c>
      <c r="BK206" s="178">
        <f>ROUND(I206*H206,2)</f>
        <v>0</v>
      </c>
      <c r="BL206" s="19" t="s">
        <v>121</v>
      </c>
      <c r="BM206" s="177" t="s">
        <v>252</v>
      </c>
    </row>
    <row r="207" s="2" customFormat="1">
      <c r="A207" s="38"/>
      <c r="B207" s="39"/>
      <c r="C207" s="38"/>
      <c r="D207" s="179" t="s">
        <v>123</v>
      </c>
      <c r="E207" s="38"/>
      <c r="F207" s="180" t="s">
        <v>253</v>
      </c>
      <c r="G207" s="38"/>
      <c r="H207" s="38"/>
      <c r="I207" s="181"/>
      <c r="J207" s="38"/>
      <c r="K207" s="38"/>
      <c r="L207" s="39"/>
      <c r="M207" s="182"/>
      <c r="N207" s="183"/>
      <c r="O207" s="77"/>
      <c r="P207" s="77"/>
      <c r="Q207" s="77"/>
      <c r="R207" s="77"/>
      <c r="S207" s="77"/>
      <c r="T207" s="7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T207" s="19" t="s">
        <v>123</v>
      </c>
      <c r="AU207" s="19" t="s">
        <v>81</v>
      </c>
    </row>
    <row r="208" s="13" customFormat="1">
      <c r="A208" s="13"/>
      <c r="B208" s="184"/>
      <c r="C208" s="13"/>
      <c r="D208" s="179" t="s">
        <v>125</v>
      </c>
      <c r="E208" s="185" t="s">
        <v>1</v>
      </c>
      <c r="F208" s="186" t="s">
        <v>184</v>
      </c>
      <c r="G208" s="13"/>
      <c r="H208" s="187">
        <v>17.809999999999999</v>
      </c>
      <c r="I208" s="188"/>
      <c r="J208" s="13"/>
      <c r="K208" s="13"/>
      <c r="L208" s="184"/>
      <c r="M208" s="189"/>
      <c r="N208" s="190"/>
      <c r="O208" s="190"/>
      <c r="P208" s="190"/>
      <c r="Q208" s="190"/>
      <c r="R208" s="190"/>
      <c r="S208" s="190"/>
      <c r="T208" s="191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5" t="s">
        <v>125</v>
      </c>
      <c r="AU208" s="185" t="s">
        <v>81</v>
      </c>
      <c r="AV208" s="13" t="s">
        <v>81</v>
      </c>
      <c r="AW208" s="13" t="s">
        <v>31</v>
      </c>
      <c r="AX208" s="13" t="s">
        <v>74</v>
      </c>
      <c r="AY208" s="185" t="s">
        <v>114</v>
      </c>
    </row>
    <row r="209" s="13" customFormat="1">
      <c r="A209" s="13"/>
      <c r="B209" s="184"/>
      <c r="C209" s="13"/>
      <c r="D209" s="179" t="s">
        <v>125</v>
      </c>
      <c r="E209" s="185" t="s">
        <v>1</v>
      </c>
      <c r="F209" s="186" t="s">
        <v>185</v>
      </c>
      <c r="G209" s="13"/>
      <c r="H209" s="187">
        <v>24.855</v>
      </c>
      <c r="I209" s="188"/>
      <c r="J209" s="13"/>
      <c r="K209" s="13"/>
      <c r="L209" s="184"/>
      <c r="M209" s="189"/>
      <c r="N209" s="190"/>
      <c r="O209" s="190"/>
      <c r="P209" s="190"/>
      <c r="Q209" s="190"/>
      <c r="R209" s="190"/>
      <c r="S209" s="190"/>
      <c r="T209" s="191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5" t="s">
        <v>125</v>
      </c>
      <c r="AU209" s="185" t="s">
        <v>81</v>
      </c>
      <c r="AV209" s="13" t="s">
        <v>81</v>
      </c>
      <c r="AW209" s="13" t="s">
        <v>31</v>
      </c>
      <c r="AX209" s="13" t="s">
        <v>74</v>
      </c>
      <c r="AY209" s="185" t="s">
        <v>114</v>
      </c>
    </row>
    <row r="210" s="14" customFormat="1">
      <c r="A210" s="14"/>
      <c r="B210" s="192"/>
      <c r="C210" s="14"/>
      <c r="D210" s="179" t="s">
        <v>125</v>
      </c>
      <c r="E210" s="193" t="s">
        <v>1</v>
      </c>
      <c r="F210" s="194" t="s">
        <v>129</v>
      </c>
      <c r="G210" s="14"/>
      <c r="H210" s="195">
        <v>42.664999999999999</v>
      </c>
      <c r="I210" s="196"/>
      <c r="J210" s="14"/>
      <c r="K210" s="14"/>
      <c r="L210" s="192"/>
      <c r="M210" s="197"/>
      <c r="N210" s="198"/>
      <c r="O210" s="198"/>
      <c r="P210" s="198"/>
      <c r="Q210" s="198"/>
      <c r="R210" s="198"/>
      <c r="S210" s="198"/>
      <c r="T210" s="199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3" t="s">
        <v>125</v>
      </c>
      <c r="AU210" s="193" t="s">
        <v>81</v>
      </c>
      <c r="AV210" s="14" t="s">
        <v>121</v>
      </c>
      <c r="AW210" s="14" t="s">
        <v>31</v>
      </c>
      <c r="AX210" s="14" t="s">
        <v>79</v>
      </c>
      <c r="AY210" s="193" t="s">
        <v>114</v>
      </c>
    </row>
    <row r="211" s="2" customFormat="1" ht="24.15" customHeight="1">
      <c r="A211" s="38"/>
      <c r="B211" s="165"/>
      <c r="C211" s="166" t="s">
        <v>254</v>
      </c>
      <c r="D211" s="166" t="s">
        <v>116</v>
      </c>
      <c r="E211" s="167" t="s">
        <v>255</v>
      </c>
      <c r="F211" s="168" t="s">
        <v>256</v>
      </c>
      <c r="G211" s="169" t="s">
        <v>257</v>
      </c>
      <c r="H211" s="170">
        <v>2</v>
      </c>
      <c r="I211" s="171"/>
      <c r="J211" s="172">
        <f>ROUND(I211*H211,2)</f>
        <v>0</v>
      </c>
      <c r="K211" s="168" t="s">
        <v>1</v>
      </c>
      <c r="L211" s="39"/>
      <c r="M211" s="173" t="s">
        <v>1</v>
      </c>
      <c r="N211" s="174" t="s">
        <v>39</v>
      </c>
      <c r="O211" s="77"/>
      <c r="P211" s="175">
        <f>O211*H211</f>
        <v>0</v>
      </c>
      <c r="Q211" s="175">
        <v>0</v>
      </c>
      <c r="R211" s="175">
        <f>Q211*H211</f>
        <v>0</v>
      </c>
      <c r="S211" s="175">
        <v>0</v>
      </c>
      <c r="T211" s="176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77" t="s">
        <v>121</v>
      </c>
      <c r="AT211" s="177" t="s">
        <v>116</v>
      </c>
      <c r="AU211" s="177" t="s">
        <v>81</v>
      </c>
      <c r="AY211" s="19" t="s">
        <v>114</v>
      </c>
      <c r="BE211" s="178">
        <f>IF(N211="základní",J211,0)</f>
        <v>0</v>
      </c>
      <c r="BF211" s="178">
        <f>IF(N211="snížená",J211,0)</f>
        <v>0</v>
      </c>
      <c r="BG211" s="178">
        <f>IF(N211="zákl. přenesená",J211,0)</f>
        <v>0</v>
      </c>
      <c r="BH211" s="178">
        <f>IF(N211="sníž. přenesená",J211,0)</f>
        <v>0</v>
      </c>
      <c r="BI211" s="178">
        <f>IF(N211="nulová",J211,0)</f>
        <v>0</v>
      </c>
      <c r="BJ211" s="19" t="s">
        <v>79</v>
      </c>
      <c r="BK211" s="178">
        <f>ROUND(I211*H211,2)</f>
        <v>0</v>
      </c>
      <c r="BL211" s="19" t="s">
        <v>121</v>
      </c>
      <c r="BM211" s="177" t="s">
        <v>258</v>
      </c>
    </row>
    <row r="212" s="2" customFormat="1">
      <c r="A212" s="38"/>
      <c r="B212" s="39"/>
      <c r="C212" s="38"/>
      <c r="D212" s="179" t="s">
        <v>123</v>
      </c>
      <c r="E212" s="38"/>
      <c r="F212" s="180" t="s">
        <v>259</v>
      </c>
      <c r="G212" s="38"/>
      <c r="H212" s="38"/>
      <c r="I212" s="181"/>
      <c r="J212" s="38"/>
      <c r="K212" s="38"/>
      <c r="L212" s="39"/>
      <c r="M212" s="182"/>
      <c r="N212" s="183"/>
      <c r="O212" s="77"/>
      <c r="P212" s="77"/>
      <c r="Q212" s="77"/>
      <c r="R212" s="77"/>
      <c r="S212" s="77"/>
      <c r="T212" s="7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T212" s="19" t="s">
        <v>123</v>
      </c>
      <c r="AU212" s="19" t="s">
        <v>81</v>
      </c>
    </row>
    <row r="213" s="13" customFormat="1">
      <c r="A213" s="13"/>
      <c r="B213" s="184"/>
      <c r="C213" s="13"/>
      <c r="D213" s="179" t="s">
        <v>125</v>
      </c>
      <c r="E213" s="185" t="s">
        <v>1</v>
      </c>
      <c r="F213" s="186" t="s">
        <v>260</v>
      </c>
      <c r="G213" s="13"/>
      <c r="H213" s="187">
        <v>1</v>
      </c>
      <c r="I213" s="188"/>
      <c r="J213" s="13"/>
      <c r="K213" s="13"/>
      <c r="L213" s="184"/>
      <c r="M213" s="189"/>
      <c r="N213" s="190"/>
      <c r="O213" s="190"/>
      <c r="P213" s="190"/>
      <c r="Q213" s="190"/>
      <c r="R213" s="190"/>
      <c r="S213" s="190"/>
      <c r="T213" s="191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185" t="s">
        <v>125</v>
      </c>
      <c r="AU213" s="185" t="s">
        <v>81</v>
      </c>
      <c r="AV213" s="13" t="s">
        <v>81</v>
      </c>
      <c r="AW213" s="13" t="s">
        <v>31</v>
      </c>
      <c r="AX213" s="13" t="s">
        <v>74</v>
      </c>
      <c r="AY213" s="185" t="s">
        <v>114</v>
      </c>
    </row>
    <row r="214" s="13" customFormat="1">
      <c r="A214" s="13"/>
      <c r="B214" s="184"/>
      <c r="C214" s="13"/>
      <c r="D214" s="179" t="s">
        <v>125</v>
      </c>
      <c r="E214" s="185" t="s">
        <v>1</v>
      </c>
      <c r="F214" s="186" t="s">
        <v>261</v>
      </c>
      <c r="G214" s="13"/>
      <c r="H214" s="187">
        <v>1</v>
      </c>
      <c r="I214" s="188"/>
      <c r="J214" s="13"/>
      <c r="K214" s="13"/>
      <c r="L214" s="184"/>
      <c r="M214" s="189"/>
      <c r="N214" s="190"/>
      <c r="O214" s="190"/>
      <c r="P214" s="190"/>
      <c r="Q214" s="190"/>
      <c r="R214" s="190"/>
      <c r="S214" s="190"/>
      <c r="T214" s="19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5" t="s">
        <v>125</v>
      </c>
      <c r="AU214" s="185" t="s">
        <v>81</v>
      </c>
      <c r="AV214" s="13" t="s">
        <v>81</v>
      </c>
      <c r="AW214" s="13" t="s">
        <v>31</v>
      </c>
      <c r="AX214" s="13" t="s">
        <v>74</v>
      </c>
      <c r="AY214" s="185" t="s">
        <v>114</v>
      </c>
    </row>
    <row r="215" s="14" customFormat="1">
      <c r="A215" s="14"/>
      <c r="B215" s="192"/>
      <c r="C215" s="14"/>
      <c r="D215" s="179" t="s">
        <v>125</v>
      </c>
      <c r="E215" s="193" t="s">
        <v>1</v>
      </c>
      <c r="F215" s="194" t="s">
        <v>129</v>
      </c>
      <c r="G215" s="14"/>
      <c r="H215" s="195">
        <v>2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125</v>
      </c>
      <c r="AU215" s="193" t="s">
        <v>81</v>
      </c>
      <c r="AV215" s="14" t="s">
        <v>121</v>
      </c>
      <c r="AW215" s="14" t="s">
        <v>31</v>
      </c>
      <c r="AX215" s="14" t="s">
        <v>79</v>
      </c>
      <c r="AY215" s="193" t="s">
        <v>114</v>
      </c>
    </row>
    <row r="216" s="2" customFormat="1" ht="37.8" customHeight="1">
      <c r="A216" s="38"/>
      <c r="B216" s="165"/>
      <c r="C216" s="166" t="s">
        <v>262</v>
      </c>
      <c r="D216" s="166" t="s">
        <v>116</v>
      </c>
      <c r="E216" s="167" t="s">
        <v>263</v>
      </c>
      <c r="F216" s="168" t="s">
        <v>264</v>
      </c>
      <c r="G216" s="169" t="s">
        <v>265</v>
      </c>
      <c r="H216" s="170">
        <v>2</v>
      </c>
      <c r="I216" s="171"/>
      <c r="J216" s="172">
        <f>ROUND(I216*H216,2)</f>
        <v>0</v>
      </c>
      <c r="K216" s="168" t="s">
        <v>1</v>
      </c>
      <c r="L216" s="39"/>
      <c r="M216" s="173" t="s">
        <v>1</v>
      </c>
      <c r="N216" s="174" t="s">
        <v>39</v>
      </c>
      <c r="O216" s="77"/>
      <c r="P216" s="175">
        <f>O216*H216</f>
        <v>0</v>
      </c>
      <c r="Q216" s="175">
        <v>0</v>
      </c>
      <c r="R216" s="175">
        <f>Q216*H216</f>
        <v>0</v>
      </c>
      <c r="S216" s="175">
        <v>0</v>
      </c>
      <c r="T216" s="176">
        <f>S216*H216</f>
        <v>0</v>
      </c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R216" s="177" t="s">
        <v>121</v>
      </c>
      <c r="AT216" s="177" t="s">
        <v>116</v>
      </c>
      <c r="AU216" s="177" t="s">
        <v>81</v>
      </c>
      <c r="AY216" s="19" t="s">
        <v>114</v>
      </c>
      <c r="BE216" s="178">
        <f>IF(N216="základní",J216,0)</f>
        <v>0</v>
      </c>
      <c r="BF216" s="178">
        <f>IF(N216="snížená",J216,0)</f>
        <v>0</v>
      </c>
      <c r="BG216" s="178">
        <f>IF(N216="zákl. přenesená",J216,0)</f>
        <v>0</v>
      </c>
      <c r="BH216" s="178">
        <f>IF(N216="sníž. přenesená",J216,0)</f>
        <v>0</v>
      </c>
      <c r="BI216" s="178">
        <f>IF(N216="nulová",J216,0)</f>
        <v>0</v>
      </c>
      <c r="BJ216" s="19" t="s">
        <v>79</v>
      </c>
      <c r="BK216" s="178">
        <f>ROUND(I216*H216,2)</f>
        <v>0</v>
      </c>
      <c r="BL216" s="19" t="s">
        <v>121</v>
      </c>
      <c r="BM216" s="177" t="s">
        <v>266</v>
      </c>
    </row>
    <row r="217" s="2" customFormat="1">
      <c r="A217" s="38"/>
      <c r="B217" s="39"/>
      <c r="C217" s="38"/>
      <c r="D217" s="179" t="s">
        <v>123</v>
      </c>
      <c r="E217" s="38"/>
      <c r="F217" s="180" t="s">
        <v>256</v>
      </c>
      <c r="G217" s="38"/>
      <c r="H217" s="38"/>
      <c r="I217" s="181"/>
      <c r="J217" s="38"/>
      <c r="K217" s="38"/>
      <c r="L217" s="39"/>
      <c r="M217" s="182"/>
      <c r="N217" s="183"/>
      <c r="O217" s="77"/>
      <c r="P217" s="77"/>
      <c r="Q217" s="77"/>
      <c r="R217" s="77"/>
      <c r="S217" s="77"/>
      <c r="T217" s="7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T217" s="19" t="s">
        <v>123</v>
      </c>
      <c r="AU217" s="19" t="s">
        <v>81</v>
      </c>
    </row>
    <row r="218" s="13" customFormat="1">
      <c r="A218" s="13"/>
      <c r="B218" s="184"/>
      <c r="C218" s="13"/>
      <c r="D218" s="179" t="s">
        <v>125</v>
      </c>
      <c r="E218" s="185" t="s">
        <v>1</v>
      </c>
      <c r="F218" s="186" t="s">
        <v>260</v>
      </c>
      <c r="G218" s="13"/>
      <c r="H218" s="187">
        <v>1</v>
      </c>
      <c r="I218" s="188"/>
      <c r="J218" s="13"/>
      <c r="K218" s="13"/>
      <c r="L218" s="184"/>
      <c r="M218" s="189"/>
      <c r="N218" s="190"/>
      <c r="O218" s="190"/>
      <c r="P218" s="190"/>
      <c r="Q218" s="190"/>
      <c r="R218" s="190"/>
      <c r="S218" s="190"/>
      <c r="T218" s="191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5" t="s">
        <v>125</v>
      </c>
      <c r="AU218" s="185" t="s">
        <v>81</v>
      </c>
      <c r="AV218" s="13" t="s">
        <v>81</v>
      </c>
      <c r="AW218" s="13" t="s">
        <v>31</v>
      </c>
      <c r="AX218" s="13" t="s">
        <v>74</v>
      </c>
      <c r="AY218" s="185" t="s">
        <v>114</v>
      </c>
    </row>
    <row r="219" s="13" customFormat="1">
      <c r="A219" s="13"/>
      <c r="B219" s="184"/>
      <c r="C219" s="13"/>
      <c r="D219" s="179" t="s">
        <v>125</v>
      </c>
      <c r="E219" s="185" t="s">
        <v>1</v>
      </c>
      <c r="F219" s="186" t="s">
        <v>261</v>
      </c>
      <c r="G219" s="13"/>
      <c r="H219" s="187">
        <v>1</v>
      </c>
      <c r="I219" s="188"/>
      <c r="J219" s="13"/>
      <c r="K219" s="13"/>
      <c r="L219" s="184"/>
      <c r="M219" s="189"/>
      <c r="N219" s="190"/>
      <c r="O219" s="190"/>
      <c r="P219" s="190"/>
      <c r="Q219" s="190"/>
      <c r="R219" s="190"/>
      <c r="S219" s="190"/>
      <c r="T219" s="19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5" t="s">
        <v>125</v>
      </c>
      <c r="AU219" s="185" t="s">
        <v>81</v>
      </c>
      <c r="AV219" s="13" t="s">
        <v>81</v>
      </c>
      <c r="AW219" s="13" t="s">
        <v>31</v>
      </c>
      <c r="AX219" s="13" t="s">
        <v>74</v>
      </c>
      <c r="AY219" s="185" t="s">
        <v>114</v>
      </c>
    </row>
    <row r="220" s="14" customFormat="1">
      <c r="A220" s="14"/>
      <c r="B220" s="192"/>
      <c r="C220" s="14"/>
      <c r="D220" s="179" t="s">
        <v>125</v>
      </c>
      <c r="E220" s="193" t="s">
        <v>1</v>
      </c>
      <c r="F220" s="194" t="s">
        <v>129</v>
      </c>
      <c r="G220" s="14"/>
      <c r="H220" s="195">
        <v>2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125</v>
      </c>
      <c r="AU220" s="193" t="s">
        <v>81</v>
      </c>
      <c r="AV220" s="14" t="s">
        <v>121</v>
      </c>
      <c r="AW220" s="14" t="s">
        <v>31</v>
      </c>
      <c r="AX220" s="14" t="s">
        <v>79</v>
      </c>
      <c r="AY220" s="193" t="s">
        <v>114</v>
      </c>
    </row>
    <row r="221" s="2" customFormat="1" ht="24.15" customHeight="1">
      <c r="A221" s="38"/>
      <c r="B221" s="165"/>
      <c r="C221" s="166" t="s">
        <v>267</v>
      </c>
      <c r="D221" s="166" t="s">
        <v>116</v>
      </c>
      <c r="E221" s="167" t="s">
        <v>268</v>
      </c>
      <c r="F221" s="168" t="s">
        <v>269</v>
      </c>
      <c r="G221" s="169" t="s">
        <v>181</v>
      </c>
      <c r="H221" s="170">
        <v>42.664999999999999</v>
      </c>
      <c r="I221" s="171"/>
      <c r="J221" s="172">
        <f>ROUND(I221*H221,2)</f>
        <v>0</v>
      </c>
      <c r="K221" s="168" t="s">
        <v>132</v>
      </c>
      <c r="L221" s="39"/>
      <c r="M221" s="173" t="s">
        <v>1</v>
      </c>
      <c r="N221" s="174" t="s">
        <v>39</v>
      </c>
      <c r="O221" s="77"/>
      <c r="P221" s="175">
        <f>O221*H221</f>
        <v>0</v>
      </c>
      <c r="Q221" s="175">
        <v>0.00011</v>
      </c>
      <c r="R221" s="175">
        <f>Q221*H221</f>
        <v>0.0046931500000000001</v>
      </c>
      <c r="S221" s="175">
        <v>0</v>
      </c>
      <c r="T221" s="176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177" t="s">
        <v>121</v>
      </c>
      <c r="AT221" s="177" t="s">
        <v>116</v>
      </c>
      <c r="AU221" s="177" t="s">
        <v>81</v>
      </c>
      <c r="AY221" s="19" t="s">
        <v>114</v>
      </c>
      <c r="BE221" s="178">
        <f>IF(N221="základní",J221,0)</f>
        <v>0</v>
      </c>
      <c r="BF221" s="178">
        <f>IF(N221="snížená",J221,0)</f>
        <v>0</v>
      </c>
      <c r="BG221" s="178">
        <f>IF(N221="zákl. přenesená",J221,0)</f>
        <v>0</v>
      </c>
      <c r="BH221" s="178">
        <f>IF(N221="sníž. přenesená",J221,0)</f>
        <v>0</v>
      </c>
      <c r="BI221" s="178">
        <f>IF(N221="nulová",J221,0)</f>
        <v>0</v>
      </c>
      <c r="BJ221" s="19" t="s">
        <v>79</v>
      </c>
      <c r="BK221" s="178">
        <f>ROUND(I221*H221,2)</f>
        <v>0</v>
      </c>
      <c r="BL221" s="19" t="s">
        <v>121</v>
      </c>
      <c r="BM221" s="177" t="s">
        <v>270</v>
      </c>
    </row>
    <row r="222" s="2" customFormat="1">
      <c r="A222" s="38"/>
      <c r="B222" s="39"/>
      <c r="C222" s="38"/>
      <c r="D222" s="179" t="s">
        <v>123</v>
      </c>
      <c r="E222" s="38"/>
      <c r="F222" s="180" t="s">
        <v>271</v>
      </c>
      <c r="G222" s="38"/>
      <c r="H222" s="38"/>
      <c r="I222" s="181"/>
      <c r="J222" s="38"/>
      <c r="K222" s="38"/>
      <c r="L222" s="39"/>
      <c r="M222" s="182"/>
      <c r="N222" s="183"/>
      <c r="O222" s="77"/>
      <c r="P222" s="77"/>
      <c r="Q222" s="77"/>
      <c r="R222" s="77"/>
      <c r="S222" s="77"/>
      <c r="T222" s="7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9" t="s">
        <v>123</v>
      </c>
      <c r="AU222" s="19" t="s">
        <v>81</v>
      </c>
    </row>
    <row r="223" s="13" customFormat="1">
      <c r="A223" s="13"/>
      <c r="B223" s="184"/>
      <c r="C223" s="13"/>
      <c r="D223" s="179" t="s">
        <v>125</v>
      </c>
      <c r="E223" s="185" t="s">
        <v>1</v>
      </c>
      <c r="F223" s="186" t="s">
        <v>184</v>
      </c>
      <c r="G223" s="13"/>
      <c r="H223" s="187">
        <v>17.809999999999999</v>
      </c>
      <c r="I223" s="188"/>
      <c r="J223" s="13"/>
      <c r="K223" s="13"/>
      <c r="L223" s="184"/>
      <c r="M223" s="189"/>
      <c r="N223" s="190"/>
      <c r="O223" s="190"/>
      <c r="P223" s="190"/>
      <c r="Q223" s="190"/>
      <c r="R223" s="190"/>
      <c r="S223" s="190"/>
      <c r="T223" s="191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185" t="s">
        <v>125</v>
      </c>
      <c r="AU223" s="185" t="s">
        <v>81</v>
      </c>
      <c r="AV223" s="13" t="s">
        <v>81</v>
      </c>
      <c r="AW223" s="13" t="s">
        <v>31</v>
      </c>
      <c r="AX223" s="13" t="s">
        <v>74</v>
      </c>
      <c r="AY223" s="185" t="s">
        <v>114</v>
      </c>
    </row>
    <row r="224" s="13" customFormat="1">
      <c r="A224" s="13"/>
      <c r="B224" s="184"/>
      <c r="C224" s="13"/>
      <c r="D224" s="179" t="s">
        <v>125</v>
      </c>
      <c r="E224" s="185" t="s">
        <v>1</v>
      </c>
      <c r="F224" s="186" t="s">
        <v>185</v>
      </c>
      <c r="G224" s="13"/>
      <c r="H224" s="187">
        <v>24.855</v>
      </c>
      <c r="I224" s="188"/>
      <c r="J224" s="13"/>
      <c r="K224" s="13"/>
      <c r="L224" s="184"/>
      <c r="M224" s="189"/>
      <c r="N224" s="190"/>
      <c r="O224" s="190"/>
      <c r="P224" s="190"/>
      <c r="Q224" s="190"/>
      <c r="R224" s="190"/>
      <c r="S224" s="190"/>
      <c r="T224" s="191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185" t="s">
        <v>125</v>
      </c>
      <c r="AU224" s="185" t="s">
        <v>81</v>
      </c>
      <c r="AV224" s="13" t="s">
        <v>81</v>
      </c>
      <c r="AW224" s="13" t="s">
        <v>31</v>
      </c>
      <c r="AX224" s="13" t="s">
        <v>74</v>
      </c>
      <c r="AY224" s="185" t="s">
        <v>114</v>
      </c>
    </row>
    <row r="225" s="14" customFormat="1">
      <c r="A225" s="14"/>
      <c r="B225" s="192"/>
      <c r="C225" s="14"/>
      <c r="D225" s="179" t="s">
        <v>125</v>
      </c>
      <c r="E225" s="193" t="s">
        <v>1</v>
      </c>
      <c r="F225" s="194" t="s">
        <v>129</v>
      </c>
      <c r="G225" s="14"/>
      <c r="H225" s="195">
        <v>42.664999999999999</v>
      </c>
      <c r="I225" s="196"/>
      <c r="J225" s="14"/>
      <c r="K225" s="14"/>
      <c r="L225" s="192"/>
      <c r="M225" s="197"/>
      <c r="N225" s="198"/>
      <c r="O225" s="198"/>
      <c r="P225" s="198"/>
      <c r="Q225" s="198"/>
      <c r="R225" s="198"/>
      <c r="S225" s="198"/>
      <c r="T225" s="199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193" t="s">
        <v>125</v>
      </c>
      <c r="AU225" s="193" t="s">
        <v>81</v>
      </c>
      <c r="AV225" s="14" t="s">
        <v>121</v>
      </c>
      <c r="AW225" s="14" t="s">
        <v>31</v>
      </c>
      <c r="AX225" s="14" t="s">
        <v>79</v>
      </c>
      <c r="AY225" s="193" t="s">
        <v>114</v>
      </c>
    </row>
    <row r="226" s="2" customFormat="1" ht="33" customHeight="1">
      <c r="A226" s="38"/>
      <c r="B226" s="165"/>
      <c r="C226" s="166" t="s">
        <v>272</v>
      </c>
      <c r="D226" s="166" t="s">
        <v>116</v>
      </c>
      <c r="E226" s="167" t="s">
        <v>273</v>
      </c>
      <c r="F226" s="168" t="s">
        <v>259</v>
      </c>
      <c r="G226" s="169" t="s">
        <v>181</v>
      </c>
      <c r="H226" s="170">
        <v>26</v>
      </c>
      <c r="I226" s="171"/>
      <c r="J226" s="172">
        <f>ROUND(I226*H226,2)</f>
        <v>0</v>
      </c>
      <c r="K226" s="168" t="s">
        <v>132</v>
      </c>
      <c r="L226" s="39"/>
      <c r="M226" s="173" t="s">
        <v>1</v>
      </c>
      <c r="N226" s="174" t="s">
        <v>39</v>
      </c>
      <c r="O226" s="77"/>
      <c r="P226" s="175">
        <f>O226*H226</f>
        <v>0</v>
      </c>
      <c r="Q226" s="175">
        <v>0.2157</v>
      </c>
      <c r="R226" s="175">
        <f>Q226*H226</f>
        <v>5.6082000000000001</v>
      </c>
      <c r="S226" s="175">
        <v>0</v>
      </c>
      <c r="T226" s="176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77" t="s">
        <v>121</v>
      </c>
      <c r="AT226" s="177" t="s">
        <v>116</v>
      </c>
      <c r="AU226" s="177" t="s">
        <v>81</v>
      </c>
      <c r="AY226" s="19" t="s">
        <v>114</v>
      </c>
      <c r="BE226" s="178">
        <f>IF(N226="základní",J226,0)</f>
        <v>0</v>
      </c>
      <c r="BF226" s="178">
        <f>IF(N226="snížená",J226,0)</f>
        <v>0</v>
      </c>
      <c r="BG226" s="178">
        <f>IF(N226="zákl. přenesená",J226,0)</f>
        <v>0</v>
      </c>
      <c r="BH226" s="178">
        <f>IF(N226="sníž. přenesená",J226,0)</f>
        <v>0</v>
      </c>
      <c r="BI226" s="178">
        <f>IF(N226="nulová",J226,0)</f>
        <v>0</v>
      </c>
      <c r="BJ226" s="19" t="s">
        <v>79</v>
      </c>
      <c r="BK226" s="178">
        <f>ROUND(I226*H226,2)</f>
        <v>0</v>
      </c>
      <c r="BL226" s="19" t="s">
        <v>121</v>
      </c>
      <c r="BM226" s="177" t="s">
        <v>274</v>
      </c>
    </row>
    <row r="227" s="2" customFormat="1">
      <c r="A227" s="38"/>
      <c r="B227" s="39"/>
      <c r="C227" s="38"/>
      <c r="D227" s="179" t="s">
        <v>123</v>
      </c>
      <c r="E227" s="38"/>
      <c r="F227" s="180" t="s">
        <v>275</v>
      </c>
      <c r="G227" s="38"/>
      <c r="H227" s="38"/>
      <c r="I227" s="181"/>
      <c r="J227" s="38"/>
      <c r="K227" s="38"/>
      <c r="L227" s="39"/>
      <c r="M227" s="182"/>
      <c r="N227" s="183"/>
      <c r="O227" s="77"/>
      <c r="P227" s="77"/>
      <c r="Q227" s="77"/>
      <c r="R227" s="77"/>
      <c r="S227" s="77"/>
      <c r="T227" s="7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T227" s="19" t="s">
        <v>123</v>
      </c>
      <c r="AU227" s="19" t="s">
        <v>81</v>
      </c>
    </row>
    <row r="228" s="13" customFormat="1">
      <c r="A228" s="13"/>
      <c r="B228" s="184"/>
      <c r="C228" s="13"/>
      <c r="D228" s="179" t="s">
        <v>125</v>
      </c>
      <c r="E228" s="185" t="s">
        <v>1</v>
      </c>
      <c r="F228" s="186" t="s">
        <v>276</v>
      </c>
      <c r="G228" s="13"/>
      <c r="H228" s="187">
        <v>15</v>
      </c>
      <c r="I228" s="188"/>
      <c r="J228" s="13"/>
      <c r="K228" s="13"/>
      <c r="L228" s="184"/>
      <c r="M228" s="189"/>
      <c r="N228" s="190"/>
      <c r="O228" s="190"/>
      <c r="P228" s="190"/>
      <c r="Q228" s="190"/>
      <c r="R228" s="190"/>
      <c r="S228" s="190"/>
      <c r="T228" s="191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185" t="s">
        <v>125</v>
      </c>
      <c r="AU228" s="185" t="s">
        <v>81</v>
      </c>
      <c r="AV228" s="13" t="s">
        <v>81</v>
      </c>
      <c r="AW228" s="13" t="s">
        <v>31</v>
      </c>
      <c r="AX228" s="13" t="s">
        <v>74</v>
      </c>
      <c r="AY228" s="185" t="s">
        <v>114</v>
      </c>
    </row>
    <row r="229" s="13" customFormat="1">
      <c r="A229" s="13"/>
      <c r="B229" s="184"/>
      <c r="C229" s="13"/>
      <c r="D229" s="179" t="s">
        <v>125</v>
      </c>
      <c r="E229" s="185" t="s">
        <v>1</v>
      </c>
      <c r="F229" s="186" t="s">
        <v>277</v>
      </c>
      <c r="G229" s="13"/>
      <c r="H229" s="187">
        <v>11</v>
      </c>
      <c r="I229" s="188"/>
      <c r="J229" s="13"/>
      <c r="K229" s="13"/>
      <c r="L229" s="184"/>
      <c r="M229" s="189"/>
      <c r="N229" s="190"/>
      <c r="O229" s="190"/>
      <c r="P229" s="190"/>
      <c r="Q229" s="190"/>
      <c r="R229" s="190"/>
      <c r="S229" s="190"/>
      <c r="T229" s="19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5" t="s">
        <v>125</v>
      </c>
      <c r="AU229" s="185" t="s">
        <v>81</v>
      </c>
      <c r="AV229" s="13" t="s">
        <v>81</v>
      </c>
      <c r="AW229" s="13" t="s">
        <v>31</v>
      </c>
      <c r="AX229" s="13" t="s">
        <v>74</v>
      </c>
      <c r="AY229" s="185" t="s">
        <v>114</v>
      </c>
    </row>
    <row r="230" s="14" customFormat="1">
      <c r="A230" s="14"/>
      <c r="B230" s="192"/>
      <c r="C230" s="14"/>
      <c r="D230" s="179" t="s">
        <v>125</v>
      </c>
      <c r="E230" s="193" t="s">
        <v>1</v>
      </c>
      <c r="F230" s="194" t="s">
        <v>129</v>
      </c>
      <c r="G230" s="14"/>
      <c r="H230" s="195">
        <v>26</v>
      </c>
      <c r="I230" s="196"/>
      <c r="J230" s="14"/>
      <c r="K230" s="14"/>
      <c r="L230" s="192"/>
      <c r="M230" s="197"/>
      <c r="N230" s="198"/>
      <c r="O230" s="198"/>
      <c r="P230" s="198"/>
      <c r="Q230" s="198"/>
      <c r="R230" s="198"/>
      <c r="S230" s="198"/>
      <c r="T230" s="19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3" t="s">
        <v>125</v>
      </c>
      <c r="AU230" s="193" t="s">
        <v>81</v>
      </c>
      <c r="AV230" s="14" t="s">
        <v>121</v>
      </c>
      <c r="AW230" s="14" t="s">
        <v>31</v>
      </c>
      <c r="AX230" s="14" t="s">
        <v>79</v>
      </c>
      <c r="AY230" s="193" t="s">
        <v>114</v>
      </c>
    </row>
    <row r="231" s="2" customFormat="1" ht="24.15" customHeight="1">
      <c r="A231" s="38"/>
      <c r="B231" s="165"/>
      <c r="C231" s="200" t="s">
        <v>278</v>
      </c>
      <c r="D231" s="200" t="s">
        <v>153</v>
      </c>
      <c r="E231" s="201" t="s">
        <v>279</v>
      </c>
      <c r="F231" s="202" t="s">
        <v>280</v>
      </c>
      <c r="G231" s="203" t="s">
        <v>181</v>
      </c>
      <c r="H231" s="204">
        <v>26</v>
      </c>
      <c r="I231" s="205"/>
      <c r="J231" s="206">
        <f>ROUND(I231*H231,2)</f>
        <v>0</v>
      </c>
      <c r="K231" s="202" t="s">
        <v>132</v>
      </c>
      <c r="L231" s="207"/>
      <c r="M231" s="208" t="s">
        <v>1</v>
      </c>
      <c r="N231" s="209" t="s">
        <v>39</v>
      </c>
      <c r="O231" s="77"/>
      <c r="P231" s="175">
        <f>O231*H231</f>
        <v>0</v>
      </c>
      <c r="Q231" s="175">
        <v>0.10299999999999999</v>
      </c>
      <c r="R231" s="175">
        <f>Q231*H231</f>
        <v>2.6779999999999999</v>
      </c>
      <c r="S231" s="175">
        <v>0</v>
      </c>
      <c r="T231" s="176">
        <f>S231*H231</f>
        <v>0</v>
      </c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R231" s="177" t="s">
        <v>156</v>
      </c>
      <c r="AT231" s="177" t="s">
        <v>153</v>
      </c>
      <c r="AU231" s="177" t="s">
        <v>81</v>
      </c>
      <c r="AY231" s="19" t="s">
        <v>114</v>
      </c>
      <c r="BE231" s="178">
        <f>IF(N231="základní",J231,0)</f>
        <v>0</v>
      </c>
      <c r="BF231" s="178">
        <f>IF(N231="snížená",J231,0)</f>
        <v>0</v>
      </c>
      <c r="BG231" s="178">
        <f>IF(N231="zákl. přenesená",J231,0)</f>
        <v>0</v>
      </c>
      <c r="BH231" s="178">
        <f>IF(N231="sníž. přenesená",J231,0)</f>
        <v>0</v>
      </c>
      <c r="BI231" s="178">
        <f>IF(N231="nulová",J231,0)</f>
        <v>0</v>
      </c>
      <c r="BJ231" s="19" t="s">
        <v>79</v>
      </c>
      <c r="BK231" s="178">
        <f>ROUND(I231*H231,2)</f>
        <v>0</v>
      </c>
      <c r="BL231" s="19" t="s">
        <v>121</v>
      </c>
      <c r="BM231" s="177" t="s">
        <v>281</v>
      </c>
    </row>
    <row r="232" s="2" customFormat="1">
      <c r="A232" s="38"/>
      <c r="B232" s="39"/>
      <c r="C232" s="38"/>
      <c r="D232" s="179" t="s">
        <v>123</v>
      </c>
      <c r="E232" s="38"/>
      <c r="F232" s="180" t="s">
        <v>280</v>
      </c>
      <c r="G232" s="38"/>
      <c r="H232" s="38"/>
      <c r="I232" s="181"/>
      <c r="J232" s="38"/>
      <c r="K232" s="38"/>
      <c r="L232" s="39"/>
      <c r="M232" s="182"/>
      <c r="N232" s="183"/>
      <c r="O232" s="77"/>
      <c r="P232" s="77"/>
      <c r="Q232" s="77"/>
      <c r="R232" s="77"/>
      <c r="S232" s="77"/>
      <c r="T232" s="7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T232" s="19" t="s">
        <v>123</v>
      </c>
      <c r="AU232" s="19" t="s">
        <v>81</v>
      </c>
    </row>
    <row r="233" s="2" customFormat="1" ht="16.5" customHeight="1">
      <c r="A233" s="38"/>
      <c r="B233" s="165"/>
      <c r="C233" s="166" t="s">
        <v>282</v>
      </c>
      <c r="D233" s="166" t="s">
        <v>116</v>
      </c>
      <c r="E233" s="167" t="s">
        <v>283</v>
      </c>
      <c r="F233" s="168" t="s">
        <v>284</v>
      </c>
      <c r="G233" s="169" t="s">
        <v>119</v>
      </c>
      <c r="H233" s="170">
        <v>7.6130000000000004</v>
      </c>
      <c r="I233" s="171"/>
      <c r="J233" s="172">
        <f>ROUND(I233*H233,2)</f>
        <v>0</v>
      </c>
      <c r="K233" s="168" t="s">
        <v>132</v>
      </c>
      <c r="L233" s="39"/>
      <c r="M233" s="173" t="s">
        <v>1</v>
      </c>
      <c r="N233" s="174" t="s">
        <v>39</v>
      </c>
      <c r="O233" s="77"/>
      <c r="P233" s="175">
        <f>O233*H233</f>
        <v>0</v>
      </c>
      <c r="Q233" s="175">
        <v>0</v>
      </c>
      <c r="R233" s="175">
        <f>Q233*H233</f>
        <v>0</v>
      </c>
      <c r="S233" s="175">
        <v>2</v>
      </c>
      <c r="T233" s="176">
        <f>S233*H233</f>
        <v>15.226000000000001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177" t="s">
        <v>121</v>
      </c>
      <c r="AT233" s="177" t="s">
        <v>116</v>
      </c>
      <c r="AU233" s="177" t="s">
        <v>81</v>
      </c>
      <c r="AY233" s="19" t="s">
        <v>114</v>
      </c>
      <c r="BE233" s="178">
        <f>IF(N233="základní",J233,0)</f>
        <v>0</v>
      </c>
      <c r="BF233" s="178">
        <f>IF(N233="snížená",J233,0)</f>
        <v>0</v>
      </c>
      <c r="BG233" s="178">
        <f>IF(N233="zákl. přenesená",J233,0)</f>
        <v>0</v>
      </c>
      <c r="BH233" s="178">
        <f>IF(N233="sníž. přenesená",J233,0)</f>
        <v>0</v>
      </c>
      <c r="BI233" s="178">
        <f>IF(N233="nulová",J233,0)</f>
        <v>0</v>
      </c>
      <c r="BJ233" s="19" t="s">
        <v>79</v>
      </c>
      <c r="BK233" s="178">
        <f>ROUND(I233*H233,2)</f>
        <v>0</v>
      </c>
      <c r="BL233" s="19" t="s">
        <v>121</v>
      </c>
      <c r="BM233" s="177" t="s">
        <v>285</v>
      </c>
    </row>
    <row r="234" s="2" customFormat="1">
      <c r="A234" s="38"/>
      <c r="B234" s="39"/>
      <c r="C234" s="38"/>
      <c r="D234" s="179" t="s">
        <v>123</v>
      </c>
      <c r="E234" s="38"/>
      <c r="F234" s="180" t="s">
        <v>284</v>
      </c>
      <c r="G234" s="38"/>
      <c r="H234" s="38"/>
      <c r="I234" s="181"/>
      <c r="J234" s="38"/>
      <c r="K234" s="38"/>
      <c r="L234" s="39"/>
      <c r="M234" s="182"/>
      <c r="N234" s="183"/>
      <c r="O234" s="77"/>
      <c r="P234" s="77"/>
      <c r="Q234" s="77"/>
      <c r="R234" s="77"/>
      <c r="S234" s="77"/>
      <c r="T234" s="7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T234" s="19" t="s">
        <v>123</v>
      </c>
      <c r="AU234" s="19" t="s">
        <v>81</v>
      </c>
    </row>
    <row r="235" s="13" customFormat="1">
      <c r="A235" s="13"/>
      <c r="B235" s="184"/>
      <c r="C235" s="13"/>
      <c r="D235" s="179" t="s">
        <v>125</v>
      </c>
      <c r="E235" s="185" t="s">
        <v>1</v>
      </c>
      <c r="F235" s="186" t="s">
        <v>286</v>
      </c>
      <c r="G235" s="13"/>
      <c r="H235" s="187">
        <v>3.2050000000000001</v>
      </c>
      <c r="I235" s="188"/>
      <c r="J235" s="13"/>
      <c r="K235" s="13"/>
      <c r="L235" s="184"/>
      <c r="M235" s="189"/>
      <c r="N235" s="190"/>
      <c r="O235" s="190"/>
      <c r="P235" s="190"/>
      <c r="Q235" s="190"/>
      <c r="R235" s="190"/>
      <c r="S235" s="190"/>
      <c r="T235" s="191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5" t="s">
        <v>125</v>
      </c>
      <c r="AU235" s="185" t="s">
        <v>81</v>
      </c>
      <c r="AV235" s="13" t="s">
        <v>81</v>
      </c>
      <c r="AW235" s="13" t="s">
        <v>31</v>
      </c>
      <c r="AX235" s="13" t="s">
        <v>74</v>
      </c>
      <c r="AY235" s="185" t="s">
        <v>114</v>
      </c>
    </row>
    <row r="236" s="13" customFormat="1">
      <c r="A236" s="13"/>
      <c r="B236" s="184"/>
      <c r="C236" s="13"/>
      <c r="D236" s="179" t="s">
        <v>125</v>
      </c>
      <c r="E236" s="185" t="s">
        <v>1</v>
      </c>
      <c r="F236" s="186" t="s">
        <v>287</v>
      </c>
      <c r="G236" s="13"/>
      <c r="H236" s="187">
        <v>4.4080000000000004</v>
      </c>
      <c r="I236" s="188"/>
      <c r="J236" s="13"/>
      <c r="K236" s="13"/>
      <c r="L236" s="184"/>
      <c r="M236" s="189"/>
      <c r="N236" s="190"/>
      <c r="O236" s="190"/>
      <c r="P236" s="190"/>
      <c r="Q236" s="190"/>
      <c r="R236" s="190"/>
      <c r="S236" s="190"/>
      <c r="T236" s="191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5" t="s">
        <v>125</v>
      </c>
      <c r="AU236" s="185" t="s">
        <v>81</v>
      </c>
      <c r="AV236" s="13" t="s">
        <v>81</v>
      </c>
      <c r="AW236" s="13" t="s">
        <v>31</v>
      </c>
      <c r="AX236" s="13" t="s">
        <v>74</v>
      </c>
      <c r="AY236" s="185" t="s">
        <v>114</v>
      </c>
    </row>
    <row r="237" s="14" customFormat="1">
      <c r="A237" s="14"/>
      <c r="B237" s="192"/>
      <c r="C237" s="14"/>
      <c r="D237" s="179" t="s">
        <v>125</v>
      </c>
      <c r="E237" s="193" t="s">
        <v>1</v>
      </c>
      <c r="F237" s="194" t="s">
        <v>129</v>
      </c>
      <c r="G237" s="14"/>
      <c r="H237" s="195">
        <v>7.6130000000000004</v>
      </c>
      <c r="I237" s="196"/>
      <c r="J237" s="14"/>
      <c r="K237" s="14"/>
      <c r="L237" s="192"/>
      <c r="M237" s="197"/>
      <c r="N237" s="198"/>
      <c r="O237" s="198"/>
      <c r="P237" s="198"/>
      <c r="Q237" s="198"/>
      <c r="R237" s="198"/>
      <c r="S237" s="198"/>
      <c r="T237" s="199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193" t="s">
        <v>125</v>
      </c>
      <c r="AU237" s="193" t="s">
        <v>81</v>
      </c>
      <c r="AV237" s="14" t="s">
        <v>121</v>
      </c>
      <c r="AW237" s="14" t="s">
        <v>31</v>
      </c>
      <c r="AX237" s="14" t="s">
        <v>79</v>
      </c>
      <c r="AY237" s="193" t="s">
        <v>114</v>
      </c>
    </row>
    <row r="238" s="12" customFormat="1" ht="22.8" customHeight="1">
      <c r="A238" s="12"/>
      <c r="B238" s="152"/>
      <c r="C238" s="12"/>
      <c r="D238" s="153" t="s">
        <v>73</v>
      </c>
      <c r="E238" s="163" t="s">
        <v>288</v>
      </c>
      <c r="F238" s="163" t="s">
        <v>289</v>
      </c>
      <c r="G238" s="12"/>
      <c r="H238" s="12"/>
      <c r="I238" s="155"/>
      <c r="J238" s="164">
        <f>BK238</f>
        <v>0</v>
      </c>
      <c r="K238" s="12"/>
      <c r="L238" s="152"/>
      <c r="M238" s="157"/>
      <c r="N238" s="158"/>
      <c r="O238" s="158"/>
      <c r="P238" s="159">
        <f>SUM(P239:P245)</f>
        <v>0</v>
      </c>
      <c r="Q238" s="158"/>
      <c r="R238" s="159">
        <f>SUM(R239:R245)</f>
        <v>0</v>
      </c>
      <c r="S238" s="158"/>
      <c r="T238" s="160">
        <f>SUM(T239:T245)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153" t="s">
        <v>79</v>
      </c>
      <c r="AT238" s="161" t="s">
        <v>73</v>
      </c>
      <c r="AU238" s="161" t="s">
        <v>79</v>
      </c>
      <c r="AY238" s="153" t="s">
        <v>114</v>
      </c>
      <c r="BK238" s="162">
        <f>SUM(BK239:BK245)</f>
        <v>0</v>
      </c>
    </row>
    <row r="239" s="2" customFormat="1" ht="24.15" customHeight="1">
      <c r="A239" s="38"/>
      <c r="B239" s="165"/>
      <c r="C239" s="166" t="s">
        <v>290</v>
      </c>
      <c r="D239" s="166" t="s">
        <v>116</v>
      </c>
      <c r="E239" s="167" t="s">
        <v>291</v>
      </c>
      <c r="F239" s="168" t="s">
        <v>292</v>
      </c>
      <c r="G239" s="169" t="s">
        <v>137</v>
      </c>
      <c r="H239" s="170">
        <v>15.226000000000001</v>
      </c>
      <c r="I239" s="171"/>
      <c r="J239" s="172">
        <f>ROUND(I239*H239,2)</f>
        <v>0</v>
      </c>
      <c r="K239" s="168" t="s">
        <v>120</v>
      </c>
      <c r="L239" s="39"/>
      <c r="M239" s="173" t="s">
        <v>1</v>
      </c>
      <c r="N239" s="174" t="s">
        <v>39</v>
      </c>
      <c r="O239" s="77"/>
      <c r="P239" s="175">
        <f>O239*H239</f>
        <v>0</v>
      </c>
      <c r="Q239" s="175">
        <v>0</v>
      </c>
      <c r="R239" s="175">
        <f>Q239*H239</f>
        <v>0</v>
      </c>
      <c r="S239" s="175">
        <v>0</v>
      </c>
      <c r="T239" s="176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77" t="s">
        <v>121</v>
      </c>
      <c r="AT239" s="177" t="s">
        <v>116</v>
      </c>
      <c r="AU239" s="177" t="s">
        <v>81</v>
      </c>
      <c r="AY239" s="19" t="s">
        <v>114</v>
      </c>
      <c r="BE239" s="178">
        <f>IF(N239="základní",J239,0)</f>
        <v>0</v>
      </c>
      <c r="BF239" s="178">
        <f>IF(N239="snížená",J239,0)</f>
        <v>0</v>
      </c>
      <c r="BG239" s="178">
        <f>IF(N239="zákl. přenesená",J239,0)</f>
        <v>0</v>
      </c>
      <c r="BH239" s="178">
        <f>IF(N239="sníž. přenesená",J239,0)</f>
        <v>0</v>
      </c>
      <c r="BI239" s="178">
        <f>IF(N239="nulová",J239,0)</f>
        <v>0</v>
      </c>
      <c r="BJ239" s="19" t="s">
        <v>79</v>
      </c>
      <c r="BK239" s="178">
        <f>ROUND(I239*H239,2)</f>
        <v>0</v>
      </c>
      <c r="BL239" s="19" t="s">
        <v>121</v>
      </c>
      <c r="BM239" s="177" t="s">
        <v>293</v>
      </c>
    </row>
    <row r="240" s="2" customFormat="1">
      <c r="A240" s="38"/>
      <c r="B240" s="39"/>
      <c r="C240" s="38"/>
      <c r="D240" s="179" t="s">
        <v>123</v>
      </c>
      <c r="E240" s="38"/>
      <c r="F240" s="180" t="s">
        <v>294</v>
      </c>
      <c r="G240" s="38"/>
      <c r="H240" s="38"/>
      <c r="I240" s="181"/>
      <c r="J240" s="38"/>
      <c r="K240" s="38"/>
      <c r="L240" s="39"/>
      <c r="M240" s="182"/>
      <c r="N240" s="183"/>
      <c r="O240" s="77"/>
      <c r="P240" s="77"/>
      <c r="Q240" s="77"/>
      <c r="R240" s="77"/>
      <c r="S240" s="77"/>
      <c r="T240" s="7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T240" s="19" t="s">
        <v>123</v>
      </c>
      <c r="AU240" s="19" t="s">
        <v>81</v>
      </c>
    </row>
    <row r="241" s="2" customFormat="1" ht="24.15" customHeight="1">
      <c r="A241" s="38"/>
      <c r="B241" s="165"/>
      <c r="C241" s="166" t="s">
        <v>295</v>
      </c>
      <c r="D241" s="166" t="s">
        <v>116</v>
      </c>
      <c r="E241" s="167" t="s">
        <v>296</v>
      </c>
      <c r="F241" s="168" t="s">
        <v>297</v>
      </c>
      <c r="G241" s="169" t="s">
        <v>137</v>
      </c>
      <c r="H241" s="170">
        <v>152.25999999999999</v>
      </c>
      <c r="I241" s="171"/>
      <c r="J241" s="172">
        <f>ROUND(I241*H241,2)</f>
        <v>0</v>
      </c>
      <c r="K241" s="168" t="s">
        <v>120</v>
      </c>
      <c r="L241" s="39"/>
      <c r="M241" s="173" t="s">
        <v>1</v>
      </c>
      <c r="N241" s="174" t="s">
        <v>39</v>
      </c>
      <c r="O241" s="77"/>
      <c r="P241" s="175">
        <f>O241*H241</f>
        <v>0</v>
      </c>
      <c r="Q241" s="175">
        <v>0</v>
      </c>
      <c r="R241" s="175">
        <f>Q241*H241</f>
        <v>0</v>
      </c>
      <c r="S241" s="175">
        <v>0</v>
      </c>
      <c r="T241" s="176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77" t="s">
        <v>121</v>
      </c>
      <c r="AT241" s="177" t="s">
        <v>116</v>
      </c>
      <c r="AU241" s="177" t="s">
        <v>81</v>
      </c>
      <c r="AY241" s="19" t="s">
        <v>114</v>
      </c>
      <c r="BE241" s="178">
        <f>IF(N241="základní",J241,0)</f>
        <v>0</v>
      </c>
      <c r="BF241" s="178">
        <f>IF(N241="snížená",J241,0)</f>
        <v>0</v>
      </c>
      <c r="BG241" s="178">
        <f>IF(N241="zákl. přenesená",J241,0)</f>
        <v>0</v>
      </c>
      <c r="BH241" s="178">
        <f>IF(N241="sníž. přenesená",J241,0)</f>
        <v>0</v>
      </c>
      <c r="BI241" s="178">
        <f>IF(N241="nulová",J241,0)</f>
        <v>0</v>
      </c>
      <c r="BJ241" s="19" t="s">
        <v>79</v>
      </c>
      <c r="BK241" s="178">
        <f>ROUND(I241*H241,2)</f>
        <v>0</v>
      </c>
      <c r="BL241" s="19" t="s">
        <v>121</v>
      </c>
      <c r="BM241" s="177" t="s">
        <v>298</v>
      </c>
    </row>
    <row r="242" s="2" customFormat="1">
      <c r="A242" s="38"/>
      <c r="B242" s="39"/>
      <c r="C242" s="38"/>
      <c r="D242" s="179" t="s">
        <v>123</v>
      </c>
      <c r="E242" s="38"/>
      <c r="F242" s="180" t="s">
        <v>299</v>
      </c>
      <c r="G242" s="38"/>
      <c r="H242" s="38"/>
      <c r="I242" s="181"/>
      <c r="J242" s="38"/>
      <c r="K242" s="38"/>
      <c r="L242" s="39"/>
      <c r="M242" s="182"/>
      <c r="N242" s="183"/>
      <c r="O242" s="77"/>
      <c r="P242" s="77"/>
      <c r="Q242" s="77"/>
      <c r="R242" s="77"/>
      <c r="S242" s="77"/>
      <c r="T242" s="7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T242" s="19" t="s">
        <v>123</v>
      </c>
      <c r="AU242" s="19" t="s">
        <v>81</v>
      </c>
    </row>
    <row r="243" s="13" customFormat="1">
      <c r="A243" s="13"/>
      <c r="B243" s="184"/>
      <c r="C243" s="13"/>
      <c r="D243" s="179" t="s">
        <v>125</v>
      </c>
      <c r="E243" s="13"/>
      <c r="F243" s="186" t="s">
        <v>300</v>
      </c>
      <c r="G243" s="13"/>
      <c r="H243" s="187">
        <v>152.25999999999999</v>
      </c>
      <c r="I243" s="188"/>
      <c r="J243" s="13"/>
      <c r="K243" s="13"/>
      <c r="L243" s="184"/>
      <c r="M243" s="189"/>
      <c r="N243" s="190"/>
      <c r="O243" s="190"/>
      <c r="P243" s="190"/>
      <c r="Q243" s="190"/>
      <c r="R243" s="190"/>
      <c r="S243" s="190"/>
      <c r="T243" s="191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5" t="s">
        <v>125</v>
      </c>
      <c r="AU243" s="185" t="s">
        <v>81</v>
      </c>
      <c r="AV243" s="13" t="s">
        <v>81</v>
      </c>
      <c r="AW243" s="13" t="s">
        <v>3</v>
      </c>
      <c r="AX243" s="13" t="s">
        <v>79</v>
      </c>
      <c r="AY243" s="185" t="s">
        <v>114</v>
      </c>
    </row>
    <row r="244" s="2" customFormat="1" ht="37.8" customHeight="1">
      <c r="A244" s="38"/>
      <c r="B244" s="165"/>
      <c r="C244" s="166" t="s">
        <v>301</v>
      </c>
      <c r="D244" s="166" t="s">
        <v>116</v>
      </c>
      <c r="E244" s="167" t="s">
        <v>302</v>
      </c>
      <c r="F244" s="168" t="s">
        <v>303</v>
      </c>
      <c r="G244" s="169" t="s">
        <v>137</v>
      </c>
      <c r="H244" s="170">
        <v>15.226000000000001</v>
      </c>
      <c r="I244" s="171"/>
      <c r="J244" s="172">
        <f>ROUND(I244*H244,2)</f>
        <v>0</v>
      </c>
      <c r="K244" s="168" t="s">
        <v>120</v>
      </c>
      <c r="L244" s="39"/>
      <c r="M244" s="173" t="s">
        <v>1</v>
      </c>
      <c r="N244" s="174" t="s">
        <v>39</v>
      </c>
      <c r="O244" s="77"/>
      <c r="P244" s="175">
        <f>O244*H244</f>
        <v>0</v>
      </c>
      <c r="Q244" s="175">
        <v>0</v>
      </c>
      <c r="R244" s="175">
        <f>Q244*H244</f>
        <v>0</v>
      </c>
      <c r="S244" s="175">
        <v>0</v>
      </c>
      <c r="T244" s="176">
        <f>S244*H244</f>
        <v>0</v>
      </c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R244" s="177" t="s">
        <v>121</v>
      </c>
      <c r="AT244" s="177" t="s">
        <v>116</v>
      </c>
      <c r="AU244" s="177" t="s">
        <v>81</v>
      </c>
      <c r="AY244" s="19" t="s">
        <v>114</v>
      </c>
      <c r="BE244" s="178">
        <f>IF(N244="základní",J244,0)</f>
        <v>0</v>
      </c>
      <c r="BF244" s="178">
        <f>IF(N244="snížená",J244,0)</f>
        <v>0</v>
      </c>
      <c r="BG244" s="178">
        <f>IF(N244="zákl. přenesená",J244,0)</f>
        <v>0</v>
      </c>
      <c r="BH244" s="178">
        <f>IF(N244="sníž. přenesená",J244,0)</f>
        <v>0</v>
      </c>
      <c r="BI244" s="178">
        <f>IF(N244="nulová",J244,0)</f>
        <v>0</v>
      </c>
      <c r="BJ244" s="19" t="s">
        <v>79</v>
      </c>
      <c r="BK244" s="178">
        <f>ROUND(I244*H244,2)</f>
        <v>0</v>
      </c>
      <c r="BL244" s="19" t="s">
        <v>121</v>
      </c>
      <c r="BM244" s="177" t="s">
        <v>304</v>
      </c>
    </row>
    <row r="245" s="2" customFormat="1">
      <c r="A245" s="38"/>
      <c r="B245" s="39"/>
      <c r="C245" s="38"/>
      <c r="D245" s="179" t="s">
        <v>123</v>
      </c>
      <c r="E245" s="38"/>
      <c r="F245" s="180" t="s">
        <v>305</v>
      </c>
      <c r="G245" s="38"/>
      <c r="H245" s="38"/>
      <c r="I245" s="181"/>
      <c r="J245" s="38"/>
      <c r="K245" s="38"/>
      <c r="L245" s="39"/>
      <c r="M245" s="182"/>
      <c r="N245" s="183"/>
      <c r="O245" s="77"/>
      <c r="P245" s="77"/>
      <c r="Q245" s="77"/>
      <c r="R245" s="77"/>
      <c r="S245" s="77"/>
      <c r="T245" s="7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T245" s="19" t="s">
        <v>123</v>
      </c>
      <c r="AU245" s="19" t="s">
        <v>81</v>
      </c>
    </row>
    <row r="246" s="12" customFormat="1" ht="22.8" customHeight="1">
      <c r="A246" s="12"/>
      <c r="B246" s="152"/>
      <c r="C246" s="12"/>
      <c r="D246" s="153" t="s">
        <v>73</v>
      </c>
      <c r="E246" s="163" t="s">
        <v>306</v>
      </c>
      <c r="F246" s="163" t="s">
        <v>307</v>
      </c>
      <c r="G246" s="12"/>
      <c r="H246" s="12"/>
      <c r="I246" s="155"/>
      <c r="J246" s="164">
        <f>BK246</f>
        <v>0</v>
      </c>
      <c r="K246" s="12"/>
      <c r="L246" s="152"/>
      <c r="M246" s="157"/>
      <c r="N246" s="158"/>
      <c r="O246" s="158"/>
      <c r="P246" s="159">
        <f>SUM(P247:P257)</f>
        <v>0</v>
      </c>
      <c r="Q246" s="158"/>
      <c r="R246" s="159">
        <f>SUM(R247:R257)</f>
        <v>0</v>
      </c>
      <c r="S246" s="158"/>
      <c r="T246" s="160">
        <f>SUM(T247:T257)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53" t="s">
        <v>79</v>
      </c>
      <c r="AT246" s="161" t="s">
        <v>73</v>
      </c>
      <c r="AU246" s="161" t="s">
        <v>79</v>
      </c>
      <c r="AY246" s="153" t="s">
        <v>114</v>
      </c>
      <c r="BK246" s="162">
        <f>SUM(BK247:BK257)</f>
        <v>0</v>
      </c>
    </row>
    <row r="247" s="2" customFormat="1" ht="33" customHeight="1">
      <c r="A247" s="38"/>
      <c r="B247" s="165"/>
      <c r="C247" s="166" t="s">
        <v>308</v>
      </c>
      <c r="D247" s="166" t="s">
        <v>116</v>
      </c>
      <c r="E247" s="167" t="s">
        <v>309</v>
      </c>
      <c r="F247" s="168" t="s">
        <v>310</v>
      </c>
      <c r="G247" s="169" t="s">
        <v>137</v>
      </c>
      <c r="H247" s="170">
        <v>20.402999999999999</v>
      </c>
      <c r="I247" s="171"/>
      <c r="J247" s="172">
        <f>ROUND(I247*H247,2)</f>
        <v>0</v>
      </c>
      <c r="K247" s="168" t="s">
        <v>120</v>
      </c>
      <c r="L247" s="39"/>
      <c r="M247" s="173" t="s">
        <v>1</v>
      </c>
      <c r="N247" s="174" t="s">
        <v>39</v>
      </c>
      <c r="O247" s="77"/>
      <c r="P247" s="175">
        <f>O247*H247</f>
        <v>0</v>
      </c>
      <c r="Q247" s="175">
        <v>0</v>
      </c>
      <c r="R247" s="175">
        <f>Q247*H247</f>
        <v>0</v>
      </c>
      <c r="S247" s="175">
        <v>0</v>
      </c>
      <c r="T247" s="176">
        <f>S247*H247</f>
        <v>0</v>
      </c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R247" s="177" t="s">
        <v>121</v>
      </c>
      <c r="AT247" s="177" t="s">
        <v>116</v>
      </c>
      <c r="AU247" s="177" t="s">
        <v>81</v>
      </c>
      <c r="AY247" s="19" t="s">
        <v>114</v>
      </c>
      <c r="BE247" s="178">
        <f>IF(N247="základní",J247,0)</f>
        <v>0</v>
      </c>
      <c r="BF247" s="178">
        <f>IF(N247="snížená",J247,0)</f>
        <v>0</v>
      </c>
      <c r="BG247" s="178">
        <f>IF(N247="zákl. přenesená",J247,0)</f>
        <v>0</v>
      </c>
      <c r="BH247" s="178">
        <f>IF(N247="sníž. přenesená",J247,0)</f>
        <v>0</v>
      </c>
      <c r="BI247" s="178">
        <f>IF(N247="nulová",J247,0)</f>
        <v>0</v>
      </c>
      <c r="BJ247" s="19" t="s">
        <v>79</v>
      </c>
      <c r="BK247" s="178">
        <f>ROUND(I247*H247,2)</f>
        <v>0</v>
      </c>
      <c r="BL247" s="19" t="s">
        <v>121</v>
      </c>
      <c r="BM247" s="177" t="s">
        <v>311</v>
      </c>
    </row>
    <row r="248" s="2" customFormat="1">
      <c r="A248" s="38"/>
      <c r="B248" s="39"/>
      <c r="C248" s="38"/>
      <c r="D248" s="179" t="s">
        <v>123</v>
      </c>
      <c r="E248" s="38"/>
      <c r="F248" s="180" t="s">
        <v>312</v>
      </c>
      <c r="G248" s="38"/>
      <c r="H248" s="38"/>
      <c r="I248" s="181"/>
      <c r="J248" s="38"/>
      <c r="K248" s="38"/>
      <c r="L248" s="39"/>
      <c r="M248" s="182"/>
      <c r="N248" s="183"/>
      <c r="O248" s="77"/>
      <c r="P248" s="77"/>
      <c r="Q248" s="77"/>
      <c r="R248" s="77"/>
      <c r="S248" s="77"/>
      <c r="T248" s="7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T248" s="19" t="s">
        <v>123</v>
      </c>
      <c r="AU248" s="19" t="s">
        <v>81</v>
      </c>
    </row>
    <row r="249" s="2" customFormat="1" ht="33" customHeight="1">
      <c r="A249" s="38"/>
      <c r="B249" s="165"/>
      <c r="C249" s="166" t="s">
        <v>313</v>
      </c>
      <c r="D249" s="166" t="s">
        <v>116</v>
      </c>
      <c r="E249" s="167" t="s">
        <v>314</v>
      </c>
      <c r="F249" s="168" t="s">
        <v>315</v>
      </c>
      <c r="G249" s="169" t="s">
        <v>137</v>
      </c>
      <c r="H249" s="170">
        <v>40.805999999999997</v>
      </c>
      <c r="I249" s="171"/>
      <c r="J249" s="172">
        <f>ROUND(I249*H249,2)</f>
        <v>0</v>
      </c>
      <c r="K249" s="168" t="s">
        <v>120</v>
      </c>
      <c r="L249" s="39"/>
      <c r="M249" s="173" t="s">
        <v>1</v>
      </c>
      <c r="N249" s="174" t="s">
        <v>39</v>
      </c>
      <c r="O249" s="77"/>
      <c r="P249" s="175">
        <f>O249*H249</f>
        <v>0</v>
      </c>
      <c r="Q249" s="175">
        <v>0</v>
      </c>
      <c r="R249" s="175">
        <f>Q249*H249</f>
        <v>0</v>
      </c>
      <c r="S249" s="175">
        <v>0</v>
      </c>
      <c r="T249" s="176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177" t="s">
        <v>121</v>
      </c>
      <c r="AT249" s="177" t="s">
        <v>116</v>
      </c>
      <c r="AU249" s="177" t="s">
        <v>81</v>
      </c>
      <c r="AY249" s="19" t="s">
        <v>114</v>
      </c>
      <c r="BE249" s="178">
        <f>IF(N249="základní",J249,0)</f>
        <v>0</v>
      </c>
      <c r="BF249" s="178">
        <f>IF(N249="snížená",J249,0)</f>
        <v>0</v>
      </c>
      <c r="BG249" s="178">
        <f>IF(N249="zákl. přenesená",J249,0)</f>
        <v>0</v>
      </c>
      <c r="BH249" s="178">
        <f>IF(N249="sníž. přenesená",J249,0)</f>
        <v>0</v>
      </c>
      <c r="BI249" s="178">
        <f>IF(N249="nulová",J249,0)</f>
        <v>0</v>
      </c>
      <c r="BJ249" s="19" t="s">
        <v>79</v>
      </c>
      <c r="BK249" s="178">
        <f>ROUND(I249*H249,2)</f>
        <v>0</v>
      </c>
      <c r="BL249" s="19" t="s">
        <v>121</v>
      </c>
      <c r="BM249" s="177" t="s">
        <v>316</v>
      </c>
    </row>
    <row r="250" s="2" customFormat="1">
      <c r="A250" s="38"/>
      <c r="B250" s="39"/>
      <c r="C250" s="38"/>
      <c r="D250" s="179" t="s">
        <v>123</v>
      </c>
      <c r="E250" s="38"/>
      <c r="F250" s="180" t="s">
        <v>317</v>
      </c>
      <c r="G250" s="38"/>
      <c r="H250" s="38"/>
      <c r="I250" s="181"/>
      <c r="J250" s="38"/>
      <c r="K250" s="38"/>
      <c r="L250" s="39"/>
      <c r="M250" s="182"/>
      <c r="N250" s="183"/>
      <c r="O250" s="77"/>
      <c r="P250" s="77"/>
      <c r="Q250" s="77"/>
      <c r="R250" s="77"/>
      <c r="S250" s="77"/>
      <c r="T250" s="7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T250" s="19" t="s">
        <v>123</v>
      </c>
      <c r="AU250" s="19" t="s">
        <v>81</v>
      </c>
    </row>
    <row r="251" s="13" customFormat="1">
      <c r="A251" s="13"/>
      <c r="B251" s="184"/>
      <c r="C251" s="13"/>
      <c r="D251" s="179" t="s">
        <v>125</v>
      </c>
      <c r="E251" s="13"/>
      <c r="F251" s="186" t="s">
        <v>318</v>
      </c>
      <c r="G251" s="13"/>
      <c r="H251" s="187">
        <v>40.805999999999997</v>
      </c>
      <c r="I251" s="188"/>
      <c r="J251" s="13"/>
      <c r="K251" s="13"/>
      <c r="L251" s="184"/>
      <c r="M251" s="189"/>
      <c r="N251" s="190"/>
      <c r="O251" s="190"/>
      <c r="P251" s="190"/>
      <c r="Q251" s="190"/>
      <c r="R251" s="190"/>
      <c r="S251" s="190"/>
      <c r="T251" s="191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185" t="s">
        <v>125</v>
      </c>
      <c r="AU251" s="185" t="s">
        <v>81</v>
      </c>
      <c r="AV251" s="13" t="s">
        <v>81</v>
      </c>
      <c r="AW251" s="13" t="s">
        <v>3</v>
      </c>
      <c r="AX251" s="13" t="s">
        <v>79</v>
      </c>
      <c r="AY251" s="185" t="s">
        <v>114</v>
      </c>
    </row>
    <row r="252" s="2" customFormat="1" ht="24.15" customHeight="1">
      <c r="A252" s="38"/>
      <c r="B252" s="165"/>
      <c r="C252" s="166" t="s">
        <v>319</v>
      </c>
      <c r="D252" s="166" t="s">
        <v>116</v>
      </c>
      <c r="E252" s="167" t="s">
        <v>320</v>
      </c>
      <c r="F252" s="168" t="s">
        <v>321</v>
      </c>
      <c r="G252" s="169" t="s">
        <v>137</v>
      </c>
      <c r="H252" s="170">
        <v>0.028000000000000001</v>
      </c>
      <c r="I252" s="171"/>
      <c r="J252" s="172">
        <f>ROUND(I252*H252,2)</f>
        <v>0</v>
      </c>
      <c r="K252" s="168" t="s">
        <v>120</v>
      </c>
      <c r="L252" s="39"/>
      <c r="M252" s="173" t="s">
        <v>1</v>
      </c>
      <c r="N252" s="174" t="s">
        <v>39</v>
      </c>
      <c r="O252" s="77"/>
      <c r="P252" s="175">
        <f>O252*H252</f>
        <v>0</v>
      </c>
      <c r="Q252" s="175">
        <v>0</v>
      </c>
      <c r="R252" s="175">
        <f>Q252*H252</f>
        <v>0</v>
      </c>
      <c r="S252" s="175">
        <v>0</v>
      </c>
      <c r="T252" s="176">
        <f>S252*H252</f>
        <v>0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77" t="s">
        <v>121</v>
      </c>
      <c r="AT252" s="177" t="s">
        <v>116</v>
      </c>
      <c r="AU252" s="177" t="s">
        <v>81</v>
      </c>
      <c r="AY252" s="19" t="s">
        <v>114</v>
      </c>
      <c r="BE252" s="178">
        <f>IF(N252="základní",J252,0)</f>
        <v>0</v>
      </c>
      <c r="BF252" s="178">
        <f>IF(N252="snížená",J252,0)</f>
        <v>0</v>
      </c>
      <c r="BG252" s="178">
        <f>IF(N252="zákl. přenesená",J252,0)</f>
        <v>0</v>
      </c>
      <c r="BH252" s="178">
        <f>IF(N252="sníž. přenesená",J252,0)</f>
        <v>0</v>
      </c>
      <c r="BI252" s="178">
        <f>IF(N252="nulová",J252,0)</f>
        <v>0</v>
      </c>
      <c r="BJ252" s="19" t="s">
        <v>79</v>
      </c>
      <c r="BK252" s="178">
        <f>ROUND(I252*H252,2)</f>
        <v>0</v>
      </c>
      <c r="BL252" s="19" t="s">
        <v>121</v>
      </c>
      <c r="BM252" s="177" t="s">
        <v>322</v>
      </c>
    </row>
    <row r="253" s="2" customFormat="1">
      <c r="A253" s="38"/>
      <c r="B253" s="39"/>
      <c r="C253" s="38"/>
      <c r="D253" s="179" t="s">
        <v>123</v>
      </c>
      <c r="E253" s="38"/>
      <c r="F253" s="180" t="s">
        <v>323</v>
      </c>
      <c r="G253" s="38"/>
      <c r="H253" s="38"/>
      <c r="I253" s="181"/>
      <c r="J253" s="38"/>
      <c r="K253" s="38"/>
      <c r="L253" s="39"/>
      <c r="M253" s="182"/>
      <c r="N253" s="183"/>
      <c r="O253" s="77"/>
      <c r="P253" s="77"/>
      <c r="Q253" s="77"/>
      <c r="R253" s="77"/>
      <c r="S253" s="77"/>
      <c r="T253" s="7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T253" s="19" t="s">
        <v>123</v>
      </c>
      <c r="AU253" s="19" t="s">
        <v>81</v>
      </c>
    </row>
    <row r="254" s="13" customFormat="1">
      <c r="A254" s="13"/>
      <c r="B254" s="184"/>
      <c r="C254" s="13"/>
      <c r="D254" s="179" t="s">
        <v>125</v>
      </c>
      <c r="E254" s="185" t="s">
        <v>1</v>
      </c>
      <c r="F254" s="186" t="s">
        <v>324</v>
      </c>
      <c r="G254" s="13"/>
      <c r="H254" s="187">
        <v>0.028000000000000001</v>
      </c>
      <c r="I254" s="188"/>
      <c r="J254" s="13"/>
      <c r="K254" s="13"/>
      <c r="L254" s="184"/>
      <c r="M254" s="189"/>
      <c r="N254" s="190"/>
      <c r="O254" s="190"/>
      <c r="P254" s="190"/>
      <c r="Q254" s="190"/>
      <c r="R254" s="190"/>
      <c r="S254" s="190"/>
      <c r="T254" s="191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185" t="s">
        <v>125</v>
      </c>
      <c r="AU254" s="185" t="s">
        <v>81</v>
      </c>
      <c r="AV254" s="13" t="s">
        <v>81</v>
      </c>
      <c r="AW254" s="13" t="s">
        <v>31</v>
      </c>
      <c r="AX254" s="13" t="s">
        <v>79</v>
      </c>
      <c r="AY254" s="185" t="s">
        <v>114</v>
      </c>
    </row>
    <row r="255" s="2" customFormat="1" ht="33" customHeight="1">
      <c r="A255" s="38"/>
      <c r="B255" s="165"/>
      <c r="C255" s="166" t="s">
        <v>325</v>
      </c>
      <c r="D255" s="166" t="s">
        <v>116</v>
      </c>
      <c r="E255" s="167" t="s">
        <v>326</v>
      </c>
      <c r="F255" s="168" t="s">
        <v>327</v>
      </c>
      <c r="G255" s="169" t="s">
        <v>137</v>
      </c>
      <c r="H255" s="170">
        <v>0.028000000000000001</v>
      </c>
      <c r="I255" s="171"/>
      <c r="J255" s="172">
        <f>ROUND(I255*H255,2)</f>
        <v>0</v>
      </c>
      <c r="K255" s="168" t="s">
        <v>120</v>
      </c>
      <c r="L255" s="39"/>
      <c r="M255" s="173" t="s">
        <v>1</v>
      </c>
      <c r="N255" s="174" t="s">
        <v>39</v>
      </c>
      <c r="O255" s="77"/>
      <c r="P255" s="175">
        <f>O255*H255</f>
        <v>0</v>
      </c>
      <c r="Q255" s="175">
        <v>0</v>
      </c>
      <c r="R255" s="175">
        <f>Q255*H255</f>
        <v>0</v>
      </c>
      <c r="S255" s="175">
        <v>0</v>
      </c>
      <c r="T255" s="176">
        <f>S255*H255</f>
        <v>0</v>
      </c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R255" s="177" t="s">
        <v>121</v>
      </c>
      <c r="AT255" s="177" t="s">
        <v>116</v>
      </c>
      <c r="AU255" s="177" t="s">
        <v>81</v>
      </c>
      <c r="AY255" s="19" t="s">
        <v>114</v>
      </c>
      <c r="BE255" s="178">
        <f>IF(N255="základní",J255,0)</f>
        <v>0</v>
      </c>
      <c r="BF255" s="178">
        <f>IF(N255="snížená",J255,0)</f>
        <v>0</v>
      </c>
      <c r="BG255" s="178">
        <f>IF(N255="zákl. přenesená",J255,0)</f>
        <v>0</v>
      </c>
      <c r="BH255" s="178">
        <f>IF(N255="sníž. přenesená",J255,0)</f>
        <v>0</v>
      </c>
      <c r="BI255" s="178">
        <f>IF(N255="nulová",J255,0)</f>
        <v>0</v>
      </c>
      <c r="BJ255" s="19" t="s">
        <v>79</v>
      </c>
      <c r="BK255" s="178">
        <f>ROUND(I255*H255,2)</f>
        <v>0</v>
      </c>
      <c r="BL255" s="19" t="s">
        <v>121</v>
      </c>
      <c r="BM255" s="177" t="s">
        <v>328</v>
      </c>
    </row>
    <row r="256" s="2" customFormat="1">
      <c r="A256" s="38"/>
      <c r="B256" s="39"/>
      <c r="C256" s="38"/>
      <c r="D256" s="179" t="s">
        <v>123</v>
      </c>
      <c r="E256" s="38"/>
      <c r="F256" s="180" t="s">
        <v>329</v>
      </c>
      <c r="G256" s="38"/>
      <c r="H256" s="38"/>
      <c r="I256" s="181"/>
      <c r="J256" s="38"/>
      <c r="K256" s="38"/>
      <c r="L256" s="39"/>
      <c r="M256" s="182"/>
      <c r="N256" s="183"/>
      <c r="O256" s="77"/>
      <c r="P256" s="77"/>
      <c r="Q256" s="77"/>
      <c r="R256" s="77"/>
      <c r="S256" s="77"/>
      <c r="T256" s="7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T256" s="19" t="s">
        <v>123</v>
      </c>
      <c r="AU256" s="19" t="s">
        <v>81</v>
      </c>
    </row>
    <row r="257" s="13" customFormat="1">
      <c r="A257" s="13"/>
      <c r="B257" s="184"/>
      <c r="C257" s="13"/>
      <c r="D257" s="179" t="s">
        <v>125</v>
      </c>
      <c r="E257" s="185" t="s">
        <v>1</v>
      </c>
      <c r="F257" s="186" t="s">
        <v>324</v>
      </c>
      <c r="G257" s="13"/>
      <c r="H257" s="187">
        <v>0.028000000000000001</v>
      </c>
      <c r="I257" s="188"/>
      <c r="J257" s="13"/>
      <c r="K257" s="13"/>
      <c r="L257" s="184"/>
      <c r="M257" s="189"/>
      <c r="N257" s="190"/>
      <c r="O257" s="190"/>
      <c r="P257" s="190"/>
      <c r="Q257" s="190"/>
      <c r="R257" s="190"/>
      <c r="S257" s="190"/>
      <c r="T257" s="191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5" t="s">
        <v>125</v>
      </c>
      <c r="AU257" s="185" t="s">
        <v>81</v>
      </c>
      <c r="AV257" s="13" t="s">
        <v>81</v>
      </c>
      <c r="AW257" s="13" t="s">
        <v>31</v>
      </c>
      <c r="AX257" s="13" t="s">
        <v>79</v>
      </c>
      <c r="AY257" s="185" t="s">
        <v>114</v>
      </c>
    </row>
    <row r="258" s="12" customFormat="1" ht="25.92" customHeight="1">
      <c r="A258" s="12"/>
      <c r="B258" s="152"/>
      <c r="C258" s="12"/>
      <c r="D258" s="153" t="s">
        <v>73</v>
      </c>
      <c r="E258" s="154" t="s">
        <v>330</v>
      </c>
      <c r="F258" s="154" t="s">
        <v>331</v>
      </c>
      <c r="G258" s="12"/>
      <c r="H258" s="12"/>
      <c r="I258" s="155"/>
      <c r="J258" s="156">
        <f>BK258</f>
        <v>0</v>
      </c>
      <c r="K258" s="12"/>
      <c r="L258" s="152"/>
      <c r="M258" s="157"/>
      <c r="N258" s="158"/>
      <c r="O258" s="158"/>
      <c r="P258" s="159">
        <f>P259</f>
        <v>0</v>
      </c>
      <c r="Q258" s="158"/>
      <c r="R258" s="159">
        <f>R259</f>
        <v>0.0045000000000000005</v>
      </c>
      <c r="S258" s="158"/>
      <c r="T258" s="160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3" t="s">
        <v>81</v>
      </c>
      <c r="AT258" s="161" t="s">
        <v>73</v>
      </c>
      <c r="AU258" s="161" t="s">
        <v>74</v>
      </c>
      <c r="AY258" s="153" t="s">
        <v>114</v>
      </c>
      <c r="BK258" s="162">
        <f>BK259</f>
        <v>0</v>
      </c>
    </row>
    <row r="259" s="12" customFormat="1" ht="22.8" customHeight="1">
      <c r="A259" s="12"/>
      <c r="B259" s="152"/>
      <c r="C259" s="12"/>
      <c r="D259" s="153" t="s">
        <v>73</v>
      </c>
      <c r="E259" s="163" t="s">
        <v>332</v>
      </c>
      <c r="F259" s="163" t="s">
        <v>333</v>
      </c>
      <c r="G259" s="12"/>
      <c r="H259" s="12"/>
      <c r="I259" s="155"/>
      <c r="J259" s="164">
        <f>BK259</f>
        <v>0</v>
      </c>
      <c r="K259" s="12"/>
      <c r="L259" s="152"/>
      <c r="M259" s="157"/>
      <c r="N259" s="158"/>
      <c r="O259" s="158"/>
      <c r="P259" s="159">
        <f>SUM(P260:P261)</f>
        <v>0</v>
      </c>
      <c r="Q259" s="158"/>
      <c r="R259" s="159">
        <f>SUM(R260:R261)</f>
        <v>0.0045000000000000005</v>
      </c>
      <c r="S259" s="158"/>
      <c r="T259" s="160">
        <f>SUM(T260:T261)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53" t="s">
        <v>81</v>
      </c>
      <c r="AT259" s="161" t="s">
        <v>73</v>
      </c>
      <c r="AU259" s="161" t="s">
        <v>79</v>
      </c>
      <c r="AY259" s="153" t="s">
        <v>114</v>
      </c>
      <c r="BK259" s="162">
        <f>SUM(BK260:BK261)</f>
        <v>0</v>
      </c>
    </row>
    <row r="260" s="2" customFormat="1" ht="24.15" customHeight="1">
      <c r="A260" s="38"/>
      <c r="B260" s="165"/>
      <c r="C260" s="166" t="s">
        <v>334</v>
      </c>
      <c r="D260" s="166" t="s">
        <v>116</v>
      </c>
      <c r="E260" s="167" t="s">
        <v>335</v>
      </c>
      <c r="F260" s="168" t="s">
        <v>336</v>
      </c>
      <c r="G260" s="169" t="s">
        <v>216</v>
      </c>
      <c r="H260" s="170">
        <v>3</v>
      </c>
      <c r="I260" s="171"/>
      <c r="J260" s="172">
        <f>ROUND(I260*H260,2)</f>
        <v>0</v>
      </c>
      <c r="K260" s="168" t="s">
        <v>132</v>
      </c>
      <c r="L260" s="39"/>
      <c r="M260" s="173" t="s">
        <v>1</v>
      </c>
      <c r="N260" s="174" t="s">
        <v>39</v>
      </c>
      <c r="O260" s="77"/>
      <c r="P260" s="175">
        <f>O260*H260</f>
        <v>0</v>
      </c>
      <c r="Q260" s="175">
        <v>0.0015</v>
      </c>
      <c r="R260" s="175">
        <f>Q260*H260</f>
        <v>0.0045000000000000005</v>
      </c>
      <c r="S260" s="175">
        <v>0</v>
      </c>
      <c r="T260" s="176">
        <f>S260*H260</f>
        <v>0</v>
      </c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R260" s="177" t="s">
        <v>219</v>
      </c>
      <c r="AT260" s="177" t="s">
        <v>116</v>
      </c>
      <c r="AU260" s="177" t="s">
        <v>81</v>
      </c>
      <c r="AY260" s="19" t="s">
        <v>114</v>
      </c>
      <c r="BE260" s="178">
        <f>IF(N260="základní",J260,0)</f>
        <v>0</v>
      </c>
      <c r="BF260" s="178">
        <f>IF(N260="snížená",J260,0)</f>
        <v>0</v>
      </c>
      <c r="BG260" s="178">
        <f>IF(N260="zákl. přenesená",J260,0)</f>
        <v>0</v>
      </c>
      <c r="BH260" s="178">
        <f>IF(N260="sníž. přenesená",J260,0)</f>
        <v>0</v>
      </c>
      <c r="BI260" s="178">
        <f>IF(N260="nulová",J260,0)</f>
        <v>0</v>
      </c>
      <c r="BJ260" s="19" t="s">
        <v>79</v>
      </c>
      <c r="BK260" s="178">
        <f>ROUND(I260*H260,2)</f>
        <v>0</v>
      </c>
      <c r="BL260" s="19" t="s">
        <v>219</v>
      </c>
      <c r="BM260" s="177" t="s">
        <v>337</v>
      </c>
    </row>
    <row r="261" s="2" customFormat="1">
      <c r="A261" s="38"/>
      <c r="B261" s="39"/>
      <c r="C261" s="38"/>
      <c r="D261" s="179" t="s">
        <v>123</v>
      </c>
      <c r="E261" s="38"/>
      <c r="F261" s="180" t="s">
        <v>338</v>
      </c>
      <c r="G261" s="38"/>
      <c r="H261" s="38"/>
      <c r="I261" s="181"/>
      <c r="J261" s="38"/>
      <c r="K261" s="38"/>
      <c r="L261" s="39"/>
      <c r="M261" s="225"/>
      <c r="N261" s="226"/>
      <c r="O261" s="227"/>
      <c r="P261" s="227"/>
      <c r="Q261" s="227"/>
      <c r="R261" s="227"/>
      <c r="S261" s="227"/>
      <c r="T261" s="22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T261" s="19" t="s">
        <v>123</v>
      </c>
      <c r="AU261" s="19" t="s">
        <v>81</v>
      </c>
    </row>
    <row r="262" s="2" customFormat="1" ht="6.96" customHeight="1">
      <c r="A262" s="38"/>
      <c r="B262" s="60"/>
      <c r="C262" s="61"/>
      <c r="D262" s="61"/>
      <c r="E262" s="61"/>
      <c r="F262" s="61"/>
      <c r="G262" s="61"/>
      <c r="H262" s="61"/>
      <c r="I262" s="61"/>
      <c r="J262" s="61"/>
      <c r="K262" s="61"/>
      <c r="L262" s="39"/>
      <c r="M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</row>
  </sheetData>
  <autoFilter ref="C122:K261"/>
  <mergeCells count="6">
    <mergeCell ref="E7:H7"/>
    <mergeCell ref="E16:H16"/>
    <mergeCell ref="E25:H25"/>
    <mergeCell ref="E85:H85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Karlíček Tomáš</dc:creator>
  <cp:lastModifiedBy>Karlíček Tomáš</cp:lastModifiedBy>
  <dcterms:created xsi:type="dcterms:W3CDTF">2025-02-14T13:06:51Z</dcterms:created>
  <dcterms:modified xsi:type="dcterms:W3CDTF">2025-02-14T13:06:52Z</dcterms:modified>
</cp:coreProperties>
</file>