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filterPrivacy="1" defaultThemeVersion="124226"/>
  <xr:revisionPtr revIDLastSave="0" documentId="8_{F8223C97-77B1-482A-8D90-C078F216AF6E}" xr6:coauthVersionLast="47" xr6:coauthVersionMax="47" xr10:uidLastSave="{00000000-0000-0000-0000-000000000000}"/>
  <bookViews>
    <workbookView xWindow="-120" yWindow="-120" windowWidth="29040" windowHeight="15720" tabRatio="900" activeTab="3" xr2:uid="{00000000-000D-0000-FFFF-FFFF00000000}"/>
  </bookViews>
  <sheets>
    <sheet name="Instrukce" sheetId="14" r:id="rId1"/>
    <sheet name="Souhrn nabídkové paušální ceny" sheetId="9" r:id="rId2"/>
    <sheet name="Projektové a inženýrské služby" sheetId="10" r:id="rId3"/>
    <sheet name="Souhrn zařízení staveniště" sheetId="13" r:id="rId4"/>
    <sheet name="Souhrn stavební část_SO " sheetId="11" r:id="rId5"/>
    <sheet name="Souhrn technologická část_PS" sheetId="12" r:id="rId6"/>
  </sheets>
  <definedNames>
    <definedName name="_xlnm._FilterDatabase" localSheetId="4" hidden="1">'Souhrn stavební část_SO '!$A$1:$O$89</definedName>
    <definedName name="_xlnm._FilterDatabase" localSheetId="5" hidden="1">'Souhrn technologická část_PS'!$A$1:$L$20</definedName>
    <definedName name="_xlnm.Print_Area" localSheetId="0">Instrukce!$B$2:$C$38</definedName>
    <definedName name="_xlnm.Print_Area" localSheetId="1">'Souhrn nabídkové paušální ceny'!$A$1:$H$10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3" i="11" l="1"/>
  <c r="G77" i="11"/>
  <c r="G71" i="11"/>
  <c r="F6" i="9"/>
  <c r="C7" i="13"/>
  <c r="J88" i="11"/>
  <c r="K79" i="11"/>
  <c r="K80" i="11"/>
  <c r="K81" i="11"/>
  <c r="K82" i="11"/>
  <c r="J79" i="11"/>
  <c r="K69" i="11"/>
  <c r="K70" i="11"/>
  <c r="J68" i="11"/>
  <c r="J69" i="11"/>
  <c r="J70" i="11"/>
  <c r="K52" i="11"/>
  <c r="J52" i="11"/>
  <c r="F9" i="9"/>
  <c r="K18" i="12"/>
  <c r="J18" i="12"/>
  <c r="F18" i="12"/>
  <c r="J73" i="11"/>
  <c r="K73" i="11"/>
  <c r="F89" i="11"/>
  <c r="F8" i="9" s="1"/>
  <c r="D88" i="11"/>
  <c r="D87" i="11"/>
  <c r="D86" i="11"/>
  <c r="D85" i="11"/>
  <c r="D84" i="11"/>
  <c r="D73" i="11"/>
  <c r="D72" i="11"/>
  <c r="I73" i="11"/>
  <c r="H73" i="11"/>
  <c r="I72" i="11"/>
  <c r="K72" i="11" s="1"/>
  <c r="H72" i="11"/>
  <c r="J72" i="11" s="1"/>
  <c r="H88" i="11"/>
  <c r="I88" i="11"/>
  <c r="K88" i="11" s="1"/>
  <c r="I87" i="11"/>
  <c r="K87" i="11" s="1"/>
  <c r="H87" i="11"/>
  <c r="J87" i="11" s="1"/>
  <c r="I86" i="11"/>
  <c r="K86" i="11" s="1"/>
  <c r="H86" i="11"/>
  <c r="J86" i="11" s="1"/>
  <c r="I85" i="11"/>
  <c r="K85" i="11" s="1"/>
  <c r="H85" i="11"/>
  <c r="J85" i="11" s="1"/>
  <c r="I84" i="11"/>
  <c r="K84" i="11" s="1"/>
  <c r="H84" i="11"/>
  <c r="J84" i="11" s="1"/>
  <c r="I70" i="11"/>
  <c r="H70" i="11"/>
  <c r="D70" i="11"/>
  <c r="I69" i="11"/>
  <c r="H69" i="11"/>
  <c r="D69" i="11"/>
  <c r="I68" i="11"/>
  <c r="K68" i="11" s="1"/>
  <c r="H68" i="11"/>
  <c r="D68" i="11"/>
  <c r="I67" i="11"/>
  <c r="K67" i="11" s="1"/>
  <c r="H67" i="11"/>
  <c r="J67" i="11" s="1"/>
  <c r="D67" i="11"/>
  <c r="I66" i="11"/>
  <c r="K66" i="11" s="1"/>
  <c r="H66" i="11"/>
  <c r="J66" i="11" s="1"/>
  <c r="D66" i="11"/>
  <c r="G65" i="11"/>
  <c r="I82" i="11"/>
  <c r="H82" i="11"/>
  <c r="J82" i="11" s="1"/>
  <c r="D82" i="11"/>
  <c r="I81" i="11"/>
  <c r="H81" i="11"/>
  <c r="J81" i="11" s="1"/>
  <c r="D81" i="11"/>
  <c r="I80" i="11"/>
  <c r="H80" i="11"/>
  <c r="J80" i="11" s="1"/>
  <c r="D80" i="11"/>
  <c r="I79" i="11"/>
  <c r="H79" i="11"/>
  <c r="D79" i="11"/>
  <c r="I78" i="11"/>
  <c r="K78" i="11" s="1"/>
  <c r="H78" i="11"/>
  <c r="J78" i="11" s="1"/>
  <c r="D78" i="11"/>
  <c r="J83" i="11" l="1"/>
  <c r="K83" i="11"/>
  <c r="J65" i="11"/>
  <c r="K65" i="11"/>
  <c r="K17" i="12"/>
  <c r="J17" i="12"/>
  <c r="G17" i="12"/>
  <c r="D44" i="11" l="1"/>
  <c r="K27" i="11" l="1"/>
  <c r="J27" i="11"/>
  <c r="G27" i="11"/>
  <c r="J3" i="12"/>
  <c r="K3" i="12"/>
  <c r="J4" i="12"/>
  <c r="K4" i="12"/>
  <c r="J5" i="12"/>
  <c r="K5" i="12"/>
  <c r="J6" i="12"/>
  <c r="K6" i="12"/>
  <c r="J7" i="12"/>
  <c r="K7" i="12"/>
  <c r="J8" i="12"/>
  <c r="K8" i="12"/>
  <c r="J9" i="12"/>
  <c r="K9" i="12"/>
  <c r="J10" i="12"/>
  <c r="K10" i="12"/>
  <c r="J11" i="12"/>
  <c r="K11" i="12"/>
  <c r="J12" i="12"/>
  <c r="K12" i="12"/>
  <c r="J13" i="12"/>
  <c r="K13" i="12"/>
  <c r="J14" i="12"/>
  <c r="K14" i="12"/>
  <c r="J15" i="12"/>
  <c r="K15" i="12"/>
  <c r="J16" i="12"/>
  <c r="K16" i="12"/>
  <c r="K2" i="12"/>
  <c r="J2" i="12"/>
  <c r="J3" i="11"/>
  <c r="K3" i="11"/>
  <c r="J4" i="11"/>
  <c r="K4" i="11"/>
  <c r="J5" i="11"/>
  <c r="K5" i="11"/>
  <c r="J6" i="11"/>
  <c r="K6" i="11"/>
  <c r="J7" i="11"/>
  <c r="K7" i="11"/>
  <c r="J8" i="11"/>
  <c r="K8" i="11"/>
  <c r="J9" i="11"/>
  <c r="K9" i="11"/>
  <c r="J10" i="11"/>
  <c r="K10" i="11"/>
  <c r="J11" i="11"/>
  <c r="K11" i="11"/>
  <c r="J12" i="11"/>
  <c r="K12" i="11"/>
  <c r="J13" i="11"/>
  <c r="K13" i="11"/>
  <c r="J14" i="11"/>
  <c r="K14" i="11"/>
  <c r="J15" i="11"/>
  <c r="K15" i="11"/>
  <c r="J16" i="11"/>
  <c r="K16" i="11"/>
  <c r="J17" i="11"/>
  <c r="K17" i="11"/>
  <c r="J18" i="11"/>
  <c r="K18" i="11"/>
  <c r="J19" i="11"/>
  <c r="K19" i="11"/>
  <c r="J20" i="11"/>
  <c r="K20" i="11"/>
  <c r="J21" i="11"/>
  <c r="K21" i="11"/>
  <c r="J22" i="11"/>
  <c r="K22" i="11"/>
  <c r="J23" i="11"/>
  <c r="K23" i="11"/>
  <c r="J24" i="11"/>
  <c r="K24" i="11"/>
  <c r="J25" i="11"/>
  <c r="K25" i="11"/>
  <c r="J26" i="11"/>
  <c r="K26" i="11"/>
  <c r="K2" i="11"/>
  <c r="J2" i="11"/>
  <c r="K76" i="11"/>
  <c r="J76" i="11"/>
  <c r="I74" i="11"/>
  <c r="K74" i="11" s="1"/>
  <c r="H74" i="11"/>
  <c r="J74" i="11" s="1"/>
  <c r="I75" i="11"/>
  <c r="K75" i="11" s="1"/>
  <c r="H75" i="11"/>
  <c r="J75" i="11" s="1"/>
  <c r="H60" i="11"/>
  <c r="J60" i="11" s="1"/>
  <c r="I60" i="11"/>
  <c r="K60" i="11" s="1"/>
  <c r="H61" i="11"/>
  <c r="J61" i="11" s="1"/>
  <c r="I61" i="11"/>
  <c r="K61" i="11" s="1"/>
  <c r="H62" i="11"/>
  <c r="J62" i="11" s="1"/>
  <c r="I62" i="11"/>
  <c r="K62" i="11" s="1"/>
  <c r="H63" i="11"/>
  <c r="J63" i="11" s="1"/>
  <c r="I63" i="11"/>
  <c r="K63" i="11" s="1"/>
  <c r="I64" i="11"/>
  <c r="K64" i="11" s="1"/>
  <c r="H64" i="11"/>
  <c r="J64" i="11" s="1"/>
  <c r="H54" i="11"/>
  <c r="J54" i="11" s="1"/>
  <c r="I57" i="11"/>
  <c r="K57" i="11" s="1"/>
  <c r="I58" i="11"/>
  <c r="K58" i="11" s="1"/>
  <c r="H55" i="11"/>
  <c r="J55" i="11" s="1"/>
  <c r="H49" i="11"/>
  <c r="J49" i="11" s="1"/>
  <c r="I54" i="11"/>
  <c r="K54" i="11" s="1"/>
  <c r="I55" i="11"/>
  <c r="K55" i="11" s="1"/>
  <c r="H56" i="11"/>
  <c r="J56" i="11" s="1"/>
  <c r="I56" i="11"/>
  <c r="K56" i="11" s="1"/>
  <c r="H57" i="11"/>
  <c r="J57" i="11" s="1"/>
  <c r="H58" i="11"/>
  <c r="J58" i="11" s="1"/>
  <c r="I48" i="11"/>
  <c r="K48" i="11" s="1"/>
  <c r="H47" i="11"/>
  <c r="J47" i="11" s="1"/>
  <c r="I47" i="11"/>
  <c r="K47" i="11" s="1"/>
  <c r="H48" i="11"/>
  <c r="J48" i="11" s="1"/>
  <c r="I49" i="11"/>
  <c r="K49" i="11" s="1"/>
  <c r="H50" i="11"/>
  <c r="J50" i="11" s="1"/>
  <c r="I50" i="11"/>
  <c r="K50" i="11" s="1"/>
  <c r="I51" i="11"/>
  <c r="K51" i="11" s="1"/>
  <c r="H51" i="11"/>
  <c r="J51" i="11" s="1"/>
  <c r="I42" i="11"/>
  <c r="K42" i="11" s="1"/>
  <c r="H41" i="11"/>
  <c r="J41" i="11" s="1"/>
  <c r="I41" i="11"/>
  <c r="K41" i="11" s="1"/>
  <c r="H42" i="11"/>
  <c r="J42" i="11" s="1"/>
  <c r="H43" i="11"/>
  <c r="J43" i="11" s="1"/>
  <c r="I43" i="11"/>
  <c r="K43" i="11" s="1"/>
  <c r="H44" i="11"/>
  <c r="J44" i="11" s="1"/>
  <c r="I44" i="11"/>
  <c r="K44" i="11" s="1"/>
  <c r="I45" i="11"/>
  <c r="K45" i="11" s="1"/>
  <c r="H45" i="11"/>
  <c r="J45" i="11" s="1"/>
  <c r="I36" i="11"/>
  <c r="K36" i="11" s="1"/>
  <c r="H35" i="11"/>
  <c r="J35" i="11" s="1"/>
  <c r="I35" i="11"/>
  <c r="K35" i="11" s="1"/>
  <c r="H36" i="11"/>
  <c r="J36" i="11" s="1"/>
  <c r="H37" i="11"/>
  <c r="J37" i="11" s="1"/>
  <c r="I37" i="11"/>
  <c r="K37" i="11" s="1"/>
  <c r="H38" i="11"/>
  <c r="J38" i="11" s="1"/>
  <c r="I38" i="11"/>
  <c r="K38" i="11" s="1"/>
  <c r="I39" i="11"/>
  <c r="K39" i="11" s="1"/>
  <c r="H39" i="11"/>
  <c r="J39" i="11" s="1"/>
  <c r="H29" i="11"/>
  <c r="I29" i="11"/>
  <c r="K29" i="11" s="1"/>
  <c r="I30" i="11"/>
  <c r="K30" i="11" s="1"/>
  <c r="I31" i="11"/>
  <c r="K31" i="11" s="1"/>
  <c r="I32" i="11"/>
  <c r="K32" i="11" s="1"/>
  <c r="I33" i="11"/>
  <c r="K33" i="11" s="1"/>
  <c r="H30" i="11"/>
  <c r="J30" i="11" s="1"/>
  <c r="H31" i="11"/>
  <c r="J31" i="11" s="1"/>
  <c r="H32" i="11"/>
  <c r="J32" i="11" s="1"/>
  <c r="H33" i="11"/>
  <c r="J33" i="11" s="1"/>
  <c r="G3" i="12"/>
  <c r="G4" i="12"/>
  <c r="G5" i="12"/>
  <c r="G6" i="12"/>
  <c r="G7" i="12"/>
  <c r="G8" i="12"/>
  <c r="G9" i="12"/>
  <c r="G10" i="12"/>
  <c r="G11" i="12"/>
  <c r="G12" i="12"/>
  <c r="G13" i="12"/>
  <c r="G14" i="12"/>
  <c r="G15" i="12"/>
  <c r="G16" i="12"/>
  <c r="G2" i="12"/>
  <c r="D75" i="11"/>
  <c r="D74" i="11"/>
  <c r="D61" i="11"/>
  <c r="D62" i="11"/>
  <c r="D63" i="11"/>
  <c r="D64" i="11"/>
  <c r="D60" i="11"/>
  <c r="D55" i="11"/>
  <c r="D56" i="11"/>
  <c r="D57" i="11"/>
  <c r="D58" i="11"/>
  <c r="D54" i="11"/>
  <c r="D50" i="11"/>
  <c r="D48" i="11"/>
  <c r="D49" i="11"/>
  <c r="D51" i="11"/>
  <c r="D47" i="11"/>
  <c r="D42" i="11"/>
  <c r="D43" i="11"/>
  <c r="D45" i="11"/>
  <c r="D41" i="11"/>
  <c r="D36" i="11"/>
  <c r="D37" i="11"/>
  <c r="D38" i="11"/>
  <c r="D39" i="11"/>
  <c r="D35" i="11"/>
  <c r="D33" i="11"/>
  <c r="D30" i="11"/>
  <c r="D31" i="11"/>
  <c r="D32" i="11"/>
  <c r="D29" i="11"/>
  <c r="G3" i="11"/>
  <c r="G4" i="11"/>
  <c r="G5" i="11"/>
  <c r="G6" i="11"/>
  <c r="G7" i="11"/>
  <c r="G8" i="11"/>
  <c r="G9" i="11"/>
  <c r="G10" i="11"/>
  <c r="G11" i="11"/>
  <c r="G12" i="11"/>
  <c r="G13" i="11"/>
  <c r="G14" i="11"/>
  <c r="G15" i="11"/>
  <c r="G16" i="11"/>
  <c r="G17" i="11"/>
  <c r="G18" i="11"/>
  <c r="G19" i="11"/>
  <c r="G20" i="11"/>
  <c r="G21" i="11"/>
  <c r="G22" i="11"/>
  <c r="G23" i="11"/>
  <c r="G24" i="11"/>
  <c r="G25" i="11"/>
  <c r="G26" i="11"/>
  <c r="G2" i="11"/>
  <c r="J29" i="11" l="1"/>
  <c r="J28" i="11" s="1"/>
  <c r="K53" i="11"/>
  <c r="K28" i="11"/>
  <c r="J53" i="11"/>
  <c r="J89" i="11"/>
  <c r="K89" i="11"/>
  <c r="K46" i="11"/>
  <c r="J71" i="11"/>
  <c r="J46" i="11"/>
  <c r="K71" i="11"/>
  <c r="K40" i="11"/>
  <c r="J40" i="11"/>
  <c r="J59" i="11"/>
  <c r="K59" i="11"/>
  <c r="K34" i="11"/>
  <c r="J34" i="11"/>
  <c r="G59" i="11"/>
  <c r="G53" i="11"/>
  <c r="H9" i="9"/>
  <c r="F14" i="10" l="1"/>
  <c r="G46" i="11" l="1"/>
  <c r="G40" i="11"/>
  <c r="G34" i="11"/>
  <c r="G28" i="11"/>
  <c r="H8" i="9" l="1"/>
  <c r="F7" i="9"/>
  <c r="H7" i="9" l="1"/>
  <c r="H6" i="9"/>
  <c r="H10" i="9" l="1"/>
  <c r="F10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A1" authorId="0" shapeId="0" xr:uid="{00000000-0006-0000-0400-000001000000}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Poznámka 1: Čísla ve sloupci A se nezdají být definitivní, některé buňky jsou nevyplněné, jiné vyplněné nejspíš neodpovídajícími čísly</t>
        </r>
      </text>
    </comment>
    <comment ref="G1" authorId="0" shapeId="0" xr:uid="{00000000-0006-0000-0400-000002000000}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Poznámka 2: Doplnit odpovídající podíly z ceny SO (Sloupec G)</t>
        </r>
      </text>
    </comment>
    <comment ref="J1" authorId="0" shapeId="0" xr:uid="{00000000-0006-0000-0400-000003000000}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Poznámka 3: Upozornění na nerovnosti ve sloupcích G a H zmizí, jakmile se zadají správně podíly z cen</t>
        </r>
      </text>
    </comment>
    <comment ref="K1" authorId="0" shapeId="0" xr:uid="{F4E72AD7-C7E4-4DF8-8E33-D2839B36D81A}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Poznámka 3: Upozornění na nerovnosti ve sloupcích G a H zmizí, jakmile se zadají správně podíly z cen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A1" authorId="0" shapeId="0" xr:uid="{00000000-0006-0000-0500-000001000000}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Poznámka 1: Čísla ve sloupci A se nezdají být definitivní, některé buňky jsou nevyplněné, jiné vyplněné nejspíš neodpovídajícími čísly</t>
        </r>
      </text>
    </comment>
    <comment ref="G1" authorId="0" shapeId="0" xr:uid="{00000000-0006-0000-0500-000002000000}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Poznámka 2: Doplnit odpovídající podíly z ceny SO (Sloupec G)</t>
        </r>
      </text>
    </comment>
    <comment ref="J1" authorId="0" shapeId="0" xr:uid="{FE48F524-704B-4BFF-BF0D-A4EADCBC8FA9}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Poznámka 3: Upozornění na nerovnosti ve sloupcích G a H zmizí, jakmile se zadají správně podíly z cen</t>
        </r>
      </text>
    </comment>
    <comment ref="K1" authorId="0" shapeId="0" xr:uid="{44BB2464-8D45-4FFD-80A5-8C54A8790BF3}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Poznámka 3: Upozornění na nerovnosti ve sloupcích G a H zmizí, jakmile se zadají správně podíly z cen</t>
        </r>
      </text>
    </comment>
  </commentList>
</comments>
</file>

<file path=xl/sharedStrings.xml><?xml version="1.0" encoding="utf-8"?>
<sst xmlns="http://schemas.openxmlformats.org/spreadsheetml/2006/main" count="407" uniqueCount="192">
  <si>
    <t>0001</t>
  </si>
  <si>
    <t>0002</t>
  </si>
  <si>
    <t>0003</t>
  </si>
  <si>
    <t>0004</t>
  </si>
  <si>
    <t>0005</t>
  </si>
  <si>
    <t>0006</t>
  </si>
  <si>
    <t>Provozní soubory</t>
  </si>
  <si>
    <t>Obsah</t>
  </si>
  <si>
    <t>* Všechny další dokumenty zhotovitele pro realizaci stavby (harmonogramy, výpočty, software, výkresy, příručky, výrobně-technická dodavatelská dokumentace, dílenské výkresy, atd.)</t>
  </si>
  <si>
    <t>Dokumentace a doklady pro zkušební provoz a jeho provedení</t>
  </si>
  <si>
    <t>Další projektová dokumentace,  doklady a povolení  nezbytné pro provádění stavby</t>
  </si>
  <si>
    <t>Dokumentace a činnosti</t>
  </si>
  <si>
    <t>Zařízení staveniště a jeho provoz</t>
  </si>
  <si>
    <t xml:space="preserve">Provoz zařízení staveniště po celou dobu provádění prací </t>
  </si>
  <si>
    <t>číslo oblasti</t>
  </si>
  <si>
    <t>Název stavebního objektu</t>
  </si>
  <si>
    <t>popis prací</t>
  </si>
  <si>
    <t>podíl prací z ceny SO (%)</t>
  </si>
  <si>
    <t>Stavební objekty</t>
  </si>
  <si>
    <t>Název provozního souboru</t>
  </si>
  <si>
    <t>podíl prací z ceny PS (%)</t>
  </si>
  <si>
    <t>CELKEM</t>
  </si>
  <si>
    <t>Popis prací</t>
  </si>
  <si>
    <t>číslo  PS</t>
  </si>
  <si>
    <t>0011</t>
  </si>
  <si>
    <t>0012</t>
  </si>
  <si>
    <t>Obecné instrukce:</t>
  </si>
  <si>
    <t>Instrukce pro vyplňování listu "Projektové a inženýrské služby"</t>
  </si>
  <si>
    <t>Instrukce pro vyplňování listu "Souhrn zařízení staveniště"</t>
  </si>
  <si>
    <t>Instrukce pro vyplňování listu "Souhrn stavební část_SO"</t>
  </si>
  <si>
    <t>Instrukce pro vyplňování listu "Souhrn technologická část_PS"</t>
  </si>
  <si>
    <t>Instrukce pro vyplňování listu "Souhrn nabídkové paušální ceny"</t>
  </si>
  <si>
    <t>Paušální cena v Kč</t>
  </si>
  <si>
    <t>Paušální cena
v Kč</t>
  </si>
  <si>
    <t>Není dovoleno vytvářet nové položky do navrhovaného výčtu služeb.</t>
  </si>
  <si>
    <t>Není dovoleno vytvářet nové položky do navrhovaného výčtu nákladů na zařízení staveniště.</t>
  </si>
  <si>
    <t>U provozních souborů s jednou podpoložkou se nepředpokládá další dělení na skupiny prací - správná hodnota ve sloupci "G" je 100 %.</t>
  </si>
  <si>
    <t>sazba DPH (%) v Kč</t>
  </si>
  <si>
    <t>nabídková cena v Kč vč. DPH</t>
  </si>
  <si>
    <t>Formulář Rozpis paušálního obnosu Přijaté smluvní částky</t>
  </si>
  <si>
    <t>Instrukce pro vyplnění formuláře</t>
  </si>
  <si>
    <t>Celková nabídková cena</t>
  </si>
  <si>
    <t>Další dokumenty Zhotovitele</t>
  </si>
  <si>
    <t>Účastník musí vyplnit podíly prací v procentech v souladu s předpokládaným fyzickým zhotovováním díla.</t>
  </si>
  <si>
    <t>Účastník vyplní aktuální příslušné sazby DPH (Vyplňuje se pouze číslo bez znaku procent, např. 21).</t>
  </si>
  <si>
    <t>Účastník ocení všechny projektové a inženýrské činnosti v členění stanoveném zadavatelem.</t>
  </si>
  <si>
    <t>Účastník ocení všechny náklady na zařízení staveniště v členění stanoveném zadavatelem.</t>
  </si>
  <si>
    <t>Účastník nejprve vloží celkové náklady na stavební práce k příslušnému stavebnímu objektu do sloupce "F" v Kč (bez DPH).</t>
  </si>
  <si>
    <t>Účastník pak uvede příslušný podíl stavebních prací v procentech z celkových nákladů na stavební práce příslušného objektu do sloupce "G".</t>
  </si>
  <si>
    <t>stavební dokončení etapy</t>
  </si>
  <si>
    <t>stavební dokončení objektu a předání dokladů prokazujících kvalitu</t>
  </si>
  <si>
    <t>Předpokládá se, že poslední položka každého objektu zahrnuje stavební práce pro dokončení objektu a doložení kvality</t>
  </si>
  <si>
    <t>U stavebních objektů, u nichž je součástí zkušební provoz, zkouška funkčnosti nebo obdobná zkouška, jsou tyto zahrnuty do pojmu "doložení kvality"</t>
  </si>
  <si>
    <t>Účastník uvede u každého objektu do části obsahující dokončení objektu a/nebo předání dokladů prokazujících kvalitu podíl hodnoty nejméně 20 %</t>
  </si>
  <si>
    <t>Nabídková cena v Kč
bez DPH</t>
  </si>
  <si>
    <t>U stavebních objektů s jednou nebo žádnou podpoložkou se nepředpokládá další dělení na skupiny prací - správná hodnota ve sloupci "G" je 100 %.</t>
  </si>
  <si>
    <t>Účastník může v odůvodněném případě zadat max. 6 nových stavebních objektů do předchystaných polí na řádcích 162 až 167.</t>
  </si>
  <si>
    <t>Účastník může v odůvodněném případě zadat max. 6 nových provozních souborů do předchystaných polí na řádcích 191 až 196.</t>
  </si>
  <si>
    <t>V listu je nastavena kontrola, která se zobrazí, pokud podíly prací netvoří v součtu 100 % a hodnoty dílčích prací se nerovnají ceně příslušného objektu.</t>
  </si>
  <si>
    <t>Obj.</t>
  </si>
  <si>
    <t>dokončení technologického souboru</t>
  </si>
  <si>
    <t>Předpokládá se, že poslední položka každého objektu zahrnuje doložení kvality</t>
  </si>
  <si>
    <t>U provozních souborů, u nichž je součástí zkušební provoz, zkouška funkčnosti nebo obdobná zkouška, jsou tyto zahrnuty do pojmu "doložení kvality"</t>
  </si>
  <si>
    <t>Zařízení záležitosti</t>
  </si>
  <si>
    <t>Dokumenty k převzetí Díla</t>
  </si>
  <si>
    <t>Účastník vyplňuje jen oranžová pole a není oprávněn upravovat jinak obsah souboru.</t>
  </si>
  <si>
    <t>Souhrn nabídkové paušální ceny</t>
  </si>
  <si>
    <t>Projektové, inženýrské služby a Zařízení záležitosti</t>
  </si>
  <si>
    <t>* Zpráva o vyhodnocení zkušebního provozu;
* Dokumenty Zhotovitele pro převzetí díla;
* Dokumentace skutečného provedení stavby včetně  geodetického zaměření
* Geometrický plán</t>
  </si>
  <si>
    <t>* Dokumenty Zhotovitele pro kolaudační řízení
* zajištění vydání kolaudačního souhlasu s užíváním Stavby a zastupování Objednatele v řízení o užívání Stavby</t>
  </si>
  <si>
    <t>Všechny obnosy jsou uváděny v Kč bez DPH.</t>
  </si>
  <si>
    <t>* Veškeré  doklady, dokumentace, návrhy provozních příruček, provozních řádů apod., pro zkušební provoz a jeho provedení;
* Činnosti Zhotovitele potřebné pro zahájení a provedení zkušebního provozu</t>
  </si>
  <si>
    <t xml:space="preserve">Demontáže a demolice objektů zařízení staveniště, úprava a úklid ploch do původního stavu </t>
  </si>
  <si>
    <t>Objekt</t>
  </si>
  <si>
    <t>číslo objektu</t>
  </si>
  <si>
    <t>IO</t>
  </si>
  <si>
    <t>ÚPRAVA ZPEVNĚNÝCH PLOCH</t>
  </si>
  <si>
    <t>SADOVÉ ÚPRAVY</t>
  </si>
  <si>
    <t>REKONSTRUKCE A NOVÉ AREÁLOVÉ ROZVODY NN</t>
  </si>
  <si>
    <t>REKONSTRUKCE A NOVÁ AREÁLOVÁ KANALIZACE</t>
  </si>
  <si>
    <t>REKONSTRUKCE A NOVÝ AREÁLOVÝ VODOVOD</t>
  </si>
  <si>
    <t>REKONSTRUKCE A NOVÉ AREÁLOVÉ ROZVODY CCTV</t>
  </si>
  <si>
    <t>NOVÉ AREÁLOVÉ ROZVODY KABELŮ DPMB-NAPÁJECÍ KAB.TROL.VEDENÍ</t>
  </si>
  <si>
    <t>PŘELOŽKA HORKOVODU+PŘÍPOJKA HORKOVODU</t>
  </si>
  <si>
    <t>VÝMĚNÍKOVÁ STANICE</t>
  </si>
  <si>
    <t>PŘELOŽKY KABELY SLP-CETIN</t>
  </si>
  <si>
    <t>PŘELOŽKA KABELY SLP-TSB</t>
  </si>
  <si>
    <t>ÚPRAVA TRAFOSTANICE</t>
  </si>
  <si>
    <t>REKONSTRUKCE A NOVÝ AREÁLOVÝ ROZVOD VO</t>
  </si>
  <si>
    <t>REKONSTRUKCE A NOVÝ AREÁLOVÝ TEPLOVOD</t>
  </si>
  <si>
    <t>KABELOVOD</t>
  </si>
  <si>
    <t>DOPRAVNÍ ZNAČENÍ</t>
  </si>
  <si>
    <t>SIGNALIZAČNÍ ZAŘÍZENÍ</t>
  </si>
  <si>
    <t>REKONSTRUKCE A NOVÉ AREÁLOVÉ ROZVODY KABELŮ DPMB-SLP KABELY</t>
  </si>
  <si>
    <t>SO</t>
  </si>
  <si>
    <t>PARKOVACÍ OBJEKT</t>
  </si>
  <si>
    <t>TROLEJBUSOVÁ HALA</t>
  </si>
  <si>
    <t>MYČKA PODVOZKŮ</t>
  </si>
  <si>
    <t>DIAGNOSTICKÁ HALA</t>
  </si>
  <si>
    <t>CENTRÁLNÍ ODPADOVÉ HOSPODÁŘSTVÍ</t>
  </si>
  <si>
    <t>VÝPRAVNA</t>
  </si>
  <si>
    <t>REKONSTRUKCE A NOVÁ OPLOCENÍ</t>
  </si>
  <si>
    <t>MYČKA TROLEJBUSŮ</t>
  </si>
  <si>
    <t>MYČKA AUTOBUSŮ</t>
  </si>
  <si>
    <t>ČISTÍRNA ODPADNÍCH VOD PRO AUTOBUSY</t>
  </si>
  <si>
    <t>ČISTÍRNA ODPADNÍCH VOD PRO TROLEJBUSY</t>
  </si>
  <si>
    <t>RETENČNÍ NÁDRŽ -A</t>
  </si>
  <si>
    <t>RETENČNÍ NÁDRŽ PRO CENTRÁLNÍ ODPADOVÉ HOSPODÁŘSTVÍ</t>
  </si>
  <si>
    <t>RETENČNÍ NÁDRŽ PRO DIAGNOSTICKOU HALU A MYČKU PODVOZKŮ</t>
  </si>
  <si>
    <t>RETENČNÍ NÁDRŽ -B</t>
  </si>
  <si>
    <t>ODLUČOVAČ ROPNÝCH LÁTEK -A</t>
  </si>
  <si>
    <t>ODLUČOVAČ ROPNÝCH LÁTEK _B</t>
  </si>
  <si>
    <t>CENTRÁLNÍ VYSAVAČ</t>
  </si>
  <si>
    <t>ČISTÍRNA ODPADNÍCH VOD PRO MYČKU PODVOZKŮ</t>
  </si>
  <si>
    <t>REKONSTRUKCE A NOVÉ TROLEJOVÉ VEDENÍ - AREÁL</t>
  </si>
  <si>
    <t>FOLTOVOLTAICKÁ EL. (na střeše SO 101)</t>
  </si>
  <si>
    <t>PS</t>
  </si>
  <si>
    <t>Rozdělení A / T / X</t>
  </si>
  <si>
    <t>X</t>
  </si>
  <si>
    <t>T</t>
  </si>
  <si>
    <t>A</t>
  </si>
  <si>
    <t>021</t>
  </si>
  <si>
    <t>022</t>
  </si>
  <si>
    <t>023</t>
  </si>
  <si>
    <t>024</t>
  </si>
  <si>
    <t>025</t>
  </si>
  <si>
    <t>026</t>
  </si>
  <si>
    <t>027</t>
  </si>
  <si>
    <t>MOBILIÁŘ</t>
  </si>
  <si>
    <t>TZB</t>
  </si>
  <si>
    <t>Dokončení objektu včetně předání dokladů kvality</t>
  </si>
  <si>
    <t>"A" podíl prací z ceny SO (Kč)</t>
  </si>
  <si>
    <t>"T" podíl prací z ceny SO (Kč)</t>
  </si>
  <si>
    <t>028</t>
  </si>
  <si>
    <t>Označení stavebních objektů a provozních celků ve sloupci D značí využití pro trolejbusy "T", autobusy "A", společené využití "X"</t>
  </si>
  <si>
    <t>TROLEJBUSOVÁ HALA - demolice</t>
  </si>
  <si>
    <t>ODPADOVÉ HOSPODÁŘSTVÍ - demolice</t>
  </si>
  <si>
    <t>MONTÁŽNÍ SKLAD - demolice</t>
  </si>
  <si>
    <t>VÝMĚNÍKOVÁ STANICE vč. technologie - demolice</t>
  </si>
  <si>
    <t>DIAGNOSTICKÁ HALA, vč. myčky a STK - demolice</t>
  </si>
  <si>
    <t>GARÁŽE - demolice</t>
  </si>
  <si>
    <t>MYČKA PODVOZKŮ + ČOV - demolice</t>
  </si>
  <si>
    <t>Realizační dokumentace stavby-finální PD</t>
  </si>
  <si>
    <t>Realizační dokumentace stavby-koncept PD</t>
  </si>
  <si>
    <t>Plán organizace výstavby</t>
  </si>
  <si>
    <t>Změna stavby před dokončením-PD</t>
  </si>
  <si>
    <t>Změna stavby před dokončením-IČ</t>
  </si>
  <si>
    <t>* Zpracování PD změny stavby před dokončením</t>
  </si>
  <si>
    <t>* Inženýrská činnost pro změnu stavby před dokončením-získání všech potřebných povolení dotčených orgánů</t>
  </si>
  <si>
    <t>* Zajištění stavebního povolení změny stavby před dokončením s nabytím právní moci</t>
  </si>
  <si>
    <t>Změna stavby před dokončením-povolení</t>
  </si>
  <si>
    <t xml:space="preserve">* Projektová dokumentace pro realizaci stavby-finální PD ASŘ včetně všech profesních částí </t>
  </si>
  <si>
    <t>* Projektová dokumentace pro realizaci stavby-koncept PD ASŘ včetně všech profesních částí</t>
  </si>
  <si>
    <t>* Povolení ke kácení stromů, povolení stavby zařízení staveniště, atd.;
* Zajištění všech zbývajících nezbytných povolení a rozhodnutí pro realizaci stavby</t>
  </si>
  <si>
    <t>* Zpracování podrobného plánu organizace výstavby včetně harmonogramu výstavby</t>
  </si>
  <si>
    <t>Min. podíl z celkové ceny za projektové a inženýrské služby</t>
  </si>
  <si>
    <t>KOMPRESOROVNA</t>
  </si>
  <si>
    <t>0007</t>
  </si>
  <si>
    <t>0008</t>
  </si>
  <si>
    <t>0009</t>
  </si>
  <si>
    <t>0010</t>
  </si>
  <si>
    <t>Vybudování objektů zařízení staveniště (buňkoviště vč. napojení na sítě, zpevněné plochy, skladovací plochy atd.) - zohledňuje požadavky jednotlivých dílčích etap včetně případného stěhování (např. stěhování bunkoviště)</t>
  </si>
  <si>
    <t>MĚNÍRNA</t>
  </si>
  <si>
    <t>HSV (hlavní stavební výroba)</t>
  </si>
  <si>
    <t>PSV (přidružená stavební výroba)</t>
  </si>
  <si>
    <t xml:space="preserve">HSV </t>
  </si>
  <si>
    <t xml:space="preserve">PSV </t>
  </si>
  <si>
    <t>VRÁTNICE západ (přestěhování - &gt;Vrátnice-východ)</t>
  </si>
  <si>
    <t>MOBILIÁŘ a technické vybavení</t>
  </si>
  <si>
    <t>MR</t>
  </si>
  <si>
    <t>HSV</t>
  </si>
  <si>
    <t>PSV</t>
  </si>
  <si>
    <t>DOČASNÝ ARCHIV - přesun stávajícího archivu viz. Příloha 2.2.KOORDINAČNÍ SITUAČNÍ VÝKRES-SCHÉMA</t>
  </si>
  <si>
    <t>001</t>
  </si>
  <si>
    <t>002</t>
  </si>
  <si>
    <t>003</t>
  </si>
  <si>
    <t>004</t>
  </si>
  <si>
    <t>005</t>
  </si>
  <si>
    <t>PROVOZ GUMÁRNY</t>
  </si>
  <si>
    <t>KOMPRESOROVÁ STANICE</t>
  </si>
  <si>
    <t>MĚŘENÍ EMISÍ</t>
  </si>
  <si>
    <t>MYCÍ LINKA</t>
  </si>
  <si>
    <t>GEOMETRIE KOL</t>
  </si>
  <si>
    <t>DOČASNÝ PŘESUN STÁVAJÍCÍCH PROVOZŮ viz. Příloha č. 2.2.KOORDINAČNÍ SITUAČNÍ VÝKRES-SCHÉMA</t>
  </si>
  <si>
    <t xml:space="preserve">HSV -zajistění stavební připravenosti </t>
  </si>
  <si>
    <r>
      <t xml:space="preserve">VRÁTNICE-ZÁPAD  </t>
    </r>
    <r>
      <rPr>
        <b/>
        <sz val="11"/>
        <color rgb="FFFF0000"/>
        <rFont val="Calibri"/>
        <family val="2"/>
        <charset val="238"/>
        <scheme val="minor"/>
      </rPr>
      <t>Nový modulární kontejner</t>
    </r>
  </si>
  <si>
    <r>
      <t xml:space="preserve">VRÁTNICE - VÝCHOD   </t>
    </r>
    <r>
      <rPr>
        <b/>
        <sz val="11"/>
        <color rgb="FFFF0000"/>
        <rFont val="Calibri"/>
        <family val="2"/>
        <charset val="238"/>
        <scheme val="minor"/>
      </rPr>
      <t>Přesun stávajícího kontejneru z Vrátnice-Západ</t>
    </r>
  </si>
  <si>
    <t>dokončení etapy - přestěhování a zprovoznění provozního celku</t>
  </si>
  <si>
    <t xml:space="preserve">DIO - dopravně inženýrská opatření - část 1. </t>
  </si>
  <si>
    <t xml:space="preserve">* Projektová činnost v rámci DIO
* Koordinační činnost </t>
  </si>
  <si>
    <t>DIO - dopravně inženýrská opatření - část 2.  - provedená opatření (dopravní značení, zábor, údržba aj.)</t>
  </si>
  <si>
    <t>Ochrana majetku DPMB, a.s.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</si>
</sst>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K_č_-;\-* #,##0.00\ _K_č_-;_-* &quot;-&quot;??\ _K_č_-;_-@_-"/>
    <numFmt numFmtId="165" formatCode="0000"/>
    <numFmt numFmtId="166" formatCode="_-* #,##0\ _K_č_-;\-* #,##0\ _K_č_-;_-* &quot;-&quot;??\ _K_č_-;_-@_-"/>
    <numFmt numFmtId="167" formatCode="#,##0\ _K_č;\-#,##0\ _K_č"/>
  </numFmts>
  <fonts count="4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charset val="238"/>
      <scheme val="minor"/>
    </font>
    <font>
      <sz val="14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1"/>
      <name val="Calibri"/>
      <family val="2"/>
      <charset val="238"/>
      <scheme val="minor"/>
    </font>
    <font>
      <sz val="8"/>
      <name val="Calibri"/>
      <family val="2"/>
      <scheme val="minor"/>
    </font>
    <font>
      <sz val="11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7CE"/>
      </patternFill>
    </fill>
    <fill>
      <patternFill patternType="solid">
        <fgColor theme="3" tint="0.79998168889431442"/>
        <bgColor indexed="64"/>
      </patternFill>
    </fill>
  </fills>
  <borders count="6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</borders>
  <cellStyleXfs count="6">
    <xf numFmtId="0" fontId="0" fillId="0" borderId="0"/>
    <xf numFmtId="164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0" fontId="8" fillId="0" borderId="0"/>
    <xf numFmtId="0" fontId="7" fillId="0" borderId="0"/>
    <xf numFmtId="0" fontId="43" fillId="12" borderId="0" applyNumberFormat="0" applyBorder="0" applyAlignment="0" applyProtection="0"/>
  </cellStyleXfs>
  <cellXfs count="202">
    <xf numFmtId="0" fontId="0" fillId="0" borderId="0" xfId="0"/>
    <xf numFmtId="0" fontId="17" fillId="0" borderId="1" xfId="0" applyFont="1" applyBorder="1" applyAlignment="1">
      <alignment horizontal="left" vertical="top" wrapText="1"/>
    </xf>
    <xf numFmtId="0" fontId="19" fillId="0" borderId="0" xfId="0" applyFont="1"/>
    <xf numFmtId="0" fontId="17" fillId="0" borderId="1" xfId="0" applyFont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17" fillId="2" borderId="1" xfId="0" applyFont="1" applyFill="1" applyBorder="1" applyAlignment="1">
      <alignment horizontal="center" vertical="center" wrapText="1"/>
    </xf>
    <xf numFmtId="0" fontId="21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0" fontId="17" fillId="0" borderId="4" xfId="0" applyNumberFormat="1" applyFont="1" applyBorder="1" applyAlignment="1">
      <alignment horizontal="center" vertical="center" wrapText="1"/>
    </xf>
    <xf numFmtId="0" fontId="23" fillId="0" borderId="0" xfId="0" applyFont="1"/>
    <xf numFmtId="0" fontId="0" fillId="0" borderId="0" xfId="0" applyAlignment="1">
      <alignment horizontal="right" indent="1"/>
    </xf>
    <xf numFmtId="0" fontId="0" fillId="0" borderId="0" xfId="0" applyAlignment="1">
      <alignment horizontal="left" vertical="center" indent="1"/>
    </xf>
    <xf numFmtId="0" fontId="17" fillId="2" borderId="1" xfId="0" applyFont="1" applyFill="1" applyBorder="1" applyAlignment="1">
      <alignment horizontal="left" vertical="center" wrapText="1" indent="1"/>
    </xf>
    <xf numFmtId="0" fontId="28" fillId="0" borderId="0" xfId="0" applyFont="1"/>
    <xf numFmtId="0" fontId="29" fillId="0" borderId="0" xfId="0" applyFont="1"/>
    <xf numFmtId="0" fontId="15" fillId="0" borderId="1" xfId="0" applyFont="1" applyBorder="1" applyAlignment="1">
      <alignment horizontal="left" vertical="center" wrapText="1" indent="1"/>
    </xf>
    <xf numFmtId="0" fontId="30" fillId="0" borderId="1" xfId="0" applyFont="1" applyBorder="1" applyAlignment="1">
      <alignment horizontal="left" vertical="center" wrapText="1" indent="1"/>
    </xf>
    <xf numFmtId="49" fontId="24" fillId="0" borderId="8" xfId="0" applyNumberFormat="1" applyFont="1" applyBorder="1" applyAlignment="1">
      <alignment horizontal="center" vertical="center" wrapText="1"/>
    </xf>
    <xf numFmtId="3" fontId="20" fillId="3" borderId="12" xfId="0" applyNumberFormat="1" applyFont="1" applyFill="1" applyBorder="1" applyAlignment="1">
      <alignment horizontal="right" vertical="center" indent="2"/>
    </xf>
    <xf numFmtId="0" fontId="31" fillId="0" borderId="0" xfId="0" applyFont="1"/>
    <xf numFmtId="0" fontId="30" fillId="0" borderId="0" xfId="0" applyFont="1"/>
    <xf numFmtId="0" fontId="0" fillId="0" borderId="0" xfId="0" applyAlignment="1">
      <alignment horizontal="left" indent="1"/>
    </xf>
    <xf numFmtId="0" fontId="18" fillId="6" borderId="1" xfId="0" applyFont="1" applyFill="1" applyBorder="1" applyAlignment="1">
      <alignment horizontal="left" vertical="center" wrapText="1" indent="1"/>
    </xf>
    <xf numFmtId="49" fontId="24" fillId="0" borderId="18" xfId="0" applyNumberFormat="1" applyFont="1" applyBorder="1" applyAlignment="1">
      <alignment horizontal="center" vertical="center" wrapText="1"/>
    </xf>
    <xf numFmtId="0" fontId="19" fillId="7" borderId="19" xfId="0" applyFont="1" applyFill="1" applyBorder="1" applyAlignment="1">
      <alignment horizontal="center" vertical="center" wrapText="1"/>
    </xf>
    <xf numFmtId="0" fontId="19" fillId="7" borderId="20" xfId="0" applyFont="1" applyFill="1" applyBorder="1" applyAlignment="1">
      <alignment horizontal="center" vertical="center" wrapText="1"/>
    </xf>
    <xf numFmtId="0" fontId="15" fillId="7" borderId="19" xfId="0" applyFont="1" applyFill="1" applyBorder="1" applyAlignment="1">
      <alignment horizontal="center" vertical="center" wrapText="1"/>
    </xf>
    <xf numFmtId="0" fontId="30" fillId="7" borderId="20" xfId="0" applyFont="1" applyFill="1" applyBorder="1" applyAlignment="1">
      <alignment horizontal="center" vertical="center" wrapText="1"/>
    </xf>
    <xf numFmtId="0" fontId="30" fillId="7" borderId="20" xfId="0" applyFont="1" applyFill="1" applyBorder="1" applyAlignment="1">
      <alignment horizontal="left" vertical="center" wrapText="1" indent="1"/>
    </xf>
    <xf numFmtId="10" fontId="30" fillId="7" borderId="20" xfId="0" applyNumberFormat="1" applyFont="1" applyFill="1" applyBorder="1" applyAlignment="1">
      <alignment horizontal="center" vertical="center" wrapText="1"/>
    </xf>
    <xf numFmtId="0" fontId="18" fillId="0" borderId="0" xfId="0" applyFont="1"/>
    <xf numFmtId="0" fontId="22" fillId="8" borderId="0" xfId="0" applyFont="1" applyFill="1" applyAlignment="1">
      <alignment horizontal="left"/>
    </xf>
    <xf numFmtId="3" fontId="22" fillId="8" borderId="0" xfId="0" applyNumberFormat="1" applyFont="1" applyFill="1" applyAlignment="1">
      <alignment horizontal="right" indent="1"/>
    </xf>
    <xf numFmtId="0" fontId="0" fillId="8" borderId="0" xfId="0" applyFill="1"/>
    <xf numFmtId="0" fontId="23" fillId="8" borderId="0" xfId="0" applyFont="1" applyFill="1"/>
    <xf numFmtId="0" fontId="0" fillId="8" borderId="0" xfId="0" applyFill="1" applyAlignment="1">
      <alignment vertical="center"/>
    </xf>
    <xf numFmtId="0" fontId="28" fillId="0" borderId="0" xfId="0" applyFont="1" applyAlignment="1">
      <alignment horizontal="right" indent="1"/>
    </xf>
    <xf numFmtId="0" fontId="18" fillId="9" borderId="4" xfId="0" applyFont="1" applyFill="1" applyBorder="1" applyAlignment="1">
      <alignment horizontal="left" vertical="center" wrapText="1" indent="1"/>
    </xf>
    <xf numFmtId="0" fontId="0" fillId="0" borderId="0" xfId="0" applyAlignment="1">
      <alignment horizontal="right" vertical="center" indent="1"/>
    </xf>
    <xf numFmtId="0" fontId="0" fillId="0" borderId="0" xfId="0" applyAlignment="1">
      <alignment horizontal="left" vertical="center" indent="3"/>
    </xf>
    <xf numFmtId="0" fontId="14" fillId="7" borderId="20" xfId="0" applyFont="1" applyFill="1" applyBorder="1" applyAlignment="1">
      <alignment horizontal="center" vertical="center" wrapText="1"/>
    </xf>
    <xf numFmtId="0" fontId="30" fillId="0" borderId="0" xfId="0" applyFont="1" applyAlignment="1">
      <alignment horizontal="left" vertical="center" indent="1"/>
    </xf>
    <xf numFmtId="0" fontId="28" fillId="0" borderId="0" xfId="0" applyFont="1" applyAlignment="1">
      <alignment horizontal="left" indent="1"/>
    </xf>
    <xf numFmtId="0" fontId="28" fillId="0" borderId="0" xfId="0" applyFont="1" applyAlignment="1">
      <alignment horizontal="left" vertical="center"/>
    </xf>
    <xf numFmtId="0" fontId="28" fillId="0" borderId="0" xfId="0" applyFont="1" applyAlignment="1">
      <alignment vertical="center"/>
    </xf>
    <xf numFmtId="0" fontId="28" fillId="0" borderId="0" xfId="0" applyFont="1" applyAlignment="1">
      <alignment horizontal="center" vertical="center"/>
    </xf>
    <xf numFmtId="0" fontId="28" fillId="0" borderId="0" xfId="0" applyFont="1" applyAlignment="1">
      <alignment horizontal="left" vertical="center" indent="1"/>
    </xf>
    <xf numFmtId="0" fontId="28" fillId="0" borderId="0" xfId="0" applyFont="1" applyAlignment="1">
      <alignment horizontal="center"/>
    </xf>
    <xf numFmtId="0" fontId="28" fillId="0" borderId="1" xfId="0" applyFont="1" applyBorder="1" applyAlignment="1">
      <alignment horizontal="center" vertical="center"/>
    </xf>
    <xf numFmtId="0" fontId="28" fillId="0" borderId="1" xfId="0" applyFont="1" applyBorder="1" applyAlignment="1">
      <alignment horizontal="left" vertical="center" indent="1"/>
    </xf>
    <xf numFmtId="0" fontId="36" fillId="8" borderId="0" xfId="0" applyFont="1" applyFill="1" applyAlignment="1">
      <alignment horizontal="center" vertical="center"/>
    </xf>
    <xf numFmtId="0" fontId="36" fillId="0" borderId="0" xfId="0" applyFont="1" applyAlignment="1">
      <alignment horizontal="center" vertical="center"/>
    </xf>
    <xf numFmtId="3" fontId="32" fillId="2" borderId="2" xfId="0" applyNumberFormat="1" applyFont="1" applyFill="1" applyBorder="1" applyAlignment="1">
      <alignment horizontal="right" vertical="center" indent="2"/>
    </xf>
    <xf numFmtId="3" fontId="19" fillId="0" borderId="28" xfId="0" applyNumberFormat="1" applyFont="1" applyBorder="1" applyAlignment="1">
      <alignment horizontal="right" vertical="center" indent="2"/>
    </xf>
    <xf numFmtId="3" fontId="19" fillId="0" borderId="26" xfId="0" applyNumberFormat="1" applyFont="1" applyBorder="1" applyAlignment="1">
      <alignment horizontal="right" vertical="center" indent="2"/>
    </xf>
    <xf numFmtId="9" fontId="32" fillId="2" borderId="25" xfId="0" applyNumberFormat="1" applyFont="1" applyFill="1" applyBorder="1" applyAlignment="1">
      <alignment horizontal="center" vertical="center"/>
    </xf>
    <xf numFmtId="3" fontId="32" fillId="2" borderId="25" xfId="0" applyNumberFormat="1" applyFont="1" applyFill="1" applyBorder="1" applyAlignment="1">
      <alignment horizontal="right" vertical="center" indent="2"/>
    </xf>
    <xf numFmtId="1" fontId="19" fillId="5" borderId="28" xfId="0" applyNumberFormat="1" applyFont="1" applyFill="1" applyBorder="1" applyAlignment="1" applyProtection="1">
      <alignment horizontal="center" vertical="center"/>
      <protection locked="0"/>
    </xf>
    <xf numFmtId="1" fontId="19" fillId="5" borderId="29" xfId="0" applyNumberFormat="1" applyFont="1" applyFill="1" applyBorder="1" applyAlignment="1" applyProtection="1">
      <alignment horizontal="center" vertical="center"/>
      <protection locked="0"/>
    </xf>
    <xf numFmtId="3" fontId="19" fillId="5" borderId="13" xfId="0" applyNumberFormat="1" applyFont="1" applyFill="1" applyBorder="1" applyAlignment="1" applyProtection="1">
      <alignment horizontal="right" vertical="center" indent="2"/>
      <protection locked="0"/>
    </xf>
    <xf numFmtId="3" fontId="19" fillId="5" borderId="9" xfId="0" applyNumberFormat="1" applyFont="1" applyFill="1" applyBorder="1" applyAlignment="1" applyProtection="1">
      <alignment horizontal="right" vertical="center" indent="2"/>
      <protection locked="0"/>
    </xf>
    <xf numFmtId="0" fontId="30" fillId="0" borderId="22" xfId="0" applyFont="1" applyBorder="1" applyAlignment="1">
      <alignment horizontal="left" vertical="center" wrapText="1" indent="1"/>
    </xf>
    <xf numFmtId="0" fontId="30" fillId="0" borderId="23" xfId="0" applyFont="1" applyBorder="1" applyAlignment="1">
      <alignment horizontal="left" vertical="center" wrapText="1" indent="1"/>
    </xf>
    <xf numFmtId="0" fontId="30" fillId="0" borderId="24" xfId="0" applyFont="1" applyBorder="1" applyAlignment="1">
      <alignment horizontal="left" vertical="center" wrapText="1" indent="1"/>
    </xf>
    <xf numFmtId="10" fontId="17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37" fillId="0" borderId="0" xfId="0" applyFont="1" applyAlignment="1">
      <alignment vertical="center"/>
    </xf>
    <xf numFmtId="0" fontId="19" fillId="7" borderId="21" xfId="0" applyFont="1" applyFill="1" applyBorder="1" applyAlignment="1">
      <alignment horizontal="center" vertical="center" wrapText="1"/>
    </xf>
    <xf numFmtId="3" fontId="27" fillId="7" borderId="20" xfId="0" applyNumberFormat="1" applyFont="1" applyFill="1" applyBorder="1" applyAlignment="1">
      <alignment horizontal="center" vertical="center" wrapText="1"/>
    </xf>
    <xf numFmtId="0" fontId="28" fillId="8" borderId="32" xfId="0" applyFont="1" applyFill="1" applyBorder="1" applyAlignment="1">
      <alignment horizontal="center" vertical="center"/>
    </xf>
    <xf numFmtId="0" fontId="28" fillId="8" borderId="33" xfId="0" applyFont="1" applyFill="1" applyBorder="1" applyAlignment="1">
      <alignment horizontal="left" vertical="center"/>
    </xf>
    <xf numFmtId="0" fontId="28" fillId="8" borderId="32" xfId="0" applyFont="1" applyFill="1" applyBorder="1" applyAlignment="1">
      <alignment horizontal="center"/>
    </xf>
    <xf numFmtId="0" fontId="28" fillId="8" borderId="33" xfId="0" applyFont="1" applyFill="1" applyBorder="1" applyAlignment="1">
      <alignment horizontal="left" indent="1"/>
    </xf>
    <xf numFmtId="0" fontId="28" fillId="8" borderId="34" xfId="0" applyFont="1" applyFill="1" applyBorder="1" applyAlignment="1">
      <alignment horizontal="center"/>
    </xf>
    <xf numFmtId="0" fontId="28" fillId="8" borderId="35" xfId="0" applyFont="1" applyFill="1" applyBorder="1" applyAlignment="1">
      <alignment horizontal="left" indent="1"/>
    </xf>
    <xf numFmtId="0" fontId="33" fillId="2" borderId="39" xfId="0" applyFont="1" applyFill="1" applyBorder="1" applyAlignment="1">
      <alignment horizontal="center" vertical="center" wrapText="1"/>
    </xf>
    <xf numFmtId="0" fontId="36" fillId="2" borderId="30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 indent="1"/>
    </xf>
    <xf numFmtId="0" fontId="13" fillId="2" borderId="1" xfId="0" applyFont="1" applyFill="1" applyBorder="1" applyAlignment="1">
      <alignment horizontal="left" vertical="center" wrapText="1" indent="1"/>
    </xf>
    <xf numFmtId="165" fontId="17" fillId="2" borderId="8" xfId="0" applyNumberFormat="1" applyFont="1" applyFill="1" applyBorder="1" applyAlignment="1">
      <alignment horizontal="center" vertical="center"/>
    </xf>
    <xf numFmtId="165" fontId="17" fillId="0" borderId="8" xfId="0" applyNumberFormat="1" applyFont="1" applyBorder="1" applyAlignment="1">
      <alignment horizontal="left" vertical="top"/>
    </xf>
    <xf numFmtId="164" fontId="30" fillId="7" borderId="20" xfId="1" applyFont="1" applyFill="1" applyBorder="1" applyAlignment="1">
      <alignment horizontal="center" vertical="center" wrapText="1"/>
    </xf>
    <xf numFmtId="164" fontId="30" fillId="0" borderId="0" xfId="1" applyFont="1"/>
    <xf numFmtId="166" fontId="30" fillId="5" borderId="1" xfId="1" applyNumberFormat="1" applyFont="1" applyFill="1" applyBorder="1" applyAlignment="1" applyProtection="1">
      <alignment horizontal="right" vertical="center" indent="1"/>
      <protection locked="0"/>
    </xf>
    <xf numFmtId="166" fontId="30" fillId="0" borderId="1" xfId="1" applyNumberFormat="1" applyFont="1" applyBorder="1" applyAlignment="1">
      <alignment horizontal="right"/>
    </xf>
    <xf numFmtId="0" fontId="12" fillId="2" borderId="1" xfId="0" applyFont="1" applyFill="1" applyBorder="1" applyAlignment="1">
      <alignment horizontal="center" vertical="center" wrapText="1"/>
    </xf>
    <xf numFmtId="0" fontId="39" fillId="0" borderId="1" xfId="0" applyFont="1" applyBorder="1" applyAlignment="1">
      <alignment horizontal="left" vertical="center" indent="1"/>
    </xf>
    <xf numFmtId="0" fontId="39" fillId="0" borderId="1" xfId="0" applyFont="1" applyBorder="1" applyAlignment="1">
      <alignment horizontal="center" vertical="center"/>
    </xf>
    <xf numFmtId="0" fontId="39" fillId="0" borderId="0" xfId="0" applyFont="1" applyAlignment="1">
      <alignment horizontal="center" vertical="center"/>
    </xf>
    <xf numFmtId="0" fontId="39" fillId="0" borderId="0" xfId="0" applyFont="1" applyAlignment="1">
      <alignment horizontal="left" vertical="center"/>
    </xf>
    <xf numFmtId="0" fontId="12" fillId="2" borderId="4" xfId="0" applyFont="1" applyFill="1" applyBorder="1" applyAlignment="1">
      <alignment horizontal="left" vertical="center" indent="1"/>
    </xf>
    <xf numFmtId="0" fontId="11" fillId="0" borderId="1" xfId="0" applyFont="1" applyBorder="1" applyAlignment="1">
      <alignment horizontal="left" vertical="center" wrapText="1" indent="1"/>
    </xf>
    <xf numFmtId="0" fontId="10" fillId="0" borderId="1" xfId="0" applyFont="1" applyBorder="1" applyAlignment="1">
      <alignment horizontal="left" vertical="center" wrapText="1" indent="1"/>
    </xf>
    <xf numFmtId="0" fontId="10" fillId="7" borderId="19" xfId="0" applyFont="1" applyFill="1" applyBorder="1" applyAlignment="1">
      <alignment horizontal="center" vertical="center" wrapText="1"/>
    </xf>
    <xf numFmtId="0" fontId="10" fillId="7" borderId="20" xfId="0" applyFont="1" applyFill="1" applyBorder="1" applyAlignment="1">
      <alignment horizontal="center" vertical="center" wrapText="1"/>
    </xf>
    <xf numFmtId="165" fontId="10" fillId="2" borderId="8" xfId="0" applyNumberFormat="1" applyFont="1" applyFill="1" applyBorder="1" applyAlignment="1">
      <alignment horizontal="center" vertical="center"/>
    </xf>
    <xf numFmtId="0" fontId="40" fillId="9" borderId="4" xfId="0" applyFont="1" applyFill="1" applyBorder="1" applyAlignment="1">
      <alignment horizontal="left" vertical="center" wrapText="1" indent="1"/>
    </xf>
    <xf numFmtId="0" fontId="9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9" fillId="2" borderId="4" xfId="0" applyFont="1" applyFill="1" applyBorder="1" applyAlignment="1">
      <alignment horizontal="left" vertical="center" indent="1"/>
    </xf>
    <xf numFmtId="165" fontId="9" fillId="2" borderId="8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left" vertical="top" wrapText="1" indent="1"/>
    </xf>
    <xf numFmtId="0" fontId="42" fillId="0" borderId="1" xfId="0" applyFont="1" applyBorder="1" applyAlignment="1">
      <alignment horizontal="left" vertical="top" wrapText="1" indent="1"/>
    </xf>
    <xf numFmtId="10" fontId="19" fillId="0" borderId="17" xfId="0" applyNumberFormat="1" applyFont="1" applyBorder="1" applyAlignment="1">
      <alignment horizontal="left" vertical="center" wrapText="1" indent="3"/>
    </xf>
    <xf numFmtId="0" fontId="28" fillId="11" borderId="1" xfId="0" applyFont="1" applyFill="1" applyBorder="1" applyAlignment="1">
      <alignment horizontal="left" vertical="center" indent="1"/>
    </xf>
    <xf numFmtId="10" fontId="30" fillId="7" borderId="45" xfId="0" applyNumberFormat="1" applyFont="1" applyFill="1" applyBorder="1" applyAlignment="1">
      <alignment horizontal="center" vertical="center" wrapText="1"/>
    </xf>
    <xf numFmtId="10" fontId="17" fillId="0" borderId="34" xfId="0" applyNumberFormat="1" applyFont="1" applyBorder="1" applyAlignment="1">
      <alignment horizontal="center" vertical="center" wrapText="1"/>
    </xf>
    <xf numFmtId="9" fontId="17" fillId="0" borderId="26" xfId="2" applyFont="1" applyFill="1" applyBorder="1" applyAlignment="1" applyProtection="1">
      <alignment horizontal="center" vertical="center" wrapText="1"/>
      <protection locked="0"/>
    </xf>
    <xf numFmtId="10" fontId="19" fillId="0" borderId="15" xfId="0" applyNumberFormat="1" applyFont="1" applyBorder="1" applyAlignment="1">
      <alignment horizontal="left" vertical="center" wrapText="1" indent="3"/>
    </xf>
    <xf numFmtId="3" fontId="30" fillId="7" borderId="46" xfId="0" applyNumberFormat="1" applyFont="1" applyFill="1" applyBorder="1" applyAlignment="1">
      <alignment horizontal="center" vertical="center" wrapText="1"/>
    </xf>
    <xf numFmtId="3" fontId="17" fillId="0" borderId="47" xfId="0" applyNumberFormat="1" applyFont="1" applyBorder="1" applyAlignment="1">
      <alignment horizontal="right" vertical="center" indent="1"/>
    </xf>
    <xf numFmtId="3" fontId="17" fillId="0" borderId="48" xfId="0" applyNumberFormat="1" applyFont="1" applyBorder="1" applyAlignment="1">
      <alignment horizontal="center" vertical="center" wrapText="1"/>
    </xf>
    <xf numFmtId="3" fontId="30" fillId="7" borderId="20" xfId="0" applyNumberFormat="1" applyFont="1" applyFill="1" applyBorder="1" applyAlignment="1">
      <alignment horizontal="center" vertical="center" wrapText="1"/>
    </xf>
    <xf numFmtId="3" fontId="17" fillId="0" borderId="1" xfId="0" applyNumberFormat="1" applyFont="1" applyBorder="1" applyAlignment="1">
      <alignment horizontal="right" vertical="center" indent="1"/>
    </xf>
    <xf numFmtId="3" fontId="17" fillId="0" borderId="4" xfId="0" applyNumberFormat="1" applyFont="1" applyBorder="1" applyAlignment="1">
      <alignment horizontal="center" vertical="center" wrapText="1"/>
    </xf>
    <xf numFmtId="10" fontId="17" fillId="0" borderId="49" xfId="0" applyNumberFormat="1" applyFont="1" applyBorder="1" applyAlignment="1">
      <alignment horizontal="center" vertical="center" wrapText="1"/>
    </xf>
    <xf numFmtId="10" fontId="17" fillId="0" borderId="50" xfId="0" applyNumberFormat="1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43" fillId="12" borderId="1" xfId="5" applyBorder="1" applyAlignment="1">
      <alignment horizontal="left" vertical="center" indent="1"/>
    </xf>
    <xf numFmtId="0" fontId="6" fillId="0" borderId="1" xfId="0" applyFont="1" applyBorder="1" applyAlignment="1">
      <alignment horizontal="left" vertical="center" wrapText="1" indent="1"/>
    </xf>
    <xf numFmtId="0" fontId="19" fillId="7" borderId="45" xfId="0" applyFont="1" applyFill="1" applyBorder="1" applyAlignment="1">
      <alignment horizontal="center" vertical="center" wrapText="1"/>
    </xf>
    <xf numFmtId="0" fontId="19" fillId="0" borderId="17" xfId="0" applyFont="1" applyBorder="1" applyAlignment="1">
      <alignment horizontal="left" vertical="center" indent="7"/>
    </xf>
    <xf numFmtId="9" fontId="6" fillId="0" borderId="34" xfId="0" applyNumberFormat="1" applyFont="1" applyBorder="1" applyAlignment="1">
      <alignment horizontal="center" vertical="center" wrapText="1"/>
    </xf>
    <xf numFmtId="0" fontId="18" fillId="6" borderId="0" xfId="0" applyFont="1" applyFill="1" applyAlignment="1">
      <alignment horizontal="left" vertical="center" wrapText="1" indent="1"/>
    </xf>
    <xf numFmtId="10" fontId="17" fillId="0" borderId="32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top" wrapText="1" indent="1"/>
    </xf>
    <xf numFmtId="165" fontId="5" fillId="2" borderId="8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33" xfId="0" applyFont="1" applyFill="1" applyBorder="1" applyAlignment="1">
      <alignment horizontal="left" vertical="center" wrapText="1" indent="1"/>
    </xf>
    <xf numFmtId="10" fontId="5" fillId="0" borderId="4" xfId="0" applyNumberFormat="1" applyFont="1" applyBorder="1" applyAlignment="1">
      <alignment horizontal="center" vertical="center" wrapText="1"/>
    </xf>
    <xf numFmtId="10" fontId="5" fillId="0" borderId="34" xfId="0" applyNumberFormat="1" applyFont="1" applyBorder="1" applyAlignment="1">
      <alignment horizontal="center" vertical="center" wrapText="1"/>
    </xf>
    <xf numFmtId="3" fontId="5" fillId="0" borderId="47" xfId="0" applyNumberFormat="1" applyFont="1" applyBorder="1" applyAlignment="1">
      <alignment horizontal="right" vertical="center" indent="1"/>
    </xf>
    <xf numFmtId="165" fontId="5" fillId="2" borderId="51" xfId="0" applyNumberFormat="1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 indent="1"/>
    </xf>
    <xf numFmtId="10" fontId="5" fillId="5" borderId="1" xfId="0" applyNumberFormat="1" applyFont="1" applyFill="1" applyBorder="1" applyAlignment="1" applyProtection="1">
      <alignment horizontal="center" vertical="center" wrapText="1"/>
      <protection locked="0"/>
    </xf>
    <xf numFmtId="9" fontId="5" fillId="0" borderId="26" xfId="2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left" vertical="center" wrapText="1" indent="1"/>
    </xf>
    <xf numFmtId="0" fontId="4" fillId="0" borderId="1" xfId="0" applyFont="1" applyBorder="1" applyAlignment="1">
      <alignment horizontal="left" vertical="top" wrapText="1" indent="1"/>
    </xf>
    <xf numFmtId="0" fontId="3" fillId="0" borderId="1" xfId="0" applyFont="1" applyBorder="1" applyAlignment="1">
      <alignment horizontal="left" vertical="top" wrapText="1" indent="1"/>
    </xf>
    <xf numFmtId="9" fontId="0" fillId="0" borderId="0" xfId="0" applyNumberFormat="1"/>
    <xf numFmtId="0" fontId="2" fillId="0" borderId="1" xfId="0" applyFont="1" applyBorder="1" applyAlignment="1">
      <alignment horizontal="left" vertical="center" wrapText="1" indent="1"/>
    </xf>
    <xf numFmtId="10" fontId="17" fillId="5" borderId="4" xfId="0" applyNumberFormat="1" applyFont="1" applyFill="1" applyBorder="1" applyAlignment="1">
      <alignment horizontal="center" vertical="center" wrapText="1"/>
    </xf>
    <xf numFmtId="166" fontId="30" fillId="0" borderId="1" xfId="1" applyNumberFormat="1" applyFont="1" applyFill="1" applyBorder="1" applyAlignment="1" applyProtection="1">
      <alignment horizontal="right" vertical="center" indent="1"/>
      <protection locked="0"/>
    </xf>
    <xf numFmtId="167" fontId="30" fillId="6" borderId="11" xfId="1" applyNumberFormat="1" applyFont="1" applyFill="1" applyBorder="1" applyAlignment="1">
      <alignment horizontal="right" vertical="center" indent="1"/>
    </xf>
    <xf numFmtId="165" fontId="10" fillId="2" borderId="53" xfId="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18" fillId="9" borderId="52" xfId="0" applyFont="1" applyFill="1" applyBorder="1" applyAlignment="1">
      <alignment horizontal="left" vertical="center" wrapText="1" indent="1"/>
    </xf>
    <xf numFmtId="0" fontId="5" fillId="2" borderId="52" xfId="0" applyFont="1" applyFill="1" applyBorder="1" applyAlignment="1">
      <alignment horizontal="left" vertical="center" indent="1"/>
    </xf>
    <xf numFmtId="0" fontId="12" fillId="2" borderId="52" xfId="0" applyFont="1" applyFill="1" applyBorder="1" applyAlignment="1">
      <alignment horizontal="left" vertical="center" indent="1"/>
    </xf>
    <xf numFmtId="166" fontId="30" fillId="5" borderId="3" xfId="1" applyNumberFormat="1" applyFont="1" applyFill="1" applyBorder="1" applyAlignment="1" applyProtection="1">
      <alignment horizontal="right" vertical="center" indent="1"/>
      <protection locked="0"/>
    </xf>
    <xf numFmtId="10" fontId="17" fillId="0" borderId="52" xfId="0" applyNumberFormat="1" applyFont="1" applyBorder="1" applyAlignment="1">
      <alignment horizontal="center" vertical="center" wrapText="1"/>
    </xf>
    <xf numFmtId="3" fontId="17" fillId="0" borderId="3" xfId="0" applyNumberFormat="1" applyFont="1" applyBorder="1" applyAlignment="1">
      <alignment horizontal="right" vertical="center" indent="1"/>
    </xf>
    <xf numFmtId="3" fontId="17" fillId="0" borderId="54" xfId="0" applyNumberFormat="1" applyFont="1" applyBorder="1" applyAlignment="1">
      <alignment horizontal="right" vertical="center" indent="1"/>
    </xf>
    <xf numFmtId="0" fontId="0" fillId="0" borderId="6" xfId="0" applyBorder="1" applyAlignment="1">
      <alignment horizontal="center" vertical="center"/>
    </xf>
    <xf numFmtId="3" fontId="44" fillId="13" borderId="25" xfId="0" applyNumberFormat="1" applyFont="1" applyFill="1" applyBorder="1" applyAlignment="1">
      <alignment horizontal="right" vertical="center" wrapText="1" indent="1"/>
    </xf>
    <xf numFmtId="3" fontId="0" fillId="13" borderId="55" xfId="0" applyNumberFormat="1" applyFill="1" applyBorder="1" applyAlignment="1">
      <alignment horizontal="right" vertical="center" indent="1"/>
    </xf>
    <xf numFmtId="0" fontId="1" fillId="0" borderId="1" xfId="0" applyFont="1" applyBorder="1" applyAlignment="1">
      <alignment horizontal="left" vertical="center" wrapText="1" indent="1"/>
    </xf>
    <xf numFmtId="0" fontId="19" fillId="7" borderId="57" xfId="0" applyFont="1" applyFill="1" applyBorder="1" applyAlignment="1">
      <alignment horizontal="center" vertical="center" wrapText="1"/>
    </xf>
    <xf numFmtId="49" fontId="30" fillId="0" borderId="58" xfId="0" applyNumberFormat="1" applyFont="1" applyBorder="1" applyAlignment="1">
      <alignment horizontal="center" vertical="center"/>
    </xf>
    <xf numFmtId="3" fontId="19" fillId="5" borderId="59" xfId="0" applyNumberFormat="1" applyFont="1" applyFill="1" applyBorder="1" applyAlignment="1" applyProtection="1">
      <alignment horizontal="right" vertical="center" indent="2"/>
      <protection locked="0"/>
    </xf>
    <xf numFmtId="49" fontId="30" fillId="0" borderId="60" xfId="0" applyNumberFormat="1" applyFont="1" applyBorder="1" applyAlignment="1">
      <alignment horizontal="center" vertical="center"/>
    </xf>
    <xf numFmtId="3" fontId="19" fillId="5" borderId="61" xfId="0" applyNumberFormat="1" applyFont="1" applyFill="1" applyBorder="1" applyAlignment="1" applyProtection="1">
      <alignment horizontal="right" vertical="center" indent="2"/>
      <protection locked="0"/>
    </xf>
    <xf numFmtId="49" fontId="30" fillId="0" borderId="62" xfId="0" applyNumberFormat="1" applyFont="1" applyBorder="1" applyAlignment="1">
      <alignment horizontal="center" vertical="center"/>
    </xf>
    <xf numFmtId="3" fontId="19" fillId="5" borderId="63" xfId="0" applyNumberFormat="1" applyFont="1" applyFill="1" applyBorder="1" applyAlignment="1" applyProtection="1">
      <alignment horizontal="right" vertical="center" indent="2"/>
      <protection locked="0"/>
    </xf>
    <xf numFmtId="3" fontId="19" fillId="5" borderId="64" xfId="0" applyNumberFormat="1" applyFont="1" applyFill="1" applyBorder="1" applyAlignment="1" applyProtection="1">
      <alignment horizontal="right" vertical="center" indent="2"/>
      <protection locked="0"/>
    </xf>
    <xf numFmtId="3" fontId="19" fillId="4" borderId="67" xfId="0" applyNumberFormat="1" applyFont="1" applyFill="1" applyBorder="1" applyAlignment="1">
      <alignment horizontal="right" vertical="center" indent="2"/>
    </xf>
    <xf numFmtId="0" fontId="32" fillId="0" borderId="41" xfId="0" applyFont="1" applyBorder="1" applyAlignment="1">
      <alignment horizontal="center" vertical="center"/>
    </xf>
    <xf numFmtId="0" fontId="32" fillId="0" borderId="42" xfId="0" applyFont="1" applyBorder="1" applyAlignment="1">
      <alignment horizontal="center" vertical="center"/>
    </xf>
    <xf numFmtId="0" fontId="32" fillId="0" borderId="43" xfId="0" applyFont="1" applyBorder="1" applyAlignment="1">
      <alignment horizontal="center" vertical="center"/>
    </xf>
    <xf numFmtId="0" fontId="32" fillId="0" borderId="44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30" fillId="10" borderId="1" xfId="0" applyFont="1" applyFill="1" applyBorder="1" applyAlignment="1">
      <alignment horizontal="left" vertical="center" indent="1"/>
    </xf>
    <xf numFmtId="0" fontId="30" fillId="10" borderId="27" xfId="0" applyFont="1" applyFill="1" applyBorder="1" applyAlignment="1">
      <alignment horizontal="left" vertical="center" indent="1"/>
    </xf>
    <xf numFmtId="0" fontId="30" fillId="10" borderId="36" xfId="0" applyFont="1" applyFill="1" applyBorder="1" applyAlignment="1">
      <alignment horizontal="left" vertical="center" indent="1"/>
    </xf>
    <xf numFmtId="0" fontId="35" fillId="8" borderId="2" xfId="0" applyFont="1" applyFill="1" applyBorder="1" applyAlignment="1">
      <alignment horizontal="center" vertical="center"/>
    </xf>
    <xf numFmtId="0" fontId="35" fillId="8" borderId="6" xfId="0" applyFont="1" applyFill="1" applyBorder="1" applyAlignment="1">
      <alignment horizontal="center" vertical="center"/>
    </xf>
    <xf numFmtId="0" fontId="35" fillId="8" borderId="7" xfId="0" applyFont="1" applyFill="1" applyBorder="1" applyAlignment="1">
      <alignment horizontal="center" vertical="center"/>
    </xf>
    <xf numFmtId="0" fontId="34" fillId="2" borderId="2" xfId="0" applyFont="1" applyFill="1" applyBorder="1" applyAlignment="1">
      <alignment horizontal="left" vertical="center" indent="2"/>
    </xf>
    <xf numFmtId="0" fontId="34" fillId="2" borderId="6" xfId="0" applyFont="1" applyFill="1" applyBorder="1" applyAlignment="1">
      <alignment horizontal="left" vertical="center" indent="2"/>
    </xf>
    <xf numFmtId="0" fontId="19" fillId="0" borderId="31" xfId="0" applyFont="1" applyBorder="1" applyAlignment="1">
      <alignment horizontal="left" vertical="center" indent="2"/>
    </xf>
    <xf numFmtId="0" fontId="19" fillId="0" borderId="3" xfId="0" applyFont="1" applyBorder="1" applyAlignment="1">
      <alignment horizontal="left" vertical="center" indent="2"/>
    </xf>
    <xf numFmtId="0" fontId="19" fillId="0" borderId="5" xfId="0" applyFont="1" applyBorder="1" applyAlignment="1">
      <alignment horizontal="left" vertical="center" indent="2"/>
    </xf>
    <xf numFmtId="0" fontId="19" fillId="0" borderId="1" xfId="0" applyFont="1" applyBorder="1" applyAlignment="1">
      <alignment horizontal="left" vertical="center" indent="2"/>
    </xf>
    <xf numFmtId="0" fontId="33" fillId="2" borderId="37" xfId="0" applyFont="1" applyFill="1" applyBorder="1" applyAlignment="1">
      <alignment horizontal="center" vertical="center"/>
    </xf>
    <xf numFmtId="0" fontId="33" fillId="2" borderId="38" xfId="0" applyFont="1" applyFill="1" applyBorder="1" applyAlignment="1">
      <alignment horizontal="center" vertical="center"/>
    </xf>
    <xf numFmtId="0" fontId="33" fillId="2" borderId="40" xfId="0" applyFont="1" applyFill="1" applyBorder="1" applyAlignment="1">
      <alignment horizontal="center" vertical="center"/>
    </xf>
    <xf numFmtId="0" fontId="19" fillId="0" borderId="10" xfId="0" applyFont="1" applyBorder="1" applyAlignment="1">
      <alignment horizontal="left" vertical="center" indent="7"/>
    </xf>
    <xf numFmtId="0" fontId="19" fillId="0" borderId="11" xfId="0" applyFont="1" applyBorder="1" applyAlignment="1">
      <alignment horizontal="left" vertical="center" indent="7"/>
    </xf>
    <xf numFmtId="0" fontId="19" fillId="0" borderId="65" xfId="0" applyFont="1" applyBorder="1" applyAlignment="1">
      <alignment horizontal="left" vertical="center" indent="9"/>
    </xf>
    <xf numFmtId="0" fontId="19" fillId="0" borderId="66" xfId="0" applyFont="1" applyBorder="1" applyAlignment="1">
      <alignment horizontal="left" vertical="center" indent="9"/>
    </xf>
    <xf numFmtId="0" fontId="19" fillId="7" borderId="56" xfId="0" applyFont="1" applyFill="1" applyBorder="1" applyAlignment="1">
      <alignment horizontal="center" vertical="center"/>
    </xf>
    <xf numFmtId="0" fontId="19" fillId="7" borderId="15" xfId="0" applyFont="1" applyFill="1" applyBorder="1" applyAlignment="1">
      <alignment horizontal="center" vertical="center"/>
    </xf>
    <xf numFmtId="0" fontId="19" fillId="0" borderId="14" xfId="0" applyFont="1" applyBorder="1" applyAlignment="1">
      <alignment horizontal="left" vertical="center" wrapText="1" indent="3"/>
    </xf>
    <xf numFmtId="0" fontId="19" fillId="0" borderId="15" xfId="0" applyFont="1" applyBorder="1" applyAlignment="1">
      <alignment horizontal="left" vertical="center" wrapText="1" indent="3"/>
    </xf>
    <xf numFmtId="0" fontId="19" fillId="0" borderId="16" xfId="0" applyFont="1" applyBorder="1" applyAlignment="1">
      <alignment horizontal="left" vertical="center" wrapText="1" indent="3"/>
    </xf>
    <xf numFmtId="0" fontId="19" fillId="0" borderId="2" xfId="0" applyFont="1" applyBorder="1" applyAlignment="1">
      <alignment horizontal="left"/>
    </xf>
    <xf numFmtId="0" fontId="19" fillId="0" borderId="6" xfId="0" applyFont="1" applyBorder="1" applyAlignment="1">
      <alignment horizontal="left"/>
    </xf>
    <xf numFmtId="0" fontId="19" fillId="0" borderId="7" xfId="0" applyFont="1" applyBorder="1" applyAlignment="1">
      <alignment horizontal="left"/>
    </xf>
  </cellXfs>
  <cellStyles count="6">
    <cellStyle name="Čárka" xfId="1" builtinId="3"/>
    <cellStyle name="Normální" xfId="0" builtinId="0"/>
    <cellStyle name="Normální 2" xfId="3" xr:uid="{120C7CFA-432B-4507-86CE-60C39DC50DDD}"/>
    <cellStyle name="Normální 3" xfId="4" xr:uid="{3B5BC142-256D-4882-ADB2-F80005E2761F}"/>
    <cellStyle name="Procenta" xfId="2" builtinId="5"/>
    <cellStyle name="Špatně" xfId="5" builtinId="27"/>
  </cellStyles>
  <dxfs count="0"/>
  <tableStyles count="0" defaultTableStyle="TableStyleMedium2" defaultPivotStyle="PivotStyleMedium9"/>
  <colors>
    <mruColors>
      <color rgb="FFFF9900"/>
      <color rgb="FFFFC000"/>
      <color rgb="FFFFFE82"/>
      <color rgb="FF00FFFF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  <pageSetUpPr fitToPage="1"/>
  </sheetPr>
  <dimension ref="B1:D71"/>
  <sheetViews>
    <sheetView view="pageLayout" topLeftCell="C1" zoomScaleNormal="100" zoomScaleSheetLayoutView="85" workbookViewId="0">
      <selection activeCell="C12" sqref="C12"/>
    </sheetView>
  </sheetViews>
  <sheetFormatPr defaultColWidth="8.85546875" defaultRowHeight="15.75" x14ac:dyDescent="0.25"/>
  <cols>
    <col min="1" max="1" width="4.140625" style="14" customWidth="1"/>
    <col min="2" max="2" width="3.7109375" style="48" customWidth="1"/>
    <col min="3" max="3" width="182.140625" style="43" bestFit="1" customWidth="1"/>
    <col min="4" max="16384" width="8.85546875" style="14"/>
  </cols>
  <sheetData>
    <row r="1" spans="2:4" ht="16.5" thickBot="1" x14ac:dyDescent="0.3"/>
    <row r="2" spans="2:4" x14ac:dyDescent="0.25">
      <c r="B2" s="170" t="s">
        <v>39</v>
      </c>
      <c r="C2" s="171"/>
    </row>
    <row r="3" spans="2:4" x14ac:dyDescent="0.25">
      <c r="B3" s="172"/>
      <c r="C3" s="173"/>
    </row>
    <row r="4" spans="2:4" ht="21" customHeight="1" x14ac:dyDescent="0.25">
      <c r="B4" s="174" t="s">
        <v>40</v>
      </c>
      <c r="C4" s="174"/>
    </row>
    <row r="5" spans="2:4" s="42" customFormat="1" ht="21" customHeight="1" x14ac:dyDescent="0.25">
      <c r="B5" s="176" t="s">
        <v>26</v>
      </c>
      <c r="C5" s="177"/>
    </row>
    <row r="6" spans="2:4" s="42" customFormat="1" ht="21" customHeight="1" x14ac:dyDescent="0.25">
      <c r="B6" s="49">
        <v>1</v>
      </c>
      <c r="C6" s="50" t="s">
        <v>43</v>
      </c>
    </row>
    <row r="7" spans="2:4" s="45" customFormat="1" ht="21" customHeight="1" x14ac:dyDescent="0.25">
      <c r="B7" s="49">
        <v>2</v>
      </c>
      <c r="C7" s="50" t="s">
        <v>65</v>
      </c>
    </row>
    <row r="8" spans="2:4" s="45" customFormat="1" ht="21" customHeight="1" x14ac:dyDescent="0.25">
      <c r="B8" s="49">
        <v>3</v>
      </c>
      <c r="C8" s="50" t="s">
        <v>70</v>
      </c>
    </row>
    <row r="9" spans="2:4" s="45" customFormat="1" ht="21" customHeight="1" x14ac:dyDescent="0.25">
      <c r="B9" s="49">
        <v>4</v>
      </c>
      <c r="C9" s="106" t="s">
        <v>134</v>
      </c>
    </row>
    <row r="10" spans="2:4" s="45" customFormat="1" ht="21" customHeight="1" x14ac:dyDescent="0.25">
      <c r="B10" s="46"/>
      <c r="C10" s="44"/>
    </row>
    <row r="11" spans="2:4" s="45" customFormat="1" ht="21" customHeight="1" x14ac:dyDescent="0.25">
      <c r="B11" s="175" t="s">
        <v>31</v>
      </c>
      <c r="C11" s="175"/>
      <c r="D11" s="66"/>
    </row>
    <row r="12" spans="2:4" s="45" customFormat="1" ht="21" customHeight="1" x14ac:dyDescent="0.25">
      <c r="B12" s="49">
        <v>1</v>
      </c>
      <c r="C12" s="50" t="s">
        <v>44</v>
      </c>
      <c r="D12" s="66"/>
    </row>
    <row r="13" spans="2:4" s="45" customFormat="1" ht="21" customHeight="1" x14ac:dyDescent="0.25">
      <c r="B13" s="46"/>
      <c r="C13" s="44"/>
    </row>
    <row r="14" spans="2:4" s="42" customFormat="1" ht="21" customHeight="1" x14ac:dyDescent="0.25">
      <c r="B14" s="175" t="s">
        <v>27</v>
      </c>
      <c r="C14" s="175"/>
    </row>
    <row r="15" spans="2:4" s="45" customFormat="1" ht="21" customHeight="1" x14ac:dyDescent="0.25">
      <c r="B15" s="49">
        <v>1</v>
      </c>
      <c r="C15" s="50" t="s">
        <v>45</v>
      </c>
    </row>
    <row r="16" spans="2:4" s="45" customFormat="1" ht="21" customHeight="1" x14ac:dyDescent="0.25">
      <c r="B16" s="49">
        <v>2</v>
      </c>
      <c r="C16" s="50" t="s">
        <v>34</v>
      </c>
    </row>
    <row r="17" spans="2:4" s="45" customFormat="1" ht="21" customHeight="1" x14ac:dyDescent="0.25">
      <c r="B17" s="46"/>
      <c r="C17" s="44"/>
    </row>
    <row r="18" spans="2:4" s="42" customFormat="1" ht="21" customHeight="1" x14ac:dyDescent="0.25">
      <c r="B18" s="175" t="s">
        <v>28</v>
      </c>
      <c r="C18" s="175"/>
    </row>
    <row r="19" spans="2:4" s="45" customFormat="1" ht="21" customHeight="1" x14ac:dyDescent="0.25">
      <c r="B19" s="49">
        <v>1</v>
      </c>
      <c r="C19" s="50" t="s">
        <v>46</v>
      </c>
    </row>
    <row r="20" spans="2:4" s="45" customFormat="1" ht="21" customHeight="1" x14ac:dyDescent="0.25">
      <c r="B20" s="49">
        <v>2</v>
      </c>
      <c r="C20" s="50" t="s">
        <v>35</v>
      </c>
    </row>
    <row r="21" spans="2:4" s="45" customFormat="1" ht="21" customHeight="1" x14ac:dyDescent="0.25">
      <c r="B21" s="46"/>
      <c r="C21" s="44"/>
    </row>
    <row r="22" spans="2:4" s="47" customFormat="1" ht="21" customHeight="1" x14ac:dyDescent="0.25">
      <c r="B22" s="175" t="s">
        <v>29</v>
      </c>
      <c r="C22" s="175"/>
    </row>
    <row r="23" spans="2:4" s="45" customFormat="1" ht="21" customHeight="1" x14ac:dyDescent="0.25">
      <c r="B23" s="87">
        <v>1</v>
      </c>
      <c r="C23" s="120" t="s">
        <v>56</v>
      </c>
      <c r="D23" s="66"/>
    </row>
    <row r="24" spans="2:4" s="45" customFormat="1" ht="21" customHeight="1" x14ac:dyDescent="0.25">
      <c r="B24" s="87">
        <v>2</v>
      </c>
      <c r="C24" s="86" t="s">
        <v>47</v>
      </c>
    </row>
    <row r="25" spans="2:4" s="45" customFormat="1" ht="21" customHeight="1" x14ac:dyDescent="0.25">
      <c r="B25" s="87">
        <v>3</v>
      </c>
      <c r="C25" s="86" t="s">
        <v>48</v>
      </c>
    </row>
    <row r="26" spans="2:4" s="45" customFormat="1" ht="21" customHeight="1" x14ac:dyDescent="0.25">
      <c r="B26" s="87">
        <v>4</v>
      </c>
      <c r="C26" s="86" t="s">
        <v>53</v>
      </c>
      <c r="D26" s="66"/>
    </row>
    <row r="27" spans="2:4" s="45" customFormat="1" ht="21" customHeight="1" x14ac:dyDescent="0.25">
      <c r="B27" s="87">
        <v>5</v>
      </c>
      <c r="C27" s="86" t="s">
        <v>55</v>
      </c>
      <c r="D27" s="66"/>
    </row>
    <row r="28" spans="2:4" s="45" customFormat="1" ht="21" customHeight="1" x14ac:dyDescent="0.25">
      <c r="B28" s="87">
        <v>6</v>
      </c>
      <c r="C28" s="86" t="s">
        <v>51</v>
      </c>
      <c r="D28" s="66"/>
    </row>
    <row r="29" spans="2:4" s="45" customFormat="1" ht="21" customHeight="1" x14ac:dyDescent="0.25">
      <c r="B29" s="87">
        <v>7</v>
      </c>
      <c r="C29" s="86" t="s">
        <v>52</v>
      </c>
      <c r="D29" s="66"/>
    </row>
    <row r="30" spans="2:4" s="45" customFormat="1" ht="21" customHeight="1" x14ac:dyDescent="0.25">
      <c r="B30" s="87">
        <v>8</v>
      </c>
      <c r="C30" s="86" t="s">
        <v>58</v>
      </c>
    </row>
    <row r="31" spans="2:4" s="45" customFormat="1" ht="21" customHeight="1" x14ac:dyDescent="0.25">
      <c r="B31" s="88"/>
      <c r="C31" s="89"/>
    </row>
    <row r="32" spans="2:4" s="47" customFormat="1" ht="21" customHeight="1" x14ac:dyDescent="0.25">
      <c r="B32" s="175" t="s">
        <v>30</v>
      </c>
      <c r="C32" s="175"/>
    </row>
    <row r="33" spans="2:4" s="45" customFormat="1" ht="21" customHeight="1" x14ac:dyDescent="0.25">
      <c r="B33" s="87">
        <v>1</v>
      </c>
      <c r="C33" s="86" t="s">
        <v>57</v>
      </c>
      <c r="D33" s="66"/>
    </row>
    <row r="34" spans="2:4" s="45" customFormat="1" ht="21" customHeight="1" x14ac:dyDescent="0.25">
      <c r="B34" s="87">
        <v>2</v>
      </c>
      <c r="C34" s="86" t="s">
        <v>61</v>
      </c>
      <c r="D34" s="66"/>
    </row>
    <row r="35" spans="2:4" s="45" customFormat="1" ht="21" customHeight="1" x14ac:dyDescent="0.25">
      <c r="B35" s="87">
        <v>3</v>
      </c>
      <c r="C35" s="86" t="s">
        <v>62</v>
      </c>
      <c r="D35" s="66"/>
    </row>
    <row r="36" spans="2:4" s="45" customFormat="1" ht="21" customHeight="1" x14ac:dyDescent="0.25">
      <c r="B36" s="49">
        <v>4</v>
      </c>
      <c r="C36" s="50" t="s">
        <v>36</v>
      </c>
    </row>
    <row r="37" spans="2:4" s="45" customFormat="1" ht="21" customHeight="1" x14ac:dyDescent="0.25">
      <c r="B37" s="46"/>
      <c r="C37" s="44"/>
    </row>
    <row r="38" spans="2:4" s="45" customFormat="1" ht="21" customHeight="1" x14ac:dyDescent="0.25">
      <c r="B38" s="175"/>
      <c r="C38" s="175"/>
    </row>
    <row r="39" spans="2:4" s="45" customFormat="1" ht="21" customHeight="1" x14ac:dyDescent="0.25">
      <c r="B39" s="69"/>
      <c r="C39" s="70"/>
    </row>
    <row r="40" spans="2:4" s="45" customFormat="1" ht="21" customHeight="1" x14ac:dyDescent="0.25">
      <c r="B40" s="69"/>
      <c r="C40" s="70"/>
    </row>
    <row r="41" spans="2:4" x14ac:dyDescent="0.25">
      <c r="B41" s="71"/>
      <c r="C41" s="72"/>
    </row>
    <row r="42" spans="2:4" x14ac:dyDescent="0.25">
      <c r="B42" s="71"/>
      <c r="C42" s="72"/>
    </row>
    <row r="43" spans="2:4" x14ac:dyDescent="0.25">
      <c r="B43" s="71"/>
      <c r="C43" s="72"/>
    </row>
    <row r="44" spans="2:4" x14ac:dyDescent="0.25">
      <c r="B44" s="71"/>
      <c r="C44" s="72"/>
    </row>
    <row r="45" spans="2:4" x14ac:dyDescent="0.25">
      <c r="B45" s="71"/>
      <c r="C45" s="72"/>
    </row>
    <row r="46" spans="2:4" x14ac:dyDescent="0.25">
      <c r="B46" s="71"/>
      <c r="C46" s="72"/>
    </row>
    <row r="47" spans="2:4" x14ac:dyDescent="0.25">
      <c r="B47" s="71"/>
      <c r="C47" s="72"/>
    </row>
    <row r="48" spans="2:4" x14ac:dyDescent="0.25">
      <c r="B48" s="71"/>
      <c r="C48" s="72"/>
    </row>
    <row r="49" spans="2:3" x14ac:dyDescent="0.25">
      <c r="B49" s="71"/>
      <c r="C49" s="72"/>
    </row>
    <row r="50" spans="2:3" x14ac:dyDescent="0.25">
      <c r="B50" s="71"/>
      <c r="C50" s="72"/>
    </row>
    <row r="51" spans="2:3" x14ac:dyDescent="0.25">
      <c r="B51" s="71"/>
      <c r="C51" s="72"/>
    </row>
    <row r="52" spans="2:3" x14ac:dyDescent="0.25">
      <c r="B52" s="71"/>
      <c r="C52" s="72"/>
    </row>
    <row r="53" spans="2:3" x14ac:dyDescent="0.25">
      <c r="B53" s="71"/>
      <c r="C53" s="72"/>
    </row>
    <row r="54" spans="2:3" x14ac:dyDescent="0.25">
      <c r="B54" s="71"/>
      <c r="C54" s="72"/>
    </row>
    <row r="55" spans="2:3" x14ac:dyDescent="0.25">
      <c r="B55" s="71"/>
      <c r="C55" s="72"/>
    </row>
    <row r="56" spans="2:3" x14ac:dyDescent="0.25">
      <c r="B56" s="71"/>
      <c r="C56" s="72"/>
    </row>
    <row r="57" spans="2:3" x14ac:dyDescent="0.25">
      <c r="B57" s="71"/>
      <c r="C57" s="72"/>
    </row>
    <row r="58" spans="2:3" x14ac:dyDescent="0.25">
      <c r="B58" s="71"/>
      <c r="C58" s="72"/>
    </row>
    <row r="59" spans="2:3" x14ac:dyDescent="0.25">
      <c r="B59" s="71"/>
      <c r="C59" s="72"/>
    </row>
    <row r="60" spans="2:3" x14ac:dyDescent="0.25">
      <c r="B60" s="71"/>
      <c r="C60" s="72"/>
    </row>
    <row r="61" spans="2:3" x14ac:dyDescent="0.25">
      <c r="B61" s="71"/>
      <c r="C61" s="72"/>
    </row>
    <row r="62" spans="2:3" x14ac:dyDescent="0.25">
      <c r="B62" s="71"/>
      <c r="C62" s="72"/>
    </row>
    <row r="63" spans="2:3" x14ac:dyDescent="0.25">
      <c r="B63" s="71"/>
      <c r="C63" s="72"/>
    </row>
    <row r="64" spans="2:3" x14ac:dyDescent="0.25">
      <c r="B64" s="71"/>
      <c r="C64" s="72"/>
    </row>
    <row r="65" spans="2:3" x14ac:dyDescent="0.25">
      <c r="B65" s="71"/>
      <c r="C65" s="72"/>
    </row>
    <row r="66" spans="2:3" x14ac:dyDescent="0.25">
      <c r="B66" s="71"/>
      <c r="C66" s="72"/>
    </row>
    <row r="67" spans="2:3" x14ac:dyDescent="0.25">
      <c r="B67" s="71"/>
      <c r="C67" s="72"/>
    </row>
    <row r="68" spans="2:3" x14ac:dyDescent="0.25">
      <c r="B68" s="71"/>
      <c r="C68" s="72"/>
    </row>
    <row r="69" spans="2:3" x14ac:dyDescent="0.25">
      <c r="B69" s="71"/>
      <c r="C69" s="72"/>
    </row>
    <row r="70" spans="2:3" x14ac:dyDescent="0.25">
      <c r="B70" s="71"/>
      <c r="C70" s="72"/>
    </row>
    <row r="71" spans="2:3" x14ac:dyDescent="0.25">
      <c r="B71" s="73"/>
      <c r="C71" s="74"/>
    </row>
  </sheetData>
  <mergeCells count="9">
    <mergeCell ref="B2:C3"/>
    <mergeCell ref="B4:C4"/>
    <mergeCell ref="B38:C38"/>
    <mergeCell ref="B5:C5"/>
    <mergeCell ref="B14:C14"/>
    <mergeCell ref="B18:C18"/>
    <mergeCell ref="B22:C22"/>
    <mergeCell ref="B32:C32"/>
    <mergeCell ref="B11:C11"/>
  </mergeCells>
  <pageMargins left="0.70866141732283472" right="0.70866141732283472" top="0.78740157480314965" bottom="0.78740157480314965" header="0.31496062992125984" footer="0.31496062992125984"/>
  <pageSetup paperSize="9" scale="45" orientation="portrait" r:id="rId1"/>
  <headerFooter>
    <oddHeader>&amp;L&amp;"-,Tučné"Modernizace vozovny Slatina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 tint="-0.499984740745262"/>
    <pageSetUpPr fitToPage="1"/>
  </sheetPr>
  <dimension ref="A1:V45"/>
  <sheetViews>
    <sheetView view="pageLayout" zoomScaleNormal="100" zoomScaleSheetLayoutView="85" workbookViewId="0">
      <selection activeCell="F10" sqref="F10"/>
    </sheetView>
  </sheetViews>
  <sheetFormatPr defaultColWidth="9.140625" defaultRowHeight="12.75" x14ac:dyDescent="0.2"/>
  <cols>
    <col min="1" max="1" width="13.85546875" style="10" customWidth="1"/>
    <col min="2" max="2" width="11.5703125" style="10" customWidth="1"/>
    <col min="3" max="3" width="20.85546875" style="10" customWidth="1"/>
    <col min="4" max="4" width="12.85546875" style="10" customWidth="1"/>
    <col min="5" max="5" width="41.85546875" style="10" customWidth="1"/>
    <col min="6" max="6" width="30.42578125" style="10" customWidth="1"/>
    <col min="7" max="7" width="22.7109375" style="10" customWidth="1"/>
    <col min="8" max="8" width="37.7109375" style="10" customWidth="1"/>
    <col min="9" max="11" width="11.85546875" style="10" customWidth="1"/>
    <col min="12" max="16384" width="9.140625" style="10"/>
  </cols>
  <sheetData>
    <row r="1" spans="1:22" ht="31.7" customHeight="1" thickBot="1" x14ac:dyDescent="0.25">
      <c r="A1" s="178" t="s">
        <v>66</v>
      </c>
      <c r="B1" s="179"/>
      <c r="C1" s="179"/>
      <c r="D1" s="179"/>
      <c r="E1" s="179"/>
      <c r="F1" s="179"/>
      <c r="G1" s="179"/>
      <c r="H1" s="180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</row>
    <row r="2" spans="1:22" x14ac:dyDescent="0.2">
      <c r="A2" s="35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</row>
    <row r="3" spans="1:22" x14ac:dyDescent="0.2">
      <c r="A3" s="35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</row>
    <row r="4" spans="1:22" ht="6.6" customHeight="1" thickBot="1" x14ac:dyDescent="0.25">
      <c r="A4" s="35"/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</row>
    <row r="5" spans="1:22" s="52" customFormat="1" ht="42.6" customHeight="1" x14ac:dyDescent="0.25">
      <c r="A5" s="187"/>
      <c r="B5" s="188"/>
      <c r="C5" s="188"/>
      <c r="D5" s="188"/>
      <c r="E5" s="189"/>
      <c r="F5" s="75" t="s">
        <v>54</v>
      </c>
      <c r="G5" s="76" t="s">
        <v>37</v>
      </c>
      <c r="H5" s="76" t="s">
        <v>38</v>
      </c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</row>
    <row r="6" spans="1:22" customFormat="1" ht="42.6" customHeight="1" x14ac:dyDescent="0.25">
      <c r="A6" s="185" t="s">
        <v>67</v>
      </c>
      <c r="B6" s="186"/>
      <c r="C6" s="186"/>
      <c r="D6" s="186"/>
      <c r="E6" s="186"/>
      <c r="F6" s="55">
        <f>'Projektové a inženýrské služby'!F14</f>
        <v>0</v>
      </c>
      <c r="G6" s="58"/>
      <c r="H6" s="54">
        <f>F6+(F6*G6/100)</f>
        <v>0</v>
      </c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</row>
    <row r="7" spans="1:22" s="7" customFormat="1" ht="42.6" customHeight="1" x14ac:dyDescent="0.25">
      <c r="A7" s="185" t="s">
        <v>12</v>
      </c>
      <c r="B7" s="186"/>
      <c r="C7" s="186"/>
      <c r="D7" s="186"/>
      <c r="E7" s="186"/>
      <c r="F7" s="55">
        <f>'Souhrn zařízení staveniště'!C7</f>
        <v>0</v>
      </c>
      <c r="G7" s="58"/>
      <c r="H7" s="54">
        <f t="shared" ref="H7:H8" si="0">F7+(F7*G7/100)</f>
        <v>0</v>
      </c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</row>
    <row r="8" spans="1:22" s="7" customFormat="1" ht="42.6" customHeight="1" x14ac:dyDescent="0.25">
      <c r="A8" s="185" t="s">
        <v>18</v>
      </c>
      <c r="B8" s="186"/>
      <c r="C8" s="186"/>
      <c r="D8" s="186"/>
      <c r="E8" s="186"/>
      <c r="F8" s="55">
        <f>'Souhrn stavební část_SO '!F89</f>
        <v>0</v>
      </c>
      <c r="G8" s="58"/>
      <c r="H8" s="54">
        <f t="shared" si="0"/>
        <v>0</v>
      </c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</row>
    <row r="9" spans="1:22" s="7" customFormat="1" ht="42.6" customHeight="1" thickBot="1" x14ac:dyDescent="0.3">
      <c r="A9" s="183" t="s">
        <v>6</v>
      </c>
      <c r="B9" s="184"/>
      <c r="C9" s="184"/>
      <c r="D9" s="184"/>
      <c r="E9" s="184"/>
      <c r="F9" s="55">
        <f>'Souhrn technologická část_PS'!F18</f>
        <v>0</v>
      </c>
      <c r="G9" s="59"/>
      <c r="H9" s="54">
        <f>F9+(F9*G9/100)</f>
        <v>0</v>
      </c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</row>
    <row r="10" spans="1:22" s="7" customFormat="1" ht="42.6" customHeight="1" thickBot="1" x14ac:dyDescent="0.3">
      <c r="A10" s="181" t="s">
        <v>41</v>
      </c>
      <c r="B10" s="182"/>
      <c r="C10" s="182"/>
      <c r="D10" s="182"/>
      <c r="E10" s="182"/>
      <c r="F10" s="53">
        <f>SUM(F6:F9)</f>
        <v>0</v>
      </c>
      <c r="G10" s="56"/>
      <c r="H10" s="57">
        <f>SUM(H6:H9)</f>
        <v>0</v>
      </c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</row>
    <row r="11" spans="1:22" customFormat="1" ht="18.75" customHeight="1" x14ac:dyDescent="0.25">
      <c r="A11" s="32"/>
      <c r="B11" s="32"/>
      <c r="C11" s="32"/>
      <c r="D11" s="32"/>
      <c r="E11" s="32"/>
      <c r="F11" s="33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</row>
    <row r="12" spans="1:22" customFormat="1" ht="18.75" customHeight="1" x14ac:dyDescent="0.25">
      <c r="A12" s="32"/>
      <c r="B12" s="32"/>
      <c r="C12" s="32"/>
      <c r="D12" s="32"/>
      <c r="E12" s="32"/>
      <c r="F12" s="33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</row>
    <row r="13" spans="1:22" customFormat="1" ht="18.75" customHeight="1" x14ac:dyDescent="0.25">
      <c r="A13" s="32"/>
      <c r="B13" s="32"/>
      <c r="C13" s="32"/>
      <c r="D13" s="32"/>
      <c r="E13" s="32"/>
      <c r="F13" s="33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4"/>
    </row>
    <row r="14" spans="1:22" customFormat="1" ht="18.75" customHeight="1" x14ac:dyDescent="0.25">
      <c r="A14" s="32"/>
      <c r="B14" s="32"/>
      <c r="C14" s="32"/>
      <c r="D14" s="32"/>
      <c r="E14" s="32"/>
      <c r="F14" s="33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</row>
    <row r="15" spans="1:22" customFormat="1" ht="18.75" customHeight="1" x14ac:dyDescent="0.25">
      <c r="A15" s="32"/>
      <c r="B15" s="32"/>
      <c r="C15" s="32"/>
      <c r="D15" s="32"/>
      <c r="E15" s="32"/>
      <c r="F15" s="33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4"/>
    </row>
    <row r="16" spans="1:22" customFormat="1" ht="18.75" customHeight="1" x14ac:dyDescent="0.25">
      <c r="A16" s="32"/>
      <c r="B16" s="32"/>
      <c r="C16" s="32"/>
      <c r="D16" s="32"/>
      <c r="E16" s="32"/>
      <c r="F16" s="33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4"/>
    </row>
    <row r="17" spans="1:22" customFormat="1" ht="18.75" customHeight="1" x14ac:dyDescent="0.25">
      <c r="A17" s="32"/>
      <c r="B17" s="32"/>
      <c r="C17" s="32"/>
      <c r="D17" s="32"/>
      <c r="E17" s="32"/>
      <c r="F17" s="33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</row>
    <row r="18" spans="1:22" customFormat="1" ht="18.75" customHeight="1" x14ac:dyDescent="0.25">
      <c r="A18" s="32"/>
      <c r="B18" s="32"/>
      <c r="C18" s="32"/>
      <c r="D18" s="32"/>
      <c r="E18" s="32"/>
      <c r="F18" s="33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</row>
    <row r="19" spans="1:22" customFormat="1" ht="18.75" customHeight="1" x14ac:dyDescent="0.25">
      <c r="A19" s="32"/>
      <c r="B19" s="32"/>
      <c r="C19" s="32"/>
      <c r="D19" s="32"/>
      <c r="E19" s="32"/>
      <c r="F19" s="33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</row>
    <row r="20" spans="1:22" customFormat="1" ht="18.75" customHeight="1" x14ac:dyDescent="0.25">
      <c r="A20" s="32"/>
      <c r="B20" s="32"/>
      <c r="C20" s="32"/>
      <c r="D20" s="32"/>
      <c r="E20" s="32"/>
      <c r="F20" s="33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</row>
    <row r="21" spans="1:22" customFormat="1" ht="18.75" customHeight="1" x14ac:dyDescent="0.25">
      <c r="A21" s="32"/>
      <c r="B21" s="32"/>
      <c r="C21" s="32"/>
      <c r="D21" s="32"/>
      <c r="E21" s="32"/>
      <c r="F21" s="33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</row>
    <row r="22" spans="1:22" customFormat="1" ht="18.75" customHeight="1" x14ac:dyDescent="0.25">
      <c r="A22" s="32"/>
      <c r="B22" s="32"/>
      <c r="C22" s="32"/>
      <c r="D22" s="32"/>
      <c r="E22" s="32"/>
      <c r="F22" s="33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</row>
    <row r="23" spans="1:22" customFormat="1" ht="18.75" customHeight="1" x14ac:dyDescent="0.25">
      <c r="A23" s="32"/>
      <c r="B23" s="32"/>
      <c r="C23" s="32"/>
      <c r="D23" s="32"/>
      <c r="E23" s="32"/>
      <c r="F23" s="33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</row>
    <row r="24" spans="1:22" customFormat="1" ht="18.75" customHeight="1" x14ac:dyDescent="0.25">
      <c r="A24" s="32"/>
      <c r="B24" s="32"/>
      <c r="C24" s="32"/>
      <c r="D24" s="32"/>
      <c r="E24" s="32"/>
      <c r="F24" s="33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</row>
    <row r="25" spans="1:22" customFormat="1" ht="18.75" customHeight="1" x14ac:dyDescent="0.25">
      <c r="A25" s="32"/>
      <c r="B25" s="32"/>
      <c r="C25" s="32"/>
      <c r="D25" s="32"/>
      <c r="E25" s="32"/>
      <c r="F25" s="33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</row>
    <row r="26" spans="1:22" customFormat="1" ht="18.75" customHeight="1" x14ac:dyDescent="0.25">
      <c r="A26" s="32"/>
      <c r="B26" s="32"/>
      <c r="C26" s="32"/>
      <c r="D26" s="32"/>
      <c r="E26" s="32"/>
      <c r="F26" s="33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</row>
    <row r="27" spans="1:22" customFormat="1" ht="18.75" customHeight="1" x14ac:dyDescent="0.25">
      <c r="A27" s="32"/>
      <c r="B27" s="32"/>
      <c r="C27" s="32"/>
      <c r="D27" s="32"/>
      <c r="E27" s="32"/>
      <c r="F27" s="33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</row>
    <row r="28" spans="1:22" customFormat="1" ht="18.75" customHeight="1" x14ac:dyDescent="0.25">
      <c r="A28" s="32"/>
      <c r="B28" s="32"/>
      <c r="C28" s="32"/>
      <c r="D28" s="32"/>
      <c r="E28" s="32"/>
      <c r="F28" s="33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</row>
    <row r="29" spans="1:22" customFormat="1" ht="18.75" customHeight="1" x14ac:dyDescent="0.25">
      <c r="A29" s="32"/>
      <c r="B29" s="32"/>
      <c r="C29" s="32"/>
      <c r="D29" s="32"/>
      <c r="E29" s="32"/>
      <c r="F29" s="33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</row>
    <row r="30" spans="1:22" customFormat="1" ht="18.75" customHeight="1" x14ac:dyDescent="0.25">
      <c r="A30" s="32"/>
      <c r="B30" s="32"/>
      <c r="C30" s="32"/>
      <c r="D30" s="32"/>
      <c r="E30" s="32"/>
      <c r="F30" s="33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</row>
    <row r="31" spans="1:22" customFormat="1" ht="18.75" customHeight="1" x14ac:dyDescent="0.25">
      <c r="A31" s="32"/>
      <c r="B31" s="32"/>
      <c r="C31" s="32"/>
      <c r="D31" s="32"/>
      <c r="E31" s="32"/>
      <c r="F31" s="33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</row>
    <row r="32" spans="1:22" customFormat="1" ht="18.75" customHeight="1" x14ac:dyDescent="0.25">
      <c r="A32" s="32"/>
      <c r="B32" s="32"/>
      <c r="C32" s="32"/>
      <c r="D32" s="32"/>
      <c r="E32" s="32"/>
      <c r="F32" s="33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</row>
    <row r="33" spans="1:22" customFormat="1" ht="18.75" customHeight="1" x14ac:dyDescent="0.25">
      <c r="A33" s="32"/>
      <c r="B33" s="32"/>
      <c r="C33" s="32"/>
      <c r="D33" s="32"/>
      <c r="E33" s="32"/>
      <c r="F33" s="33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</row>
    <row r="34" spans="1:22" customFormat="1" ht="18.75" customHeight="1" x14ac:dyDescent="0.25">
      <c r="A34" s="32"/>
      <c r="B34" s="32"/>
      <c r="C34" s="32"/>
      <c r="D34" s="32"/>
      <c r="E34" s="32"/>
      <c r="F34" s="33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</row>
    <row r="35" spans="1:22" customFormat="1" ht="18.75" customHeight="1" x14ac:dyDescent="0.25">
      <c r="A35" s="32"/>
      <c r="B35" s="32"/>
      <c r="C35" s="32"/>
      <c r="D35" s="32"/>
      <c r="E35" s="32"/>
      <c r="F35" s="33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</row>
    <row r="36" spans="1:22" customFormat="1" ht="18.75" customHeight="1" x14ac:dyDescent="0.25">
      <c r="A36" s="32"/>
      <c r="B36" s="32"/>
      <c r="C36" s="32"/>
      <c r="D36" s="32"/>
      <c r="E36" s="32"/>
      <c r="F36" s="33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</row>
    <row r="37" spans="1:22" customFormat="1" ht="18.75" customHeight="1" x14ac:dyDescent="0.25">
      <c r="A37" s="32"/>
      <c r="B37" s="32"/>
      <c r="C37" s="32"/>
      <c r="D37" s="32"/>
      <c r="E37" s="32"/>
      <c r="F37" s="33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</row>
    <row r="38" spans="1:22" customFormat="1" ht="18.75" customHeight="1" x14ac:dyDescent="0.25">
      <c r="A38" s="32"/>
      <c r="B38" s="32"/>
      <c r="C38" s="32"/>
      <c r="D38" s="32"/>
      <c r="E38" s="32"/>
      <c r="F38" s="33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</row>
    <row r="39" spans="1:22" customFormat="1" ht="18.75" customHeight="1" x14ac:dyDescent="0.25">
      <c r="A39" s="32"/>
      <c r="B39" s="32"/>
      <c r="C39" s="32"/>
      <c r="D39" s="32"/>
      <c r="E39" s="32"/>
      <c r="F39" s="33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</row>
    <row r="40" spans="1:22" customFormat="1" ht="18.75" customHeight="1" x14ac:dyDescent="0.25">
      <c r="A40" s="32"/>
      <c r="B40" s="32"/>
      <c r="C40" s="32"/>
      <c r="D40" s="32"/>
      <c r="E40" s="32"/>
      <c r="F40" s="33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</row>
    <row r="41" spans="1:22" customFormat="1" ht="18.75" customHeight="1" x14ac:dyDescent="0.25">
      <c r="A41" s="32"/>
      <c r="B41" s="32"/>
      <c r="C41" s="32"/>
      <c r="D41" s="32"/>
      <c r="E41" s="32"/>
      <c r="F41" s="33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</row>
    <row r="42" spans="1:22" customFormat="1" ht="18.75" customHeight="1" x14ac:dyDescent="0.25">
      <c r="A42" s="32"/>
      <c r="B42" s="32"/>
      <c r="C42" s="32"/>
      <c r="D42" s="32"/>
      <c r="E42" s="32"/>
      <c r="F42" s="33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</row>
    <row r="43" spans="1:22" customFormat="1" ht="18.75" customHeight="1" x14ac:dyDescent="0.25">
      <c r="A43" s="32"/>
      <c r="B43" s="32"/>
      <c r="C43" s="32"/>
      <c r="D43" s="32"/>
      <c r="E43" s="32"/>
      <c r="F43" s="33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</row>
    <row r="44" spans="1:22" customFormat="1" ht="18.75" customHeight="1" x14ac:dyDescent="0.25">
      <c r="A44" s="32"/>
      <c r="B44" s="32"/>
      <c r="C44" s="32"/>
      <c r="D44" s="32"/>
      <c r="E44" s="32"/>
      <c r="F44" s="33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</row>
    <row r="45" spans="1:22" customFormat="1" ht="18.75" customHeight="1" x14ac:dyDescent="0.25">
      <c r="A45" s="32"/>
      <c r="B45" s="32"/>
      <c r="C45" s="32"/>
      <c r="D45" s="32"/>
      <c r="E45" s="32"/>
      <c r="F45" s="33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</row>
  </sheetData>
  <mergeCells count="7">
    <mergeCell ref="A1:H1"/>
    <mergeCell ref="A10:E10"/>
    <mergeCell ref="A9:E9"/>
    <mergeCell ref="A8:E8"/>
    <mergeCell ref="A6:E6"/>
    <mergeCell ref="A7:E7"/>
    <mergeCell ref="A5:E5"/>
  </mergeCells>
  <printOptions horizontalCentered="1" verticalCentered="1"/>
  <pageMargins left="0.27559055118110237" right="0.31496062992125984" top="0.70866141732283472" bottom="0.78740157480314965" header="0.31496062992125984" footer="0.31496062992125984"/>
  <pageSetup paperSize="9" scale="43" orientation="landscape" r:id="rId1"/>
  <headerFooter>
    <oddHeader>&amp;L&amp;"-,Tučné"Modernizace vozovny Slatina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6" tint="0.59999389629810485"/>
    <pageSetUpPr fitToPage="1"/>
  </sheetPr>
  <dimension ref="A1:G16"/>
  <sheetViews>
    <sheetView view="pageLayout" topLeftCell="B1" zoomScale="115" zoomScaleNormal="100" zoomScaleSheetLayoutView="100" zoomScalePageLayoutView="115" workbookViewId="0">
      <selection activeCell="D13" sqref="D13"/>
    </sheetView>
  </sheetViews>
  <sheetFormatPr defaultRowHeight="15" x14ac:dyDescent="0.25"/>
  <cols>
    <col min="1" max="1" width="8.7109375" bestFit="1" customWidth="1"/>
    <col min="2" max="2" width="47.42578125" customWidth="1"/>
    <col min="3" max="3" width="4.140625" customWidth="1"/>
    <col min="4" max="4" width="102.42578125" customWidth="1"/>
    <col min="5" max="5" width="30.85546875" customWidth="1"/>
    <col min="6" max="6" width="33.140625" style="11" customWidth="1"/>
    <col min="7" max="7" width="9.140625" customWidth="1"/>
  </cols>
  <sheetData>
    <row r="1" spans="1:7" s="2" customFormat="1" ht="57.75" thickTop="1" thickBot="1" x14ac:dyDescent="0.35">
      <c r="A1" s="25"/>
      <c r="B1" s="26" t="s">
        <v>11</v>
      </c>
      <c r="C1" s="26"/>
      <c r="D1" s="26" t="s">
        <v>7</v>
      </c>
      <c r="E1" s="122" t="s">
        <v>155</v>
      </c>
      <c r="F1" s="67" t="s">
        <v>32</v>
      </c>
      <c r="G1" s="15"/>
    </row>
    <row r="2" spans="1:7" ht="19.5" thickTop="1" x14ac:dyDescent="0.25">
      <c r="A2" s="24" t="s">
        <v>0</v>
      </c>
      <c r="B2" s="17" t="s">
        <v>143</v>
      </c>
      <c r="C2" s="3"/>
      <c r="D2" s="140" t="s">
        <v>152</v>
      </c>
      <c r="E2" s="124">
        <v>0.2</v>
      </c>
      <c r="F2" s="60"/>
    </row>
    <row r="3" spans="1:7" ht="18.75" x14ac:dyDescent="0.25">
      <c r="A3" s="18" t="s">
        <v>1</v>
      </c>
      <c r="B3" s="17" t="s">
        <v>142</v>
      </c>
      <c r="C3" s="3"/>
      <c r="D3" s="121" t="s">
        <v>151</v>
      </c>
      <c r="E3" s="124">
        <v>0.25</v>
      </c>
      <c r="F3" s="60"/>
    </row>
    <row r="4" spans="1:7" ht="18.75" x14ac:dyDescent="0.25">
      <c r="A4" s="18" t="s">
        <v>2</v>
      </c>
      <c r="B4" s="17" t="s">
        <v>144</v>
      </c>
      <c r="C4" s="3"/>
      <c r="D4" s="121" t="s">
        <v>154</v>
      </c>
      <c r="E4" s="124">
        <v>0.05</v>
      </c>
      <c r="F4" s="60"/>
    </row>
    <row r="5" spans="1:7" ht="18.75" x14ac:dyDescent="0.25">
      <c r="A5" s="18" t="s">
        <v>3</v>
      </c>
      <c r="B5" s="17" t="s">
        <v>145</v>
      </c>
      <c r="C5" s="3"/>
      <c r="D5" s="121" t="s">
        <v>147</v>
      </c>
      <c r="E5" s="124">
        <v>0.1</v>
      </c>
      <c r="F5" s="60"/>
    </row>
    <row r="6" spans="1:7" ht="18.75" x14ac:dyDescent="0.25">
      <c r="A6" s="18" t="s">
        <v>4</v>
      </c>
      <c r="B6" s="17" t="s">
        <v>146</v>
      </c>
      <c r="C6" s="3"/>
      <c r="D6" s="121" t="s">
        <v>148</v>
      </c>
      <c r="E6" s="124">
        <v>0.1</v>
      </c>
      <c r="F6" s="60"/>
    </row>
    <row r="7" spans="1:7" ht="18.75" x14ac:dyDescent="0.25">
      <c r="A7" s="18" t="s">
        <v>5</v>
      </c>
      <c r="B7" s="17" t="s">
        <v>150</v>
      </c>
      <c r="C7" s="3"/>
      <c r="D7" s="121" t="s">
        <v>149</v>
      </c>
      <c r="E7" s="124">
        <v>0.05</v>
      </c>
      <c r="F7" s="60"/>
    </row>
    <row r="8" spans="1:7" ht="31.5" x14ac:dyDescent="0.25">
      <c r="A8" s="18" t="s">
        <v>157</v>
      </c>
      <c r="B8" s="17" t="s">
        <v>10</v>
      </c>
      <c r="C8" s="3"/>
      <c r="D8" s="121" t="s">
        <v>153</v>
      </c>
      <c r="E8" s="124">
        <v>0.05</v>
      </c>
      <c r="F8" s="61"/>
    </row>
    <row r="9" spans="1:7" ht="30" x14ac:dyDescent="0.25">
      <c r="A9" s="18" t="s">
        <v>158</v>
      </c>
      <c r="B9" s="17" t="s">
        <v>42</v>
      </c>
      <c r="C9" s="3"/>
      <c r="D9" s="16" t="s">
        <v>8</v>
      </c>
      <c r="E9" s="124">
        <v>0.05</v>
      </c>
      <c r="F9" s="61"/>
    </row>
    <row r="10" spans="1:7" ht="45" x14ac:dyDescent="0.25">
      <c r="A10" s="18" t="s">
        <v>159</v>
      </c>
      <c r="B10" s="17" t="s">
        <v>9</v>
      </c>
      <c r="C10" s="3"/>
      <c r="D10" s="92" t="s">
        <v>71</v>
      </c>
      <c r="E10" s="124">
        <v>0.05</v>
      </c>
      <c r="F10" s="61"/>
    </row>
    <row r="11" spans="1:7" ht="60" x14ac:dyDescent="0.25">
      <c r="A11" s="18" t="s">
        <v>160</v>
      </c>
      <c r="B11" s="17" t="s">
        <v>64</v>
      </c>
      <c r="C11" s="3"/>
      <c r="D11" s="91" t="s">
        <v>68</v>
      </c>
      <c r="E11" s="124">
        <v>0.05</v>
      </c>
      <c r="F11" s="61"/>
    </row>
    <row r="12" spans="1:7" ht="30" x14ac:dyDescent="0.25">
      <c r="A12" s="18" t="s">
        <v>24</v>
      </c>
      <c r="B12" s="17" t="s">
        <v>63</v>
      </c>
      <c r="C12" s="3"/>
      <c r="D12" s="91" t="s">
        <v>69</v>
      </c>
      <c r="E12" s="124">
        <v>0.04</v>
      </c>
      <c r="F12" s="61"/>
    </row>
    <row r="13" spans="1:7" ht="30.75" thickBot="1" x14ac:dyDescent="0.3">
      <c r="A13" s="18" t="s">
        <v>25</v>
      </c>
      <c r="B13" s="17" t="s">
        <v>188</v>
      </c>
      <c r="C13" s="3"/>
      <c r="D13" s="160" t="s">
        <v>189</v>
      </c>
      <c r="E13" s="124">
        <v>0.01</v>
      </c>
      <c r="F13" s="61"/>
    </row>
    <row r="14" spans="1:7" ht="32.85" customHeight="1" thickBot="1" x14ac:dyDescent="0.3">
      <c r="A14" s="190" t="s">
        <v>21</v>
      </c>
      <c r="B14" s="191"/>
      <c r="C14" s="191"/>
      <c r="D14" s="191"/>
      <c r="E14" s="123"/>
      <c r="F14" s="19">
        <f>SUM(F2:F13)</f>
        <v>0</v>
      </c>
    </row>
    <row r="15" spans="1:7" ht="15.75" thickTop="1" x14ac:dyDescent="0.25"/>
    <row r="16" spans="1:7" x14ac:dyDescent="0.25">
      <c r="E16" s="143"/>
    </row>
  </sheetData>
  <mergeCells count="1">
    <mergeCell ref="A14:D14"/>
  </mergeCells>
  <phoneticPr fontId="41" type="noConversion"/>
  <pageMargins left="0.7" right="0.7" top="0.98" bottom="0.78740157499999996" header="0.54" footer="0.3"/>
  <pageSetup paperSize="9" scale="57" orientation="landscape" horizontalDpi="4294967293" verticalDpi="4294967293" r:id="rId1"/>
  <headerFooter>
    <oddHeader>&amp;L&amp;"-,Tučné"&amp;12Modernizace vozovny Slatina&amp;C&amp;"-,Tučné"&amp;16 Rozpad paušální nabídkové ceny&amp;R&amp;"-,Tučné"&amp;12Projektové a inženýrské služby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 tint="0.59999389629810485"/>
    <pageSetUpPr fitToPage="1"/>
  </sheetPr>
  <dimension ref="A1:C10"/>
  <sheetViews>
    <sheetView tabSelected="1" view="pageLayout" zoomScale="115" zoomScaleNormal="100" zoomScaleSheetLayoutView="115" zoomScalePageLayoutView="115" workbookViewId="0">
      <selection activeCell="C7" sqref="C7"/>
    </sheetView>
  </sheetViews>
  <sheetFormatPr defaultColWidth="9.140625" defaultRowHeight="15" x14ac:dyDescent="0.25"/>
  <cols>
    <col min="1" max="1" width="10.28515625" customWidth="1"/>
    <col min="2" max="2" width="119.28515625" customWidth="1"/>
    <col min="3" max="3" width="33" customWidth="1"/>
  </cols>
  <sheetData>
    <row r="1" spans="1:3" s="2" customFormat="1" ht="30" customHeight="1" thickBot="1" x14ac:dyDescent="0.35">
      <c r="A1" s="194" t="s">
        <v>12</v>
      </c>
      <c r="B1" s="195"/>
      <c r="C1" s="161" t="s">
        <v>32</v>
      </c>
    </row>
    <row r="2" spans="1:3" s="14" customFormat="1" ht="52.15" customHeight="1" thickTop="1" x14ac:dyDescent="0.25">
      <c r="A2" s="162" t="s">
        <v>173</v>
      </c>
      <c r="B2" s="62" t="s">
        <v>161</v>
      </c>
      <c r="C2" s="163"/>
    </row>
    <row r="3" spans="1:3" s="14" customFormat="1" ht="52.15" customHeight="1" x14ac:dyDescent="0.25">
      <c r="A3" s="164" t="s">
        <v>174</v>
      </c>
      <c r="B3" s="63" t="s">
        <v>13</v>
      </c>
      <c r="C3" s="165"/>
    </row>
    <row r="4" spans="1:3" s="14" customFormat="1" ht="52.15" customHeight="1" x14ac:dyDescent="0.25">
      <c r="A4" s="166" t="s">
        <v>175</v>
      </c>
      <c r="B4" s="64" t="s">
        <v>72</v>
      </c>
      <c r="C4" s="167"/>
    </row>
    <row r="5" spans="1:3" s="14" customFormat="1" ht="52.15" customHeight="1" x14ac:dyDescent="0.25">
      <c r="A5" s="166" t="s">
        <v>176</v>
      </c>
      <c r="B5" s="64" t="s">
        <v>190</v>
      </c>
      <c r="C5" s="165"/>
    </row>
    <row r="6" spans="1:3" s="14" customFormat="1" ht="52.15" customHeight="1" thickBot="1" x14ac:dyDescent="0.3">
      <c r="A6" s="166" t="s">
        <v>177</v>
      </c>
      <c r="B6" s="64" t="s">
        <v>191</v>
      </c>
      <c r="C6" s="168"/>
    </row>
    <row r="7" spans="1:3" ht="32.85" customHeight="1" thickTop="1" thickBot="1" x14ac:dyDescent="0.3">
      <c r="A7" s="192" t="s">
        <v>21</v>
      </c>
      <c r="B7" s="193"/>
      <c r="C7" s="169">
        <f>SUM(C2:C6)</f>
        <v>0</v>
      </c>
    </row>
    <row r="9" spans="1:3" x14ac:dyDescent="0.25">
      <c r="B9" s="6"/>
    </row>
    <row r="10" spans="1:3" x14ac:dyDescent="0.25">
      <c r="B10" s="6"/>
    </row>
  </sheetData>
  <mergeCells count="2">
    <mergeCell ref="A7:B7"/>
    <mergeCell ref="A1:B1"/>
  </mergeCells>
  <pageMargins left="0.7" right="0.7" top="1.33" bottom="0.78740157499999996" header="0.65" footer="0.3"/>
  <pageSetup paperSize="9" scale="80" orientation="landscape" horizontalDpi="4294967293" verticalDpi="4294967293" r:id="rId1"/>
  <headerFooter>
    <oddHeader>&amp;L&amp;"-,Tučné"Modernizace vozovny Slatina&amp;C&amp;"-,Tučné"&amp;16Rozpad paušální nabídkové ceny&amp;R&amp;"-,Tučné"&amp;12Zařízení staveniště a  jeho provoz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 tint="0.59999389629810485"/>
    <pageSetUpPr fitToPage="1"/>
  </sheetPr>
  <dimension ref="A1:O90"/>
  <sheetViews>
    <sheetView view="pageLayout" topLeftCell="A53" zoomScale="85" zoomScaleNormal="100" zoomScaleSheetLayoutView="85" zoomScalePageLayoutView="85" workbookViewId="0">
      <selection activeCell="G83" sqref="G83"/>
    </sheetView>
  </sheetViews>
  <sheetFormatPr defaultRowHeight="15.75" x14ac:dyDescent="0.25"/>
  <cols>
    <col min="1" max="1" width="8" customWidth="1"/>
    <col min="2" max="2" width="7.5703125" customWidth="1"/>
    <col min="3" max="3" width="56.7109375" style="22" customWidth="1"/>
    <col min="4" max="4" width="10.28515625" style="8" customWidth="1"/>
    <col min="5" max="5" width="62.5703125" style="12" bestFit="1" customWidth="1"/>
    <col min="6" max="6" width="23" style="82" bestFit="1" customWidth="1"/>
    <col min="7" max="7" width="16.5703125" style="8" bestFit="1" customWidth="1"/>
    <col min="8" max="8" width="11.28515625" style="8" bestFit="1" customWidth="1"/>
    <col min="9" max="9" width="8.28515625" style="8" bestFit="1" customWidth="1"/>
    <col min="10" max="10" width="23.85546875" style="7" bestFit="1" customWidth="1"/>
    <col min="11" max="11" width="23.85546875" style="7" customWidth="1"/>
    <col min="12" max="12" width="10.85546875" customWidth="1"/>
  </cols>
  <sheetData>
    <row r="1" spans="1:12" s="21" customFormat="1" ht="46.5" thickTop="1" thickBot="1" x14ac:dyDescent="0.3">
      <c r="A1" s="93" t="s">
        <v>73</v>
      </c>
      <c r="B1" s="94" t="s">
        <v>74</v>
      </c>
      <c r="C1" s="28" t="s">
        <v>15</v>
      </c>
      <c r="D1" s="28" t="s">
        <v>117</v>
      </c>
      <c r="E1" s="28" t="s">
        <v>22</v>
      </c>
      <c r="F1" s="81" t="s">
        <v>33</v>
      </c>
      <c r="G1" s="30" t="s">
        <v>17</v>
      </c>
      <c r="H1" s="107" t="s">
        <v>120</v>
      </c>
      <c r="I1" s="107" t="s">
        <v>119</v>
      </c>
      <c r="J1" s="114" t="s">
        <v>131</v>
      </c>
      <c r="K1" s="111" t="s">
        <v>132</v>
      </c>
      <c r="L1" s="20"/>
    </row>
    <row r="2" spans="1:12" ht="16.5" thickTop="1" x14ac:dyDescent="0.25">
      <c r="A2" s="95" t="s">
        <v>75</v>
      </c>
      <c r="B2" s="5">
        <v>301</v>
      </c>
      <c r="C2" s="23" t="s">
        <v>76</v>
      </c>
      <c r="D2" s="97" t="s">
        <v>118</v>
      </c>
      <c r="E2" s="78"/>
      <c r="F2" s="83"/>
      <c r="G2" s="9">
        <f>SUM(H2:I2)</f>
        <v>1</v>
      </c>
      <c r="H2" s="108">
        <v>0.5</v>
      </c>
      <c r="I2" s="108">
        <v>0.5</v>
      </c>
      <c r="J2" s="115">
        <f>$F2*H2</f>
        <v>0</v>
      </c>
      <c r="K2" s="112">
        <f>$F2*I2</f>
        <v>0</v>
      </c>
    </row>
    <row r="3" spans="1:12" x14ac:dyDescent="0.25">
      <c r="A3" s="95" t="s">
        <v>75</v>
      </c>
      <c r="B3" s="5">
        <v>302</v>
      </c>
      <c r="C3" s="23" t="s">
        <v>77</v>
      </c>
      <c r="D3" s="85" t="s">
        <v>118</v>
      </c>
      <c r="E3" s="78"/>
      <c r="F3" s="83"/>
      <c r="G3" s="9">
        <f t="shared" ref="G3:G26" si="0">SUM(H3:I3)</f>
        <v>1</v>
      </c>
      <c r="H3" s="108">
        <v>0.5</v>
      </c>
      <c r="I3" s="108">
        <v>0.5</v>
      </c>
      <c r="J3" s="115">
        <f t="shared" ref="J3:J26" si="1">$F3*H3</f>
        <v>0</v>
      </c>
      <c r="K3" s="112">
        <f t="shared" ref="K3:K26" si="2">$F3*I3</f>
        <v>0</v>
      </c>
    </row>
    <row r="4" spans="1:12" x14ac:dyDescent="0.25">
      <c r="A4" s="95" t="s">
        <v>75</v>
      </c>
      <c r="B4" s="5">
        <v>401</v>
      </c>
      <c r="C4" s="23" t="s">
        <v>78</v>
      </c>
      <c r="D4" s="85" t="s">
        <v>118</v>
      </c>
      <c r="E4" s="78"/>
      <c r="F4" s="83"/>
      <c r="G4" s="9">
        <f t="shared" si="0"/>
        <v>1</v>
      </c>
      <c r="H4" s="108">
        <v>0.5</v>
      </c>
      <c r="I4" s="108">
        <v>0.5</v>
      </c>
      <c r="J4" s="115">
        <f t="shared" si="1"/>
        <v>0</v>
      </c>
      <c r="K4" s="112">
        <f t="shared" si="2"/>
        <v>0</v>
      </c>
    </row>
    <row r="5" spans="1:12" x14ac:dyDescent="0.25">
      <c r="A5" s="95" t="s">
        <v>75</v>
      </c>
      <c r="B5" s="5">
        <v>402</v>
      </c>
      <c r="C5" s="23" t="s">
        <v>79</v>
      </c>
      <c r="D5" s="98" t="s">
        <v>118</v>
      </c>
      <c r="E5" s="78"/>
      <c r="F5" s="83"/>
      <c r="G5" s="9">
        <f t="shared" si="0"/>
        <v>1</v>
      </c>
      <c r="H5" s="108">
        <v>0.5</v>
      </c>
      <c r="I5" s="108">
        <v>0.5</v>
      </c>
      <c r="J5" s="115">
        <f t="shared" si="1"/>
        <v>0</v>
      </c>
      <c r="K5" s="112">
        <f t="shared" si="2"/>
        <v>0</v>
      </c>
    </row>
    <row r="6" spans="1:12" x14ac:dyDescent="0.25">
      <c r="A6" s="95" t="s">
        <v>75</v>
      </c>
      <c r="B6" s="5">
        <v>403</v>
      </c>
      <c r="C6" s="23" t="s">
        <v>80</v>
      </c>
      <c r="D6" s="85" t="s">
        <v>118</v>
      </c>
      <c r="E6" s="78"/>
      <c r="F6" s="83"/>
      <c r="G6" s="9">
        <f t="shared" si="0"/>
        <v>1</v>
      </c>
      <c r="H6" s="108">
        <v>0.5</v>
      </c>
      <c r="I6" s="108">
        <v>0.5</v>
      </c>
      <c r="J6" s="115">
        <f t="shared" si="1"/>
        <v>0</v>
      </c>
      <c r="K6" s="112">
        <f t="shared" si="2"/>
        <v>0</v>
      </c>
    </row>
    <row r="7" spans="1:12" ht="30" x14ac:dyDescent="0.25">
      <c r="A7" s="95" t="s">
        <v>75</v>
      </c>
      <c r="B7" s="5">
        <v>404</v>
      </c>
      <c r="C7" s="23" t="s">
        <v>93</v>
      </c>
      <c r="D7" s="98" t="s">
        <v>118</v>
      </c>
      <c r="E7" s="78"/>
      <c r="F7" s="83"/>
      <c r="G7" s="9">
        <f t="shared" si="0"/>
        <v>1</v>
      </c>
      <c r="H7" s="108">
        <v>0.5</v>
      </c>
      <c r="I7" s="108">
        <v>0.5</v>
      </c>
      <c r="J7" s="115">
        <f t="shared" si="1"/>
        <v>0</v>
      </c>
      <c r="K7" s="112">
        <f t="shared" si="2"/>
        <v>0</v>
      </c>
    </row>
    <row r="8" spans="1:12" x14ac:dyDescent="0.25">
      <c r="A8" s="95" t="s">
        <v>75</v>
      </c>
      <c r="B8" s="5">
        <v>405</v>
      </c>
      <c r="C8" s="23" t="s">
        <v>81</v>
      </c>
      <c r="D8" s="98" t="s">
        <v>118</v>
      </c>
      <c r="E8" s="78"/>
      <c r="F8" s="83"/>
      <c r="G8" s="9">
        <f t="shared" si="0"/>
        <v>1</v>
      </c>
      <c r="H8" s="108">
        <v>0.5</v>
      </c>
      <c r="I8" s="108">
        <v>0.5</v>
      </c>
      <c r="J8" s="115">
        <f t="shared" si="1"/>
        <v>0</v>
      </c>
      <c r="K8" s="112">
        <f t="shared" si="2"/>
        <v>0</v>
      </c>
    </row>
    <row r="9" spans="1:12" ht="30" x14ac:dyDescent="0.25">
      <c r="A9" s="95" t="s">
        <v>75</v>
      </c>
      <c r="B9" s="5">
        <v>406</v>
      </c>
      <c r="C9" s="23" t="s">
        <v>82</v>
      </c>
      <c r="D9" s="85" t="s">
        <v>118</v>
      </c>
      <c r="E9" s="78"/>
      <c r="F9" s="83"/>
      <c r="G9" s="9">
        <f t="shared" si="0"/>
        <v>1</v>
      </c>
      <c r="H9" s="108">
        <v>0</v>
      </c>
      <c r="I9" s="108">
        <v>1</v>
      </c>
      <c r="J9" s="115">
        <f t="shared" si="1"/>
        <v>0</v>
      </c>
      <c r="K9" s="112">
        <f t="shared" si="2"/>
        <v>0</v>
      </c>
    </row>
    <row r="10" spans="1:12" x14ac:dyDescent="0.25">
      <c r="A10" s="95" t="s">
        <v>75</v>
      </c>
      <c r="B10" s="5">
        <v>407</v>
      </c>
      <c r="C10" s="23" t="s">
        <v>83</v>
      </c>
      <c r="D10" s="85" t="s">
        <v>118</v>
      </c>
      <c r="E10" s="78"/>
      <c r="F10" s="83"/>
      <c r="G10" s="9">
        <f t="shared" si="0"/>
        <v>1</v>
      </c>
      <c r="H10" s="108">
        <v>0.5</v>
      </c>
      <c r="I10" s="108">
        <v>0.5</v>
      </c>
      <c r="J10" s="115">
        <f t="shared" si="1"/>
        <v>0</v>
      </c>
      <c r="K10" s="112">
        <f t="shared" si="2"/>
        <v>0</v>
      </c>
    </row>
    <row r="11" spans="1:12" x14ac:dyDescent="0.25">
      <c r="A11" s="95" t="s">
        <v>75</v>
      </c>
      <c r="B11" s="5">
        <v>408</v>
      </c>
      <c r="C11" s="23" t="s">
        <v>84</v>
      </c>
      <c r="D11" s="85" t="s">
        <v>118</v>
      </c>
      <c r="E11" s="78"/>
      <c r="F11" s="83"/>
      <c r="G11" s="9">
        <f t="shared" si="0"/>
        <v>1</v>
      </c>
      <c r="H11" s="108">
        <v>0.5</v>
      </c>
      <c r="I11" s="108">
        <v>0.5</v>
      </c>
      <c r="J11" s="115">
        <f t="shared" si="1"/>
        <v>0</v>
      </c>
      <c r="K11" s="112">
        <f t="shared" si="2"/>
        <v>0</v>
      </c>
    </row>
    <row r="12" spans="1:12" x14ac:dyDescent="0.25">
      <c r="A12" s="95" t="s">
        <v>75</v>
      </c>
      <c r="B12" s="5">
        <v>409</v>
      </c>
      <c r="C12" s="23" t="s">
        <v>85</v>
      </c>
      <c r="D12" s="98" t="s">
        <v>118</v>
      </c>
      <c r="E12" s="78"/>
      <c r="F12" s="83"/>
      <c r="G12" s="9">
        <f t="shared" si="0"/>
        <v>1</v>
      </c>
      <c r="H12" s="108">
        <v>0.5</v>
      </c>
      <c r="I12" s="108">
        <v>0.5</v>
      </c>
      <c r="J12" s="115">
        <f t="shared" si="1"/>
        <v>0</v>
      </c>
      <c r="K12" s="112">
        <f t="shared" si="2"/>
        <v>0</v>
      </c>
    </row>
    <row r="13" spans="1:12" x14ac:dyDescent="0.25">
      <c r="A13" s="95" t="s">
        <v>75</v>
      </c>
      <c r="B13" s="5">
        <v>410</v>
      </c>
      <c r="C13" s="23" t="s">
        <v>86</v>
      </c>
      <c r="D13" s="98" t="s">
        <v>118</v>
      </c>
      <c r="E13" s="78"/>
      <c r="F13" s="83"/>
      <c r="G13" s="9">
        <f t="shared" si="0"/>
        <v>1</v>
      </c>
      <c r="H13" s="108">
        <v>0.5</v>
      </c>
      <c r="I13" s="108">
        <v>0.5</v>
      </c>
      <c r="J13" s="115">
        <f t="shared" si="1"/>
        <v>0</v>
      </c>
      <c r="K13" s="112">
        <f t="shared" si="2"/>
        <v>0</v>
      </c>
    </row>
    <row r="14" spans="1:12" x14ac:dyDescent="0.25">
      <c r="A14" s="95" t="s">
        <v>75</v>
      </c>
      <c r="B14" s="5">
        <v>411</v>
      </c>
      <c r="C14" s="23" t="s">
        <v>87</v>
      </c>
      <c r="D14" s="97" t="s">
        <v>119</v>
      </c>
      <c r="E14" s="78"/>
      <c r="F14" s="83"/>
      <c r="G14" s="9">
        <f t="shared" si="0"/>
        <v>1</v>
      </c>
      <c r="H14" s="108">
        <v>0.5</v>
      </c>
      <c r="I14" s="108">
        <v>0.5</v>
      </c>
      <c r="J14" s="115">
        <f t="shared" si="1"/>
        <v>0</v>
      </c>
      <c r="K14" s="112">
        <f t="shared" si="2"/>
        <v>0</v>
      </c>
    </row>
    <row r="15" spans="1:12" x14ac:dyDescent="0.25">
      <c r="A15" s="95" t="s">
        <v>75</v>
      </c>
      <c r="B15" s="5">
        <v>412</v>
      </c>
      <c r="C15" s="23" t="s">
        <v>88</v>
      </c>
      <c r="D15" s="98" t="s">
        <v>118</v>
      </c>
      <c r="E15" s="78"/>
      <c r="F15" s="83"/>
      <c r="G15" s="9">
        <f t="shared" si="0"/>
        <v>1</v>
      </c>
      <c r="H15" s="108">
        <v>0.5</v>
      </c>
      <c r="I15" s="108">
        <v>0.5</v>
      </c>
      <c r="J15" s="115">
        <f t="shared" si="1"/>
        <v>0</v>
      </c>
      <c r="K15" s="112">
        <f t="shared" si="2"/>
        <v>0</v>
      </c>
    </row>
    <row r="16" spans="1:12" x14ac:dyDescent="0.25">
      <c r="A16" s="79" t="s">
        <v>75</v>
      </c>
      <c r="B16" s="5">
        <v>413</v>
      </c>
      <c r="C16" s="23" t="s">
        <v>89</v>
      </c>
      <c r="D16" s="85" t="s">
        <v>118</v>
      </c>
      <c r="E16" s="78"/>
      <c r="F16" s="83"/>
      <c r="G16" s="9">
        <f t="shared" si="0"/>
        <v>1</v>
      </c>
      <c r="H16" s="108">
        <v>0.5</v>
      </c>
      <c r="I16" s="108">
        <v>0.5</v>
      </c>
      <c r="J16" s="115">
        <f t="shared" si="1"/>
        <v>0</v>
      </c>
      <c r="K16" s="112">
        <f t="shared" si="2"/>
        <v>0</v>
      </c>
    </row>
    <row r="17" spans="1:11" x14ac:dyDescent="0.25">
      <c r="A17" s="79" t="s">
        <v>75</v>
      </c>
      <c r="B17" s="5">
        <v>414</v>
      </c>
      <c r="C17" s="23" t="s">
        <v>90</v>
      </c>
      <c r="D17" s="98" t="s">
        <v>118</v>
      </c>
      <c r="E17" s="78"/>
      <c r="F17" s="83"/>
      <c r="G17" s="9">
        <f t="shared" si="0"/>
        <v>1</v>
      </c>
      <c r="H17" s="108">
        <v>0.5</v>
      </c>
      <c r="I17" s="108">
        <v>0.5</v>
      </c>
      <c r="J17" s="115">
        <f t="shared" si="1"/>
        <v>0</v>
      </c>
      <c r="K17" s="112">
        <f t="shared" si="2"/>
        <v>0</v>
      </c>
    </row>
    <row r="18" spans="1:11" x14ac:dyDescent="0.25">
      <c r="A18" s="79" t="s">
        <v>75</v>
      </c>
      <c r="B18" s="5">
        <v>415</v>
      </c>
      <c r="C18" s="23" t="s">
        <v>91</v>
      </c>
      <c r="D18" s="85" t="s">
        <v>118</v>
      </c>
      <c r="E18" s="78"/>
      <c r="F18" s="83"/>
      <c r="G18" s="9">
        <f t="shared" si="0"/>
        <v>1</v>
      </c>
      <c r="H18" s="108">
        <v>0.5</v>
      </c>
      <c r="I18" s="108">
        <v>0.5</v>
      </c>
      <c r="J18" s="115">
        <f t="shared" si="1"/>
        <v>0</v>
      </c>
      <c r="K18" s="112">
        <f t="shared" si="2"/>
        <v>0</v>
      </c>
    </row>
    <row r="19" spans="1:11" x14ac:dyDescent="0.25">
      <c r="A19" s="79" t="s">
        <v>75</v>
      </c>
      <c r="B19" s="5">
        <v>601</v>
      </c>
      <c r="C19" s="23" t="s">
        <v>92</v>
      </c>
      <c r="D19" s="85" t="s">
        <v>118</v>
      </c>
      <c r="E19" s="78"/>
      <c r="F19" s="83"/>
      <c r="G19" s="9">
        <f t="shared" si="0"/>
        <v>1</v>
      </c>
      <c r="H19" s="108">
        <v>0.5</v>
      </c>
      <c r="I19" s="108">
        <v>0.5</v>
      </c>
      <c r="J19" s="115">
        <f t="shared" si="1"/>
        <v>0</v>
      </c>
      <c r="K19" s="112">
        <f t="shared" si="2"/>
        <v>0</v>
      </c>
    </row>
    <row r="20" spans="1:11" x14ac:dyDescent="0.25">
      <c r="A20" s="102" t="s">
        <v>94</v>
      </c>
      <c r="B20" s="5" t="s">
        <v>121</v>
      </c>
      <c r="C20" s="23" t="s">
        <v>135</v>
      </c>
      <c r="D20" s="97" t="s">
        <v>119</v>
      </c>
      <c r="E20" s="78"/>
      <c r="F20" s="83"/>
      <c r="G20" s="9">
        <f t="shared" si="0"/>
        <v>1</v>
      </c>
      <c r="H20" s="108">
        <v>0</v>
      </c>
      <c r="I20" s="108">
        <v>1</v>
      </c>
      <c r="J20" s="115">
        <f t="shared" si="1"/>
        <v>0</v>
      </c>
      <c r="K20" s="112">
        <f t="shared" si="2"/>
        <v>0</v>
      </c>
    </row>
    <row r="21" spans="1:11" x14ac:dyDescent="0.25">
      <c r="A21" s="102" t="s">
        <v>94</v>
      </c>
      <c r="B21" s="5" t="s">
        <v>122</v>
      </c>
      <c r="C21" s="23" t="s">
        <v>136</v>
      </c>
      <c r="D21" s="85" t="s">
        <v>118</v>
      </c>
      <c r="E21" s="78"/>
      <c r="F21" s="83"/>
      <c r="G21" s="9">
        <f t="shared" si="0"/>
        <v>1</v>
      </c>
      <c r="H21" s="108">
        <v>0.5</v>
      </c>
      <c r="I21" s="108">
        <v>0.5</v>
      </c>
      <c r="J21" s="115">
        <f t="shared" si="1"/>
        <v>0</v>
      </c>
      <c r="K21" s="112">
        <f t="shared" si="2"/>
        <v>0</v>
      </c>
    </row>
    <row r="22" spans="1:11" x14ac:dyDescent="0.25">
      <c r="A22" s="102" t="s">
        <v>94</v>
      </c>
      <c r="B22" s="5" t="s">
        <v>123</v>
      </c>
      <c r="C22" s="23" t="s">
        <v>137</v>
      </c>
      <c r="D22" s="85" t="s">
        <v>118</v>
      </c>
      <c r="E22" s="78"/>
      <c r="F22" s="83"/>
      <c r="G22" s="9">
        <f t="shared" si="0"/>
        <v>1</v>
      </c>
      <c r="H22" s="108">
        <v>0.5</v>
      </c>
      <c r="I22" s="108">
        <v>0.5</v>
      </c>
      <c r="J22" s="115">
        <f t="shared" si="1"/>
        <v>0</v>
      </c>
      <c r="K22" s="112">
        <f t="shared" si="2"/>
        <v>0</v>
      </c>
    </row>
    <row r="23" spans="1:11" x14ac:dyDescent="0.25">
      <c r="A23" s="102" t="s">
        <v>94</v>
      </c>
      <c r="B23" s="5" t="s">
        <v>124</v>
      </c>
      <c r="C23" s="23" t="s">
        <v>138</v>
      </c>
      <c r="D23" s="85" t="s">
        <v>118</v>
      </c>
      <c r="E23" s="78"/>
      <c r="F23" s="83"/>
      <c r="G23" s="9">
        <f t="shared" si="0"/>
        <v>1</v>
      </c>
      <c r="H23" s="108">
        <v>0.5</v>
      </c>
      <c r="I23" s="108">
        <v>0.5</v>
      </c>
      <c r="J23" s="115">
        <f t="shared" si="1"/>
        <v>0</v>
      </c>
      <c r="K23" s="112">
        <f t="shared" si="2"/>
        <v>0</v>
      </c>
    </row>
    <row r="24" spans="1:11" x14ac:dyDescent="0.25">
      <c r="A24" s="102" t="s">
        <v>94</v>
      </c>
      <c r="B24" s="5" t="s">
        <v>125</v>
      </c>
      <c r="C24" s="23" t="s">
        <v>139</v>
      </c>
      <c r="D24" s="85" t="s">
        <v>118</v>
      </c>
      <c r="E24" s="78"/>
      <c r="F24" s="83"/>
      <c r="G24" s="9">
        <f t="shared" si="0"/>
        <v>1</v>
      </c>
      <c r="H24" s="108">
        <v>0.5</v>
      </c>
      <c r="I24" s="108">
        <v>0.5</v>
      </c>
      <c r="J24" s="115">
        <f t="shared" si="1"/>
        <v>0</v>
      </c>
      <c r="K24" s="112">
        <f t="shared" si="2"/>
        <v>0</v>
      </c>
    </row>
    <row r="25" spans="1:11" x14ac:dyDescent="0.25">
      <c r="A25" s="102" t="s">
        <v>94</v>
      </c>
      <c r="B25" s="5" t="s">
        <v>126</v>
      </c>
      <c r="C25" s="23" t="s">
        <v>140</v>
      </c>
      <c r="D25" s="85" t="s">
        <v>118</v>
      </c>
      <c r="E25" s="78"/>
      <c r="F25" s="83"/>
      <c r="G25" s="9">
        <f t="shared" si="0"/>
        <v>1</v>
      </c>
      <c r="H25" s="108">
        <v>0.5</v>
      </c>
      <c r="I25" s="108">
        <v>0.5</v>
      </c>
      <c r="J25" s="115">
        <f t="shared" si="1"/>
        <v>0</v>
      </c>
      <c r="K25" s="112">
        <f t="shared" si="2"/>
        <v>0</v>
      </c>
    </row>
    <row r="26" spans="1:11" ht="15.6" customHeight="1" x14ac:dyDescent="0.25">
      <c r="A26" s="102" t="s">
        <v>94</v>
      </c>
      <c r="B26" s="5" t="s">
        <v>127</v>
      </c>
      <c r="C26" s="23" t="s">
        <v>167</v>
      </c>
      <c r="D26" s="85" t="s">
        <v>118</v>
      </c>
      <c r="E26" s="78"/>
      <c r="F26" s="83"/>
      <c r="G26" s="9">
        <f t="shared" si="0"/>
        <v>1</v>
      </c>
      <c r="H26" s="108">
        <v>0.5</v>
      </c>
      <c r="I26" s="108">
        <v>0.5</v>
      </c>
      <c r="J26" s="115">
        <f t="shared" si="1"/>
        <v>0</v>
      </c>
      <c r="K26" s="112">
        <f t="shared" si="2"/>
        <v>0</v>
      </c>
    </row>
    <row r="27" spans="1:11" x14ac:dyDescent="0.25">
      <c r="A27" s="102" t="s">
        <v>94</v>
      </c>
      <c r="B27" s="5" t="s">
        <v>133</v>
      </c>
      <c r="C27" s="23" t="s">
        <v>141</v>
      </c>
      <c r="D27" s="119" t="s">
        <v>118</v>
      </c>
      <c r="E27" s="78"/>
      <c r="F27" s="83"/>
      <c r="G27" s="9">
        <f t="shared" ref="G27" si="3">SUM(H27:I27)</f>
        <v>1</v>
      </c>
      <c r="H27" s="108">
        <v>0.5</v>
      </c>
      <c r="I27" s="108">
        <v>0.5</v>
      </c>
      <c r="J27" s="115">
        <f t="shared" ref="J27" si="4">$F27*H27</f>
        <v>0</v>
      </c>
      <c r="K27" s="112">
        <f t="shared" ref="K27" si="5">$F27*I27</f>
        <v>0</v>
      </c>
    </row>
    <row r="28" spans="1:11" ht="30" x14ac:dyDescent="0.25">
      <c r="A28" s="95" t="s">
        <v>94</v>
      </c>
      <c r="B28" s="5">
        <v>101</v>
      </c>
      <c r="C28" s="23" t="s">
        <v>95</v>
      </c>
      <c r="D28" s="99" t="s">
        <v>118</v>
      </c>
      <c r="E28" s="13"/>
      <c r="F28" s="83"/>
      <c r="G28" s="9" t="str">
        <f>IF(SUM(G29:G33)=1,"","Nerovná se 100 %")</f>
        <v>Nerovná se 100 %</v>
      </c>
      <c r="H28" s="108">
        <v>0.5</v>
      </c>
      <c r="I28" s="108">
        <v>0.5</v>
      </c>
      <c r="J28" s="116" t="str">
        <f>IF(SUM(J29:J33)=$F28*$H28,"","Nerovná se paušální ceně")</f>
        <v/>
      </c>
      <c r="K28" s="113" t="str">
        <f>IF(SUM(K29:K33)=$F28*$I28,"","Nerovná se paušální ceně")</f>
        <v/>
      </c>
    </row>
    <row r="29" spans="1:11" x14ac:dyDescent="0.25">
      <c r="A29" s="80"/>
      <c r="B29" s="1"/>
      <c r="C29" s="127" t="s">
        <v>163</v>
      </c>
      <c r="D29" s="100" t="str">
        <f>$D$28</f>
        <v>X</v>
      </c>
      <c r="E29" s="77" t="s">
        <v>49</v>
      </c>
      <c r="F29" s="84"/>
      <c r="G29" s="65"/>
      <c r="H29" s="109">
        <f>$H$28*$G29/100%</f>
        <v>0</v>
      </c>
      <c r="I29" s="109">
        <f t="shared" ref="I29:I32" si="6">$I$28*$G29/100%</f>
        <v>0</v>
      </c>
      <c r="J29" s="115">
        <f>$F$28*H29</f>
        <v>0</v>
      </c>
      <c r="K29" s="112">
        <f>$F$28*I29</f>
        <v>0</v>
      </c>
    </row>
    <row r="30" spans="1:11" x14ac:dyDescent="0.25">
      <c r="A30" s="80"/>
      <c r="B30" s="1"/>
      <c r="C30" s="127" t="s">
        <v>164</v>
      </c>
      <c r="D30" s="100" t="str">
        <f t="shared" ref="D30:D32" si="7">$D$28</f>
        <v>X</v>
      </c>
      <c r="E30" s="77" t="s">
        <v>49</v>
      </c>
      <c r="F30" s="84"/>
      <c r="G30" s="65"/>
      <c r="H30" s="109">
        <f t="shared" ref="H30:H32" si="8">$H$28*$G30/100%</f>
        <v>0</v>
      </c>
      <c r="I30" s="109">
        <f t="shared" si="6"/>
        <v>0</v>
      </c>
      <c r="J30" s="115">
        <f t="shared" ref="J30:J33" si="9">$F$28*H30</f>
        <v>0</v>
      </c>
      <c r="K30" s="112">
        <f t="shared" ref="K30:K33" si="10">$F$28*I30</f>
        <v>0</v>
      </c>
    </row>
    <row r="31" spans="1:11" x14ac:dyDescent="0.25">
      <c r="A31" s="80"/>
      <c r="B31" s="1"/>
      <c r="C31" s="103" t="s">
        <v>129</v>
      </c>
      <c r="D31" s="100" t="str">
        <f t="shared" si="7"/>
        <v>X</v>
      </c>
      <c r="E31" s="77" t="s">
        <v>49</v>
      </c>
      <c r="F31" s="84"/>
      <c r="G31" s="65"/>
      <c r="H31" s="109">
        <f t="shared" si="8"/>
        <v>0</v>
      </c>
      <c r="I31" s="109">
        <f t="shared" si="6"/>
        <v>0</v>
      </c>
      <c r="J31" s="115">
        <f t="shared" si="9"/>
        <v>0</v>
      </c>
      <c r="K31" s="112">
        <f t="shared" si="10"/>
        <v>0</v>
      </c>
    </row>
    <row r="32" spans="1:11" x14ac:dyDescent="0.25">
      <c r="A32" s="80"/>
      <c r="B32" s="1"/>
      <c r="C32" s="127" t="s">
        <v>168</v>
      </c>
      <c r="D32" s="100" t="str">
        <f t="shared" si="7"/>
        <v>X</v>
      </c>
      <c r="E32" s="77" t="s">
        <v>49</v>
      </c>
      <c r="F32" s="84"/>
      <c r="G32" s="65"/>
      <c r="H32" s="109">
        <f t="shared" si="8"/>
        <v>0</v>
      </c>
      <c r="I32" s="109">
        <f t="shared" si="6"/>
        <v>0</v>
      </c>
      <c r="J32" s="115">
        <f t="shared" si="9"/>
        <v>0</v>
      </c>
      <c r="K32" s="112">
        <f t="shared" si="10"/>
        <v>0</v>
      </c>
    </row>
    <row r="33" spans="1:15" ht="30" x14ac:dyDescent="0.25">
      <c r="A33" s="80"/>
      <c r="B33" s="1"/>
      <c r="C33" s="104" t="s">
        <v>130</v>
      </c>
      <c r="D33" s="100" t="str">
        <f>$D$28</f>
        <v>X</v>
      </c>
      <c r="E33" s="77" t="s">
        <v>50</v>
      </c>
      <c r="F33" s="84"/>
      <c r="G33" s="65">
        <v>0.2</v>
      </c>
      <c r="H33" s="109">
        <f>$H$28*$G33/100%</f>
        <v>0.1</v>
      </c>
      <c r="I33" s="109">
        <f>$I$28*$G33/100%</f>
        <v>0.1</v>
      </c>
      <c r="J33" s="115">
        <f t="shared" si="9"/>
        <v>0</v>
      </c>
      <c r="K33" s="112">
        <f t="shared" si="10"/>
        <v>0</v>
      </c>
      <c r="O33" s="31"/>
    </row>
    <row r="34" spans="1:15" ht="30" x14ac:dyDescent="0.25">
      <c r="A34" s="79" t="s">
        <v>94</v>
      </c>
      <c r="B34" s="5">
        <v>102</v>
      </c>
      <c r="C34" s="23" t="s">
        <v>96</v>
      </c>
      <c r="D34" s="97" t="s">
        <v>119</v>
      </c>
      <c r="E34" s="13"/>
      <c r="F34" s="83"/>
      <c r="G34" s="9" t="str">
        <f>IF(SUM(G35:G39)=1,"","Nerovná se 100 %")</f>
        <v>Nerovná se 100 %</v>
      </c>
      <c r="H34" s="108">
        <v>0</v>
      </c>
      <c r="I34" s="108">
        <v>1</v>
      </c>
      <c r="J34" s="116" t="str">
        <f>IF(SUM(J35:J39)=$F34*$H34,"","Nerovná se paušální ceně")</f>
        <v/>
      </c>
      <c r="K34" s="113" t="str">
        <f>IF(SUM(K35:K39)=$F34*$I34,"","Nerovná se paušální ceně")</f>
        <v/>
      </c>
    </row>
    <row r="35" spans="1:15" x14ac:dyDescent="0.25">
      <c r="A35" s="80"/>
      <c r="B35" s="1"/>
      <c r="C35" s="127" t="s">
        <v>165</v>
      </c>
      <c r="D35" s="100" t="str">
        <f>$D$34</f>
        <v>T</v>
      </c>
      <c r="E35" s="77" t="s">
        <v>49</v>
      </c>
      <c r="F35" s="84"/>
      <c r="G35" s="65"/>
      <c r="H35" s="109">
        <f t="shared" ref="H35:H38" si="11">$H$34*$G35/100%</f>
        <v>0</v>
      </c>
      <c r="I35" s="109">
        <f t="shared" ref="I35:I38" si="12">$I$34*$G35/100%</f>
        <v>0</v>
      </c>
      <c r="J35" s="115">
        <f>$F$34*H35</f>
        <v>0</v>
      </c>
      <c r="K35" s="112">
        <f>$F$34*I35</f>
        <v>0</v>
      </c>
    </row>
    <row r="36" spans="1:15" x14ac:dyDescent="0.25">
      <c r="A36" s="80"/>
      <c r="B36" s="1"/>
      <c r="C36" s="127" t="s">
        <v>166</v>
      </c>
      <c r="D36" s="100" t="str">
        <f t="shared" ref="D36:D39" si="13">$D$34</f>
        <v>T</v>
      </c>
      <c r="E36" s="77" t="s">
        <v>49</v>
      </c>
      <c r="F36" s="84"/>
      <c r="G36" s="65"/>
      <c r="H36" s="109">
        <f t="shared" si="11"/>
        <v>0</v>
      </c>
      <c r="I36" s="109">
        <f>$I$34*$G36/100%</f>
        <v>0</v>
      </c>
      <c r="J36" s="115">
        <f t="shared" ref="J36:J39" si="14">$F$34*H36</f>
        <v>0</v>
      </c>
      <c r="K36" s="112">
        <f t="shared" ref="K36:K39" si="15">$F$34*I36</f>
        <v>0</v>
      </c>
    </row>
    <row r="37" spans="1:15" x14ac:dyDescent="0.25">
      <c r="A37" s="80"/>
      <c r="B37" s="1"/>
      <c r="C37" s="103" t="s">
        <v>129</v>
      </c>
      <c r="D37" s="100" t="str">
        <f t="shared" si="13"/>
        <v>T</v>
      </c>
      <c r="E37" s="77" t="s">
        <v>49</v>
      </c>
      <c r="F37" s="84"/>
      <c r="G37" s="65"/>
      <c r="H37" s="109">
        <f t="shared" si="11"/>
        <v>0</v>
      </c>
      <c r="I37" s="109">
        <f t="shared" si="12"/>
        <v>0</v>
      </c>
      <c r="J37" s="115">
        <f t="shared" si="14"/>
        <v>0</v>
      </c>
      <c r="K37" s="112">
        <f t="shared" si="15"/>
        <v>0</v>
      </c>
    </row>
    <row r="38" spans="1:15" x14ac:dyDescent="0.25">
      <c r="A38" s="80"/>
      <c r="B38" s="1"/>
      <c r="C38" s="127" t="s">
        <v>168</v>
      </c>
      <c r="D38" s="100" t="str">
        <f t="shared" si="13"/>
        <v>T</v>
      </c>
      <c r="E38" s="77" t="s">
        <v>49</v>
      </c>
      <c r="F38" s="84"/>
      <c r="G38" s="65"/>
      <c r="H38" s="109">
        <f t="shared" si="11"/>
        <v>0</v>
      </c>
      <c r="I38" s="109">
        <f t="shared" si="12"/>
        <v>0</v>
      </c>
      <c r="J38" s="115">
        <f t="shared" si="14"/>
        <v>0</v>
      </c>
      <c r="K38" s="112">
        <f>$F$34*I38</f>
        <v>0</v>
      </c>
    </row>
    <row r="39" spans="1:15" ht="30" x14ac:dyDescent="0.25">
      <c r="A39" s="80"/>
      <c r="B39" s="1"/>
      <c r="C39" s="104" t="s">
        <v>130</v>
      </c>
      <c r="D39" s="100" t="str">
        <f t="shared" si="13"/>
        <v>T</v>
      </c>
      <c r="E39" s="77" t="s">
        <v>50</v>
      </c>
      <c r="F39" s="84"/>
      <c r="G39" s="65">
        <v>0.2</v>
      </c>
      <c r="H39" s="109">
        <f>$H$34*$G39/100%</f>
        <v>0</v>
      </c>
      <c r="I39" s="109">
        <f>$I$34*$G39/100%</f>
        <v>0.2</v>
      </c>
      <c r="J39" s="115">
        <f t="shared" si="14"/>
        <v>0</v>
      </c>
      <c r="K39" s="112">
        <f t="shared" si="15"/>
        <v>0</v>
      </c>
      <c r="O39" s="31"/>
    </row>
    <row r="40" spans="1:15" ht="30" x14ac:dyDescent="0.25">
      <c r="A40" s="79" t="s">
        <v>94</v>
      </c>
      <c r="B40" s="5">
        <v>103</v>
      </c>
      <c r="C40" s="23" t="s">
        <v>97</v>
      </c>
      <c r="D40" s="97" t="s">
        <v>118</v>
      </c>
      <c r="E40" s="13"/>
      <c r="F40" s="83"/>
      <c r="G40" s="9" t="str">
        <f>IF(SUM(G41:G45)=1,"","Nerovná se 100 %")</f>
        <v>Nerovná se 100 %</v>
      </c>
      <c r="H40" s="108">
        <v>0.5</v>
      </c>
      <c r="I40" s="108">
        <v>0.5</v>
      </c>
      <c r="J40" s="116" t="str">
        <f>IF(SUM(J41:J45)=$F40*$H40,"","Nerovná se paušální ceně")</f>
        <v/>
      </c>
      <c r="K40" s="113" t="str">
        <f>IF(SUM(K41:K45)=$F40*$I40,"","Nerovná se paušální ceně")</f>
        <v/>
      </c>
    </row>
    <row r="41" spans="1:15" x14ac:dyDescent="0.25">
      <c r="A41" s="80"/>
      <c r="B41" s="1"/>
      <c r="C41" s="127" t="s">
        <v>165</v>
      </c>
      <c r="D41" s="100" t="str">
        <f>$D$40</f>
        <v>X</v>
      </c>
      <c r="E41" s="77" t="s">
        <v>49</v>
      </c>
      <c r="F41" s="84"/>
      <c r="G41" s="65"/>
      <c r="H41" s="109">
        <f t="shared" ref="H41:H44" si="16">$H$40*$G41/100%</f>
        <v>0</v>
      </c>
      <c r="I41" s="109">
        <f t="shared" ref="I41:I44" si="17">$I$40*$G41/100%</f>
        <v>0</v>
      </c>
      <c r="J41" s="115">
        <f>$F$40*H41</f>
        <v>0</v>
      </c>
      <c r="K41" s="112">
        <f>$F$40*I41</f>
        <v>0</v>
      </c>
    </row>
    <row r="42" spans="1:15" x14ac:dyDescent="0.25">
      <c r="A42" s="80"/>
      <c r="B42" s="1"/>
      <c r="C42" s="127" t="s">
        <v>166</v>
      </c>
      <c r="D42" s="100" t="str">
        <f t="shared" ref="D42:D45" si="18">$D$40</f>
        <v>X</v>
      </c>
      <c r="E42" s="77" t="s">
        <v>49</v>
      </c>
      <c r="F42" s="84"/>
      <c r="G42" s="65"/>
      <c r="H42" s="109">
        <f t="shared" si="16"/>
        <v>0</v>
      </c>
      <c r="I42" s="109">
        <f>$I$40*$G42/100%</f>
        <v>0</v>
      </c>
      <c r="J42" s="115">
        <f t="shared" ref="J42:J45" si="19">$F$40*H42</f>
        <v>0</v>
      </c>
      <c r="K42" s="112">
        <f t="shared" ref="K42:K45" si="20">$F$40*I42</f>
        <v>0</v>
      </c>
    </row>
    <row r="43" spans="1:15" x14ac:dyDescent="0.25">
      <c r="A43" s="80"/>
      <c r="B43" s="1"/>
      <c r="C43" s="103" t="s">
        <v>129</v>
      </c>
      <c r="D43" s="100" t="str">
        <f t="shared" si="18"/>
        <v>X</v>
      </c>
      <c r="E43" s="77" t="s">
        <v>49</v>
      </c>
      <c r="F43" s="84"/>
      <c r="G43" s="65"/>
      <c r="H43" s="109">
        <f t="shared" si="16"/>
        <v>0</v>
      </c>
      <c r="I43" s="109">
        <f t="shared" si="17"/>
        <v>0</v>
      </c>
      <c r="J43" s="115">
        <f>$F$40*H43</f>
        <v>0</v>
      </c>
      <c r="K43" s="112">
        <f t="shared" si="20"/>
        <v>0</v>
      </c>
    </row>
    <row r="44" spans="1:15" x14ac:dyDescent="0.25">
      <c r="A44" s="80"/>
      <c r="B44" s="1"/>
      <c r="C44" s="127" t="s">
        <v>168</v>
      </c>
      <c r="D44" s="100" t="str">
        <f t="shared" si="18"/>
        <v>X</v>
      </c>
      <c r="E44" s="77" t="s">
        <v>49</v>
      </c>
      <c r="F44" s="84"/>
      <c r="G44" s="65"/>
      <c r="H44" s="109">
        <f t="shared" si="16"/>
        <v>0</v>
      </c>
      <c r="I44" s="109">
        <f t="shared" si="17"/>
        <v>0</v>
      </c>
      <c r="J44" s="115">
        <f t="shared" si="19"/>
        <v>0</v>
      </c>
      <c r="K44" s="112">
        <f t="shared" si="20"/>
        <v>0</v>
      </c>
    </row>
    <row r="45" spans="1:15" ht="30" x14ac:dyDescent="0.25">
      <c r="A45" s="80"/>
      <c r="B45" s="1"/>
      <c r="C45" s="104" t="s">
        <v>130</v>
      </c>
      <c r="D45" s="100" t="str">
        <f t="shared" si="18"/>
        <v>X</v>
      </c>
      <c r="E45" s="77" t="s">
        <v>50</v>
      </c>
      <c r="F45" s="84"/>
      <c r="G45" s="65">
        <v>0.2</v>
      </c>
      <c r="H45" s="109">
        <f>$H$40*$G45/100%</f>
        <v>0.1</v>
      </c>
      <c r="I45" s="109">
        <f>$I$40*$G45/100%</f>
        <v>0.1</v>
      </c>
      <c r="J45" s="115">
        <f t="shared" si="19"/>
        <v>0</v>
      </c>
      <c r="K45" s="112">
        <f t="shared" si="20"/>
        <v>0</v>
      </c>
      <c r="O45" s="31"/>
    </row>
    <row r="46" spans="1:15" ht="15.6" customHeight="1" x14ac:dyDescent="0.25">
      <c r="A46" s="79" t="s">
        <v>94</v>
      </c>
      <c r="B46" s="5">
        <v>104</v>
      </c>
      <c r="C46" s="23" t="s">
        <v>98</v>
      </c>
      <c r="D46" s="97" t="s">
        <v>118</v>
      </c>
      <c r="E46" s="13"/>
      <c r="F46" s="83"/>
      <c r="G46" s="9" t="str">
        <f>IF(SUM(G47:G51)=1,"","Nerovná se 100 %")</f>
        <v>Nerovná se 100 %</v>
      </c>
      <c r="H46" s="108">
        <v>0.5</v>
      </c>
      <c r="I46" s="108">
        <v>0.5</v>
      </c>
      <c r="J46" s="116" t="str">
        <f>IF(SUM(J47:J51)=$F46*$H46,"","Nerovná se paušální ceně")</f>
        <v/>
      </c>
      <c r="K46" s="113" t="str">
        <f>IF(SUM(K47:K51)=$F46*$I46,"","Nerovná se paušální ceně")</f>
        <v/>
      </c>
    </row>
    <row r="47" spans="1:15" ht="15.6" customHeight="1" x14ac:dyDescent="0.25">
      <c r="A47" s="80"/>
      <c r="B47" s="1"/>
      <c r="C47" s="127" t="s">
        <v>165</v>
      </c>
      <c r="D47" s="100" t="str">
        <f>$D$46</f>
        <v>X</v>
      </c>
      <c r="E47" s="77" t="s">
        <v>49</v>
      </c>
      <c r="F47" s="84"/>
      <c r="G47" s="65"/>
      <c r="H47" s="109">
        <f t="shared" ref="H47:H50" si="21">$H$46*$G47/100%</f>
        <v>0</v>
      </c>
      <c r="I47" s="109">
        <f t="shared" ref="I47:I50" si="22">$I$46*$G47/100%</f>
        <v>0</v>
      </c>
      <c r="J47" s="115">
        <f>$F$46*H47</f>
        <v>0</v>
      </c>
      <c r="K47" s="112">
        <f>$F$46*I47</f>
        <v>0</v>
      </c>
    </row>
    <row r="48" spans="1:15" ht="15.6" customHeight="1" x14ac:dyDescent="0.25">
      <c r="A48" s="80"/>
      <c r="B48" s="1"/>
      <c r="C48" s="127" t="s">
        <v>166</v>
      </c>
      <c r="D48" s="100" t="str">
        <f t="shared" ref="D48:D51" si="23">$D$46</f>
        <v>X</v>
      </c>
      <c r="E48" s="77" t="s">
        <v>49</v>
      </c>
      <c r="F48" s="84"/>
      <c r="G48" s="65"/>
      <c r="H48" s="109">
        <f t="shared" si="21"/>
        <v>0</v>
      </c>
      <c r="I48" s="109">
        <f>$I$46*$G48/100%</f>
        <v>0</v>
      </c>
      <c r="J48" s="115">
        <f t="shared" ref="J48:J49" si="24">$F$46*H48</f>
        <v>0</v>
      </c>
      <c r="K48" s="112">
        <f t="shared" ref="K48:K51" si="25">$F$46*I48</f>
        <v>0</v>
      </c>
    </row>
    <row r="49" spans="1:15" ht="15.6" customHeight="1" x14ac:dyDescent="0.25">
      <c r="A49" s="80"/>
      <c r="B49" s="1"/>
      <c r="C49" s="103" t="s">
        <v>129</v>
      </c>
      <c r="D49" s="100" t="str">
        <f t="shared" si="23"/>
        <v>X</v>
      </c>
      <c r="E49" s="77" t="s">
        <v>49</v>
      </c>
      <c r="F49" s="84"/>
      <c r="G49" s="65"/>
      <c r="H49" s="109">
        <f>$H$46*$G49/100%</f>
        <v>0</v>
      </c>
      <c r="I49" s="109">
        <f t="shared" si="22"/>
        <v>0</v>
      </c>
      <c r="J49" s="115">
        <f t="shared" si="24"/>
        <v>0</v>
      </c>
      <c r="K49" s="112">
        <f t="shared" si="25"/>
        <v>0</v>
      </c>
    </row>
    <row r="50" spans="1:15" ht="15.6" customHeight="1" x14ac:dyDescent="0.25">
      <c r="A50" s="80"/>
      <c r="B50" s="1"/>
      <c r="C50" s="127" t="s">
        <v>168</v>
      </c>
      <c r="D50" s="100" t="str">
        <f>$D$46</f>
        <v>X</v>
      </c>
      <c r="E50" s="77" t="s">
        <v>49</v>
      </c>
      <c r="F50" s="84"/>
      <c r="G50" s="65"/>
      <c r="H50" s="109">
        <f t="shared" si="21"/>
        <v>0</v>
      </c>
      <c r="I50" s="109">
        <f t="shared" si="22"/>
        <v>0</v>
      </c>
      <c r="J50" s="115">
        <f>$F$46*H50</f>
        <v>0</v>
      </c>
      <c r="K50" s="112">
        <f t="shared" si="25"/>
        <v>0</v>
      </c>
    </row>
    <row r="51" spans="1:15" ht="15.6" customHeight="1" x14ac:dyDescent="0.25">
      <c r="A51" s="80"/>
      <c r="B51" s="1"/>
      <c r="C51" s="104" t="s">
        <v>130</v>
      </c>
      <c r="D51" s="100" t="str">
        <f t="shared" si="23"/>
        <v>X</v>
      </c>
      <c r="E51" s="77" t="s">
        <v>50</v>
      </c>
      <c r="F51" s="84"/>
      <c r="G51" s="65">
        <v>0.2</v>
      </c>
      <c r="H51" s="109">
        <f>$H$46*$G51/100%</f>
        <v>0.1</v>
      </c>
      <c r="I51" s="109">
        <f>$I$46*$G51/100%</f>
        <v>0.1</v>
      </c>
      <c r="J51" s="115">
        <f>$F$46*H51</f>
        <v>0</v>
      </c>
      <c r="K51" s="112">
        <f t="shared" si="25"/>
        <v>0</v>
      </c>
      <c r="O51" s="31"/>
    </row>
    <row r="52" spans="1:15" ht="15.6" customHeight="1" x14ac:dyDescent="0.25">
      <c r="A52" s="79" t="s">
        <v>94</v>
      </c>
      <c r="B52" s="5">
        <v>105</v>
      </c>
      <c r="C52" s="23" t="s">
        <v>99</v>
      </c>
      <c r="D52" s="97" t="s">
        <v>118</v>
      </c>
      <c r="E52" s="13"/>
      <c r="F52" s="83"/>
      <c r="G52" s="9">
        <v>1</v>
      </c>
      <c r="H52" s="108">
        <v>0.5</v>
      </c>
      <c r="I52" s="108">
        <v>0.5</v>
      </c>
      <c r="J52" s="115">
        <f>$F$52*H52</f>
        <v>0</v>
      </c>
      <c r="K52" s="112">
        <f>$F$52*I52</f>
        <v>0</v>
      </c>
    </row>
    <row r="53" spans="1:15" ht="28.15" customHeight="1" x14ac:dyDescent="0.25">
      <c r="A53" s="79" t="s">
        <v>94</v>
      </c>
      <c r="B53" s="5">
        <v>106</v>
      </c>
      <c r="C53" s="23" t="s">
        <v>186</v>
      </c>
      <c r="D53" s="97" t="s">
        <v>118</v>
      </c>
      <c r="E53" s="13"/>
      <c r="F53" s="83"/>
      <c r="G53" s="9" t="str">
        <f>IF(SUM(G54:G58)=1,"","Nerovná se 100 %")</f>
        <v>Nerovná se 100 %</v>
      </c>
      <c r="H53" s="108">
        <v>0.5</v>
      </c>
      <c r="I53" s="108">
        <v>0.5</v>
      </c>
      <c r="J53" s="116" t="str">
        <f>IF(SUM(J54:J58)=$F53*$H53,"","Nerovná se paušální ceně")</f>
        <v/>
      </c>
      <c r="K53" s="113" t="str">
        <f>IF(SUM(K54:K58)=$F53*$I53,"","Nerovná se paušální ceně")</f>
        <v/>
      </c>
    </row>
    <row r="54" spans="1:15" ht="15.6" customHeight="1" x14ac:dyDescent="0.25">
      <c r="A54" s="80"/>
      <c r="B54" s="1"/>
      <c r="C54" s="127" t="s">
        <v>165</v>
      </c>
      <c r="D54" s="100" t="str">
        <f>$D$53</f>
        <v>X</v>
      </c>
      <c r="E54" s="77" t="s">
        <v>49</v>
      </c>
      <c r="F54" s="84"/>
      <c r="G54" s="65"/>
      <c r="H54" s="109">
        <f>$H$53*$G54/100%</f>
        <v>0</v>
      </c>
      <c r="I54" s="109">
        <f t="shared" ref="I54:I56" si="26">$I$53*$G54/100%</f>
        <v>0</v>
      </c>
      <c r="J54" s="115">
        <f>$F$53*H54</f>
        <v>0</v>
      </c>
      <c r="K54" s="112">
        <f>$F$53*I54</f>
        <v>0</v>
      </c>
    </row>
    <row r="55" spans="1:15" ht="15.6" customHeight="1" x14ac:dyDescent="0.25">
      <c r="A55" s="80"/>
      <c r="B55" s="1"/>
      <c r="C55" s="127" t="s">
        <v>166</v>
      </c>
      <c r="D55" s="100" t="str">
        <f t="shared" ref="D55:D58" si="27">$D$53</f>
        <v>X</v>
      </c>
      <c r="E55" s="77" t="s">
        <v>49</v>
      </c>
      <c r="F55" s="84"/>
      <c r="G55" s="65"/>
      <c r="H55" s="109">
        <f>$H$53*$G55/100%</f>
        <v>0</v>
      </c>
      <c r="I55" s="109">
        <f t="shared" si="26"/>
        <v>0</v>
      </c>
      <c r="J55" s="115">
        <f t="shared" ref="J55:J58" si="28">$F$53*H55</f>
        <v>0</v>
      </c>
      <c r="K55" s="112">
        <f t="shared" ref="K55:K58" si="29">$F$53*I55</f>
        <v>0</v>
      </c>
    </row>
    <row r="56" spans="1:15" ht="15.6" customHeight="1" x14ac:dyDescent="0.25">
      <c r="A56" s="80"/>
      <c r="B56" s="1"/>
      <c r="C56" s="103" t="s">
        <v>129</v>
      </c>
      <c r="D56" s="100" t="str">
        <f t="shared" si="27"/>
        <v>X</v>
      </c>
      <c r="E56" s="77" t="s">
        <v>49</v>
      </c>
      <c r="F56" s="84"/>
      <c r="G56" s="65"/>
      <c r="H56" s="109">
        <f t="shared" ref="H56:H57" si="30">$H$53*$G56/100%</f>
        <v>0</v>
      </c>
      <c r="I56" s="109">
        <f t="shared" si="26"/>
        <v>0</v>
      </c>
      <c r="J56" s="115">
        <f t="shared" si="28"/>
        <v>0</v>
      </c>
      <c r="K56" s="112">
        <f t="shared" si="29"/>
        <v>0</v>
      </c>
    </row>
    <row r="57" spans="1:15" ht="15.6" customHeight="1" x14ac:dyDescent="0.25">
      <c r="A57" s="80"/>
      <c r="B57" s="1"/>
      <c r="C57" s="127" t="s">
        <v>168</v>
      </c>
      <c r="D57" s="100" t="str">
        <f t="shared" si="27"/>
        <v>X</v>
      </c>
      <c r="E57" s="77" t="s">
        <v>49</v>
      </c>
      <c r="F57" s="84"/>
      <c r="G57" s="65"/>
      <c r="H57" s="109">
        <f t="shared" si="30"/>
        <v>0</v>
      </c>
      <c r="I57" s="109">
        <f>$I$53*$G57/100%</f>
        <v>0</v>
      </c>
      <c r="J57" s="115">
        <f t="shared" si="28"/>
        <v>0</v>
      </c>
      <c r="K57" s="112">
        <f>$F$53*I57</f>
        <v>0</v>
      </c>
    </row>
    <row r="58" spans="1:15" ht="15.6" customHeight="1" x14ac:dyDescent="0.25">
      <c r="A58" s="80"/>
      <c r="B58" s="1"/>
      <c r="C58" s="104" t="s">
        <v>130</v>
      </c>
      <c r="D58" s="100" t="str">
        <f t="shared" si="27"/>
        <v>X</v>
      </c>
      <c r="E58" s="77" t="s">
        <v>50</v>
      </c>
      <c r="F58" s="84"/>
      <c r="G58" s="65">
        <v>0.2</v>
      </c>
      <c r="H58" s="109">
        <f>$H$53*$G58/100%</f>
        <v>0.1</v>
      </c>
      <c r="I58" s="109">
        <f>$I$53*$G58/100%</f>
        <v>0.1</v>
      </c>
      <c r="J58" s="115">
        <f t="shared" si="28"/>
        <v>0</v>
      </c>
      <c r="K58" s="112">
        <f t="shared" si="29"/>
        <v>0</v>
      </c>
      <c r="O58" s="31"/>
    </row>
    <row r="59" spans="1:15" ht="15.6" customHeight="1" x14ac:dyDescent="0.25">
      <c r="A59" s="79" t="s">
        <v>94</v>
      </c>
      <c r="B59" s="5">
        <v>107</v>
      </c>
      <c r="C59" s="23" t="s">
        <v>100</v>
      </c>
      <c r="D59" s="97" t="s">
        <v>118</v>
      </c>
      <c r="E59" s="13"/>
      <c r="F59" s="83"/>
      <c r="G59" s="9" t="str">
        <f>IF(SUM(G60:G64)=1,"","Nerovná se 100 %")</f>
        <v>Nerovná se 100 %</v>
      </c>
      <c r="H59" s="108">
        <v>0.5</v>
      </c>
      <c r="I59" s="108">
        <v>0.5</v>
      </c>
      <c r="J59" s="116" t="str">
        <f>IF(SUM(J60:J64)=$F59*$H59,"","Nerovná se paušální ceně")</f>
        <v/>
      </c>
      <c r="K59" s="113" t="str">
        <f>IF(SUM(K60:K64)=$F59*$I59,"","Nerovná se paušální ceně")</f>
        <v/>
      </c>
    </row>
    <row r="60" spans="1:15" ht="15.6" customHeight="1" x14ac:dyDescent="0.25">
      <c r="A60" s="80"/>
      <c r="B60" s="1"/>
      <c r="C60" s="127" t="s">
        <v>165</v>
      </c>
      <c r="D60" s="100" t="str">
        <f>$D$59</f>
        <v>X</v>
      </c>
      <c r="E60" s="77" t="s">
        <v>49</v>
      </c>
      <c r="F60" s="84"/>
      <c r="G60" s="65"/>
      <c r="H60" s="109">
        <f t="shared" ref="H60:H63" si="31">$H$59*$G60/100%</f>
        <v>0</v>
      </c>
      <c r="I60" s="109">
        <f t="shared" ref="I60:I63" si="32">$I$59*$G60/100%</f>
        <v>0</v>
      </c>
      <c r="J60" s="115">
        <f>$F$59*H60</f>
        <v>0</v>
      </c>
      <c r="K60" s="112">
        <f>$F$59*I60</f>
        <v>0</v>
      </c>
    </row>
    <row r="61" spans="1:15" ht="15.6" customHeight="1" x14ac:dyDescent="0.25">
      <c r="A61" s="80"/>
      <c r="B61" s="1"/>
      <c r="C61" s="127" t="s">
        <v>166</v>
      </c>
      <c r="D61" s="100" t="str">
        <f t="shared" ref="D61:D64" si="33">$D$59</f>
        <v>X</v>
      </c>
      <c r="E61" s="77" t="s">
        <v>49</v>
      </c>
      <c r="F61" s="84"/>
      <c r="G61" s="65"/>
      <c r="H61" s="109">
        <f t="shared" si="31"/>
        <v>0</v>
      </c>
      <c r="I61" s="109">
        <f t="shared" si="32"/>
        <v>0</v>
      </c>
      <c r="J61" s="115">
        <f t="shared" ref="J61:J64" si="34">$F$59*H61</f>
        <v>0</v>
      </c>
      <c r="K61" s="112">
        <f t="shared" ref="K61:K64" si="35">$F$59*I61</f>
        <v>0</v>
      </c>
    </row>
    <row r="62" spans="1:15" ht="15.6" customHeight="1" x14ac:dyDescent="0.25">
      <c r="A62" s="80"/>
      <c r="B62" s="1"/>
      <c r="C62" s="103" t="s">
        <v>129</v>
      </c>
      <c r="D62" s="100" t="str">
        <f t="shared" si="33"/>
        <v>X</v>
      </c>
      <c r="E62" s="77" t="s">
        <v>49</v>
      </c>
      <c r="F62" s="84"/>
      <c r="G62" s="65"/>
      <c r="H62" s="109">
        <f t="shared" si="31"/>
        <v>0</v>
      </c>
      <c r="I62" s="109">
        <f t="shared" si="32"/>
        <v>0</v>
      </c>
      <c r="J62" s="115">
        <f t="shared" si="34"/>
        <v>0</v>
      </c>
      <c r="K62" s="112">
        <f>$F$59*I62</f>
        <v>0</v>
      </c>
    </row>
    <row r="63" spans="1:15" ht="15.6" customHeight="1" x14ac:dyDescent="0.25">
      <c r="A63" s="80"/>
      <c r="B63" s="1"/>
      <c r="C63" s="127" t="s">
        <v>168</v>
      </c>
      <c r="D63" s="100" t="str">
        <f t="shared" si="33"/>
        <v>X</v>
      </c>
      <c r="E63" s="77" t="s">
        <v>49</v>
      </c>
      <c r="F63" s="84"/>
      <c r="G63" s="65"/>
      <c r="H63" s="109">
        <f t="shared" si="31"/>
        <v>0</v>
      </c>
      <c r="I63" s="109">
        <f t="shared" si="32"/>
        <v>0</v>
      </c>
      <c r="J63" s="115">
        <f t="shared" si="34"/>
        <v>0</v>
      </c>
      <c r="K63" s="112">
        <f t="shared" si="35"/>
        <v>0</v>
      </c>
    </row>
    <row r="64" spans="1:15" ht="15.6" customHeight="1" x14ac:dyDescent="0.25">
      <c r="A64" s="80"/>
      <c r="B64" s="1"/>
      <c r="C64" s="104" t="s">
        <v>130</v>
      </c>
      <c r="D64" s="100" t="str">
        <f t="shared" si="33"/>
        <v>X</v>
      </c>
      <c r="E64" s="77" t="s">
        <v>50</v>
      </c>
      <c r="F64" s="84"/>
      <c r="G64" s="65">
        <v>0.2</v>
      </c>
      <c r="H64" s="109">
        <f>$H$59*$G64/100%</f>
        <v>0.1</v>
      </c>
      <c r="I64" s="109">
        <f>$I$59*$G64/100%</f>
        <v>0.1</v>
      </c>
      <c r="J64" s="115">
        <f t="shared" si="34"/>
        <v>0</v>
      </c>
      <c r="K64" s="112">
        <f t="shared" si="35"/>
        <v>0</v>
      </c>
      <c r="O64" s="31"/>
    </row>
    <row r="65" spans="1:15" ht="30.6" customHeight="1" x14ac:dyDescent="0.25">
      <c r="A65" s="79" t="s">
        <v>94</v>
      </c>
      <c r="B65" s="5">
        <v>108</v>
      </c>
      <c r="C65" s="23" t="s">
        <v>172</v>
      </c>
      <c r="D65" s="97" t="s">
        <v>118</v>
      </c>
      <c r="E65" s="13"/>
      <c r="F65" s="83"/>
      <c r="G65" s="9" t="str">
        <f>IF(SUM(G66:G70)=1,"","Nerovná se 100 %")</f>
        <v>Nerovná se 100 %</v>
      </c>
      <c r="H65" s="108">
        <v>0.5</v>
      </c>
      <c r="I65" s="108">
        <v>0.5</v>
      </c>
      <c r="J65" s="116" t="str">
        <f>IF(SUM(J66:J70)=$F65*$H65,"","Nerovná se paušální ceně")</f>
        <v/>
      </c>
      <c r="K65" s="113" t="str">
        <f>IF(SUM(K66:K70)=$F65*$I65,"","Nerovná se paušální ceně")</f>
        <v/>
      </c>
      <c r="O65" s="31"/>
    </row>
    <row r="66" spans="1:15" ht="15.6" customHeight="1" x14ac:dyDescent="0.25">
      <c r="A66" s="80"/>
      <c r="B66" s="1"/>
      <c r="C66" s="127" t="s">
        <v>165</v>
      </c>
      <c r="D66" s="100" t="str">
        <f>$D$59</f>
        <v>X</v>
      </c>
      <c r="E66" s="77" t="s">
        <v>49</v>
      </c>
      <c r="F66" s="84"/>
      <c r="G66" s="65"/>
      <c r="H66" s="109">
        <f t="shared" ref="H66:H69" si="36">$H$59*$G66/100%</f>
        <v>0</v>
      </c>
      <c r="I66" s="109">
        <f t="shared" ref="I66:I69" si="37">$I$59*$G66/100%</f>
        <v>0</v>
      </c>
      <c r="J66" s="115">
        <f>$F$65*H66</f>
        <v>0</v>
      </c>
      <c r="K66" s="115">
        <f>$F$65*I66</f>
        <v>0</v>
      </c>
      <c r="O66" s="31"/>
    </row>
    <row r="67" spans="1:15" ht="15.6" customHeight="1" x14ac:dyDescent="0.25">
      <c r="A67" s="80"/>
      <c r="B67" s="1"/>
      <c r="C67" s="127" t="s">
        <v>166</v>
      </c>
      <c r="D67" s="100" t="str">
        <f t="shared" ref="D67:D70" si="38">$D$59</f>
        <v>X</v>
      </c>
      <c r="E67" s="77" t="s">
        <v>49</v>
      </c>
      <c r="F67" s="84"/>
      <c r="G67" s="65"/>
      <c r="H67" s="109">
        <f t="shared" si="36"/>
        <v>0</v>
      </c>
      <c r="I67" s="109">
        <f t="shared" si="37"/>
        <v>0</v>
      </c>
      <c r="J67" s="115">
        <f t="shared" ref="J67:K70" si="39">$F$65*H67</f>
        <v>0</v>
      </c>
      <c r="K67" s="115">
        <f t="shared" si="39"/>
        <v>0</v>
      </c>
      <c r="O67" s="31"/>
    </row>
    <row r="68" spans="1:15" ht="15.6" customHeight="1" x14ac:dyDescent="0.25">
      <c r="A68" s="80"/>
      <c r="B68" s="1"/>
      <c r="C68" s="103" t="s">
        <v>129</v>
      </c>
      <c r="D68" s="100" t="str">
        <f t="shared" si="38"/>
        <v>X</v>
      </c>
      <c r="E68" s="77" t="s">
        <v>49</v>
      </c>
      <c r="F68" s="84"/>
      <c r="G68" s="65"/>
      <c r="H68" s="109">
        <f t="shared" si="36"/>
        <v>0</v>
      </c>
      <c r="I68" s="109">
        <f t="shared" si="37"/>
        <v>0</v>
      </c>
      <c r="J68" s="115">
        <f t="shared" si="39"/>
        <v>0</v>
      </c>
      <c r="K68" s="115">
        <f t="shared" si="39"/>
        <v>0</v>
      </c>
      <c r="O68" s="31"/>
    </row>
    <row r="69" spans="1:15" ht="15.6" customHeight="1" x14ac:dyDescent="0.25">
      <c r="A69" s="80"/>
      <c r="B69" s="1"/>
      <c r="C69" s="127" t="s">
        <v>168</v>
      </c>
      <c r="D69" s="100" t="str">
        <f t="shared" si="38"/>
        <v>X</v>
      </c>
      <c r="E69" s="77" t="s">
        <v>49</v>
      </c>
      <c r="F69" s="84"/>
      <c r="G69" s="65"/>
      <c r="H69" s="109">
        <f t="shared" si="36"/>
        <v>0</v>
      </c>
      <c r="I69" s="109">
        <f t="shared" si="37"/>
        <v>0</v>
      </c>
      <c r="J69" s="115">
        <f t="shared" si="39"/>
        <v>0</v>
      </c>
      <c r="K69" s="115">
        <f t="shared" si="39"/>
        <v>0</v>
      </c>
      <c r="O69" s="31"/>
    </row>
    <row r="70" spans="1:15" ht="15.6" customHeight="1" x14ac:dyDescent="0.25">
      <c r="A70" s="80"/>
      <c r="B70" s="1"/>
      <c r="C70" s="104" t="s">
        <v>130</v>
      </c>
      <c r="D70" s="100" t="str">
        <f t="shared" si="38"/>
        <v>X</v>
      </c>
      <c r="E70" s="77" t="s">
        <v>50</v>
      </c>
      <c r="F70" s="84"/>
      <c r="G70" s="65">
        <v>0.2</v>
      </c>
      <c r="H70" s="109">
        <f>$H$59*$G70/100%</f>
        <v>0.1</v>
      </c>
      <c r="I70" s="109">
        <f>$I$59*$G70/100%</f>
        <v>0.1</v>
      </c>
      <c r="J70" s="115">
        <f t="shared" si="39"/>
        <v>0</v>
      </c>
      <c r="K70" s="115">
        <f t="shared" si="39"/>
        <v>0</v>
      </c>
      <c r="O70" s="31"/>
    </row>
    <row r="71" spans="1:15" ht="15.6" customHeight="1" x14ac:dyDescent="0.25">
      <c r="A71" s="79" t="s">
        <v>94</v>
      </c>
      <c r="B71" s="5">
        <v>109</v>
      </c>
      <c r="C71" s="23" t="s">
        <v>185</v>
      </c>
      <c r="D71" s="97" t="s">
        <v>118</v>
      </c>
      <c r="E71" s="13"/>
      <c r="F71" s="83"/>
      <c r="G71" s="9" t="str">
        <f>IF(SUM(G72:G75)=1,"","Nerovná se 100 %")</f>
        <v>Nerovná se 100 %</v>
      </c>
      <c r="H71" s="108">
        <v>0.5</v>
      </c>
      <c r="I71" s="108">
        <v>0.5</v>
      </c>
      <c r="J71" s="116" t="str">
        <f>IF(SUM(J74:J75)=$F71*$H71,"","Nerovná se paušální ceně")</f>
        <v/>
      </c>
      <c r="K71" s="113" t="str">
        <f>IF(SUM(K74:K75)=$F71*$H71,"","Nerovná se paušální ceně")</f>
        <v/>
      </c>
    </row>
    <row r="72" spans="1:15" ht="15.6" customHeight="1" x14ac:dyDescent="0.25">
      <c r="A72" s="80"/>
      <c r="B72" s="1"/>
      <c r="C72" s="141" t="s">
        <v>184</v>
      </c>
      <c r="D72" s="100" t="str">
        <f>$D$71</f>
        <v>X</v>
      </c>
      <c r="E72" s="77" t="s">
        <v>49</v>
      </c>
      <c r="F72" s="146"/>
      <c r="G72" s="145"/>
      <c r="H72" s="139">
        <f t="shared" ref="H72:H73" si="40">$H$71*$G72/100%</f>
        <v>0</v>
      </c>
      <c r="I72" s="139">
        <f t="shared" ref="I72:I73" si="41">$I$71*$G72/100%</f>
        <v>0</v>
      </c>
      <c r="J72" s="115">
        <f t="shared" ref="J72:K75" si="42">$F$71*H72</f>
        <v>0</v>
      </c>
      <c r="K72" s="112">
        <f t="shared" si="42"/>
        <v>0</v>
      </c>
    </row>
    <row r="73" spans="1:15" ht="15.6" customHeight="1" x14ac:dyDescent="0.25">
      <c r="A73" s="80"/>
      <c r="B73" s="1"/>
      <c r="C73" s="142" t="s">
        <v>171</v>
      </c>
      <c r="D73" s="100" t="str">
        <f>$D$71</f>
        <v>X</v>
      </c>
      <c r="E73" s="77" t="s">
        <v>50</v>
      </c>
      <c r="F73" s="146"/>
      <c r="G73" s="145"/>
      <c r="H73" s="139">
        <f t="shared" si="40"/>
        <v>0</v>
      </c>
      <c r="I73" s="139">
        <f t="shared" si="41"/>
        <v>0</v>
      </c>
      <c r="J73" s="115">
        <f t="shared" si="42"/>
        <v>0</v>
      </c>
      <c r="K73" s="112">
        <f t="shared" si="42"/>
        <v>0</v>
      </c>
    </row>
    <row r="74" spans="1:15" ht="15.6" customHeight="1" x14ac:dyDescent="0.25">
      <c r="A74" s="80"/>
      <c r="B74" s="1"/>
      <c r="C74" s="141" t="s">
        <v>128</v>
      </c>
      <c r="D74" s="100" t="str">
        <f>$D$71</f>
        <v>X</v>
      </c>
      <c r="E74" s="77" t="s">
        <v>49</v>
      </c>
      <c r="F74" s="84"/>
      <c r="G74" s="65"/>
      <c r="H74" s="109">
        <f>$H$71*$G74/100%</f>
        <v>0</v>
      </c>
      <c r="I74" s="109">
        <f>$I$71*$G74/100%</f>
        <v>0</v>
      </c>
      <c r="J74" s="115">
        <f t="shared" si="42"/>
        <v>0</v>
      </c>
      <c r="K74" s="112">
        <f t="shared" si="42"/>
        <v>0</v>
      </c>
    </row>
    <row r="75" spans="1:15" ht="15.6" customHeight="1" x14ac:dyDescent="0.25">
      <c r="A75" s="80"/>
      <c r="B75" s="1"/>
      <c r="C75" s="104" t="s">
        <v>130</v>
      </c>
      <c r="D75" s="100" t="str">
        <f>$D$71</f>
        <v>X</v>
      </c>
      <c r="E75" s="77" t="s">
        <v>50</v>
      </c>
      <c r="F75" s="84"/>
      <c r="G75" s="65">
        <v>0.2</v>
      </c>
      <c r="H75" s="109">
        <f>$H$71*$G75/100%</f>
        <v>0.1</v>
      </c>
      <c r="I75" s="109">
        <f>$I$71*$G75/100%</f>
        <v>0.1</v>
      </c>
      <c r="J75" s="115">
        <f t="shared" si="42"/>
        <v>0</v>
      </c>
      <c r="K75" s="112">
        <f t="shared" si="42"/>
        <v>0</v>
      </c>
      <c r="O75" s="31"/>
    </row>
    <row r="76" spans="1:15" ht="15.6" customHeight="1" x14ac:dyDescent="0.25">
      <c r="A76" s="79" t="s">
        <v>94</v>
      </c>
      <c r="B76" s="5">
        <v>111</v>
      </c>
      <c r="C76" s="23" t="s">
        <v>101</v>
      </c>
      <c r="D76" s="97" t="s">
        <v>118</v>
      </c>
      <c r="E76" s="13"/>
      <c r="F76" s="83"/>
      <c r="G76" s="9">
        <v>1</v>
      </c>
      <c r="H76" s="108">
        <v>0.5</v>
      </c>
      <c r="I76" s="108">
        <v>0.5</v>
      </c>
      <c r="J76" s="115">
        <f>$F76*H76</f>
        <v>0</v>
      </c>
      <c r="K76" s="112">
        <f>$F76*I76</f>
        <v>0</v>
      </c>
    </row>
    <row r="77" spans="1:15" ht="15.6" customHeight="1" x14ac:dyDescent="0.25">
      <c r="A77" s="128" t="s">
        <v>94</v>
      </c>
      <c r="B77" s="129" t="s">
        <v>169</v>
      </c>
      <c r="C77" s="125" t="s">
        <v>162</v>
      </c>
      <c r="D77" s="129" t="s">
        <v>118</v>
      </c>
      <c r="E77" s="130"/>
      <c r="F77" s="83"/>
      <c r="G77" s="131" t="str">
        <f>IF(SUM(G78:G82)=1,"","Nerovná se 100 %")</f>
        <v>Nerovná se 100 %</v>
      </c>
      <c r="H77" s="132">
        <v>0.5</v>
      </c>
      <c r="I77" s="132">
        <v>0.5</v>
      </c>
      <c r="J77" s="115"/>
      <c r="K77" s="133"/>
    </row>
    <row r="78" spans="1:15" ht="15.6" customHeight="1" x14ac:dyDescent="0.25">
      <c r="A78" s="134"/>
      <c r="B78" s="135"/>
      <c r="C78" s="127" t="s">
        <v>170</v>
      </c>
      <c r="D78" s="136" t="str">
        <f>$D$59</f>
        <v>X</v>
      </c>
      <c r="E78" s="137" t="s">
        <v>49</v>
      </c>
      <c r="F78" s="84"/>
      <c r="G78" s="138"/>
      <c r="H78" s="139">
        <f t="shared" ref="H78:H81" si="43">$H$71*$G78/100%</f>
        <v>0</v>
      </c>
      <c r="I78" s="139">
        <f t="shared" ref="I78:I81" si="44">$I$71*$G78/100%</f>
        <v>0</v>
      </c>
      <c r="J78" s="115">
        <f>$F$77*H78</f>
        <v>0</v>
      </c>
      <c r="K78" s="115">
        <f>$F$77*I78</f>
        <v>0</v>
      </c>
    </row>
    <row r="79" spans="1:15" ht="15.6" customHeight="1" x14ac:dyDescent="0.25">
      <c r="A79" s="134"/>
      <c r="B79" s="135"/>
      <c r="C79" s="127" t="s">
        <v>171</v>
      </c>
      <c r="D79" s="136" t="str">
        <f t="shared" ref="D79:D82" si="45">$D$59</f>
        <v>X</v>
      </c>
      <c r="E79" s="137" t="s">
        <v>49</v>
      </c>
      <c r="F79" s="84"/>
      <c r="G79" s="138"/>
      <c r="H79" s="139">
        <f t="shared" si="43"/>
        <v>0</v>
      </c>
      <c r="I79" s="139">
        <f t="shared" si="44"/>
        <v>0</v>
      </c>
      <c r="J79" s="115">
        <f t="shared" ref="J79:K82" si="46">$F$77*H79</f>
        <v>0</v>
      </c>
      <c r="K79" s="115">
        <f t="shared" si="46"/>
        <v>0</v>
      </c>
    </row>
    <row r="80" spans="1:15" ht="15.6" customHeight="1" x14ac:dyDescent="0.25">
      <c r="A80" s="134"/>
      <c r="B80" s="135"/>
      <c r="C80" s="127" t="s">
        <v>129</v>
      </c>
      <c r="D80" s="136" t="str">
        <f t="shared" si="45"/>
        <v>X</v>
      </c>
      <c r="E80" s="137" t="s">
        <v>49</v>
      </c>
      <c r="F80" s="84"/>
      <c r="G80" s="138"/>
      <c r="H80" s="139">
        <f t="shared" si="43"/>
        <v>0</v>
      </c>
      <c r="I80" s="139">
        <f t="shared" si="44"/>
        <v>0</v>
      </c>
      <c r="J80" s="115">
        <f t="shared" si="46"/>
        <v>0</v>
      </c>
      <c r="K80" s="115">
        <f t="shared" si="46"/>
        <v>0</v>
      </c>
    </row>
    <row r="81" spans="1:11" ht="15.6" customHeight="1" x14ac:dyDescent="0.25">
      <c r="A81" s="134"/>
      <c r="B81" s="135"/>
      <c r="C81" s="127" t="s">
        <v>128</v>
      </c>
      <c r="D81" s="136" t="str">
        <f t="shared" si="45"/>
        <v>X</v>
      </c>
      <c r="E81" s="137" t="s">
        <v>49</v>
      </c>
      <c r="F81" s="84"/>
      <c r="G81" s="138"/>
      <c r="H81" s="139">
        <f t="shared" si="43"/>
        <v>0</v>
      </c>
      <c r="I81" s="139">
        <f t="shared" si="44"/>
        <v>0</v>
      </c>
      <c r="J81" s="115">
        <f t="shared" si="46"/>
        <v>0</v>
      </c>
      <c r="K81" s="115">
        <f t="shared" si="46"/>
        <v>0</v>
      </c>
    </row>
    <row r="82" spans="1:11" ht="15.6" customHeight="1" x14ac:dyDescent="0.25">
      <c r="A82" s="134"/>
      <c r="B82" s="135"/>
      <c r="C82" s="104" t="s">
        <v>130</v>
      </c>
      <c r="D82" s="136" t="str">
        <f t="shared" si="45"/>
        <v>X</v>
      </c>
      <c r="E82" s="137" t="s">
        <v>50</v>
      </c>
      <c r="F82" s="84"/>
      <c r="G82" s="138">
        <v>0.2</v>
      </c>
      <c r="H82" s="139">
        <f>$H$71*$G82/100%</f>
        <v>0.1</v>
      </c>
      <c r="I82" s="139">
        <f>$I$71*$G82/100%</f>
        <v>0.1</v>
      </c>
      <c r="J82" s="115">
        <f t="shared" si="46"/>
        <v>0</v>
      </c>
      <c r="K82" s="115">
        <f t="shared" si="46"/>
        <v>0</v>
      </c>
    </row>
    <row r="83" spans="1:11" ht="32.450000000000003" customHeight="1" x14ac:dyDescent="0.25">
      <c r="A83" s="128" t="s">
        <v>116</v>
      </c>
      <c r="B83" s="129"/>
      <c r="C83" s="125" t="s">
        <v>183</v>
      </c>
      <c r="D83" s="97" t="s">
        <v>118</v>
      </c>
      <c r="E83" s="130"/>
      <c r="F83" s="83"/>
      <c r="G83" s="131" t="str">
        <f>IF(SUM(G84:G88)=1,"","Nerovná se 100 %")</f>
        <v>Nerovná se 100 %</v>
      </c>
      <c r="H83" s="132">
        <v>0.5</v>
      </c>
      <c r="I83" s="132">
        <v>0.5</v>
      </c>
      <c r="J83" s="116" t="str">
        <f>IF(SUM(J84:J88)=$F83*$H83,"","Nerovná se paušální ceně")</f>
        <v/>
      </c>
      <c r="K83" s="113" t="str">
        <f>IF(SUM(K84:K88)=$F83*$I83,"","Nerovná se paušální ceně")</f>
        <v/>
      </c>
    </row>
    <row r="84" spans="1:11" ht="15.6" customHeight="1" x14ac:dyDescent="0.25">
      <c r="A84" s="134"/>
      <c r="B84" s="5" t="s">
        <v>173</v>
      </c>
      <c r="C84" s="127" t="s">
        <v>178</v>
      </c>
      <c r="D84" s="136" t="str">
        <f>$D$59</f>
        <v>X</v>
      </c>
      <c r="E84" s="144" t="s">
        <v>187</v>
      </c>
      <c r="F84" s="84"/>
      <c r="G84" s="138"/>
      <c r="H84" s="139">
        <f t="shared" ref="H84:H88" si="47">$H$71*$G84/100%</f>
        <v>0</v>
      </c>
      <c r="I84" s="139">
        <f t="shared" ref="I84:I88" si="48">$I$71*$G84/100%</f>
        <v>0</v>
      </c>
      <c r="J84" s="115">
        <f>$F$83*H84</f>
        <v>0</v>
      </c>
      <c r="K84" s="115">
        <f>$F$83*I84</f>
        <v>0</v>
      </c>
    </row>
    <row r="85" spans="1:11" ht="15.6" customHeight="1" x14ac:dyDescent="0.25">
      <c r="A85" s="134"/>
      <c r="B85" s="129" t="s">
        <v>174</v>
      </c>
      <c r="C85" s="127" t="s">
        <v>179</v>
      </c>
      <c r="D85" s="136" t="str">
        <f t="shared" ref="D85:D88" si="49">$D$59</f>
        <v>X</v>
      </c>
      <c r="E85" s="144" t="s">
        <v>187</v>
      </c>
      <c r="F85" s="84"/>
      <c r="G85" s="138"/>
      <c r="H85" s="139">
        <f t="shared" si="47"/>
        <v>0</v>
      </c>
      <c r="I85" s="139">
        <f t="shared" si="48"/>
        <v>0</v>
      </c>
      <c r="J85" s="115">
        <f t="shared" ref="J85:K88" si="50">$F$83*H85</f>
        <v>0</v>
      </c>
      <c r="K85" s="115">
        <f t="shared" si="50"/>
        <v>0</v>
      </c>
    </row>
    <row r="86" spans="1:11" ht="15.6" customHeight="1" x14ac:dyDescent="0.25">
      <c r="A86" s="134"/>
      <c r="B86" s="5" t="s">
        <v>175</v>
      </c>
      <c r="C86" s="103" t="s">
        <v>180</v>
      </c>
      <c r="D86" s="136" t="str">
        <f t="shared" si="49"/>
        <v>X</v>
      </c>
      <c r="E86" s="144" t="s">
        <v>187</v>
      </c>
      <c r="F86" s="84"/>
      <c r="G86" s="138"/>
      <c r="H86" s="139">
        <f t="shared" si="47"/>
        <v>0</v>
      </c>
      <c r="I86" s="139">
        <f t="shared" si="48"/>
        <v>0</v>
      </c>
      <c r="J86" s="115">
        <f t="shared" si="50"/>
        <v>0</v>
      </c>
      <c r="K86" s="115">
        <f t="shared" si="50"/>
        <v>0</v>
      </c>
    </row>
    <row r="87" spans="1:11" ht="15.6" customHeight="1" x14ac:dyDescent="0.25">
      <c r="A87" s="134"/>
      <c r="B87" s="129" t="s">
        <v>176</v>
      </c>
      <c r="C87" s="127" t="s">
        <v>181</v>
      </c>
      <c r="D87" s="136" t="str">
        <f t="shared" si="49"/>
        <v>X</v>
      </c>
      <c r="E87" s="144" t="s">
        <v>187</v>
      </c>
      <c r="F87" s="84"/>
      <c r="G87" s="138"/>
      <c r="H87" s="139">
        <f t="shared" si="47"/>
        <v>0</v>
      </c>
      <c r="I87" s="139">
        <f t="shared" si="48"/>
        <v>0</v>
      </c>
      <c r="J87" s="115">
        <f t="shared" si="50"/>
        <v>0</v>
      </c>
      <c r="K87" s="115">
        <f t="shared" si="50"/>
        <v>0</v>
      </c>
    </row>
    <row r="88" spans="1:11" ht="15.6" customHeight="1" thickBot="1" x14ac:dyDescent="0.3">
      <c r="A88" s="134"/>
      <c r="B88" s="5" t="s">
        <v>177</v>
      </c>
      <c r="C88" s="104" t="s">
        <v>182</v>
      </c>
      <c r="D88" s="136" t="str">
        <f t="shared" si="49"/>
        <v>X</v>
      </c>
      <c r="E88" s="144" t="s">
        <v>187</v>
      </c>
      <c r="F88" s="84"/>
      <c r="G88" s="138"/>
      <c r="H88" s="139">
        <f t="shared" si="47"/>
        <v>0</v>
      </c>
      <c r="I88" s="139">
        <f t="shared" si="48"/>
        <v>0</v>
      </c>
      <c r="J88" s="115">
        <f t="shared" si="50"/>
        <v>0</v>
      </c>
      <c r="K88" s="115">
        <f t="shared" si="50"/>
        <v>0</v>
      </c>
    </row>
    <row r="89" spans="1:11" s="40" customFormat="1" ht="19.5" thickBot="1" x14ac:dyDescent="0.3">
      <c r="A89" s="196" t="s">
        <v>21</v>
      </c>
      <c r="B89" s="197"/>
      <c r="C89" s="197"/>
      <c r="D89" s="197"/>
      <c r="E89" s="198"/>
      <c r="F89" s="147">
        <f>SUM(F2:F28,F34,F40,F46,F52:F53,F59,F65,F71,F76:F77,F83)</f>
        <v>0</v>
      </c>
      <c r="G89" s="105"/>
      <c r="H89" s="110"/>
      <c r="I89" s="110"/>
      <c r="J89" s="147">
        <f>SUM(J2:J27,J29:J33,J35:J39,J41:J45,J47:J51,J52,J54:J58,J60:J64,J66:J70,J72:J76,J78:J82,J84:J88)</f>
        <v>0</v>
      </c>
      <c r="K89" s="147">
        <f>SUM(K2:K27,K29:K33,K35:K39,K41:K45,K47:K51,K52,K54:K58,K60:K64,K66:K70,K72:K76,K78:K82,K84:K88)</f>
        <v>0</v>
      </c>
    </row>
    <row r="90" spans="1:11" ht="16.5" thickTop="1" x14ac:dyDescent="0.25"/>
  </sheetData>
  <autoFilter ref="A1:O89" xr:uid="{00000000-0001-0000-0400-000000000000}"/>
  <mergeCells count="1">
    <mergeCell ref="A89:E89"/>
  </mergeCells>
  <phoneticPr fontId="41" type="noConversion"/>
  <pageMargins left="0.28999999999999998" right="0.23" top="0.78740157499999996" bottom="0.78740157499999996" header="0.3" footer="0.3"/>
  <pageSetup paperSize="9" scale="56" fitToHeight="0" orientation="landscape" horizontalDpi="4294967293" verticalDpi="4294967293" r:id="rId1"/>
  <headerFooter>
    <oddHeader xml:space="preserve">&amp;L&amp;"-,Tučné"&amp;12Modernizace vozovny Slatina&amp;C&amp;"-,Tučné"&amp;16Rozpad paušální nabídkové ceny&amp;R&amp;"-,Tučné"&amp;12Paušální cena za stavební objekty </oddHeader>
  </headerFooter>
  <rowBreaks count="1" manualBreakCount="1">
    <brk id="51" max="16383" man="1"/>
  </rowBreak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7" tint="0.59999389629810485"/>
    <pageSetUpPr fitToPage="1"/>
  </sheetPr>
  <dimension ref="A1:L25"/>
  <sheetViews>
    <sheetView view="pageLayout" zoomScaleNormal="100" zoomScaleSheetLayoutView="115" workbookViewId="0">
      <selection activeCell="K22" sqref="K22"/>
    </sheetView>
  </sheetViews>
  <sheetFormatPr defaultRowHeight="15.75" x14ac:dyDescent="0.25"/>
  <cols>
    <col min="1" max="1" width="8" style="4" customWidth="1"/>
    <col min="2" max="2" width="6.5703125" style="4" customWidth="1"/>
    <col min="3" max="3" width="60.7109375" style="22" bestFit="1" customWidth="1"/>
    <col min="4" max="4" width="6.28515625" style="22" customWidth="1"/>
    <col min="5" max="5" width="58.42578125" style="22" customWidth="1"/>
    <col min="6" max="6" width="18.140625" style="37" customWidth="1"/>
    <col min="7" max="9" width="22.28515625" style="8" customWidth="1"/>
    <col min="10" max="11" width="24.140625" style="39" customWidth="1"/>
  </cols>
  <sheetData>
    <row r="1" spans="1:12" ht="33" thickTop="1" thickBot="1" x14ac:dyDescent="0.3">
      <c r="A1" s="27" t="s">
        <v>14</v>
      </c>
      <c r="B1" s="41" t="s">
        <v>23</v>
      </c>
      <c r="C1" s="29" t="s">
        <v>19</v>
      </c>
      <c r="D1" s="29" t="s">
        <v>59</v>
      </c>
      <c r="E1" s="28" t="s">
        <v>16</v>
      </c>
      <c r="F1" s="68" t="s">
        <v>33</v>
      </c>
      <c r="G1" s="30" t="s">
        <v>20</v>
      </c>
      <c r="H1" s="107" t="s">
        <v>120</v>
      </c>
      <c r="I1" s="107" t="s">
        <v>119</v>
      </c>
      <c r="J1" s="114" t="s">
        <v>131</v>
      </c>
      <c r="K1" s="111" t="s">
        <v>132</v>
      </c>
      <c r="L1" s="6"/>
    </row>
    <row r="2" spans="1:12" s="7" customFormat="1" ht="16.5" thickTop="1" x14ac:dyDescent="0.25">
      <c r="A2" s="95" t="s">
        <v>116</v>
      </c>
      <c r="B2" s="5">
        <v>501</v>
      </c>
      <c r="C2" s="38" t="s">
        <v>102</v>
      </c>
      <c r="D2" s="101" t="s">
        <v>119</v>
      </c>
      <c r="E2" s="90" t="s">
        <v>60</v>
      </c>
      <c r="F2" s="83"/>
      <c r="G2" s="117">
        <f>SUM(H2:I2)</f>
        <v>1</v>
      </c>
      <c r="H2" s="118">
        <v>0</v>
      </c>
      <c r="I2" s="118">
        <v>1</v>
      </c>
      <c r="J2" s="115">
        <f t="shared" ref="J2:K2" si="0">$F2*H2</f>
        <v>0</v>
      </c>
      <c r="K2" s="112">
        <f t="shared" si="0"/>
        <v>0</v>
      </c>
      <c r="L2" s="6"/>
    </row>
    <row r="3" spans="1:12" x14ac:dyDescent="0.25">
      <c r="A3" s="95" t="s">
        <v>116</v>
      </c>
      <c r="B3" s="5">
        <v>502</v>
      </c>
      <c r="C3" s="38" t="s">
        <v>103</v>
      </c>
      <c r="D3" s="101" t="s">
        <v>120</v>
      </c>
      <c r="E3" s="90" t="s">
        <v>60</v>
      </c>
      <c r="F3" s="83"/>
      <c r="G3" s="9">
        <f t="shared" ref="G3:G16" si="1">SUM(H3:I3)</f>
        <v>1</v>
      </c>
      <c r="H3" s="108">
        <v>1</v>
      </c>
      <c r="I3" s="108">
        <v>0</v>
      </c>
      <c r="J3" s="115">
        <f t="shared" ref="J3:J16" si="2">$F3*H3</f>
        <v>0</v>
      </c>
      <c r="K3" s="112">
        <f t="shared" ref="K3:K16" si="3">$F3*I3</f>
        <v>0</v>
      </c>
    </row>
    <row r="4" spans="1:12" x14ac:dyDescent="0.25">
      <c r="A4" s="95" t="s">
        <v>116</v>
      </c>
      <c r="B4" s="5">
        <v>503</v>
      </c>
      <c r="C4" s="38" t="s">
        <v>104</v>
      </c>
      <c r="D4" s="101" t="s">
        <v>120</v>
      </c>
      <c r="E4" s="90" t="s">
        <v>60</v>
      </c>
      <c r="F4" s="83"/>
      <c r="G4" s="9">
        <f t="shared" si="1"/>
        <v>1</v>
      </c>
      <c r="H4" s="108">
        <v>1</v>
      </c>
      <c r="I4" s="108">
        <v>0</v>
      </c>
      <c r="J4" s="115">
        <f t="shared" si="2"/>
        <v>0</v>
      </c>
      <c r="K4" s="112">
        <f t="shared" si="3"/>
        <v>0</v>
      </c>
    </row>
    <row r="5" spans="1:12" s="7" customFormat="1" x14ac:dyDescent="0.25">
      <c r="A5" s="95" t="s">
        <v>116</v>
      </c>
      <c r="B5" s="5">
        <v>504</v>
      </c>
      <c r="C5" s="38" t="s">
        <v>105</v>
      </c>
      <c r="D5" s="101" t="s">
        <v>119</v>
      </c>
      <c r="E5" s="90" t="s">
        <v>60</v>
      </c>
      <c r="F5" s="83"/>
      <c r="G5" s="9">
        <f t="shared" si="1"/>
        <v>1</v>
      </c>
      <c r="H5" s="108">
        <v>0</v>
      </c>
      <c r="I5" s="108">
        <v>1</v>
      </c>
      <c r="J5" s="115">
        <f t="shared" si="2"/>
        <v>0</v>
      </c>
      <c r="K5" s="112">
        <f t="shared" si="3"/>
        <v>0</v>
      </c>
    </row>
    <row r="6" spans="1:12" x14ac:dyDescent="0.25">
      <c r="A6" s="95" t="s">
        <v>116</v>
      </c>
      <c r="B6" s="5">
        <v>505</v>
      </c>
      <c r="C6" s="38" t="s">
        <v>106</v>
      </c>
      <c r="D6" s="101" t="s">
        <v>118</v>
      </c>
      <c r="E6" s="90" t="s">
        <v>60</v>
      </c>
      <c r="F6" s="83"/>
      <c r="G6" s="9">
        <f t="shared" si="1"/>
        <v>1</v>
      </c>
      <c r="H6" s="108">
        <v>0.5</v>
      </c>
      <c r="I6" s="108">
        <v>0.5</v>
      </c>
      <c r="J6" s="115">
        <f t="shared" si="2"/>
        <v>0</v>
      </c>
      <c r="K6" s="112">
        <f t="shared" si="3"/>
        <v>0</v>
      </c>
    </row>
    <row r="7" spans="1:12" x14ac:dyDescent="0.25">
      <c r="A7" s="95" t="s">
        <v>116</v>
      </c>
      <c r="B7" s="5">
        <v>506</v>
      </c>
      <c r="C7" s="38" t="s">
        <v>107</v>
      </c>
      <c r="D7" s="101" t="s">
        <v>118</v>
      </c>
      <c r="E7" s="90" t="s">
        <v>60</v>
      </c>
      <c r="F7" s="83"/>
      <c r="G7" s="9">
        <f t="shared" si="1"/>
        <v>1</v>
      </c>
      <c r="H7" s="108">
        <v>0.5</v>
      </c>
      <c r="I7" s="108">
        <v>0.5</v>
      </c>
      <c r="J7" s="115">
        <f t="shared" si="2"/>
        <v>0</v>
      </c>
      <c r="K7" s="112">
        <f t="shared" si="3"/>
        <v>0</v>
      </c>
    </row>
    <row r="8" spans="1:12" ht="15.6" customHeight="1" x14ac:dyDescent="0.25">
      <c r="A8" s="95" t="s">
        <v>116</v>
      </c>
      <c r="B8" s="5">
        <v>507</v>
      </c>
      <c r="C8" s="38" t="s">
        <v>108</v>
      </c>
      <c r="D8" s="101" t="s">
        <v>118</v>
      </c>
      <c r="E8" s="90" t="s">
        <v>60</v>
      </c>
      <c r="F8" s="83"/>
      <c r="G8" s="9">
        <f t="shared" si="1"/>
        <v>1</v>
      </c>
      <c r="H8" s="108">
        <v>0.5</v>
      </c>
      <c r="I8" s="108">
        <v>0.5</v>
      </c>
      <c r="J8" s="115">
        <f t="shared" si="2"/>
        <v>0</v>
      </c>
      <c r="K8" s="112">
        <f t="shared" si="3"/>
        <v>0</v>
      </c>
    </row>
    <row r="9" spans="1:12" x14ac:dyDescent="0.25">
      <c r="A9" s="95" t="s">
        <v>116</v>
      </c>
      <c r="B9" s="5">
        <v>508</v>
      </c>
      <c r="C9" s="38" t="s">
        <v>109</v>
      </c>
      <c r="D9" s="101" t="s">
        <v>118</v>
      </c>
      <c r="E9" s="90" t="s">
        <v>60</v>
      </c>
      <c r="F9" s="83"/>
      <c r="G9" s="9">
        <f t="shared" si="1"/>
        <v>1</v>
      </c>
      <c r="H9" s="108">
        <v>0.5</v>
      </c>
      <c r="I9" s="108">
        <v>0.5</v>
      </c>
      <c r="J9" s="115">
        <f t="shared" si="2"/>
        <v>0</v>
      </c>
      <c r="K9" s="112">
        <f t="shared" si="3"/>
        <v>0</v>
      </c>
    </row>
    <row r="10" spans="1:12" x14ac:dyDescent="0.25">
      <c r="A10" s="95" t="s">
        <v>116</v>
      </c>
      <c r="B10" s="5">
        <v>509</v>
      </c>
      <c r="C10" s="38" t="s">
        <v>110</v>
      </c>
      <c r="D10" s="101" t="s">
        <v>120</v>
      </c>
      <c r="E10" s="90" t="s">
        <v>60</v>
      </c>
      <c r="F10" s="83"/>
      <c r="G10" s="9">
        <f t="shared" si="1"/>
        <v>1</v>
      </c>
      <c r="H10" s="108">
        <v>1</v>
      </c>
      <c r="I10" s="108">
        <v>0</v>
      </c>
      <c r="J10" s="115">
        <f t="shared" si="2"/>
        <v>0</v>
      </c>
      <c r="K10" s="112">
        <f t="shared" si="3"/>
        <v>0</v>
      </c>
    </row>
    <row r="11" spans="1:12" s="7" customFormat="1" x14ac:dyDescent="0.25">
      <c r="A11" s="95" t="s">
        <v>116</v>
      </c>
      <c r="B11" s="5">
        <v>510</v>
      </c>
      <c r="C11" s="38" t="s">
        <v>111</v>
      </c>
      <c r="D11" s="101" t="s">
        <v>120</v>
      </c>
      <c r="E11" s="90" t="s">
        <v>60</v>
      </c>
      <c r="F11" s="83"/>
      <c r="G11" s="9">
        <f t="shared" si="1"/>
        <v>1</v>
      </c>
      <c r="H11" s="108">
        <v>1</v>
      </c>
      <c r="I11" s="108">
        <v>0</v>
      </c>
      <c r="J11" s="115">
        <f t="shared" si="2"/>
        <v>0</v>
      </c>
      <c r="K11" s="112">
        <f t="shared" si="3"/>
        <v>0</v>
      </c>
    </row>
    <row r="12" spans="1:12" x14ac:dyDescent="0.25">
      <c r="A12" s="95" t="s">
        <v>116</v>
      </c>
      <c r="B12" s="5">
        <v>511</v>
      </c>
      <c r="C12" s="96" t="s">
        <v>113</v>
      </c>
      <c r="D12" s="101" t="s">
        <v>118</v>
      </c>
      <c r="E12" s="90" t="s">
        <v>60</v>
      </c>
      <c r="F12" s="83"/>
      <c r="G12" s="9">
        <f t="shared" si="1"/>
        <v>1</v>
      </c>
      <c r="H12" s="108">
        <v>0.5</v>
      </c>
      <c r="I12" s="108">
        <v>0.5</v>
      </c>
      <c r="J12" s="115">
        <f t="shared" si="2"/>
        <v>0</v>
      </c>
      <c r="K12" s="112">
        <f t="shared" si="3"/>
        <v>0</v>
      </c>
    </row>
    <row r="13" spans="1:12" x14ac:dyDescent="0.25">
      <c r="A13" s="95" t="s">
        <v>116</v>
      </c>
      <c r="B13" s="5">
        <v>512</v>
      </c>
      <c r="C13" s="38" t="s">
        <v>112</v>
      </c>
      <c r="D13" s="101" t="s">
        <v>118</v>
      </c>
      <c r="E13" s="90" t="s">
        <v>60</v>
      </c>
      <c r="F13" s="83"/>
      <c r="G13" s="9">
        <f t="shared" si="1"/>
        <v>1</v>
      </c>
      <c r="H13" s="108">
        <v>0.5</v>
      </c>
      <c r="I13" s="108">
        <v>0.5</v>
      </c>
      <c r="J13" s="115">
        <f t="shared" si="2"/>
        <v>0</v>
      </c>
      <c r="K13" s="112">
        <f t="shared" si="3"/>
        <v>0</v>
      </c>
    </row>
    <row r="14" spans="1:12" x14ac:dyDescent="0.25">
      <c r="A14" s="95" t="s">
        <v>116</v>
      </c>
      <c r="B14" s="5">
        <v>513</v>
      </c>
      <c r="C14" s="38" t="s">
        <v>156</v>
      </c>
      <c r="D14" s="101" t="s">
        <v>118</v>
      </c>
      <c r="E14" s="90" t="s">
        <v>60</v>
      </c>
      <c r="F14" s="83"/>
      <c r="G14" s="9">
        <f t="shared" si="1"/>
        <v>1</v>
      </c>
      <c r="H14" s="108">
        <v>0.5</v>
      </c>
      <c r="I14" s="108">
        <v>0.5</v>
      </c>
      <c r="J14" s="115">
        <f t="shared" si="2"/>
        <v>0</v>
      </c>
      <c r="K14" s="112">
        <f t="shared" si="3"/>
        <v>0</v>
      </c>
    </row>
    <row r="15" spans="1:12" x14ac:dyDescent="0.25">
      <c r="A15" s="95" t="s">
        <v>75</v>
      </c>
      <c r="B15" s="5">
        <v>701</v>
      </c>
      <c r="C15" s="38" t="s">
        <v>114</v>
      </c>
      <c r="D15" s="101" t="s">
        <v>119</v>
      </c>
      <c r="E15" s="90" t="s">
        <v>60</v>
      </c>
      <c r="F15" s="83"/>
      <c r="G15" s="9">
        <f t="shared" si="1"/>
        <v>1</v>
      </c>
      <c r="H15" s="108">
        <v>0</v>
      </c>
      <c r="I15" s="108">
        <v>1</v>
      </c>
      <c r="J15" s="115">
        <f t="shared" si="2"/>
        <v>0</v>
      </c>
      <c r="K15" s="112">
        <f t="shared" si="3"/>
        <v>0</v>
      </c>
    </row>
    <row r="16" spans="1:12" s="7" customFormat="1" x14ac:dyDescent="0.25">
      <c r="A16" s="95" t="s">
        <v>75</v>
      </c>
      <c r="B16" s="5">
        <v>703</v>
      </c>
      <c r="C16" s="96" t="s">
        <v>115</v>
      </c>
      <c r="D16" s="101" t="s">
        <v>118</v>
      </c>
      <c r="E16" s="90" t="s">
        <v>60</v>
      </c>
      <c r="F16" s="83"/>
      <c r="G16" s="9">
        <f t="shared" si="1"/>
        <v>1</v>
      </c>
      <c r="H16" s="108">
        <v>0.5</v>
      </c>
      <c r="I16" s="108">
        <v>0.5</v>
      </c>
      <c r="J16" s="115">
        <f t="shared" si="2"/>
        <v>0</v>
      </c>
      <c r="K16" s="112">
        <f t="shared" si="3"/>
        <v>0</v>
      </c>
    </row>
    <row r="17" spans="1:11" ht="16.5" thickBot="1" x14ac:dyDescent="0.3">
      <c r="A17" s="148" t="s">
        <v>116</v>
      </c>
      <c r="B17" s="149" t="s">
        <v>169</v>
      </c>
      <c r="C17" s="150" t="s">
        <v>162</v>
      </c>
      <c r="D17" s="151" t="s">
        <v>119</v>
      </c>
      <c r="E17" s="152" t="s">
        <v>60</v>
      </c>
      <c r="F17" s="153"/>
      <c r="G17" s="154">
        <f t="shared" ref="G17" si="4">SUM(H17:I17)</f>
        <v>1</v>
      </c>
      <c r="H17" s="126">
        <v>0</v>
      </c>
      <c r="I17" s="126">
        <v>1</v>
      </c>
      <c r="J17" s="155">
        <f t="shared" ref="J17" si="5">$F17*H17</f>
        <v>0</v>
      </c>
      <c r="K17" s="156">
        <f t="shared" ref="K17" si="6">$F17*I17</f>
        <v>0</v>
      </c>
    </row>
    <row r="18" spans="1:11" ht="21" customHeight="1" thickBot="1" x14ac:dyDescent="0.35">
      <c r="A18" s="199" t="s">
        <v>21</v>
      </c>
      <c r="B18" s="200"/>
      <c r="C18" s="200"/>
      <c r="D18" s="200"/>
      <c r="E18" s="201"/>
      <c r="F18" s="158">
        <f>SUM(F2:F17)</f>
        <v>0</v>
      </c>
      <c r="G18" s="157"/>
      <c r="H18" s="157"/>
      <c r="I18" s="157"/>
      <c r="J18" s="159">
        <f>SUM(J2:J17)</f>
        <v>0</v>
      </c>
      <c r="K18" s="159">
        <f>SUM(K2:K17)</f>
        <v>0</v>
      </c>
    </row>
    <row r="20" spans="1:11" s="7" customFormat="1" x14ac:dyDescent="0.25">
      <c r="A20" s="4"/>
      <c r="B20" s="4"/>
      <c r="C20" s="22"/>
      <c r="D20" s="22"/>
      <c r="E20" s="22"/>
      <c r="F20" s="37"/>
      <c r="G20" s="8"/>
      <c r="H20" s="8"/>
      <c r="I20" s="8"/>
      <c r="J20" s="39"/>
      <c r="K20" s="39"/>
    </row>
    <row r="24" spans="1:11" x14ac:dyDescent="0.25">
      <c r="E24" s="12"/>
    </row>
    <row r="25" spans="1:11" x14ac:dyDescent="0.25">
      <c r="E25" s="12"/>
    </row>
  </sheetData>
  <autoFilter ref="A1:L20" xr:uid="{00000000-0001-0000-0500-000000000000}"/>
  <mergeCells count="1">
    <mergeCell ref="A18:E18"/>
  </mergeCells>
  <pageMargins left="0.3" right="0.22" top="0.78740157499999996" bottom="0.38" header="0.3" footer="0.2"/>
  <pageSetup paperSize="9" scale="52" fitToHeight="0" orientation="landscape" r:id="rId1"/>
  <headerFooter>
    <oddHeader>&amp;L&amp;"-,Tučné"&amp;12Modernizace vozovny Slatina&amp;C&amp;"-,Tučné"&amp;16Rozpad paušální nabídkové ceny&amp;R&amp;"-,Tučné"&amp;12Paušální cena za provozní soubory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2</vt:i4>
      </vt:variant>
    </vt:vector>
  </HeadingPairs>
  <TitlesOfParts>
    <vt:vector size="8" baseType="lpstr">
      <vt:lpstr>Instrukce</vt:lpstr>
      <vt:lpstr>Souhrn nabídkové paušální ceny</vt:lpstr>
      <vt:lpstr>Projektové a inženýrské služby</vt:lpstr>
      <vt:lpstr>Souhrn zařízení staveniště</vt:lpstr>
      <vt:lpstr>Souhrn stavební část_SO </vt:lpstr>
      <vt:lpstr>Souhrn technologická část_PS</vt:lpstr>
      <vt:lpstr>Instrukce!Oblast_tisku</vt:lpstr>
      <vt:lpstr>'Souhrn nabídkové paušální ceny'!Oblast_tisku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2025-10-23T10:04:40Z</dcterms:modified>
</cp:coreProperties>
</file>