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stredisko_sprava_a_udrzba_ostatniho_majetku\V Ý B Ě R O V K Y\2018\TSM - 15 - 18 - PŘ - Vy... Stavební úpravy garáže a pískovny\3. Finální\"/>
    </mc:Choice>
  </mc:AlternateContent>
  <bookViews>
    <workbookView xWindow="0" yWindow="0" windowWidth="19200" windowHeight="12045"/>
  </bookViews>
  <sheets>
    <sheet name="TSM-15-18--2 - Úprava pís..." sheetId="2" r:id="rId1"/>
  </sheets>
  <definedNames>
    <definedName name="_xlnm.Print_Titles" localSheetId="0">'TSM-15-18--2 - Úprava pís...'!$41:$41</definedName>
    <definedName name="_xlnm.Print_Area" localSheetId="0">'TSM-15-18--2 - Úprava pís...'!#REF!,'TSM-15-18--2 - Úprava pís...'!$C$2:$Q$25,'TSM-15-18--2 - Úprava pís...'!$C$31:$Q$73</definedName>
  </definedNames>
  <calcPr calcId="162913"/>
</workbook>
</file>

<file path=xl/calcChain.xml><?xml version="1.0" encoding="utf-8"?>
<calcChain xmlns="http://schemas.openxmlformats.org/spreadsheetml/2006/main">
  <c r="F34" i="2" l="1"/>
  <c r="BI73" i="2"/>
  <c r="BH73" i="2"/>
  <c r="BG73" i="2"/>
  <c r="BF73" i="2"/>
  <c r="AA73" i="2"/>
  <c r="AA72" i="2" s="1"/>
  <c r="Y73" i="2"/>
  <c r="Y72" i="2" s="1"/>
  <c r="W73" i="2"/>
  <c r="W72" i="2" s="1"/>
  <c r="BK73" i="2"/>
  <c r="BK72" i="2" s="1"/>
  <c r="N72" i="2" s="1"/>
  <c r="N23" i="2" s="1"/>
  <c r="N73" i="2"/>
  <c r="BE73" i="2" s="1"/>
  <c r="BI71" i="2"/>
  <c r="BH71" i="2"/>
  <c r="BG71" i="2"/>
  <c r="BF71" i="2"/>
  <c r="AA71" i="2"/>
  <c r="Y71" i="2"/>
  <c r="W71" i="2"/>
  <c r="BK71" i="2"/>
  <c r="N71" i="2"/>
  <c r="BE71" i="2" s="1"/>
  <c r="BI70" i="2"/>
  <c r="BH70" i="2"/>
  <c r="BG70" i="2"/>
  <c r="BF70" i="2"/>
  <c r="AA70" i="2"/>
  <c r="Y70" i="2"/>
  <c r="W70" i="2"/>
  <c r="BK70" i="2"/>
  <c r="N70" i="2"/>
  <c r="BE70" i="2" s="1"/>
  <c r="BI69" i="2"/>
  <c r="BH69" i="2"/>
  <c r="BG69" i="2"/>
  <c r="BF69" i="2"/>
  <c r="AA69" i="2"/>
  <c r="Y69" i="2"/>
  <c r="W69" i="2"/>
  <c r="BK69" i="2"/>
  <c r="N69" i="2"/>
  <c r="BE69" i="2" s="1"/>
  <c r="BI68" i="2"/>
  <c r="BH68" i="2"/>
  <c r="BG68" i="2"/>
  <c r="BF68" i="2"/>
  <c r="AA68" i="2"/>
  <c r="Y68" i="2"/>
  <c r="W68" i="2"/>
  <c r="BK68" i="2"/>
  <c r="N68" i="2"/>
  <c r="BE68" i="2" s="1"/>
  <c r="BI65" i="2"/>
  <c r="BH65" i="2"/>
  <c r="BG65" i="2"/>
  <c r="BF65" i="2"/>
  <c r="AA65" i="2"/>
  <c r="Y65" i="2"/>
  <c r="W65" i="2"/>
  <c r="BK65" i="2"/>
  <c r="N65" i="2"/>
  <c r="BE65" i="2" s="1"/>
  <c r="BI64" i="2"/>
  <c r="BH64" i="2"/>
  <c r="BG64" i="2"/>
  <c r="BF64" i="2"/>
  <c r="AA64" i="2"/>
  <c r="Y64" i="2"/>
  <c r="W64" i="2"/>
  <c r="BK64" i="2"/>
  <c r="N64" i="2"/>
  <c r="BE64" i="2" s="1"/>
  <c r="BI62" i="2"/>
  <c r="BH62" i="2"/>
  <c r="BG62" i="2"/>
  <c r="BF62" i="2"/>
  <c r="AA62" i="2"/>
  <c r="Y62" i="2"/>
  <c r="W62" i="2"/>
  <c r="BK62" i="2"/>
  <c r="N62" i="2"/>
  <c r="BE62" i="2" s="1"/>
  <c r="BI61" i="2"/>
  <c r="BH61" i="2"/>
  <c r="BG61" i="2"/>
  <c r="BF61" i="2"/>
  <c r="AA61" i="2"/>
  <c r="Y61" i="2"/>
  <c r="W61" i="2"/>
  <c r="BK61" i="2"/>
  <c r="N61" i="2"/>
  <c r="BE61" i="2" s="1"/>
  <c r="BI60" i="2"/>
  <c r="BH60" i="2"/>
  <c r="BG60" i="2"/>
  <c r="BF60" i="2"/>
  <c r="AA60" i="2"/>
  <c r="Y60" i="2"/>
  <c r="W60" i="2"/>
  <c r="BK60" i="2"/>
  <c r="N60" i="2"/>
  <c r="BE60" i="2" s="1"/>
  <c r="BI58" i="2"/>
  <c r="BH58" i="2"/>
  <c r="BG58" i="2"/>
  <c r="BF58" i="2"/>
  <c r="AA58" i="2"/>
  <c r="Y58" i="2"/>
  <c r="W58" i="2"/>
  <c r="BK58" i="2"/>
  <c r="N58" i="2"/>
  <c r="BE58" i="2" s="1"/>
  <c r="BI57" i="2"/>
  <c r="BH57" i="2"/>
  <c r="BG57" i="2"/>
  <c r="BF57" i="2"/>
  <c r="AA57" i="2"/>
  <c r="Y57" i="2"/>
  <c r="W57" i="2"/>
  <c r="BK57" i="2"/>
  <c r="N57" i="2"/>
  <c r="BE57" i="2" s="1"/>
  <c r="BI56" i="2"/>
  <c r="BH56" i="2"/>
  <c r="BG56" i="2"/>
  <c r="BF56" i="2"/>
  <c r="AA56" i="2"/>
  <c r="Y56" i="2"/>
  <c r="W56" i="2"/>
  <c r="BK56" i="2"/>
  <c r="N56" i="2"/>
  <c r="BE56" i="2" s="1"/>
  <c r="BI55" i="2"/>
  <c r="BH55" i="2"/>
  <c r="BG55" i="2"/>
  <c r="BF55" i="2"/>
  <c r="AA55" i="2"/>
  <c r="Y55" i="2"/>
  <c r="W55" i="2"/>
  <c r="BK55" i="2"/>
  <c r="N55" i="2"/>
  <c r="BE55" i="2" s="1"/>
  <c r="BI53" i="2"/>
  <c r="BH53" i="2"/>
  <c r="BG53" i="2"/>
  <c r="BF53" i="2"/>
  <c r="AA53" i="2"/>
  <c r="Y53" i="2"/>
  <c r="W53" i="2"/>
  <c r="BK53" i="2"/>
  <c r="N53" i="2"/>
  <c r="BE53" i="2" s="1"/>
  <c r="BI52" i="2"/>
  <c r="BH52" i="2"/>
  <c r="BG52" i="2"/>
  <c r="BF52" i="2"/>
  <c r="AA52" i="2"/>
  <c r="Y52" i="2"/>
  <c r="W52" i="2"/>
  <c r="BK52" i="2"/>
  <c r="N52" i="2"/>
  <c r="BE52" i="2" s="1"/>
  <c r="BI51" i="2"/>
  <c r="BH51" i="2"/>
  <c r="BG51" i="2"/>
  <c r="BF51" i="2"/>
  <c r="AA51" i="2"/>
  <c r="Y51" i="2"/>
  <c r="W51" i="2"/>
  <c r="BK51" i="2"/>
  <c r="N51" i="2"/>
  <c r="BE51" i="2" s="1"/>
  <c r="BI50" i="2"/>
  <c r="BH50" i="2"/>
  <c r="BG50" i="2"/>
  <c r="BF50" i="2"/>
  <c r="AA50" i="2"/>
  <c r="Y50" i="2"/>
  <c r="W50" i="2"/>
  <c r="BK50" i="2"/>
  <c r="N50" i="2"/>
  <c r="BE50" i="2" s="1"/>
  <c r="BI49" i="2"/>
  <c r="BH49" i="2"/>
  <c r="BG49" i="2"/>
  <c r="BF49" i="2"/>
  <c r="AA49" i="2"/>
  <c r="Y49" i="2"/>
  <c r="W49" i="2"/>
  <c r="BK49" i="2"/>
  <c r="N49" i="2"/>
  <c r="BE49" i="2" s="1"/>
  <c r="BI47" i="2"/>
  <c r="BH47" i="2"/>
  <c r="BG47" i="2"/>
  <c r="BF47" i="2"/>
  <c r="AA47" i="2"/>
  <c r="Y47" i="2"/>
  <c r="W47" i="2"/>
  <c r="BK47" i="2"/>
  <c r="N47" i="2"/>
  <c r="BE47" i="2" s="1"/>
  <c r="BI46" i="2"/>
  <c r="BH46" i="2"/>
  <c r="BG46" i="2"/>
  <c r="BF46" i="2"/>
  <c r="AA46" i="2"/>
  <c r="Y46" i="2"/>
  <c r="W46" i="2"/>
  <c r="BK46" i="2"/>
  <c r="N46" i="2"/>
  <c r="BE46" i="2" s="1"/>
  <c r="BI45" i="2"/>
  <c r="BH45" i="2"/>
  <c r="BG45" i="2"/>
  <c r="BF45" i="2"/>
  <c r="AA45" i="2"/>
  <c r="Y45" i="2"/>
  <c r="W45" i="2"/>
  <c r="BK45" i="2"/>
  <c r="N45" i="2"/>
  <c r="BE45" i="2" s="1"/>
  <c r="Y67" i="2" l="1"/>
  <c r="Y66" i="2" s="1"/>
  <c r="BK48" i="2"/>
  <c r="N48" i="2" s="1"/>
  <c r="N17" i="2" s="1"/>
  <c r="Y48" i="2"/>
  <c r="BK54" i="2"/>
  <c r="N54" i="2" s="1"/>
  <c r="N18" i="2" s="1"/>
  <c r="Y54" i="2"/>
  <c r="BK44" i="2"/>
  <c r="N44" i="2" s="1"/>
  <c r="N16" i="2" s="1"/>
  <c r="BK63" i="2"/>
  <c r="N63" i="2" s="1"/>
  <c r="N20" i="2" s="1"/>
  <c r="Y63" i="2"/>
  <c r="BK67" i="2"/>
  <c r="N67" i="2" s="1"/>
  <c r="N22" i="2" s="1"/>
  <c r="AA67" i="2"/>
  <c r="AA66" i="2" s="1"/>
  <c r="BK66" i="2"/>
  <c r="N66" i="2" s="1"/>
  <c r="N21" i="2" s="1"/>
  <c r="Y44" i="2"/>
  <c r="W48" i="2"/>
  <c r="AA48" i="2"/>
  <c r="BK59" i="2"/>
  <c r="N59" i="2" s="1"/>
  <c r="N19" i="2" s="1"/>
  <c r="Y59" i="2"/>
  <c r="W63" i="2"/>
  <c r="AA63" i="2"/>
  <c r="W67" i="2"/>
  <c r="W66" i="2" s="1"/>
  <c r="W44" i="2"/>
  <c r="AA44" i="2"/>
  <c r="W54" i="2"/>
  <c r="AA54" i="2"/>
  <c r="W59" i="2"/>
  <c r="AA59" i="2"/>
  <c r="BK43" i="2" l="1"/>
  <c r="Y43" i="2"/>
  <c r="Y42" i="2" s="1"/>
  <c r="AA43" i="2"/>
  <c r="AA42" i="2" s="1"/>
  <c r="W43" i="2"/>
  <c r="W42" i="2" s="1"/>
  <c r="N43" i="2" l="1"/>
  <c r="BK42" i="2"/>
  <c r="N15" i="2" l="1"/>
  <c r="N42" i="2"/>
  <c r="N14" i="2" s="1"/>
  <c r="L25" i="2" s="1"/>
</calcChain>
</file>

<file path=xl/sharedStrings.xml><?xml version="1.0" encoding="utf-8"?>
<sst xmlns="http://schemas.openxmlformats.org/spreadsheetml/2006/main" count="404" uniqueCount="143">
  <si>
    <t/>
  </si>
  <si>
    <t>21</t>
  </si>
  <si>
    <t>15</t>
  </si>
  <si>
    <t>Stavba:</t>
  </si>
  <si>
    <t>Místo:</t>
  </si>
  <si>
    <t>Datum:</t>
  </si>
  <si>
    <t>Objednatel:</t>
  </si>
  <si>
    <t>Zhotovitel:</t>
  </si>
  <si>
    <t>Projektant:</t>
  </si>
  <si>
    <t>Zpracovatel:</t>
  </si>
  <si>
    <t>DPH</t>
  </si>
  <si>
    <t>základní</t>
  </si>
  <si>
    <t>Kód</t>
  </si>
  <si>
    <t>D</t>
  </si>
  <si>
    <t>0</t>
  </si>
  <si>
    <t>1</t>
  </si>
  <si>
    <t>2</t>
  </si>
  <si>
    <t>Objekt: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</si>
  <si>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</si>
  <si>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</si>
  <si>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</si>
  <si>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</si>
  <si>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</si>
  <si>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</si>
  <si>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</si>
  <si>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</si>
  <si>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</si>
  <si>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</si>
  <si>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</si>
  <si>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</si>
  <si>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</si>
  <si>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</si>
  <si>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784 - Dokončovací práce - malby a tapety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</si>
  <si>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</si>
  <si>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</si>
  <si>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</si>
  <si>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</si>
  <si>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</si>
  <si>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</si>
  <si>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</si>
  <si>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</si>
  <si>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</si>
  <si>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</si>
  <si>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</si>
  <si>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</si>
  <si>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</si>
  <si>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</si>
  <si>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</si>
  <si>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</si>
  <si>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310239411</t>
  </si>
  <si>
    <t>Zazdívka otvorů pl do 4 m2 ve zdivu nadzákladovém cihlami pálenými na MC</t>
  </si>
  <si>
    <t>m3</t>
  </si>
  <si>
    <t>4</t>
  </si>
  <si>
    <t>1062363912</t>
  </si>
  <si>
    <t>3</t>
  </si>
  <si>
    <t>317121213</t>
  </si>
  <si>
    <t>Překlad železobetonový prefabrikovaný 60x190x1400 mm</t>
  </si>
  <si>
    <t>kus</t>
  </si>
  <si>
    <t>-1584002051</t>
  </si>
  <si>
    <t>342272245</t>
  </si>
  <si>
    <t>Příčka z pórobetonových hladkých tvárnic na tenkovrstvou maltu tl 150 mm</t>
  </si>
  <si>
    <t>m2</t>
  </si>
  <si>
    <t>-328348470</t>
  </si>
  <si>
    <t>5</t>
  </si>
  <si>
    <t>612142001</t>
  </si>
  <si>
    <t>Potažení vnitřních stěn sklovláknitým pletivem vtlačeným do tenkovrstvé hmoty</t>
  </si>
  <si>
    <t>-19662905</t>
  </si>
  <si>
    <t>6</t>
  </si>
  <si>
    <t>612311141</t>
  </si>
  <si>
    <t>Vápenná omítka štuková dvouvrstvá vnitřních stěn nanášená ručně</t>
  </si>
  <si>
    <t>824275626</t>
  </si>
  <si>
    <t>8</t>
  </si>
  <si>
    <t>642942721</t>
  </si>
  <si>
    <t>Osazování zárubní nebo rámů dveřních kovových do 4 m2 na montážní pěnu</t>
  </si>
  <si>
    <t>1526737758</t>
  </si>
  <si>
    <t>9</t>
  </si>
  <si>
    <t>M</t>
  </si>
  <si>
    <t>553R1</t>
  </si>
  <si>
    <t>dveře ocelové exteriérové zateplené  atyp 1000/3600 vč. zárubně</t>
  </si>
  <si>
    <t>814249288</t>
  </si>
  <si>
    <t>10</t>
  </si>
  <si>
    <t>735</t>
  </si>
  <si>
    <t>Přemístění topení (rozvod potrubí cca 60m, 16x kolena, pr.trubky cca 25mm) vč. uchytů topení a potrubí</t>
  </si>
  <si>
    <t>kpl</t>
  </si>
  <si>
    <t>529710676</t>
  </si>
  <si>
    <t>11</t>
  </si>
  <si>
    <t>962032231</t>
  </si>
  <si>
    <t>Bourání zdiva z cihel pálených nebo vápenopískových na MV nebo MVC přes 1 m3</t>
  </si>
  <si>
    <t>1630126147</t>
  </si>
  <si>
    <t>12</t>
  </si>
  <si>
    <t>968082017</t>
  </si>
  <si>
    <t>Vybourání plastových rámů oken včetně křídel plochy přes 2 do 4 m2</t>
  </si>
  <si>
    <t>-953618616</t>
  </si>
  <si>
    <t>13</t>
  </si>
  <si>
    <t>971033651</t>
  </si>
  <si>
    <t>Vybourání otvorů ve zdivu cihelném pl do 4 m2 na MVC nebo MV tl do 600 mm</t>
  </si>
  <si>
    <t>-1857314711</t>
  </si>
  <si>
    <t>14</t>
  </si>
  <si>
    <t>985311113</t>
  </si>
  <si>
    <t>Reprofilace stěn cementovými sanačními maltami tl 30 mm</t>
  </si>
  <si>
    <t>1311449230</t>
  </si>
  <si>
    <t>997013501</t>
  </si>
  <si>
    <t>Odvoz suti a vybouraných hmot na skládku nebo meziskládku do 1 km se složením</t>
  </si>
  <si>
    <t>t</t>
  </si>
  <si>
    <t>-872088352</t>
  </si>
  <si>
    <t>16</t>
  </si>
  <si>
    <t>997013509</t>
  </si>
  <si>
    <t>Příplatek k odvozu suti a vybouraných hmot na skládku ZKD 1 km přes 1 km</t>
  </si>
  <si>
    <t>533034180</t>
  </si>
  <si>
    <t>17</t>
  </si>
  <si>
    <t>997013831</t>
  </si>
  <si>
    <t>Poplatek za uložení na skládce (skládkovné) stavebního odpadu směsného kód odpadu 170 904</t>
  </si>
  <si>
    <t>1778425333</t>
  </si>
  <si>
    <t>18</t>
  </si>
  <si>
    <t>998018001</t>
  </si>
  <si>
    <t>Přesun hmot ruční pro budovy v do 6 m</t>
  </si>
  <si>
    <t>-402288114</t>
  </si>
  <si>
    <t>19</t>
  </si>
  <si>
    <t>998018011</t>
  </si>
  <si>
    <t>Příplatek k ručnímu přesunu hmot pro budovy zděné za zvětšený přesun ZKD 100 m</t>
  </si>
  <si>
    <t>-2682695</t>
  </si>
  <si>
    <t>20</t>
  </si>
  <si>
    <t>767651240</t>
  </si>
  <si>
    <t>Montáž vrat garážových otvíravých do ocelové zárubně plochy přes 13 m2</t>
  </si>
  <si>
    <t>-2143475143</t>
  </si>
  <si>
    <t>553419...</t>
  </si>
  <si>
    <t>vrata ocelová 3300x3600 dvoukřídlá oboustranně opláštěná</t>
  </si>
  <si>
    <t>32</t>
  </si>
  <si>
    <t>-1045599845</t>
  </si>
  <si>
    <t>22</t>
  </si>
  <si>
    <t>767651824</t>
  </si>
  <si>
    <t>Demontáž vrat garážových otvíravých plochy přes 13 m2</t>
  </si>
  <si>
    <t>-1774822592</t>
  </si>
  <si>
    <t>23</t>
  </si>
  <si>
    <t>998767101</t>
  </si>
  <si>
    <t>Přesun hmot tonážní pro zámečnické konstrukce v objektech v do 6 m</t>
  </si>
  <si>
    <t>-967230823</t>
  </si>
  <si>
    <t>24</t>
  </si>
  <si>
    <t>784221101</t>
  </si>
  <si>
    <t>Dvojnásobné bílé malby  ze směsí za sucha dobře otěruvzdorných v místnostech do 3,80 m</t>
  </si>
  <si>
    <t>591010890</t>
  </si>
  <si>
    <t>Garáž havarijního vozu</t>
  </si>
  <si>
    <t>Celkové náklady za stavbu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</si>
</sst>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dd\.mm\.yyyy"/>
    <numFmt numFmtId="166" formatCode="#,##0.00000"/>
    <numFmt numFmtId="167" formatCode="#,##0.000"/>
  </numFmts>
  <fonts count="14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b/>
      <sz val="16"/>
      <name val="Trebuchet MS"/>
    </font>
    <font>
      <sz val="9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11" fillId="0" borderId="7" xfId="0" applyNumberFormat="1" applyFont="1" applyBorder="1" applyAlignment="1"/>
    <xf numFmtId="166" fontId="11" fillId="0" borderId="8" xfId="0" applyNumberFormat="1" applyFont="1" applyBorder="1" applyAlignment="1"/>
    <xf numFmtId="4" fontId="12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9" xfId="0" applyFont="1" applyBorder="1" applyAlignment="1"/>
    <xf numFmtId="166" fontId="6" fillId="0" borderId="0" xfId="0" applyNumberFormat="1" applyFont="1" applyBorder="1" applyAlignment="1"/>
    <xf numFmtId="166" fontId="6" fillId="0" borderId="10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8" xfId="0" applyFont="1" applyBorder="1" applyAlignment="1" applyProtection="1">
      <alignment horizontal="center" vertical="center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167" fontId="0" fillId="0" borderId="18" xfId="0" applyNumberFormat="1" applyFont="1" applyBorder="1" applyAlignment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167" fontId="13" fillId="0" borderId="18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3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4" fillId="0" borderId="7" xfId="0" applyNumberFormat="1" applyFont="1" applyBorder="1" applyAlignment="1"/>
    <xf numFmtId="4" fontId="4" fillId="0" borderId="7" xfId="0" applyNumberFormat="1" applyFont="1" applyBorder="1" applyAlignment="1">
      <alignment vertical="center"/>
    </xf>
    <xf numFmtId="0" fontId="0" fillId="0" borderId="18" xfId="0" applyFont="1" applyBorder="1" applyAlignment="1" applyProtection="1">
      <alignment horizontal="left" vertical="center" wrapText="1"/>
      <protection locked="0"/>
    </xf>
    <xf numFmtId="4" fontId="0" fillId="2" borderId="18" xfId="0" applyNumberFormat="1" applyFont="1" applyFill="1" applyBorder="1" applyAlignment="1" applyProtection="1">
      <alignment vertical="center"/>
      <protection locked="0"/>
    </xf>
    <xf numFmtId="4" fontId="0" fillId="0" borderId="18" xfId="0" applyNumberFormat="1" applyFont="1" applyBorder="1" applyAlignment="1" applyProtection="1">
      <alignment vertical="center"/>
      <protection locked="0"/>
    </xf>
    <xf numFmtId="4" fontId="5" fillId="0" borderId="16" xfId="0" applyNumberFormat="1" applyFont="1" applyBorder="1" applyAlignment="1"/>
    <xf numFmtId="4" fontId="5" fillId="0" borderId="16" xfId="0" applyNumberFormat="1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/>
    <xf numFmtId="4" fontId="3" fillId="0" borderId="7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5" fillId="0" borderId="11" xfId="0" applyNumberFormat="1" applyFont="1" applyBorder="1" applyAlignment="1"/>
    <xf numFmtId="4" fontId="5" fillId="0" borderId="11" xfId="0" applyNumberFormat="1" applyFont="1" applyBorder="1" applyAlignment="1">
      <alignment vertical="center"/>
    </xf>
    <xf numFmtId="4" fontId="13" fillId="0" borderId="18" xfId="0" applyNumberFormat="1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148"/>
  <sheetViews>
    <sheetView showGridLines="0" tabSelected="1" workbookViewId="0">
      <pane ySplit="1" topLeftCell="A13" activePane="bottomLeft" state="frozen"/>
      <selection pane="bottomLeft" activeCell="L69" sqref="L69:M69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7" s="1" customFormat="1" ht="6.95" customHeight="1" x14ac:dyDescent="0.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</row>
    <row r="2" spans="2:47" s="1" customFormat="1" ht="36.950000000000003" customHeight="1" x14ac:dyDescent="0.3">
      <c r="B2" s="9"/>
      <c r="C2" s="69" t="s">
        <v>19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11"/>
    </row>
    <row r="3" spans="2:47" s="1" customFormat="1" ht="6.9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2:47" s="1" customFormat="1" ht="30" customHeight="1" x14ac:dyDescent="0.3">
      <c r="B4" s="9"/>
      <c r="C4" s="8" t="s">
        <v>3</v>
      </c>
      <c r="D4" s="10"/>
      <c r="E4" s="10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10"/>
      <c r="R4" s="11"/>
    </row>
    <row r="5" spans="2:47" s="1" customFormat="1" ht="36.950000000000003" customHeight="1" x14ac:dyDescent="0.3">
      <c r="B5" s="9"/>
      <c r="C5" s="20" t="s">
        <v>17</v>
      </c>
      <c r="D5" s="10"/>
      <c r="E5" s="10"/>
      <c r="F5" s="74" t="s">
        <v>141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10"/>
      <c r="R5" s="11"/>
    </row>
    <row r="6" spans="2:47" s="1" customFormat="1" ht="6.95" customHeigh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2:47" s="1" customFormat="1" ht="18" customHeight="1" x14ac:dyDescent="0.3">
      <c r="B7" s="9"/>
      <c r="C7" s="8" t="s">
        <v>4</v>
      </c>
      <c r="D7" s="10"/>
      <c r="E7" s="10"/>
      <c r="F7" s="7"/>
      <c r="G7" s="10"/>
      <c r="H7" s="10"/>
      <c r="I7" s="10"/>
      <c r="J7" s="10"/>
      <c r="K7" s="8" t="s">
        <v>5</v>
      </c>
      <c r="L7" s="10"/>
      <c r="M7" s="75"/>
      <c r="N7" s="75"/>
      <c r="O7" s="75"/>
      <c r="P7" s="75"/>
      <c r="Q7" s="10"/>
      <c r="R7" s="11"/>
    </row>
    <row r="8" spans="2:47" s="1" customFormat="1" ht="6.95" customHeight="1" x14ac:dyDescent="0.3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</row>
    <row r="9" spans="2:47" s="1" customFormat="1" x14ac:dyDescent="0.3">
      <c r="B9" s="9"/>
      <c r="C9" s="8" t="s">
        <v>6</v>
      </c>
      <c r="D9" s="10"/>
      <c r="E9" s="10"/>
      <c r="F9" s="7"/>
      <c r="G9" s="10"/>
      <c r="H9" s="10"/>
      <c r="I9" s="10"/>
      <c r="J9" s="10"/>
      <c r="K9" s="8" t="s">
        <v>8</v>
      </c>
      <c r="L9" s="10"/>
      <c r="M9" s="70"/>
      <c r="N9" s="70"/>
      <c r="O9" s="70"/>
      <c r="P9" s="70"/>
      <c r="Q9" s="70"/>
      <c r="R9" s="11"/>
    </row>
    <row r="10" spans="2:47" s="1" customFormat="1" ht="14.45" customHeight="1" x14ac:dyDescent="0.3">
      <c r="B10" s="9"/>
      <c r="C10" s="8" t="s">
        <v>7</v>
      </c>
      <c r="D10" s="10"/>
      <c r="E10" s="10"/>
      <c r="F10" s="7"/>
      <c r="G10" s="10"/>
      <c r="H10" s="10"/>
      <c r="I10" s="10"/>
      <c r="J10" s="10"/>
      <c r="K10" s="8" t="s">
        <v>9</v>
      </c>
      <c r="L10" s="10"/>
      <c r="M10" s="70"/>
      <c r="N10" s="70"/>
      <c r="O10" s="70"/>
      <c r="P10" s="70"/>
      <c r="Q10" s="70"/>
      <c r="R10" s="11"/>
    </row>
    <row r="11" spans="2:47" s="1" customFormat="1" ht="10.35" customHeight="1" x14ac:dyDescent="0.3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</row>
    <row r="12" spans="2:47" s="1" customFormat="1" ht="29.25" customHeight="1" x14ac:dyDescent="0.3">
      <c r="B12" s="9"/>
      <c r="C12" s="79" t="s">
        <v>20</v>
      </c>
      <c r="D12" s="79"/>
      <c r="E12" s="79"/>
      <c r="F12" s="79"/>
      <c r="G12" s="79"/>
      <c r="H12" s="29"/>
      <c r="I12" s="29"/>
      <c r="J12" s="29"/>
      <c r="K12" s="29"/>
      <c r="L12" s="29"/>
      <c r="M12" s="29"/>
      <c r="N12" s="79" t="s">
        <v>21</v>
      </c>
      <c r="O12" s="79"/>
      <c r="P12" s="79"/>
      <c r="Q12" s="79"/>
      <c r="R12" s="11"/>
    </row>
    <row r="13" spans="2:47" s="1" customFormat="1" ht="10.35" customHeight="1" x14ac:dyDescent="0.3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</row>
    <row r="14" spans="2:47" s="1" customFormat="1" ht="29.25" customHeight="1" x14ac:dyDescent="0.3">
      <c r="B14" s="9"/>
      <c r="C14" s="30" t="s">
        <v>22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72">
        <f>N42</f>
        <v>0</v>
      </c>
      <c r="O14" s="72"/>
      <c r="P14" s="72"/>
      <c r="Q14" s="72"/>
      <c r="R14" s="11"/>
      <c r="AU14" s="6" t="s">
        <v>23</v>
      </c>
    </row>
    <row r="15" spans="2:47" s="2" customFormat="1" ht="24.95" customHeight="1" x14ac:dyDescent="0.3">
      <c r="B15" s="31"/>
      <c r="C15" s="32"/>
      <c r="D15" s="33" t="s">
        <v>24</v>
      </c>
      <c r="E15" s="32"/>
      <c r="F15" s="32"/>
      <c r="G15" s="32"/>
      <c r="H15" s="32"/>
      <c r="I15" s="32"/>
      <c r="J15" s="32"/>
      <c r="K15" s="32"/>
      <c r="L15" s="32"/>
      <c r="M15" s="32"/>
      <c r="N15" s="80">
        <f>N43</f>
        <v>0</v>
      </c>
      <c r="O15" s="80"/>
      <c r="P15" s="80"/>
      <c r="Q15" s="80"/>
      <c r="R15" s="34"/>
    </row>
    <row r="16" spans="2:47" s="3" customFormat="1" ht="19.899999999999999" customHeight="1" x14ac:dyDescent="0.3">
      <c r="B16" s="35"/>
      <c r="C16" s="36"/>
      <c r="D16" s="26" t="s">
        <v>25</v>
      </c>
      <c r="E16" s="36"/>
      <c r="F16" s="36"/>
      <c r="G16" s="36"/>
      <c r="H16" s="36"/>
      <c r="I16" s="36"/>
      <c r="J16" s="36"/>
      <c r="K16" s="36"/>
      <c r="L16" s="36"/>
      <c r="M16" s="36"/>
      <c r="N16" s="71">
        <f>N44</f>
        <v>0</v>
      </c>
      <c r="O16" s="71"/>
      <c r="P16" s="71"/>
      <c r="Q16" s="71"/>
      <c r="R16" s="37"/>
    </row>
    <row r="17" spans="2:18" s="3" customFormat="1" ht="19.899999999999999" customHeight="1" x14ac:dyDescent="0.3">
      <c r="B17" s="35"/>
      <c r="C17" s="36"/>
      <c r="D17" s="26" t="s">
        <v>26</v>
      </c>
      <c r="E17" s="36"/>
      <c r="F17" s="36"/>
      <c r="G17" s="36"/>
      <c r="H17" s="36"/>
      <c r="I17" s="36"/>
      <c r="J17" s="36"/>
      <c r="K17" s="36"/>
      <c r="L17" s="36"/>
      <c r="M17" s="36"/>
      <c r="N17" s="71">
        <f>N48</f>
        <v>0</v>
      </c>
      <c r="O17" s="71"/>
      <c r="P17" s="71"/>
      <c r="Q17" s="71"/>
      <c r="R17" s="37"/>
    </row>
    <row r="18" spans="2:18" s="3" customFormat="1" ht="19.899999999999999" customHeight="1" x14ac:dyDescent="0.3">
      <c r="B18" s="35"/>
      <c r="C18" s="36"/>
      <c r="D18" s="26" t="s">
        <v>27</v>
      </c>
      <c r="E18" s="36"/>
      <c r="F18" s="36"/>
      <c r="G18" s="36"/>
      <c r="H18" s="36"/>
      <c r="I18" s="36"/>
      <c r="J18" s="36"/>
      <c r="K18" s="36"/>
      <c r="L18" s="36"/>
      <c r="M18" s="36"/>
      <c r="N18" s="71">
        <f>N54</f>
        <v>0</v>
      </c>
      <c r="O18" s="71"/>
      <c r="P18" s="71"/>
      <c r="Q18" s="71"/>
      <c r="R18" s="37"/>
    </row>
    <row r="19" spans="2:18" s="3" customFormat="1" ht="19.899999999999999" customHeight="1" x14ac:dyDescent="0.3">
      <c r="B19" s="35"/>
      <c r="C19" s="36"/>
      <c r="D19" s="26" t="s">
        <v>28</v>
      </c>
      <c r="E19" s="36"/>
      <c r="F19" s="36"/>
      <c r="G19" s="36"/>
      <c r="H19" s="36"/>
      <c r="I19" s="36"/>
      <c r="J19" s="36"/>
      <c r="K19" s="36"/>
      <c r="L19" s="36"/>
      <c r="M19" s="36"/>
      <c r="N19" s="71">
        <f>N59</f>
        <v>0</v>
      </c>
      <c r="O19" s="71"/>
      <c r="P19" s="71"/>
      <c r="Q19" s="71"/>
      <c r="R19" s="37"/>
    </row>
    <row r="20" spans="2:18" s="3" customFormat="1" ht="19.899999999999999" customHeight="1" x14ac:dyDescent="0.3">
      <c r="B20" s="35"/>
      <c r="C20" s="36"/>
      <c r="D20" s="26" t="s">
        <v>29</v>
      </c>
      <c r="E20" s="36"/>
      <c r="F20" s="36"/>
      <c r="G20" s="36"/>
      <c r="H20" s="36"/>
      <c r="I20" s="36"/>
      <c r="J20" s="36"/>
      <c r="K20" s="36"/>
      <c r="L20" s="36"/>
      <c r="M20" s="36"/>
      <c r="N20" s="71">
        <f>N63</f>
        <v>0</v>
      </c>
      <c r="O20" s="71"/>
      <c r="P20" s="71"/>
      <c r="Q20" s="71"/>
      <c r="R20" s="37"/>
    </row>
    <row r="21" spans="2:18" s="2" customFormat="1" ht="24.95" customHeight="1" x14ac:dyDescent="0.3">
      <c r="B21" s="31"/>
      <c r="C21" s="32"/>
      <c r="D21" s="33" t="s">
        <v>30</v>
      </c>
      <c r="E21" s="32"/>
      <c r="F21" s="32"/>
      <c r="G21" s="32"/>
      <c r="H21" s="32"/>
      <c r="I21" s="32"/>
      <c r="J21" s="32"/>
      <c r="K21" s="32"/>
      <c r="L21" s="32"/>
      <c r="M21" s="32"/>
      <c r="N21" s="80">
        <f>N66</f>
        <v>0</v>
      </c>
      <c r="O21" s="80"/>
      <c r="P21" s="80"/>
      <c r="Q21" s="80"/>
      <c r="R21" s="34"/>
    </row>
    <row r="22" spans="2:18" s="3" customFormat="1" ht="19.899999999999999" customHeight="1" x14ac:dyDescent="0.3">
      <c r="B22" s="35"/>
      <c r="C22" s="36"/>
      <c r="D22" s="26" t="s">
        <v>31</v>
      </c>
      <c r="E22" s="36"/>
      <c r="F22" s="36"/>
      <c r="G22" s="36"/>
      <c r="H22" s="36"/>
      <c r="I22" s="36"/>
      <c r="J22" s="36"/>
      <c r="K22" s="36"/>
      <c r="L22" s="36"/>
      <c r="M22" s="36"/>
      <c r="N22" s="71">
        <f>N67</f>
        <v>0</v>
      </c>
      <c r="O22" s="71"/>
      <c r="P22" s="71"/>
      <c r="Q22" s="71"/>
      <c r="R22" s="37"/>
    </row>
    <row r="23" spans="2:18" s="3" customFormat="1" ht="19.899999999999999" customHeight="1" x14ac:dyDescent="0.3">
      <c r="B23" s="35"/>
      <c r="C23" s="36"/>
      <c r="D23" s="26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71">
        <f>N72</f>
        <v>0</v>
      </c>
      <c r="O23" s="71"/>
      <c r="P23" s="71"/>
      <c r="Q23" s="71"/>
      <c r="R23" s="37"/>
    </row>
    <row r="24" spans="2:18" s="1" customFormat="1" ht="13.5" x14ac:dyDescent="0.3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</row>
    <row r="25" spans="2:18" s="1" customFormat="1" ht="29.25" customHeight="1" x14ac:dyDescent="0.3">
      <c r="B25" s="9"/>
      <c r="C25" s="28" t="s">
        <v>142</v>
      </c>
      <c r="D25" s="29"/>
      <c r="E25" s="29"/>
      <c r="F25" s="29"/>
      <c r="G25" s="29"/>
      <c r="H25" s="29"/>
      <c r="I25" s="29"/>
      <c r="J25" s="29"/>
      <c r="K25" s="29"/>
      <c r="L25" s="73">
        <f>N14</f>
        <v>0</v>
      </c>
      <c r="M25" s="73"/>
      <c r="N25" s="73"/>
      <c r="O25" s="73"/>
      <c r="P25" s="73"/>
      <c r="Q25" s="73"/>
      <c r="R25" s="11"/>
    </row>
    <row r="26" spans="2:18" s="1" customFormat="1" ht="6.95" customHeight="1" x14ac:dyDescent="0.3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</row>
    <row r="30" spans="2:18" s="1" customFormat="1" ht="6.95" customHeight="1" x14ac:dyDescent="0.3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</row>
    <row r="31" spans="2:18" s="1" customFormat="1" ht="36.950000000000003" customHeight="1" x14ac:dyDescent="0.3">
      <c r="B31" s="9"/>
      <c r="C31" s="69" t="s">
        <v>33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11"/>
    </row>
    <row r="32" spans="2:18" s="1" customFormat="1" ht="6.95" customHeight="1" x14ac:dyDescent="0.3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/>
    </row>
    <row r="33" spans="2:65" s="1" customFormat="1" ht="30" customHeight="1" x14ac:dyDescent="0.3">
      <c r="B33" s="9"/>
      <c r="C33" s="8"/>
      <c r="D33" s="10"/>
      <c r="E33" s="10"/>
      <c r="F33" s="77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10"/>
      <c r="R33" s="11"/>
    </row>
    <row r="34" spans="2:65" s="1" customFormat="1" ht="36.950000000000003" customHeight="1" x14ac:dyDescent="0.3">
      <c r="B34" s="9"/>
      <c r="C34" s="20" t="s">
        <v>17</v>
      </c>
      <c r="D34" s="10"/>
      <c r="E34" s="10"/>
      <c r="F34" s="74" t="str">
        <f>F5</f>
        <v>Garáž havarijního vozu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0"/>
      <c r="R34" s="11"/>
    </row>
    <row r="35" spans="2:65" s="1" customFormat="1" ht="6.95" customHeight="1" x14ac:dyDescent="0.3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</row>
    <row r="36" spans="2:65" s="1" customFormat="1" ht="18" customHeight="1" x14ac:dyDescent="0.3">
      <c r="B36" s="9"/>
      <c r="C36" s="8" t="s">
        <v>4</v>
      </c>
      <c r="D36" s="10"/>
      <c r="E36" s="10"/>
      <c r="F36" s="7"/>
      <c r="G36" s="10"/>
      <c r="H36" s="10"/>
      <c r="I36" s="10"/>
      <c r="J36" s="10"/>
      <c r="K36" s="8" t="s">
        <v>5</v>
      </c>
      <c r="L36" s="10"/>
      <c r="M36" s="75"/>
      <c r="N36" s="75"/>
      <c r="O36" s="75"/>
      <c r="P36" s="75"/>
      <c r="Q36" s="10"/>
      <c r="R36" s="11"/>
    </row>
    <row r="37" spans="2:65" s="1" customFormat="1" ht="6.95" customHeight="1" x14ac:dyDescent="0.3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2:65" s="1" customFormat="1" x14ac:dyDescent="0.3">
      <c r="B38" s="9"/>
      <c r="C38" s="8" t="s">
        <v>6</v>
      </c>
      <c r="D38" s="10"/>
      <c r="E38" s="10"/>
      <c r="F38" s="7"/>
      <c r="G38" s="10"/>
      <c r="H38" s="10"/>
      <c r="I38" s="10"/>
      <c r="J38" s="10"/>
      <c r="K38" s="8" t="s">
        <v>8</v>
      </c>
      <c r="L38" s="10"/>
      <c r="M38" s="70"/>
      <c r="N38" s="70"/>
      <c r="O38" s="70"/>
      <c r="P38" s="70"/>
      <c r="Q38" s="70"/>
      <c r="R38" s="11"/>
    </row>
    <row r="39" spans="2:65" s="1" customFormat="1" ht="14.45" customHeight="1" x14ac:dyDescent="0.3">
      <c r="B39" s="9"/>
      <c r="C39" s="8" t="s">
        <v>7</v>
      </c>
      <c r="D39" s="10"/>
      <c r="E39" s="10"/>
      <c r="F39" s="7"/>
      <c r="G39" s="10"/>
      <c r="H39" s="10"/>
      <c r="I39" s="10"/>
      <c r="J39" s="10"/>
      <c r="K39" s="8" t="s">
        <v>9</v>
      </c>
      <c r="L39" s="10"/>
      <c r="M39" s="70"/>
      <c r="N39" s="70"/>
      <c r="O39" s="70"/>
      <c r="P39" s="70"/>
      <c r="Q39" s="70"/>
      <c r="R39" s="11"/>
    </row>
    <row r="40" spans="2:65" s="1" customFormat="1" ht="10.35" customHeight="1" x14ac:dyDescent="0.3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1"/>
    </row>
    <row r="41" spans="2:65" s="4" customFormat="1" ht="29.25" customHeight="1" x14ac:dyDescent="0.3">
      <c r="B41" s="40"/>
      <c r="C41" s="41" t="s">
        <v>34</v>
      </c>
      <c r="D41" s="42" t="s">
        <v>35</v>
      </c>
      <c r="E41" s="42" t="s">
        <v>12</v>
      </c>
      <c r="F41" s="88" t="s">
        <v>36</v>
      </c>
      <c r="G41" s="88"/>
      <c r="H41" s="88"/>
      <c r="I41" s="88"/>
      <c r="J41" s="42" t="s">
        <v>37</v>
      </c>
      <c r="K41" s="42" t="s">
        <v>38</v>
      </c>
      <c r="L41" s="88" t="s">
        <v>39</v>
      </c>
      <c r="M41" s="88"/>
      <c r="N41" s="88" t="s">
        <v>21</v>
      </c>
      <c r="O41" s="88"/>
      <c r="P41" s="88"/>
      <c r="Q41" s="89"/>
      <c r="R41" s="43"/>
      <c r="T41" s="21" t="s">
        <v>40</v>
      </c>
      <c r="U41" s="22" t="s">
        <v>10</v>
      </c>
      <c r="V41" s="22" t="s">
        <v>41</v>
      </c>
      <c r="W41" s="22" t="s">
        <v>42</v>
      </c>
      <c r="X41" s="22" t="s">
        <v>43</v>
      </c>
      <c r="Y41" s="22" t="s">
        <v>44</v>
      </c>
      <c r="Z41" s="22" t="s">
        <v>45</v>
      </c>
      <c r="AA41" s="23" t="s">
        <v>46</v>
      </c>
    </row>
    <row r="42" spans="2:65" s="1" customFormat="1" ht="29.25" customHeight="1" x14ac:dyDescent="0.35">
      <c r="B42" s="9"/>
      <c r="C42" s="25" t="s">
        <v>18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90">
        <f>N43+N66</f>
        <v>0</v>
      </c>
      <c r="O42" s="91"/>
      <c r="P42" s="91"/>
      <c r="Q42" s="91"/>
      <c r="R42" s="11"/>
      <c r="T42" s="24"/>
      <c r="U42" s="13"/>
      <c r="V42" s="13"/>
      <c r="W42" s="44" t="e">
        <f>W43+W66+#REF!</f>
        <v>#REF!</v>
      </c>
      <c r="X42" s="13"/>
      <c r="Y42" s="44" t="e">
        <f>Y43+Y66+#REF!</f>
        <v>#REF!</v>
      </c>
      <c r="Z42" s="13"/>
      <c r="AA42" s="45" t="e">
        <f>AA43+AA66+#REF!</f>
        <v>#REF!</v>
      </c>
      <c r="AT42" s="6" t="s">
        <v>13</v>
      </c>
      <c r="AU42" s="6" t="s">
        <v>23</v>
      </c>
      <c r="BK42" s="46" t="e">
        <f>BK43+BK66+#REF!</f>
        <v>#REF!</v>
      </c>
    </row>
    <row r="43" spans="2:65" s="5" customFormat="1" ht="37.35" customHeight="1" x14ac:dyDescent="0.35">
      <c r="B43" s="47"/>
      <c r="C43" s="48"/>
      <c r="D43" s="49" t="s">
        <v>24</v>
      </c>
      <c r="E43" s="49"/>
      <c r="F43" s="49"/>
      <c r="G43" s="49"/>
      <c r="H43" s="49"/>
      <c r="I43" s="49"/>
      <c r="J43" s="49"/>
      <c r="K43" s="49"/>
      <c r="L43" s="49"/>
      <c r="M43" s="49"/>
      <c r="N43" s="92">
        <f>BK43</f>
        <v>0</v>
      </c>
      <c r="O43" s="80"/>
      <c r="P43" s="80"/>
      <c r="Q43" s="80"/>
      <c r="R43" s="50"/>
      <c r="T43" s="51"/>
      <c r="U43" s="48"/>
      <c r="V43" s="48"/>
      <c r="W43" s="52">
        <f>W44+W48+W54+W59+W63</f>
        <v>0</v>
      </c>
      <c r="X43" s="48"/>
      <c r="Y43" s="52">
        <f>Y44+Y48+Y54+Y59+Y63</f>
        <v>18.7037534</v>
      </c>
      <c r="Z43" s="48"/>
      <c r="AA43" s="53">
        <f>AA44+AA48+AA54+AA59+AA63</f>
        <v>12.703200000000001</v>
      </c>
      <c r="AR43" s="54" t="s">
        <v>15</v>
      </c>
      <c r="AT43" s="55" t="s">
        <v>13</v>
      </c>
      <c r="AU43" s="55" t="s">
        <v>14</v>
      </c>
      <c r="AY43" s="54" t="s">
        <v>47</v>
      </c>
      <c r="BK43" s="56">
        <f>BK44+BK48+BK54+BK59+BK63</f>
        <v>0</v>
      </c>
    </row>
    <row r="44" spans="2:65" s="5" customFormat="1" ht="19.899999999999999" customHeight="1" x14ac:dyDescent="0.3">
      <c r="B44" s="47"/>
      <c r="C44" s="48"/>
      <c r="D44" s="57" t="s">
        <v>25</v>
      </c>
      <c r="E44" s="57"/>
      <c r="F44" s="57"/>
      <c r="G44" s="57"/>
      <c r="H44" s="57"/>
      <c r="I44" s="57"/>
      <c r="J44" s="57"/>
      <c r="K44" s="57"/>
      <c r="L44" s="57"/>
      <c r="M44" s="57"/>
      <c r="N44" s="93">
        <f>BK44</f>
        <v>0</v>
      </c>
      <c r="O44" s="94"/>
      <c r="P44" s="94"/>
      <c r="Q44" s="94"/>
      <c r="R44" s="50"/>
      <c r="T44" s="51"/>
      <c r="U44" s="48"/>
      <c r="V44" s="48"/>
      <c r="W44" s="52">
        <f>SUM(W45:W47)</f>
        <v>0</v>
      </c>
      <c r="X44" s="48"/>
      <c r="Y44" s="52">
        <f>SUM(Y45:Y47)</f>
        <v>15.05246</v>
      </c>
      <c r="Z44" s="48"/>
      <c r="AA44" s="53">
        <f>SUM(AA45:AA47)</f>
        <v>0</v>
      </c>
      <c r="AR44" s="54" t="s">
        <v>15</v>
      </c>
      <c r="AT44" s="55" t="s">
        <v>13</v>
      </c>
      <c r="AU44" s="55" t="s">
        <v>15</v>
      </c>
      <c r="AY44" s="54" t="s">
        <v>47</v>
      </c>
      <c r="BK44" s="56">
        <f>SUM(BK45:BK47)</f>
        <v>0</v>
      </c>
    </row>
    <row r="45" spans="2:65" s="1" customFormat="1" ht="25.5" customHeight="1" x14ac:dyDescent="0.3">
      <c r="B45" s="38"/>
      <c r="C45" s="58" t="s">
        <v>16</v>
      </c>
      <c r="D45" s="58" t="s">
        <v>48</v>
      </c>
      <c r="E45" s="59" t="s">
        <v>49</v>
      </c>
      <c r="F45" s="83" t="s">
        <v>50</v>
      </c>
      <c r="G45" s="83"/>
      <c r="H45" s="83"/>
      <c r="I45" s="83"/>
      <c r="J45" s="60" t="s">
        <v>51</v>
      </c>
      <c r="K45" s="61">
        <v>6.38</v>
      </c>
      <c r="L45" s="84">
        <v>0</v>
      </c>
      <c r="M45" s="84"/>
      <c r="N45" s="85">
        <f>ROUND(L45*K45,2)</f>
        <v>0</v>
      </c>
      <c r="O45" s="85"/>
      <c r="P45" s="85"/>
      <c r="Q45" s="85"/>
      <c r="R45" s="39"/>
      <c r="T45" s="62" t="s">
        <v>0</v>
      </c>
      <c r="U45" s="12" t="s">
        <v>11</v>
      </c>
      <c r="V45" s="10"/>
      <c r="W45" s="63">
        <f>V45*K45</f>
        <v>0</v>
      </c>
      <c r="X45" s="63">
        <v>1.8774999999999999</v>
      </c>
      <c r="Y45" s="63">
        <f>X45*K45</f>
        <v>11.978449999999999</v>
      </c>
      <c r="Z45" s="63">
        <v>0</v>
      </c>
      <c r="AA45" s="64">
        <f>Z45*K45</f>
        <v>0</v>
      </c>
      <c r="AR45" s="6" t="s">
        <v>52</v>
      </c>
      <c r="AT45" s="6" t="s">
        <v>48</v>
      </c>
      <c r="AU45" s="6" t="s">
        <v>16</v>
      </c>
      <c r="AY45" s="6" t="s">
        <v>47</v>
      </c>
      <c r="BE45" s="27">
        <f>IF(U45="základní",N45,0)</f>
        <v>0</v>
      </c>
      <c r="BF45" s="27">
        <f>IF(U45="snížená",N45,0)</f>
        <v>0</v>
      </c>
      <c r="BG45" s="27">
        <f>IF(U45="zákl. přenesená",N45,0)</f>
        <v>0</v>
      </c>
      <c r="BH45" s="27">
        <f>IF(U45="sníž. přenesená",N45,0)</f>
        <v>0</v>
      </c>
      <c r="BI45" s="27">
        <f>IF(U45="nulová",N45,0)</f>
        <v>0</v>
      </c>
      <c r="BJ45" s="6" t="s">
        <v>15</v>
      </c>
      <c r="BK45" s="27">
        <f>ROUND(L45*K45,2)</f>
        <v>0</v>
      </c>
      <c r="BL45" s="6" t="s">
        <v>52</v>
      </c>
      <c r="BM45" s="6" t="s">
        <v>53</v>
      </c>
    </row>
    <row r="46" spans="2:65" s="1" customFormat="1" ht="25.5" customHeight="1" x14ac:dyDescent="0.3">
      <c r="B46" s="38"/>
      <c r="C46" s="58" t="s">
        <v>54</v>
      </c>
      <c r="D46" s="58" t="s">
        <v>48</v>
      </c>
      <c r="E46" s="59" t="s">
        <v>55</v>
      </c>
      <c r="F46" s="83" t="s">
        <v>56</v>
      </c>
      <c r="G46" s="83"/>
      <c r="H46" s="83"/>
      <c r="I46" s="83"/>
      <c r="J46" s="60" t="s">
        <v>57</v>
      </c>
      <c r="K46" s="61">
        <v>1</v>
      </c>
      <c r="L46" s="84">
        <v>0</v>
      </c>
      <c r="M46" s="84"/>
      <c r="N46" s="85">
        <f>ROUND(L46*K46,2)</f>
        <v>0</v>
      </c>
      <c r="O46" s="85"/>
      <c r="P46" s="85"/>
      <c r="Q46" s="85"/>
      <c r="R46" s="39"/>
      <c r="T46" s="62" t="s">
        <v>0</v>
      </c>
      <c r="U46" s="12" t="s">
        <v>11</v>
      </c>
      <c r="V46" s="10"/>
      <c r="W46" s="63">
        <f>V46*K46</f>
        <v>0</v>
      </c>
      <c r="X46" s="63">
        <v>3.8460000000000001E-2</v>
      </c>
      <c r="Y46" s="63">
        <f>X46*K46</f>
        <v>3.8460000000000001E-2</v>
      </c>
      <c r="Z46" s="63">
        <v>0</v>
      </c>
      <c r="AA46" s="64">
        <f>Z46*K46</f>
        <v>0</v>
      </c>
      <c r="AR46" s="6" t="s">
        <v>52</v>
      </c>
      <c r="AT46" s="6" t="s">
        <v>48</v>
      </c>
      <c r="AU46" s="6" t="s">
        <v>16</v>
      </c>
      <c r="AY46" s="6" t="s">
        <v>47</v>
      </c>
      <c r="BE46" s="27">
        <f>IF(U46="základní",N46,0)</f>
        <v>0</v>
      </c>
      <c r="BF46" s="27">
        <f>IF(U46="snížená",N46,0)</f>
        <v>0</v>
      </c>
      <c r="BG46" s="27">
        <f>IF(U46="zákl. přenesená",N46,0)</f>
        <v>0</v>
      </c>
      <c r="BH46" s="27">
        <f>IF(U46="sníž. přenesená",N46,0)</f>
        <v>0</v>
      </c>
      <c r="BI46" s="27">
        <f>IF(U46="nulová",N46,0)</f>
        <v>0</v>
      </c>
      <c r="BJ46" s="6" t="s">
        <v>15</v>
      </c>
      <c r="BK46" s="27">
        <f>ROUND(L46*K46,2)</f>
        <v>0</v>
      </c>
      <c r="BL46" s="6" t="s">
        <v>52</v>
      </c>
      <c r="BM46" s="6" t="s">
        <v>58</v>
      </c>
    </row>
    <row r="47" spans="2:65" s="1" customFormat="1" ht="25.5" customHeight="1" x14ac:dyDescent="0.3">
      <c r="B47" s="38"/>
      <c r="C47" s="58" t="s">
        <v>52</v>
      </c>
      <c r="D47" s="58" t="s">
        <v>48</v>
      </c>
      <c r="E47" s="59" t="s">
        <v>59</v>
      </c>
      <c r="F47" s="83" t="s">
        <v>60</v>
      </c>
      <c r="G47" s="83"/>
      <c r="H47" s="83"/>
      <c r="I47" s="83"/>
      <c r="J47" s="60" t="s">
        <v>61</v>
      </c>
      <c r="K47" s="61">
        <v>29.4</v>
      </c>
      <c r="L47" s="84">
        <v>0</v>
      </c>
      <c r="M47" s="84"/>
      <c r="N47" s="85">
        <f>ROUND(L47*K47,2)</f>
        <v>0</v>
      </c>
      <c r="O47" s="85"/>
      <c r="P47" s="85"/>
      <c r="Q47" s="85"/>
      <c r="R47" s="39"/>
      <c r="T47" s="62" t="s">
        <v>0</v>
      </c>
      <c r="U47" s="12" t="s">
        <v>11</v>
      </c>
      <c r="V47" s="10"/>
      <c r="W47" s="63">
        <f>V47*K47</f>
        <v>0</v>
      </c>
      <c r="X47" s="63">
        <v>0.10324999999999999</v>
      </c>
      <c r="Y47" s="63">
        <f>X47*K47</f>
        <v>3.0355499999999997</v>
      </c>
      <c r="Z47" s="63">
        <v>0</v>
      </c>
      <c r="AA47" s="64">
        <f>Z47*K47</f>
        <v>0</v>
      </c>
      <c r="AR47" s="6" t="s">
        <v>52</v>
      </c>
      <c r="AT47" s="6" t="s">
        <v>48</v>
      </c>
      <c r="AU47" s="6" t="s">
        <v>16</v>
      </c>
      <c r="AY47" s="6" t="s">
        <v>47</v>
      </c>
      <c r="BE47" s="27">
        <f>IF(U47="základní",N47,0)</f>
        <v>0</v>
      </c>
      <c r="BF47" s="27">
        <f>IF(U47="snížená",N47,0)</f>
        <v>0</v>
      </c>
      <c r="BG47" s="27">
        <f>IF(U47="zákl. přenesená",N47,0)</f>
        <v>0</v>
      </c>
      <c r="BH47" s="27">
        <f>IF(U47="sníž. přenesená",N47,0)</f>
        <v>0</v>
      </c>
      <c r="BI47" s="27">
        <f>IF(U47="nulová",N47,0)</f>
        <v>0</v>
      </c>
      <c r="BJ47" s="6" t="s">
        <v>15</v>
      </c>
      <c r="BK47" s="27">
        <f>ROUND(L47*K47,2)</f>
        <v>0</v>
      </c>
      <c r="BL47" s="6" t="s">
        <v>52</v>
      </c>
      <c r="BM47" s="6" t="s">
        <v>62</v>
      </c>
    </row>
    <row r="48" spans="2:65" s="5" customFormat="1" ht="29.85" customHeight="1" x14ac:dyDescent="0.3">
      <c r="B48" s="47"/>
      <c r="C48" s="48"/>
      <c r="D48" s="57" t="s">
        <v>26</v>
      </c>
      <c r="E48" s="57"/>
      <c r="F48" s="57"/>
      <c r="G48" s="57"/>
      <c r="H48" s="57"/>
      <c r="I48" s="57"/>
      <c r="J48" s="57"/>
      <c r="K48" s="57"/>
      <c r="L48" s="57"/>
      <c r="M48" s="57"/>
      <c r="N48" s="86">
        <f>BK48</f>
        <v>0</v>
      </c>
      <c r="O48" s="87"/>
      <c r="P48" s="87"/>
      <c r="Q48" s="87"/>
      <c r="R48" s="50"/>
      <c r="T48" s="51"/>
      <c r="U48" s="48"/>
      <c r="V48" s="48"/>
      <c r="W48" s="52">
        <f>SUM(W49:W53)</f>
        <v>0</v>
      </c>
      <c r="X48" s="48"/>
      <c r="Y48" s="52">
        <f>SUM(Y49:Y53)</f>
        <v>1.7735118000000003</v>
      </c>
      <c r="Z48" s="48"/>
      <c r="AA48" s="53">
        <f>SUM(AA49:AA53)</f>
        <v>0</v>
      </c>
      <c r="AR48" s="54" t="s">
        <v>15</v>
      </c>
      <c r="AT48" s="55" t="s">
        <v>13</v>
      </c>
      <c r="AU48" s="55" t="s">
        <v>15</v>
      </c>
      <c r="AY48" s="54" t="s">
        <v>47</v>
      </c>
      <c r="BK48" s="56">
        <f>SUM(BK49:BK53)</f>
        <v>0</v>
      </c>
    </row>
    <row r="49" spans="2:65" s="1" customFormat="1" ht="25.5" customHeight="1" x14ac:dyDescent="0.3">
      <c r="B49" s="38"/>
      <c r="C49" s="58" t="s">
        <v>63</v>
      </c>
      <c r="D49" s="58" t="s">
        <v>48</v>
      </c>
      <c r="E49" s="59" t="s">
        <v>64</v>
      </c>
      <c r="F49" s="83" t="s">
        <v>65</v>
      </c>
      <c r="G49" s="83"/>
      <c r="H49" s="83"/>
      <c r="I49" s="83"/>
      <c r="J49" s="60" t="s">
        <v>61</v>
      </c>
      <c r="K49" s="61">
        <v>76.58</v>
      </c>
      <c r="L49" s="84">
        <v>0</v>
      </c>
      <c r="M49" s="84"/>
      <c r="N49" s="85">
        <f>ROUND(L49*K49,2)</f>
        <v>0</v>
      </c>
      <c r="O49" s="85"/>
      <c r="P49" s="85"/>
      <c r="Q49" s="85"/>
      <c r="R49" s="39"/>
      <c r="T49" s="62" t="s">
        <v>0</v>
      </c>
      <c r="U49" s="12" t="s">
        <v>11</v>
      </c>
      <c r="V49" s="10"/>
      <c r="W49" s="63">
        <f>V49*K49</f>
        <v>0</v>
      </c>
      <c r="X49" s="63">
        <v>4.3800000000000002E-3</v>
      </c>
      <c r="Y49" s="63">
        <f>X49*K49</f>
        <v>0.33542040000000001</v>
      </c>
      <c r="Z49" s="63">
        <v>0</v>
      </c>
      <c r="AA49" s="64">
        <f>Z49*K49</f>
        <v>0</v>
      </c>
      <c r="AR49" s="6" t="s">
        <v>52</v>
      </c>
      <c r="AT49" s="6" t="s">
        <v>48</v>
      </c>
      <c r="AU49" s="6" t="s">
        <v>16</v>
      </c>
      <c r="AY49" s="6" t="s">
        <v>47</v>
      </c>
      <c r="BE49" s="27">
        <f>IF(U49="základní",N49,0)</f>
        <v>0</v>
      </c>
      <c r="BF49" s="27">
        <f>IF(U49="snížená",N49,0)</f>
        <v>0</v>
      </c>
      <c r="BG49" s="27">
        <f>IF(U49="zákl. přenesená",N49,0)</f>
        <v>0</v>
      </c>
      <c r="BH49" s="27">
        <f>IF(U49="sníž. přenesená",N49,0)</f>
        <v>0</v>
      </c>
      <c r="BI49" s="27">
        <f>IF(U49="nulová",N49,0)</f>
        <v>0</v>
      </c>
      <c r="BJ49" s="6" t="s">
        <v>15</v>
      </c>
      <c r="BK49" s="27">
        <f>ROUND(L49*K49,2)</f>
        <v>0</v>
      </c>
      <c r="BL49" s="6" t="s">
        <v>52</v>
      </c>
      <c r="BM49" s="6" t="s">
        <v>66</v>
      </c>
    </row>
    <row r="50" spans="2:65" s="1" customFormat="1" ht="25.5" customHeight="1" x14ac:dyDescent="0.3">
      <c r="B50" s="38"/>
      <c r="C50" s="58" t="s">
        <v>67</v>
      </c>
      <c r="D50" s="58" t="s">
        <v>48</v>
      </c>
      <c r="E50" s="59" t="s">
        <v>68</v>
      </c>
      <c r="F50" s="83" t="s">
        <v>69</v>
      </c>
      <c r="G50" s="83"/>
      <c r="H50" s="83"/>
      <c r="I50" s="83"/>
      <c r="J50" s="60" t="s">
        <v>61</v>
      </c>
      <c r="K50" s="61">
        <v>76.58</v>
      </c>
      <c r="L50" s="84">
        <v>0</v>
      </c>
      <c r="M50" s="84"/>
      <c r="N50" s="85">
        <f>ROUND(L50*K50,2)</f>
        <v>0</v>
      </c>
      <c r="O50" s="85"/>
      <c r="P50" s="85"/>
      <c r="Q50" s="85"/>
      <c r="R50" s="39"/>
      <c r="T50" s="62" t="s">
        <v>0</v>
      </c>
      <c r="U50" s="12" t="s">
        <v>11</v>
      </c>
      <c r="V50" s="10"/>
      <c r="W50" s="63">
        <f>V50*K50</f>
        <v>0</v>
      </c>
      <c r="X50" s="63">
        <v>1.7330000000000002E-2</v>
      </c>
      <c r="Y50" s="63">
        <f>X50*K50</f>
        <v>1.3271314000000001</v>
      </c>
      <c r="Z50" s="63">
        <v>0</v>
      </c>
      <c r="AA50" s="64">
        <f>Z50*K50</f>
        <v>0</v>
      </c>
      <c r="AR50" s="6" t="s">
        <v>52</v>
      </c>
      <c r="AT50" s="6" t="s">
        <v>48</v>
      </c>
      <c r="AU50" s="6" t="s">
        <v>16</v>
      </c>
      <c r="AY50" s="6" t="s">
        <v>47</v>
      </c>
      <c r="BE50" s="27">
        <f>IF(U50="základní",N50,0)</f>
        <v>0</v>
      </c>
      <c r="BF50" s="27">
        <f>IF(U50="snížená",N50,0)</f>
        <v>0</v>
      </c>
      <c r="BG50" s="27">
        <f>IF(U50="zákl. přenesená",N50,0)</f>
        <v>0</v>
      </c>
      <c r="BH50" s="27">
        <f>IF(U50="sníž. přenesená",N50,0)</f>
        <v>0</v>
      </c>
      <c r="BI50" s="27">
        <f>IF(U50="nulová",N50,0)</f>
        <v>0</v>
      </c>
      <c r="BJ50" s="6" t="s">
        <v>15</v>
      </c>
      <c r="BK50" s="27">
        <f>ROUND(L50*K50,2)</f>
        <v>0</v>
      </c>
      <c r="BL50" s="6" t="s">
        <v>52</v>
      </c>
      <c r="BM50" s="6" t="s">
        <v>70</v>
      </c>
    </row>
    <row r="51" spans="2:65" s="1" customFormat="1" ht="25.5" customHeight="1" x14ac:dyDescent="0.3">
      <c r="B51" s="38"/>
      <c r="C51" s="58" t="s">
        <v>71</v>
      </c>
      <c r="D51" s="58" t="s">
        <v>48</v>
      </c>
      <c r="E51" s="59" t="s">
        <v>72</v>
      </c>
      <c r="F51" s="83" t="s">
        <v>73</v>
      </c>
      <c r="G51" s="83"/>
      <c r="H51" s="83"/>
      <c r="I51" s="83"/>
      <c r="J51" s="60" t="s">
        <v>57</v>
      </c>
      <c r="K51" s="61">
        <v>1</v>
      </c>
      <c r="L51" s="84">
        <v>0</v>
      </c>
      <c r="M51" s="84"/>
      <c r="N51" s="85">
        <f>ROUND(L51*K51,2)</f>
        <v>0</v>
      </c>
      <c r="O51" s="85"/>
      <c r="P51" s="85"/>
      <c r="Q51" s="85"/>
      <c r="R51" s="39"/>
      <c r="T51" s="62" t="s">
        <v>0</v>
      </c>
      <c r="U51" s="12" t="s">
        <v>11</v>
      </c>
      <c r="V51" s="10"/>
      <c r="W51" s="63">
        <f>V51*K51</f>
        <v>0</v>
      </c>
      <c r="X51" s="63">
        <v>9.6000000000000002E-4</v>
      </c>
      <c r="Y51" s="63">
        <f>X51*K51</f>
        <v>9.6000000000000002E-4</v>
      </c>
      <c r="Z51" s="63">
        <v>0</v>
      </c>
      <c r="AA51" s="64">
        <f>Z51*K51</f>
        <v>0</v>
      </c>
      <c r="AR51" s="6" t="s">
        <v>52</v>
      </c>
      <c r="AT51" s="6" t="s">
        <v>48</v>
      </c>
      <c r="AU51" s="6" t="s">
        <v>16</v>
      </c>
      <c r="AY51" s="6" t="s">
        <v>47</v>
      </c>
      <c r="BE51" s="27">
        <f>IF(U51="základní",N51,0)</f>
        <v>0</v>
      </c>
      <c r="BF51" s="27">
        <f>IF(U51="snížená",N51,0)</f>
        <v>0</v>
      </c>
      <c r="BG51" s="27">
        <f>IF(U51="zákl. přenesená",N51,0)</f>
        <v>0</v>
      </c>
      <c r="BH51" s="27">
        <f>IF(U51="sníž. přenesená",N51,0)</f>
        <v>0</v>
      </c>
      <c r="BI51" s="27">
        <f>IF(U51="nulová",N51,0)</f>
        <v>0</v>
      </c>
      <c r="BJ51" s="6" t="s">
        <v>15</v>
      </c>
      <c r="BK51" s="27">
        <f>ROUND(L51*K51,2)</f>
        <v>0</v>
      </c>
      <c r="BL51" s="6" t="s">
        <v>52</v>
      </c>
      <c r="BM51" s="6" t="s">
        <v>74</v>
      </c>
    </row>
    <row r="52" spans="2:65" s="1" customFormat="1" ht="25.5" customHeight="1" x14ac:dyDescent="0.3">
      <c r="B52" s="38"/>
      <c r="C52" s="65" t="s">
        <v>75</v>
      </c>
      <c r="D52" s="65" t="s">
        <v>76</v>
      </c>
      <c r="E52" s="66" t="s">
        <v>77</v>
      </c>
      <c r="F52" s="96" t="s">
        <v>78</v>
      </c>
      <c r="G52" s="96"/>
      <c r="H52" s="96"/>
      <c r="I52" s="96"/>
      <c r="J52" s="67" t="s">
        <v>57</v>
      </c>
      <c r="K52" s="68">
        <v>1</v>
      </c>
      <c r="L52" s="84">
        <v>0</v>
      </c>
      <c r="M52" s="84"/>
      <c r="N52" s="95">
        <f>ROUND(L52*K52,2)</f>
        <v>0</v>
      </c>
      <c r="O52" s="85"/>
      <c r="P52" s="85"/>
      <c r="Q52" s="85"/>
      <c r="R52" s="39"/>
      <c r="T52" s="62" t="s">
        <v>0</v>
      </c>
      <c r="U52" s="12" t="s">
        <v>11</v>
      </c>
      <c r="V52" s="10"/>
      <c r="W52" s="63">
        <f>V52*K52</f>
        <v>0</v>
      </c>
      <c r="X52" s="63">
        <v>0.11</v>
      </c>
      <c r="Y52" s="63">
        <f>X52*K52</f>
        <v>0.11</v>
      </c>
      <c r="Z52" s="63">
        <v>0</v>
      </c>
      <c r="AA52" s="64">
        <f>Z52*K52</f>
        <v>0</v>
      </c>
      <c r="AR52" s="6" t="s">
        <v>71</v>
      </c>
      <c r="AT52" s="6" t="s">
        <v>76</v>
      </c>
      <c r="AU52" s="6" t="s">
        <v>16</v>
      </c>
      <c r="AY52" s="6" t="s">
        <v>47</v>
      </c>
      <c r="BE52" s="27">
        <f>IF(U52="základní",N52,0)</f>
        <v>0</v>
      </c>
      <c r="BF52" s="27">
        <f>IF(U52="snížená",N52,0)</f>
        <v>0</v>
      </c>
      <c r="BG52" s="27">
        <f>IF(U52="zákl. přenesená",N52,0)</f>
        <v>0</v>
      </c>
      <c r="BH52" s="27">
        <f>IF(U52="sníž. přenesená",N52,0)</f>
        <v>0</v>
      </c>
      <c r="BI52" s="27">
        <f>IF(U52="nulová",N52,0)</f>
        <v>0</v>
      </c>
      <c r="BJ52" s="6" t="s">
        <v>15</v>
      </c>
      <c r="BK52" s="27">
        <f>ROUND(L52*K52,2)</f>
        <v>0</v>
      </c>
      <c r="BL52" s="6" t="s">
        <v>52</v>
      </c>
      <c r="BM52" s="6" t="s">
        <v>79</v>
      </c>
    </row>
    <row r="53" spans="2:65" s="1" customFormat="1" ht="38.25" customHeight="1" x14ac:dyDescent="0.3">
      <c r="B53" s="38"/>
      <c r="C53" s="58" t="s">
        <v>80</v>
      </c>
      <c r="D53" s="58" t="s">
        <v>48</v>
      </c>
      <c r="E53" s="59" t="s">
        <v>81</v>
      </c>
      <c r="F53" s="83" t="s">
        <v>82</v>
      </c>
      <c r="G53" s="83"/>
      <c r="H53" s="83"/>
      <c r="I53" s="83"/>
      <c r="J53" s="60" t="s">
        <v>83</v>
      </c>
      <c r="K53" s="61">
        <v>1</v>
      </c>
      <c r="L53" s="84">
        <v>0</v>
      </c>
      <c r="M53" s="84"/>
      <c r="N53" s="85">
        <f>ROUND(L53*K53,2)</f>
        <v>0</v>
      </c>
      <c r="O53" s="85"/>
      <c r="P53" s="85"/>
      <c r="Q53" s="85"/>
      <c r="R53" s="39"/>
      <c r="T53" s="62" t="s">
        <v>0</v>
      </c>
      <c r="U53" s="12" t="s">
        <v>11</v>
      </c>
      <c r="V53" s="10"/>
      <c r="W53" s="63">
        <f>V53*K53</f>
        <v>0</v>
      </c>
      <c r="X53" s="63">
        <v>0</v>
      </c>
      <c r="Y53" s="63">
        <f>X53*K53</f>
        <v>0</v>
      </c>
      <c r="Z53" s="63">
        <v>0</v>
      </c>
      <c r="AA53" s="64">
        <f>Z53*K53</f>
        <v>0</v>
      </c>
      <c r="AR53" s="6" t="s">
        <v>52</v>
      </c>
      <c r="AT53" s="6" t="s">
        <v>48</v>
      </c>
      <c r="AU53" s="6" t="s">
        <v>16</v>
      </c>
      <c r="AY53" s="6" t="s">
        <v>47</v>
      </c>
      <c r="BE53" s="27">
        <f>IF(U53="základní",N53,0)</f>
        <v>0</v>
      </c>
      <c r="BF53" s="27">
        <f>IF(U53="snížená",N53,0)</f>
        <v>0</v>
      </c>
      <c r="BG53" s="27">
        <f>IF(U53="zákl. přenesená",N53,0)</f>
        <v>0</v>
      </c>
      <c r="BH53" s="27">
        <f>IF(U53="sníž. přenesená",N53,0)</f>
        <v>0</v>
      </c>
      <c r="BI53" s="27">
        <f>IF(U53="nulová",N53,0)</f>
        <v>0</v>
      </c>
      <c r="BJ53" s="6" t="s">
        <v>15</v>
      </c>
      <c r="BK53" s="27">
        <f>ROUND(L53*K53,2)</f>
        <v>0</v>
      </c>
      <c r="BL53" s="6" t="s">
        <v>52</v>
      </c>
      <c r="BM53" s="6" t="s">
        <v>84</v>
      </c>
    </row>
    <row r="54" spans="2:65" s="5" customFormat="1" ht="29.85" customHeight="1" x14ac:dyDescent="0.3">
      <c r="B54" s="47"/>
      <c r="C54" s="48"/>
      <c r="D54" s="57" t="s">
        <v>27</v>
      </c>
      <c r="E54" s="57"/>
      <c r="F54" s="57"/>
      <c r="G54" s="57"/>
      <c r="H54" s="57"/>
      <c r="I54" s="57"/>
      <c r="J54" s="57"/>
      <c r="K54" s="57"/>
      <c r="L54" s="57"/>
      <c r="M54" s="57"/>
      <c r="N54" s="86">
        <f>BK54</f>
        <v>0</v>
      </c>
      <c r="O54" s="87"/>
      <c r="P54" s="87"/>
      <c r="Q54" s="87"/>
      <c r="R54" s="50"/>
      <c r="T54" s="51"/>
      <c r="U54" s="48"/>
      <c r="V54" s="48"/>
      <c r="W54" s="52">
        <f>SUM(W55:W58)</f>
        <v>0</v>
      </c>
      <c r="X54" s="48"/>
      <c r="Y54" s="52">
        <f>SUM(Y55:Y58)</f>
        <v>1.8777815999999998</v>
      </c>
      <c r="Z54" s="48"/>
      <c r="AA54" s="53">
        <f>SUM(AA55:AA58)</f>
        <v>12.703200000000001</v>
      </c>
      <c r="AR54" s="54" t="s">
        <v>15</v>
      </c>
      <c r="AT54" s="55" t="s">
        <v>13</v>
      </c>
      <c r="AU54" s="55" t="s">
        <v>15</v>
      </c>
      <c r="AY54" s="54" t="s">
        <v>47</v>
      </c>
      <c r="BK54" s="56">
        <f>SUM(BK55:BK58)</f>
        <v>0</v>
      </c>
    </row>
    <row r="55" spans="2:65" s="1" customFormat="1" ht="38.25" customHeight="1" x14ac:dyDescent="0.3">
      <c r="B55" s="38"/>
      <c r="C55" s="58" t="s">
        <v>85</v>
      </c>
      <c r="D55" s="58" t="s">
        <v>48</v>
      </c>
      <c r="E55" s="59" t="s">
        <v>86</v>
      </c>
      <c r="F55" s="83" t="s">
        <v>87</v>
      </c>
      <c r="G55" s="83"/>
      <c r="H55" s="83"/>
      <c r="I55" s="83"/>
      <c r="J55" s="60" t="s">
        <v>51</v>
      </c>
      <c r="K55" s="61">
        <v>5.9950000000000001</v>
      </c>
      <c r="L55" s="84">
        <v>0</v>
      </c>
      <c r="M55" s="84"/>
      <c r="N55" s="85">
        <f>ROUND(L55*K55,2)</f>
        <v>0</v>
      </c>
      <c r="O55" s="85"/>
      <c r="P55" s="85"/>
      <c r="Q55" s="85"/>
      <c r="R55" s="39"/>
      <c r="T55" s="62" t="s">
        <v>0</v>
      </c>
      <c r="U55" s="12" t="s">
        <v>11</v>
      </c>
      <c r="V55" s="10"/>
      <c r="W55" s="63">
        <f>V55*K55</f>
        <v>0</v>
      </c>
      <c r="X55" s="63">
        <v>0</v>
      </c>
      <c r="Y55" s="63">
        <f>X55*K55</f>
        <v>0</v>
      </c>
      <c r="Z55" s="63">
        <v>1.8</v>
      </c>
      <c r="AA55" s="64">
        <f>Z55*K55</f>
        <v>10.791</v>
      </c>
      <c r="AR55" s="6" t="s">
        <v>52</v>
      </c>
      <c r="AT55" s="6" t="s">
        <v>48</v>
      </c>
      <c r="AU55" s="6" t="s">
        <v>16</v>
      </c>
      <c r="AY55" s="6" t="s">
        <v>47</v>
      </c>
      <c r="BE55" s="27">
        <f>IF(U55="základní",N55,0)</f>
        <v>0</v>
      </c>
      <c r="BF55" s="27">
        <f>IF(U55="snížená",N55,0)</f>
        <v>0</v>
      </c>
      <c r="BG55" s="27">
        <f>IF(U55="zákl. přenesená",N55,0)</f>
        <v>0</v>
      </c>
      <c r="BH55" s="27">
        <f>IF(U55="sníž. přenesená",N55,0)</f>
        <v>0</v>
      </c>
      <c r="BI55" s="27">
        <f>IF(U55="nulová",N55,0)</f>
        <v>0</v>
      </c>
      <c r="BJ55" s="6" t="s">
        <v>15</v>
      </c>
      <c r="BK55" s="27">
        <f>ROUND(L55*K55,2)</f>
        <v>0</v>
      </c>
      <c r="BL55" s="6" t="s">
        <v>52</v>
      </c>
      <c r="BM55" s="6" t="s">
        <v>88</v>
      </c>
    </row>
    <row r="56" spans="2:65" s="1" customFormat="1" ht="25.5" customHeight="1" x14ac:dyDescent="0.3">
      <c r="B56" s="38"/>
      <c r="C56" s="58" t="s">
        <v>89</v>
      </c>
      <c r="D56" s="58" t="s">
        <v>48</v>
      </c>
      <c r="E56" s="59" t="s">
        <v>90</v>
      </c>
      <c r="F56" s="83" t="s">
        <v>91</v>
      </c>
      <c r="G56" s="83"/>
      <c r="H56" s="83"/>
      <c r="I56" s="83"/>
      <c r="J56" s="60" t="s">
        <v>61</v>
      </c>
      <c r="K56" s="61">
        <v>2.2000000000000002</v>
      </c>
      <c r="L56" s="84">
        <v>0</v>
      </c>
      <c r="M56" s="84"/>
      <c r="N56" s="85">
        <f>ROUND(L56*K56,2)</f>
        <v>0</v>
      </c>
      <c r="O56" s="85"/>
      <c r="P56" s="85"/>
      <c r="Q56" s="85"/>
      <c r="R56" s="39"/>
      <c r="T56" s="62" t="s">
        <v>0</v>
      </c>
      <c r="U56" s="12" t="s">
        <v>11</v>
      </c>
      <c r="V56" s="10"/>
      <c r="W56" s="63">
        <f>V56*K56</f>
        <v>0</v>
      </c>
      <c r="X56" s="63">
        <v>0</v>
      </c>
      <c r="Y56" s="63">
        <f>X56*K56</f>
        <v>0</v>
      </c>
      <c r="Z56" s="63">
        <v>5.0999999999999997E-2</v>
      </c>
      <c r="AA56" s="64">
        <f>Z56*K56</f>
        <v>0.11220000000000001</v>
      </c>
      <c r="AR56" s="6" t="s">
        <v>52</v>
      </c>
      <c r="AT56" s="6" t="s">
        <v>48</v>
      </c>
      <c r="AU56" s="6" t="s">
        <v>16</v>
      </c>
      <c r="AY56" s="6" t="s">
        <v>47</v>
      </c>
      <c r="BE56" s="27">
        <f>IF(U56="základní",N56,0)</f>
        <v>0</v>
      </c>
      <c r="BF56" s="27">
        <f>IF(U56="snížená",N56,0)</f>
        <v>0</v>
      </c>
      <c r="BG56" s="27">
        <f>IF(U56="zákl. přenesená",N56,0)</f>
        <v>0</v>
      </c>
      <c r="BH56" s="27">
        <f>IF(U56="sníž. přenesená",N56,0)</f>
        <v>0</v>
      </c>
      <c r="BI56" s="27">
        <f>IF(U56="nulová",N56,0)</f>
        <v>0</v>
      </c>
      <c r="BJ56" s="6" t="s">
        <v>15</v>
      </c>
      <c r="BK56" s="27">
        <f>ROUND(L56*K56,2)</f>
        <v>0</v>
      </c>
      <c r="BL56" s="6" t="s">
        <v>52</v>
      </c>
      <c r="BM56" s="6" t="s">
        <v>92</v>
      </c>
    </row>
    <row r="57" spans="2:65" s="1" customFormat="1" ht="25.5" customHeight="1" x14ac:dyDescent="0.3">
      <c r="B57" s="38"/>
      <c r="C57" s="58" t="s">
        <v>93</v>
      </c>
      <c r="D57" s="58" t="s">
        <v>48</v>
      </c>
      <c r="E57" s="59" t="s">
        <v>94</v>
      </c>
      <c r="F57" s="83" t="s">
        <v>95</v>
      </c>
      <c r="G57" s="83"/>
      <c r="H57" s="83"/>
      <c r="I57" s="83"/>
      <c r="J57" s="60" t="s">
        <v>51</v>
      </c>
      <c r="K57" s="61">
        <v>1</v>
      </c>
      <c r="L57" s="84">
        <v>0</v>
      </c>
      <c r="M57" s="84"/>
      <c r="N57" s="85">
        <f>ROUND(L57*K57,2)</f>
        <v>0</v>
      </c>
      <c r="O57" s="85"/>
      <c r="P57" s="85"/>
      <c r="Q57" s="85"/>
      <c r="R57" s="39"/>
      <c r="T57" s="62" t="s">
        <v>0</v>
      </c>
      <c r="U57" s="12" t="s">
        <v>11</v>
      </c>
      <c r="V57" s="10"/>
      <c r="W57" s="63">
        <f>V57*K57</f>
        <v>0</v>
      </c>
      <c r="X57" s="63">
        <v>0</v>
      </c>
      <c r="Y57" s="63">
        <f>X57*K57</f>
        <v>0</v>
      </c>
      <c r="Z57" s="63">
        <v>1.8</v>
      </c>
      <c r="AA57" s="64">
        <f>Z57*K57</f>
        <v>1.8</v>
      </c>
      <c r="AR57" s="6" t="s">
        <v>52</v>
      </c>
      <c r="AT57" s="6" t="s">
        <v>48</v>
      </c>
      <c r="AU57" s="6" t="s">
        <v>16</v>
      </c>
      <c r="AY57" s="6" t="s">
        <v>47</v>
      </c>
      <c r="BE57" s="27">
        <f>IF(U57="základní",N57,0)</f>
        <v>0</v>
      </c>
      <c r="BF57" s="27">
        <f>IF(U57="snížená",N57,0)</f>
        <v>0</v>
      </c>
      <c r="BG57" s="27">
        <f>IF(U57="zákl. přenesená",N57,0)</f>
        <v>0</v>
      </c>
      <c r="BH57" s="27">
        <f>IF(U57="sníž. přenesená",N57,0)</f>
        <v>0</v>
      </c>
      <c r="BI57" s="27">
        <f>IF(U57="nulová",N57,0)</f>
        <v>0</v>
      </c>
      <c r="BJ57" s="6" t="s">
        <v>15</v>
      </c>
      <c r="BK57" s="27">
        <f>ROUND(L57*K57,2)</f>
        <v>0</v>
      </c>
      <c r="BL57" s="6" t="s">
        <v>52</v>
      </c>
      <c r="BM57" s="6" t="s">
        <v>96</v>
      </c>
    </row>
    <row r="58" spans="2:65" s="1" customFormat="1" ht="25.5" customHeight="1" x14ac:dyDescent="0.3">
      <c r="B58" s="38"/>
      <c r="C58" s="58" t="s">
        <v>97</v>
      </c>
      <c r="D58" s="58" t="s">
        <v>48</v>
      </c>
      <c r="E58" s="59" t="s">
        <v>98</v>
      </c>
      <c r="F58" s="83" t="s">
        <v>99</v>
      </c>
      <c r="G58" s="83"/>
      <c r="H58" s="83"/>
      <c r="I58" s="83"/>
      <c r="J58" s="60" t="s">
        <v>61</v>
      </c>
      <c r="K58" s="61">
        <v>32.22</v>
      </c>
      <c r="L58" s="84">
        <v>0</v>
      </c>
      <c r="M58" s="84"/>
      <c r="N58" s="85">
        <f>ROUND(L58*K58,2)</f>
        <v>0</v>
      </c>
      <c r="O58" s="85"/>
      <c r="P58" s="85"/>
      <c r="Q58" s="85"/>
      <c r="R58" s="39"/>
      <c r="T58" s="62" t="s">
        <v>0</v>
      </c>
      <c r="U58" s="12" t="s">
        <v>11</v>
      </c>
      <c r="V58" s="10"/>
      <c r="W58" s="63">
        <f>V58*K58</f>
        <v>0</v>
      </c>
      <c r="X58" s="63">
        <v>5.8279999999999998E-2</v>
      </c>
      <c r="Y58" s="63">
        <f>X58*K58</f>
        <v>1.8777815999999998</v>
      </c>
      <c r="Z58" s="63">
        <v>0</v>
      </c>
      <c r="AA58" s="64">
        <f>Z58*K58</f>
        <v>0</v>
      </c>
      <c r="AR58" s="6" t="s">
        <v>52</v>
      </c>
      <c r="AT58" s="6" t="s">
        <v>48</v>
      </c>
      <c r="AU58" s="6" t="s">
        <v>16</v>
      </c>
      <c r="AY58" s="6" t="s">
        <v>47</v>
      </c>
      <c r="BE58" s="27">
        <f>IF(U58="základní",N58,0)</f>
        <v>0</v>
      </c>
      <c r="BF58" s="27">
        <f>IF(U58="snížená",N58,0)</f>
        <v>0</v>
      </c>
      <c r="BG58" s="27">
        <f>IF(U58="zákl. přenesená",N58,0)</f>
        <v>0</v>
      </c>
      <c r="BH58" s="27">
        <f>IF(U58="sníž. přenesená",N58,0)</f>
        <v>0</v>
      </c>
      <c r="BI58" s="27">
        <f>IF(U58="nulová",N58,0)</f>
        <v>0</v>
      </c>
      <c r="BJ58" s="6" t="s">
        <v>15</v>
      </c>
      <c r="BK58" s="27">
        <f>ROUND(L58*K58,2)</f>
        <v>0</v>
      </c>
      <c r="BL58" s="6" t="s">
        <v>52</v>
      </c>
      <c r="BM58" s="6" t="s">
        <v>100</v>
      </c>
    </row>
    <row r="59" spans="2:65" s="5" customFormat="1" ht="29.85" customHeight="1" x14ac:dyDescent="0.3">
      <c r="B59" s="47"/>
      <c r="C59" s="48"/>
      <c r="D59" s="57" t="s">
        <v>28</v>
      </c>
      <c r="E59" s="57"/>
      <c r="F59" s="57"/>
      <c r="G59" s="57"/>
      <c r="H59" s="57"/>
      <c r="I59" s="57"/>
      <c r="J59" s="57"/>
      <c r="K59" s="57"/>
      <c r="L59" s="57"/>
      <c r="M59" s="57"/>
      <c r="N59" s="86">
        <f>BK59</f>
        <v>0</v>
      </c>
      <c r="O59" s="87"/>
      <c r="P59" s="87"/>
      <c r="Q59" s="87"/>
      <c r="R59" s="50"/>
      <c r="T59" s="51"/>
      <c r="U59" s="48"/>
      <c r="V59" s="48"/>
      <c r="W59" s="52">
        <f>SUM(W60:W62)</f>
        <v>0</v>
      </c>
      <c r="X59" s="48"/>
      <c r="Y59" s="52">
        <f>SUM(Y60:Y62)</f>
        <v>0</v>
      </c>
      <c r="Z59" s="48"/>
      <c r="AA59" s="53">
        <f>SUM(AA60:AA62)</f>
        <v>0</v>
      </c>
      <c r="AR59" s="54" t="s">
        <v>15</v>
      </c>
      <c r="AT59" s="55" t="s">
        <v>13</v>
      </c>
      <c r="AU59" s="55" t="s">
        <v>15</v>
      </c>
      <c r="AY59" s="54" t="s">
        <v>47</v>
      </c>
      <c r="BK59" s="56">
        <f>SUM(BK60:BK62)</f>
        <v>0</v>
      </c>
    </row>
    <row r="60" spans="2:65" s="1" customFormat="1" ht="38.25" customHeight="1" x14ac:dyDescent="0.3">
      <c r="B60" s="38"/>
      <c r="C60" s="58" t="s">
        <v>2</v>
      </c>
      <c r="D60" s="58" t="s">
        <v>48</v>
      </c>
      <c r="E60" s="59" t="s">
        <v>101</v>
      </c>
      <c r="F60" s="83" t="s">
        <v>102</v>
      </c>
      <c r="G60" s="83"/>
      <c r="H60" s="83"/>
      <c r="I60" s="83"/>
      <c r="J60" s="60" t="s">
        <v>103</v>
      </c>
      <c r="K60" s="61">
        <v>12.973000000000001</v>
      </c>
      <c r="L60" s="84">
        <v>0</v>
      </c>
      <c r="M60" s="84"/>
      <c r="N60" s="85">
        <f>ROUND(L60*K60,2)</f>
        <v>0</v>
      </c>
      <c r="O60" s="85"/>
      <c r="P60" s="85"/>
      <c r="Q60" s="85"/>
      <c r="R60" s="39"/>
      <c r="T60" s="62" t="s">
        <v>0</v>
      </c>
      <c r="U60" s="12" t="s">
        <v>11</v>
      </c>
      <c r="V60" s="10"/>
      <c r="W60" s="63">
        <f>V60*K60</f>
        <v>0</v>
      </c>
      <c r="X60" s="63">
        <v>0</v>
      </c>
      <c r="Y60" s="63">
        <f>X60*K60</f>
        <v>0</v>
      </c>
      <c r="Z60" s="63">
        <v>0</v>
      </c>
      <c r="AA60" s="64">
        <f>Z60*K60</f>
        <v>0</v>
      </c>
      <c r="AR60" s="6" t="s">
        <v>52</v>
      </c>
      <c r="AT60" s="6" t="s">
        <v>48</v>
      </c>
      <c r="AU60" s="6" t="s">
        <v>16</v>
      </c>
      <c r="AY60" s="6" t="s">
        <v>47</v>
      </c>
      <c r="BE60" s="27">
        <f>IF(U60="základní",N60,0)</f>
        <v>0</v>
      </c>
      <c r="BF60" s="27">
        <f>IF(U60="snížená",N60,0)</f>
        <v>0</v>
      </c>
      <c r="BG60" s="27">
        <f>IF(U60="zákl. přenesená",N60,0)</f>
        <v>0</v>
      </c>
      <c r="BH60" s="27">
        <f>IF(U60="sníž. přenesená",N60,0)</f>
        <v>0</v>
      </c>
      <c r="BI60" s="27">
        <f>IF(U60="nulová",N60,0)</f>
        <v>0</v>
      </c>
      <c r="BJ60" s="6" t="s">
        <v>15</v>
      </c>
      <c r="BK60" s="27">
        <f>ROUND(L60*K60,2)</f>
        <v>0</v>
      </c>
      <c r="BL60" s="6" t="s">
        <v>52</v>
      </c>
      <c r="BM60" s="6" t="s">
        <v>104</v>
      </c>
    </row>
    <row r="61" spans="2:65" s="1" customFormat="1" ht="25.5" customHeight="1" x14ac:dyDescent="0.3">
      <c r="B61" s="38"/>
      <c r="C61" s="58" t="s">
        <v>105</v>
      </c>
      <c r="D61" s="58" t="s">
        <v>48</v>
      </c>
      <c r="E61" s="59" t="s">
        <v>106</v>
      </c>
      <c r="F61" s="83" t="s">
        <v>107</v>
      </c>
      <c r="G61" s="83"/>
      <c r="H61" s="83"/>
      <c r="I61" s="83"/>
      <c r="J61" s="60" t="s">
        <v>103</v>
      </c>
      <c r="K61" s="61">
        <v>129.72999999999999</v>
      </c>
      <c r="L61" s="84">
        <v>0</v>
      </c>
      <c r="M61" s="84"/>
      <c r="N61" s="85">
        <f>ROUND(L61*K61,2)</f>
        <v>0</v>
      </c>
      <c r="O61" s="85"/>
      <c r="P61" s="85"/>
      <c r="Q61" s="85"/>
      <c r="R61" s="39"/>
      <c r="T61" s="62" t="s">
        <v>0</v>
      </c>
      <c r="U61" s="12" t="s">
        <v>11</v>
      </c>
      <c r="V61" s="10"/>
      <c r="W61" s="63">
        <f>V61*K61</f>
        <v>0</v>
      </c>
      <c r="X61" s="63">
        <v>0</v>
      </c>
      <c r="Y61" s="63">
        <f>X61*K61</f>
        <v>0</v>
      </c>
      <c r="Z61" s="63">
        <v>0</v>
      </c>
      <c r="AA61" s="64">
        <f>Z61*K61</f>
        <v>0</v>
      </c>
      <c r="AR61" s="6" t="s">
        <v>52</v>
      </c>
      <c r="AT61" s="6" t="s">
        <v>48</v>
      </c>
      <c r="AU61" s="6" t="s">
        <v>16</v>
      </c>
      <c r="AY61" s="6" t="s">
        <v>47</v>
      </c>
      <c r="BE61" s="27">
        <f>IF(U61="základní",N61,0)</f>
        <v>0</v>
      </c>
      <c r="BF61" s="27">
        <f>IF(U61="snížená",N61,0)</f>
        <v>0</v>
      </c>
      <c r="BG61" s="27">
        <f>IF(U61="zákl. přenesená",N61,0)</f>
        <v>0</v>
      </c>
      <c r="BH61" s="27">
        <f>IF(U61="sníž. přenesená",N61,0)</f>
        <v>0</v>
      </c>
      <c r="BI61" s="27">
        <f>IF(U61="nulová",N61,0)</f>
        <v>0</v>
      </c>
      <c r="BJ61" s="6" t="s">
        <v>15</v>
      </c>
      <c r="BK61" s="27">
        <f>ROUND(L61*K61,2)</f>
        <v>0</v>
      </c>
      <c r="BL61" s="6" t="s">
        <v>52</v>
      </c>
      <c r="BM61" s="6" t="s">
        <v>108</v>
      </c>
    </row>
    <row r="62" spans="2:65" s="1" customFormat="1" ht="38.25" customHeight="1" x14ac:dyDescent="0.3">
      <c r="B62" s="38"/>
      <c r="C62" s="58" t="s">
        <v>109</v>
      </c>
      <c r="D62" s="58" t="s">
        <v>48</v>
      </c>
      <c r="E62" s="59" t="s">
        <v>110</v>
      </c>
      <c r="F62" s="83" t="s">
        <v>111</v>
      </c>
      <c r="G62" s="83"/>
      <c r="H62" s="83"/>
      <c r="I62" s="83"/>
      <c r="J62" s="60" t="s">
        <v>103</v>
      </c>
      <c r="K62" s="61">
        <v>26.847000000000001</v>
      </c>
      <c r="L62" s="84">
        <v>0</v>
      </c>
      <c r="M62" s="84"/>
      <c r="N62" s="85">
        <f>ROUND(L62*K62,2)</f>
        <v>0</v>
      </c>
      <c r="O62" s="85"/>
      <c r="P62" s="85"/>
      <c r="Q62" s="85"/>
      <c r="R62" s="39"/>
      <c r="T62" s="62" t="s">
        <v>0</v>
      </c>
      <c r="U62" s="12" t="s">
        <v>11</v>
      </c>
      <c r="V62" s="10"/>
      <c r="W62" s="63">
        <f>V62*K62</f>
        <v>0</v>
      </c>
      <c r="X62" s="63">
        <v>0</v>
      </c>
      <c r="Y62" s="63">
        <f>X62*K62</f>
        <v>0</v>
      </c>
      <c r="Z62" s="63">
        <v>0</v>
      </c>
      <c r="AA62" s="64">
        <f>Z62*K62</f>
        <v>0</v>
      </c>
      <c r="AR62" s="6" t="s">
        <v>52</v>
      </c>
      <c r="AT62" s="6" t="s">
        <v>48</v>
      </c>
      <c r="AU62" s="6" t="s">
        <v>16</v>
      </c>
      <c r="AY62" s="6" t="s">
        <v>47</v>
      </c>
      <c r="BE62" s="27">
        <f>IF(U62="základní",N62,0)</f>
        <v>0</v>
      </c>
      <c r="BF62" s="27">
        <f>IF(U62="snížená",N62,0)</f>
        <v>0</v>
      </c>
      <c r="BG62" s="27">
        <f>IF(U62="zákl. přenesená",N62,0)</f>
        <v>0</v>
      </c>
      <c r="BH62" s="27">
        <f>IF(U62="sníž. přenesená",N62,0)</f>
        <v>0</v>
      </c>
      <c r="BI62" s="27">
        <f>IF(U62="nulová",N62,0)</f>
        <v>0</v>
      </c>
      <c r="BJ62" s="6" t="s">
        <v>15</v>
      </c>
      <c r="BK62" s="27">
        <f>ROUND(L62*K62,2)</f>
        <v>0</v>
      </c>
      <c r="BL62" s="6" t="s">
        <v>52</v>
      </c>
      <c r="BM62" s="6" t="s">
        <v>112</v>
      </c>
    </row>
    <row r="63" spans="2:65" s="5" customFormat="1" ht="29.85" customHeight="1" x14ac:dyDescent="0.3">
      <c r="B63" s="47"/>
      <c r="C63" s="48"/>
      <c r="D63" s="57" t="s">
        <v>29</v>
      </c>
      <c r="E63" s="57"/>
      <c r="F63" s="57"/>
      <c r="G63" s="57"/>
      <c r="H63" s="57"/>
      <c r="I63" s="57"/>
      <c r="J63" s="57"/>
      <c r="K63" s="57"/>
      <c r="L63" s="57"/>
      <c r="M63" s="57"/>
      <c r="N63" s="86">
        <f>BK63</f>
        <v>0</v>
      </c>
      <c r="O63" s="87"/>
      <c r="P63" s="87"/>
      <c r="Q63" s="87"/>
      <c r="R63" s="50"/>
      <c r="T63" s="51"/>
      <c r="U63" s="48"/>
      <c r="V63" s="48"/>
      <c r="W63" s="52">
        <f>SUM(W64:W65)</f>
        <v>0</v>
      </c>
      <c r="X63" s="48"/>
      <c r="Y63" s="52">
        <f>SUM(Y64:Y65)</f>
        <v>0</v>
      </c>
      <c r="Z63" s="48"/>
      <c r="AA63" s="53">
        <f>SUM(AA64:AA65)</f>
        <v>0</v>
      </c>
      <c r="AR63" s="54" t="s">
        <v>15</v>
      </c>
      <c r="AT63" s="55" t="s">
        <v>13</v>
      </c>
      <c r="AU63" s="55" t="s">
        <v>15</v>
      </c>
      <c r="AY63" s="54" t="s">
        <v>47</v>
      </c>
      <c r="BK63" s="56">
        <f>SUM(BK64:BK65)</f>
        <v>0</v>
      </c>
    </row>
    <row r="64" spans="2:65" s="1" customFormat="1" ht="16.5" customHeight="1" x14ac:dyDescent="0.3">
      <c r="B64" s="38"/>
      <c r="C64" s="58" t="s">
        <v>113</v>
      </c>
      <c r="D64" s="58" t="s">
        <v>48</v>
      </c>
      <c r="E64" s="59" t="s">
        <v>114</v>
      </c>
      <c r="F64" s="83" t="s">
        <v>115</v>
      </c>
      <c r="G64" s="83"/>
      <c r="H64" s="83"/>
      <c r="I64" s="83"/>
      <c r="J64" s="60" t="s">
        <v>103</v>
      </c>
      <c r="K64" s="61">
        <v>18.704000000000001</v>
      </c>
      <c r="L64" s="84">
        <v>0</v>
      </c>
      <c r="M64" s="84"/>
      <c r="N64" s="85">
        <f>ROUND(L64*K64,2)</f>
        <v>0</v>
      </c>
      <c r="O64" s="85"/>
      <c r="P64" s="85"/>
      <c r="Q64" s="85"/>
      <c r="R64" s="39"/>
      <c r="T64" s="62" t="s">
        <v>0</v>
      </c>
      <c r="U64" s="12" t="s">
        <v>11</v>
      </c>
      <c r="V64" s="10"/>
      <c r="W64" s="63">
        <f>V64*K64</f>
        <v>0</v>
      </c>
      <c r="X64" s="63">
        <v>0</v>
      </c>
      <c r="Y64" s="63">
        <f>X64*K64</f>
        <v>0</v>
      </c>
      <c r="Z64" s="63">
        <v>0</v>
      </c>
      <c r="AA64" s="64">
        <f>Z64*K64</f>
        <v>0</v>
      </c>
      <c r="AR64" s="6" t="s">
        <v>52</v>
      </c>
      <c r="AT64" s="6" t="s">
        <v>48</v>
      </c>
      <c r="AU64" s="6" t="s">
        <v>16</v>
      </c>
      <c r="AY64" s="6" t="s">
        <v>47</v>
      </c>
      <c r="BE64" s="27">
        <f>IF(U64="základní",N64,0)</f>
        <v>0</v>
      </c>
      <c r="BF64" s="27">
        <f>IF(U64="snížená",N64,0)</f>
        <v>0</v>
      </c>
      <c r="BG64" s="27">
        <f>IF(U64="zákl. přenesená",N64,0)</f>
        <v>0</v>
      </c>
      <c r="BH64" s="27">
        <f>IF(U64="sníž. přenesená",N64,0)</f>
        <v>0</v>
      </c>
      <c r="BI64" s="27">
        <f>IF(U64="nulová",N64,0)</f>
        <v>0</v>
      </c>
      <c r="BJ64" s="6" t="s">
        <v>15</v>
      </c>
      <c r="BK64" s="27">
        <f>ROUND(L64*K64,2)</f>
        <v>0</v>
      </c>
      <c r="BL64" s="6" t="s">
        <v>52</v>
      </c>
      <c r="BM64" s="6" t="s">
        <v>116</v>
      </c>
    </row>
    <row r="65" spans="2:65" s="1" customFormat="1" ht="38.25" customHeight="1" x14ac:dyDescent="0.3">
      <c r="B65" s="38"/>
      <c r="C65" s="58" t="s">
        <v>117</v>
      </c>
      <c r="D65" s="58" t="s">
        <v>48</v>
      </c>
      <c r="E65" s="59" t="s">
        <v>118</v>
      </c>
      <c r="F65" s="83" t="s">
        <v>119</v>
      </c>
      <c r="G65" s="83"/>
      <c r="H65" s="83"/>
      <c r="I65" s="83"/>
      <c r="J65" s="60" t="s">
        <v>103</v>
      </c>
      <c r="K65" s="61">
        <v>187.04</v>
      </c>
      <c r="L65" s="84">
        <v>0</v>
      </c>
      <c r="M65" s="84"/>
      <c r="N65" s="85">
        <f>ROUND(L65*K65,2)</f>
        <v>0</v>
      </c>
      <c r="O65" s="85"/>
      <c r="P65" s="85"/>
      <c r="Q65" s="85"/>
      <c r="R65" s="39"/>
      <c r="T65" s="62" t="s">
        <v>0</v>
      </c>
      <c r="U65" s="12" t="s">
        <v>11</v>
      </c>
      <c r="V65" s="10"/>
      <c r="W65" s="63">
        <f>V65*K65</f>
        <v>0</v>
      </c>
      <c r="X65" s="63">
        <v>0</v>
      </c>
      <c r="Y65" s="63">
        <f>X65*K65</f>
        <v>0</v>
      </c>
      <c r="Z65" s="63">
        <v>0</v>
      </c>
      <c r="AA65" s="64">
        <f>Z65*K65</f>
        <v>0</v>
      </c>
      <c r="AR65" s="6" t="s">
        <v>52</v>
      </c>
      <c r="AT65" s="6" t="s">
        <v>48</v>
      </c>
      <c r="AU65" s="6" t="s">
        <v>16</v>
      </c>
      <c r="AY65" s="6" t="s">
        <v>47</v>
      </c>
      <c r="BE65" s="27">
        <f>IF(U65="základní",N65,0)</f>
        <v>0</v>
      </c>
      <c r="BF65" s="27">
        <f>IF(U65="snížená",N65,0)</f>
        <v>0</v>
      </c>
      <c r="BG65" s="27">
        <f>IF(U65="zákl. přenesená",N65,0)</f>
        <v>0</v>
      </c>
      <c r="BH65" s="27">
        <f>IF(U65="sníž. přenesená",N65,0)</f>
        <v>0</v>
      </c>
      <c r="BI65" s="27">
        <f>IF(U65="nulová",N65,0)</f>
        <v>0</v>
      </c>
      <c r="BJ65" s="6" t="s">
        <v>15</v>
      </c>
      <c r="BK65" s="27">
        <f>ROUND(L65*K65,2)</f>
        <v>0</v>
      </c>
      <c r="BL65" s="6" t="s">
        <v>52</v>
      </c>
      <c r="BM65" s="6" t="s">
        <v>120</v>
      </c>
    </row>
    <row r="66" spans="2:65" s="5" customFormat="1" ht="37.35" customHeight="1" x14ac:dyDescent="0.35">
      <c r="B66" s="47"/>
      <c r="C66" s="48"/>
      <c r="D66" s="49" t="s">
        <v>30</v>
      </c>
      <c r="E66" s="49"/>
      <c r="F66" s="49"/>
      <c r="G66" s="49"/>
      <c r="H66" s="49"/>
      <c r="I66" s="49"/>
      <c r="J66" s="49"/>
      <c r="K66" s="49"/>
      <c r="L66" s="49"/>
      <c r="M66" s="49"/>
      <c r="N66" s="81">
        <f>BK66</f>
        <v>0</v>
      </c>
      <c r="O66" s="82"/>
      <c r="P66" s="82"/>
      <c r="Q66" s="82"/>
      <c r="R66" s="50"/>
      <c r="T66" s="51"/>
      <c r="U66" s="48"/>
      <c r="V66" s="48"/>
      <c r="W66" s="52">
        <f>W67+W72</f>
        <v>0</v>
      </c>
      <c r="X66" s="48"/>
      <c r="Y66" s="52">
        <f>Y67+Y72</f>
        <v>0.15374640000000001</v>
      </c>
      <c r="Z66" s="48"/>
      <c r="AA66" s="53">
        <f>AA67+AA72</f>
        <v>0.27</v>
      </c>
      <c r="AR66" s="54" t="s">
        <v>16</v>
      </c>
      <c r="AT66" s="55" t="s">
        <v>13</v>
      </c>
      <c r="AU66" s="55" t="s">
        <v>14</v>
      </c>
      <c r="AY66" s="54" t="s">
        <v>47</v>
      </c>
      <c r="BK66" s="56">
        <f>BK67+BK72</f>
        <v>0</v>
      </c>
    </row>
    <row r="67" spans="2:65" s="5" customFormat="1" ht="19.899999999999999" customHeight="1" x14ac:dyDescent="0.3">
      <c r="B67" s="47"/>
      <c r="C67" s="48"/>
      <c r="D67" s="57" t="s">
        <v>31</v>
      </c>
      <c r="E67" s="57"/>
      <c r="F67" s="57"/>
      <c r="G67" s="57"/>
      <c r="H67" s="57"/>
      <c r="I67" s="57"/>
      <c r="J67" s="57"/>
      <c r="K67" s="57"/>
      <c r="L67" s="57"/>
      <c r="M67" s="57"/>
      <c r="N67" s="93">
        <f>BK67</f>
        <v>0</v>
      </c>
      <c r="O67" s="94"/>
      <c r="P67" s="94"/>
      <c r="Q67" s="94"/>
      <c r="R67" s="50"/>
      <c r="T67" s="51"/>
      <c r="U67" s="48"/>
      <c r="V67" s="48"/>
      <c r="W67" s="52">
        <f>SUM(W68:W71)</f>
        <v>0</v>
      </c>
      <c r="X67" s="48"/>
      <c r="Y67" s="52">
        <f>SUM(Y68:Y71)</f>
        <v>0.10933</v>
      </c>
      <c r="Z67" s="48"/>
      <c r="AA67" s="53">
        <f>SUM(AA68:AA71)</f>
        <v>0.27</v>
      </c>
      <c r="AR67" s="54" t="s">
        <v>16</v>
      </c>
      <c r="AT67" s="55" t="s">
        <v>13</v>
      </c>
      <c r="AU67" s="55" t="s">
        <v>15</v>
      </c>
      <c r="AY67" s="54" t="s">
        <v>47</v>
      </c>
      <c r="BK67" s="56">
        <f>SUM(BK68:BK71)</f>
        <v>0</v>
      </c>
    </row>
    <row r="68" spans="2:65" s="1" customFormat="1" ht="25.5" customHeight="1" x14ac:dyDescent="0.3">
      <c r="B68" s="38"/>
      <c r="C68" s="58" t="s">
        <v>121</v>
      </c>
      <c r="D68" s="58" t="s">
        <v>48</v>
      </c>
      <c r="E68" s="59" t="s">
        <v>122</v>
      </c>
      <c r="F68" s="83" t="s">
        <v>123</v>
      </c>
      <c r="G68" s="83"/>
      <c r="H68" s="83"/>
      <c r="I68" s="83"/>
      <c r="J68" s="60" t="s">
        <v>57</v>
      </c>
      <c r="K68" s="61">
        <v>1</v>
      </c>
      <c r="L68" s="84">
        <v>0</v>
      </c>
      <c r="M68" s="84"/>
      <c r="N68" s="85">
        <f>ROUND(L68*K68,2)</f>
        <v>0</v>
      </c>
      <c r="O68" s="85"/>
      <c r="P68" s="85"/>
      <c r="Q68" s="85"/>
      <c r="R68" s="39"/>
      <c r="T68" s="62" t="s">
        <v>0</v>
      </c>
      <c r="U68" s="12" t="s">
        <v>11</v>
      </c>
      <c r="V68" s="10"/>
      <c r="W68" s="63">
        <f>V68*K68</f>
        <v>0</v>
      </c>
      <c r="X68" s="63">
        <v>3.3E-4</v>
      </c>
      <c r="Y68" s="63">
        <f>X68*K68</f>
        <v>3.3E-4</v>
      </c>
      <c r="Z68" s="63">
        <v>0</v>
      </c>
      <c r="AA68" s="64">
        <f>Z68*K68</f>
        <v>0</v>
      </c>
      <c r="AR68" s="6" t="s">
        <v>105</v>
      </c>
      <c r="AT68" s="6" t="s">
        <v>48</v>
      </c>
      <c r="AU68" s="6" t="s">
        <v>16</v>
      </c>
      <c r="AY68" s="6" t="s">
        <v>47</v>
      </c>
      <c r="BE68" s="27">
        <f>IF(U68="základní",N68,0)</f>
        <v>0</v>
      </c>
      <c r="BF68" s="27">
        <f>IF(U68="snížená",N68,0)</f>
        <v>0</v>
      </c>
      <c r="BG68" s="27">
        <f>IF(U68="zákl. přenesená",N68,0)</f>
        <v>0</v>
      </c>
      <c r="BH68" s="27">
        <f>IF(U68="sníž. přenesená",N68,0)</f>
        <v>0</v>
      </c>
      <c r="BI68" s="27">
        <f>IF(U68="nulová",N68,0)</f>
        <v>0</v>
      </c>
      <c r="BJ68" s="6" t="s">
        <v>15</v>
      </c>
      <c r="BK68" s="27">
        <f>ROUND(L68*K68,2)</f>
        <v>0</v>
      </c>
      <c r="BL68" s="6" t="s">
        <v>105</v>
      </c>
      <c r="BM68" s="6" t="s">
        <v>124</v>
      </c>
    </row>
    <row r="69" spans="2:65" s="1" customFormat="1" ht="25.5" customHeight="1" x14ac:dyDescent="0.3">
      <c r="B69" s="38"/>
      <c r="C69" s="65" t="s">
        <v>1</v>
      </c>
      <c r="D69" s="65" t="s">
        <v>76</v>
      </c>
      <c r="E69" s="66" t="s">
        <v>125</v>
      </c>
      <c r="F69" s="96" t="s">
        <v>126</v>
      </c>
      <c r="G69" s="96"/>
      <c r="H69" s="96"/>
      <c r="I69" s="96"/>
      <c r="J69" s="67" t="s">
        <v>57</v>
      </c>
      <c r="K69" s="68">
        <v>1</v>
      </c>
      <c r="L69" s="84">
        <v>0</v>
      </c>
      <c r="M69" s="84"/>
      <c r="N69" s="95">
        <f>ROUND(L69*K69,2)</f>
        <v>0</v>
      </c>
      <c r="O69" s="85"/>
      <c r="P69" s="85"/>
      <c r="Q69" s="85"/>
      <c r="R69" s="39"/>
      <c r="T69" s="62" t="s">
        <v>0</v>
      </c>
      <c r="U69" s="12" t="s">
        <v>11</v>
      </c>
      <c r="V69" s="10"/>
      <c r="W69" s="63">
        <f>V69*K69</f>
        <v>0</v>
      </c>
      <c r="X69" s="63">
        <v>0.109</v>
      </c>
      <c r="Y69" s="63">
        <f>X69*K69</f>
        <v>0.109</v>
      </c>
      <c r="Z69" s="63">
        <v>0</v>
      </c>
      <c r="AA69" s="64">
        <f>Z69*K69</f>
        <v>0</v>
      </c>
      <c r="AR69" s="6" t="s">
        <v>127</v>
      </c>
      <c r="AT69" s="6" t="s">
        <v>76</v>
      </c>
      <c r="AU69" s="6" t="s">
        <v>16</v>
      </c>
      <c r="AY69" s="6" t="s">
        <v>47</v>
      </c>
      <c r="BE69" s="27">
        <f>IF(U69="základní",N69,0)</f>
        <v>0</v>
      </c>
      <c r="BF69" s="27">
        <f>IF(U69="snížená",N69,0)</f>
        <v>0</v>
      </c>
      <c r="BG69" s="27">
        <f>IF(U69="zákl. přenesená",N69,0)</f>
        <v>0</v>
      </c>
      <c r="BH69" s="27">
        <f>IF(U69="sníž. přenesená",N69,0)</f>
        <v>0</v>
      </c>
      <c r="BI69" s="27">
        <f>IF(U69="nulová",N69,0)</f>
        <v>0</v>
      </c>
      <c r="BJ69" s="6" t="s">
        <v>15</v>
      </c>
      <c r="BK69" s="27">
        <f>ROUND(L69*K69,2)</f>
        <v>0</v>
      </c>
      <c r="BL69" s="6" t="s">
        <v>105</v>
      </c>
      <c r="BM69" s="6" t="s">
        <v>128</v>
      </c>
    </row>
    <row r="70" spans="2:65" s="1" customFormat="1" ht="25.5" customHeight="1" x14ac:dyDescent="0.3">
      <c r="B70" s="38"/>
      <c r="C70" s="58" t="s">
        <v>129</v>
      </c>
      <c r="D70" s="58" t="s">
        <v>48</v>
      </c>
      <c r="E70" s="59" t="s">
        <v>130</v>
      </c>
      <c r="F70" s="83" t="s">
        <v>131</v>
      </c>
      <c r="G70" s="83"/>
      <c r="H70" s="83"/>
      <c r="I70" s="83"/>
      <c r="J70" s="60" t="s">
        <v>57</v>
      </c>
      <c r="K70" s="61">
        <v>1</v>
      </c>
      <c r="L70" s="84">
        <v>0</v>
      </c>
      <c r="M70" s="84"/>
      <c r="N70" s="85">
        <f>ROUND(L70*K70,2)</f>
        <v>0</v>
      </c>
      <c r="O70" s="85"/>
      <c r="P70" s="85"/>
      <c r="Q70" s="85"/>
      <c r="R70" s="39"/>
      <c r="T70" s="62" t="s">
        <v>0</v>
      </c>
      <c r="U70" s="12" t="s">
        <v>11</v>
      </c>
      <c r="V70" s="10"/>
      <c r="W70" s="63">
        <f>V70*K70</f>
        <v>0</v>
      </c>
      <c r="X70" s="63">
        <v>0</v>
      </c>
      <c r="Y70" s="63">
        <f>X70*K70</f>
        <v>0</v>
      </c>
      <c r="Z70" s="63">
        <v>0.27</v>
      </c>
      <c r="AA70" s="64">
        <f>Z70*K70</f>
        <v>0.27</v>
      </c>
      <c r="AR70" s="6" t="s">
        <v>105</v>
      </c>
      <c r="AT70" s="6" t="s">
        <v>48</v>
      </c>
      <c r="AU70" s="6" t="s">
        <v>16</v>
      </c>
      <c r="AY70" s="6" t="s">
        <v>47</v>
      </c>
      <c r="BE70" s="27">
        <f>IF(U70="základní",N70,0)</f>
        <v>0</v>
      </c>
      <c r="BF70" s="27">
        <f>IF(U70="snížená",N70,0)</f>
        <v>0</v>
      </c>
      <c r="BG70" s="27">
        <f>IF(U70="zákl. přenesená",N70,0)</f>
        <v>0</v>
      </c>
      <c r="BH70" s="27">
        <f>IF(U70="sníž. přenesená",N70,0)</f>
        <v>0</v>
      </c>
      <c r="BI70" s="27">
        <f>IF(U70="nulová",N70,0)</f>
        <v>0</v>
      </c>
      <c r="BJ70" s="6" t="s">
        <v>15</v>
      </c>
      <c r="BK70" s="27">
        <f>ROUND(L70*K70,2)</f>
        <v>0</v>
      </c>
      <c r="BL70" s="6" t="s">
        <v>105</v>
      </c>
      <c r="BM70" s="6" t="s">
        <v>132</v>
      </c>
    </row>
    <row r="71" spans="2:65" s="1" customFormat="1" ht="25.5" customHeight="1" x14ac:dyDescent="0.3">
      <c r="B71" s="38"/>
      <c r="C71" s="58" t="s">
        <v>133</v>
      </c>
      <c r="D71" s="58" t="s">
        <v>48</v>
      </c>
      <c r="E71" s="59" t="s">
        <v>134</v>
      </c>
      <c r="F71" s="83" t="s">
        <v>135</v>
      </c>
      <c r="G71" s="83"/>
      <c r="H71" s="83"/>
      <c r="I71" s="83"/>
      <c r="J71" s="60" t="s">
        <v>103</v>
      </c>
      <c r="K71" s="61">
        <v>0.109</v>
      </c>
      <c r="L71" s="84">
        <v>0</v>
      </c>
      <c r="M71" s="84"/>
      <c r="N71" s="85">
        <f>ROUND(L71*K71,2)</f>
        <v>0</v>
      </c>
      <c r="O71" s="85"/>
      <c r="P71" s="85"/>
      <c r="Q71" s="85"/>
      <c r="R71" s="39"/>
      <c r="T71" s="62" t="s">
        <v>0</v>
      </c>
      <c r="U71" s="12" t="s">
        <v>11</v>
      </c>
      <c r="V71" s="10"/>
      <c r="W71" s="63">
        <f>V71*K71</f>
        <v>0</v>
      </c>
      <c r="X71" s="63">
        <v>0</v>
      </c>
      <c r="Y71" s="63">
        <f>X71*K71</f>
        <v>0</v>
      </c>
      <c r="Z71" s="63">
        <v>0</v>
      </c>
      <c r="AA71" s="64">
        <f>Z71*K71</f>
        <v>0</v>
      </c>
      <c r="AR71" s="6" t="s">
        <v>105</v>
      </c>
      <c r="AT71" s="6" t="s">
        <v>48</v>
      </c>
      <c r="AU71" s="6" t="s">
        <v>16</v>
      </c>
      <c r="AY71" s="6" t="s">
        <v>47</v>
      </c>
      <c r="BE71" s="27">
        <f>IF(U71="základní",N71,0)</f>
        <v>0</v>
      </c>
      <c r="BF71" s="27">
        <f>IF(U71="snížená",N71,0)</f>
        <v>0</v>
      </c>
      <c r="BG71" s="27">
        <f>IF(U71="zákl. přenesená",N71,0)</f>
        <v>0</v>
      </c>
      <c r="BH71" s="27">
        <f>IF(U71="sníž. přenesená",N71,0)</f>
        <v>0</v>
      </c>
      <c r="BI71" s="27">
        <f>IF(U71="nulová",N71,0)</f>
        <v>0</v>
      </c>
      <c r="BJ71" s="6" t="s">
        <v>15</v>
      </c>
      <c r="BK71" s="27">
        <f>ROUND(L71*K71,2)</f>
        <v>0</v>
      </c>
      <c r="BL71" s="6" t="s">
        <v>105</v>
      </c>
      <c r="BM71" s="6" t="s">
        <v>136</v>
      </c>
    </row>
    <row r="72" spans="2:65" s="5" customFormat="1" ht="29.85" customHeight="1" x14ac:dyDescent="0.3">
      <c r="B72" s="47"/>
      <c r="C72" s="48"/>
      <c r="D72" s="57" t="s">
        <v>32</v>
      </c>
      <c r="E72" s="57"/>
      <c r="F72" s="57"/>
      <c r="G72" s="57"/>
      <c r="H72" s="57"/>
      <c r="I72" s="57"/>
      <c r="J72" s="57"/>
      <c r="K72" s="57"/>
      <c r="L72" s="57"/>
      <c r="M72" s="57"/>
      <c r="N72" s="86">
        <f>BK72</f>
        <v>0</v>
      </c>
      <c r="O72" s="87"/>
      <c r="P72" s="87"/>
      <c r="Q72" s="87"/>
      <c r="R72" s="50"/>
      <c r="T72" s="51"/>
      <c r="U72" s="48"/>
      <c r="V72" s="48"/>
      <c r="W72" s="52">
        <f>W73</f>
        <v>0</v>
      </c>
      <c r="X72" s="48"/>
      <c r="Y72" s="52">
        <f>Y73</f>
        <v>4.4416400000000002E-2</v>
      </c>
      <c r="Z72" s="48"/>
      <c r="AA72" s="53">
        <f>AA73</f>
        <v>0</v>
      </c>
      <c r="AR72" s="54" t="s">
        <v>16</v>
      </c>
      <c r="AT72" s="55" t="s">
        <v>13</v>
      </c>
      <c r="AU72" s="55" t="s">
        <v>15</v>
      </c>
      <c r="AY72" s="54" t="s">
        <v>47</v>
      </c>
      <c r="BK72" s="56">
        <f>BK73</f>
        <v>0</v>
      </c>
    </row>
    <row r="73" spans="2:65" s="1" customFormat="1" ht="38.25" customHeight="1" x14ac:dyDescent="0.3">
      <c r="B73" s="38"/>
      <c r="C73" s="58" t="s">
        <v>137</v>
      </c>
      <c r="D73" s="58" t="s">
        <v>48</v>
      </c>
      <c r="E73" s="59" t="s">
        <v>138</v>
      </c>
      <c r="F73" s="83" t="s">
        <v>139</v>
      </c>
      <c r="G73" s="83"/>
      <c r="H73" s="83"/>
      <c r="I73" s="83"/>
      <c r="J73" s="60" t="s">
        <v>61</v>
      </c>
      <c r="K73" s="61">
        <v>153.16</v>
      </c>
      <c r="L73" s="84">
        <v>0</v>
      </c>
      <c r="M73" s="84"/>
      <c r="N73" s="85">
        <f>ROUND(L73*K73,2)</f>
        <v>0</v>
      </c>
      <c r="O73" s="85"/>
      <c r="P73" s="85"/>
      <c r="Q73" s="85"/>
      <c r="R73" s="39"/>
      <c r="T73" s="62" t="s">
        <v>0</v>
      </c>
      <c r="U73" s="12" t="s">
        <v>11</v>
      </c>
      <c r="V73" s="10"/>
      <c r="W73" s="63">
        <f>V73*K73</f>
        <v>0</v>
      </c>
      <c r="X73" s="63">
        <v>2.9E-4</v>
      </c>
      <c r="Y73" s="63">
        <f>X73*K73</f>
        <v>4.4416400000000002E-2</v>
      </c>
      <c r="Z73" s="63">
        <v>0</v>
      </c>
      <c r="AA73" s="64">
        <f>Z73*K73</f>
        <v>0</v>
      </c>
      <c r="AR73" s="6" t="s">
        <v>105</v>
      </c>
      <c r="AT73" s="6" t="s">
        <v>48</v>
      </c>
      <c r="AU73" s="6" t="s">
        <v>16</v>
      </c>
      <c r="AY73" s="6" t="s">
        <v>47</v>
      </c>
      <c r="BE73" s="27">
        <f>IF(U73="základní",N73,0)</f>
        <v>0</v>
      </c>
      <c r="BF73" s="27">
        <f>IF(U73="snížená",N73,0)</f>
        <v>0</v>
      </c>
      <c r="BG73" s="27">
        <f>IF(U73="zákl. přenesená",N73,0)</f>
        <v>0</v>
      </c>
      <c r="BH73" s="27">
        <f>IF(U73="sníž. přenesená",N73,0)</f>
        <v>0</v>
      </c>
      <c r="BI73" s="27">
        <f>IF(U73="nulová",N73,0)</f>
        <v>0</v>
      </c>
      <c r="BJ73" s="6" t="s">
        <v>15</v>
      </c>
      <c r="BK73" s="27">
        <f>ROUND(L73*K73,2)</f>
        <v>0</v>
      </c>
      <c r="BL73" s="6" t="s">
        <v>105</v>
      </c>
      <c r="BM73" s="6" t="s">
        <v>140</v>
      </c>
    </row>
    <row r="74" spans="2:65" s="1" customFormat="1" ht="6.95" customHeight="1" x14ac:dyDescent="0.3"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/>
    </row>
    <row r="75" spans="2:65" ht="13.5" x14ac:dyDescent="0.3"/>
    <row r="76" spans="2:65" ht="13.5" x14ac:dyDescent="0.3"/>
    <row r="77" spans="2:65" ht="13.5" x14ac:dyDescent="0.3"/>
    <row r="78" spans="2:65" ht="13.5" x14ac:dyDescent="0.3"/>
    <row r="79" spans="2:65" ht="13.5" x14ac:dyDescent="0.3"/>
    <row r="80" spans="2:65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</sheetData>
  <mergeCells count="104">
    <mergeCell ref="L25:Q25"/>
    <mergeCell ref="F5:P5"/>
    <mergeCell ref="F4:P4"/>
    <mergeCell ref="C2:Q2"/>
    <mergeCell ref="N66:Q66"/>
    <mergeCell ref="N67:Q67"/>
    <mergeCell ref="F68:I68"/>
    <mergeCell ref="F71:I71"/>
    <mergeCell ref="L68:M68"/>
    <mergeCell ref="N68:Q68"/>
    <mergeCell ref="F69:I69"/>
    <mergeCell ref="L69:M69"/>
    <mergeCell ref="N69:Q69"/>
    <mergeCell ref="F70:I70"/>
    <mergeCell ref="L70:M70"/>
    <mergeCell ref="N70:Q70"/>
    <mergeCell ref="L71:M71"/>
    <mergeCell ref="N71:Q71"/>
    <mergeCell ref="L62:M62"/>
    <mergeCell ref="N62:Q62"/>
    <mergeCell ref="N59:Q59"/>
    <mergeCell ref="F62:I62"/>
    <mergeCell ref="F65:I65"/>
    <mergeCell ref="F64:I64"/>
    <mergeCell ref="L64:M64"/>
    <mergeCell ref="N64:Q64"/>
    <mergeCell ref="L65:M65"/>
    <mergeCell ref="N65:Q65"/>
    <mergeCell ref="N63:Q63"/>
    <mergeCell ref="L58:M58"/>
    <mergeCell ref="N58:Q58"/>
    <mergeCell ref="N54:Q54"/>
    <mergeCell ref="F57:I57"/>
    <mergeCell ref="F60:I60"/>
    <mergeCell ref="F58:I58"/>
    <mergeCell ref="L60:M60"/>
    <mergeCell ref="N60:Q60"/>
    <mergeCell ref="F61:I61"/>
    <mergeCell ref="L61:M61"/>
    <mergeCell ref="N61:Q61"/>
    <mergeCell ref="F55:I55"/>
    <mergeCell ref="F53:I53"/>
    <mergeCell ref="L55:M55"/>
    <mergeCell ref="N55:Q55"/>
    <mergeCell ref="F56:I56"/>
    <mergeCell ref="L56:M56"/>
    <mergeCell ref="N56:Q56"/>
    <mergeCell ref="L57:M57"/>
    <mergeCell ref="N57:Q57"/>
    <mergeCell ref="F51:I51"/>
    <mergeCell ref="L51:M51"/>
    <mergeCell ref="N51:Q51"/>
    <mergeCell ref="L52:M52"/>
    <mergeCell ref="N52:Q52"/>
    <mergeCell ref="L53:M53"/>
    <mergeCell ref="N53:Q53"/>
    <mergeCell ref="N48:Q48"/>
    <mergeCell ref="F52:I52"/>
    <mergeCell ref="L47:M47"/>
    <mergeCell ref="N47:Q47"/>
    <mergeCell ref="N42:Q42"/>
    <mergeCell ref="N43:Q43"/>
    <mergeCell ref="N44:Q44"/>
    <mergeCell ref="F47:I47"/>
    <mergeCell ref="F50:I50"/>
    <mergeCell ref="F49:I49"/>
    <mergeCell ref="L49:M49"/>
    <mergeCell ref="N49:Q49"/>
    <mergeCell ref="L50:M50"/>
    <mergeCell ref="N50:Q50"/>
    <mergeCell ref="F34:P34"/>
    <mergeCell ref="F41:I41"/>
    <mergeCell ref="F45:I45"/>
    <mergeCell ref="L41:M41"/>
    <mergeCell ref="N41:Q41"/>
    <mergeCell ref="L45:M45"/>
    <mergeCell ref="N45:Q45"/>
    <mergeCell ref="F46:I46"/>
    <mergeCell ref="L46:M46"/>
    <mergeCell ref="N46:Q46"/>
    <mergeCell ref="N18:Q18"/>
    <mergeCell ref="N19:Q19"/>
    <mergeCell ref="N22:Q22"/>
    <mergeCell ref="N20:Q20"/>
    <mergeCell ref="N21:Q21"/>
    <mergeCell ref="N23:Q23"/>
    <mergeCell ref="F73:I73"/>
    <mergeCell ref="L73:M73"/>
    <mergeCell ref="N73:Q73"/>
    <mergeCell ref="N72:Q72"/>
    <mergeCell ref="C31:Q31"/>
    <mergeCell ref="F33:P33"/>
    <mergeCell ref="M7:P7"/>
    <mergeCell ref="M9:Q9"/>
    <mergeCell ref="M10:Q10"/>
    <mergeCell ref="C12:G12"/>
    <mergeCell ref="N12:Q12"/>
    <mergeCell ref="N14:Q14"/>
    <mergeCell ref="N15:Q15"/>
    <mergeCell ref="N16:Q16"/>
    <mergeCell ref="N17:Q17"/>
    <mergeCell ref="M38:Q38"/>
    <mergeCell ref="M36:P36"/>
    <mergeCell ref="M39:Q39"/>
  </mergeCell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TSM-15-18--2 - Úprava pís...</vt:lpstr>
      <vt:lpstr>'TSM-15-18--2 - Úprava pís...'!Názvy_tisku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2018-10-18T11:51:37Z</dcterms:created>
  <dcterms:modified xsi:type="dcterms:W3CDTF">2018-10-18T11:57:19Z</dcterms:modified>
</cp:coreProperties>
</file>