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SO 101 - Stavební úpravy ..." sheetId="2" r:id="rId2"/>
    <sheet name="SO 102 - Stavební upravy ..." sheetId="3" r:id="rId3"/>
    <sheet name="SO 401 - Nadzemní a podze..." sheetId="4" r:id="rId4"/>
    <sheet name="SO 402 - Nadzemní a podze..." sheetId="5" r:id="rId5"/>
    <sheet name="SO 661 - Stavební úpravy ..." sheetId="6" r:id="rId6"/>
    <sheet name="SO 662 - Dočasné zastávky " sheetId="7" r:id="rId7"/>
    <sheet name="701 - Zastřešení nástupišť" sheetId="8" r:id="rId8"/>
    <sheet name="701a - Rozváděč a napájení" sheetId="9" r:id="rId9"/>
    <sheet name="701b - Segmenty zastávky" sheetId="10" r:id="rId10"/>
    <sheet name="VON - Vedlejší a ostatní ..." sheetId="11" r:id="rId11"/>
  </sheets>
  <definedNames>
    <definedName name="_xlnm.Print_Area" localSheetId="0">'Rekapitulace stavby'!$D$4:$AO$76,'Rekapitulace stavby'!$C$82:$AQ$106</definedName>
    <definedName name="_xlnm.Print_Titles" localSheetId="0">'Rekapitulace stavby'!$92:$92</definedName>
    <definedName name="_xlnm._FilterDatabase" localSheetId="1" hidden="1">'SO 101 - Stavební úpravy ...'!$C$122:$K$245</definedName>
    <definedName name="_xlnm.Print_Area" localSheetId="1">'SO 101 - Stavební úpravy ...'!$C$4:$J$39,'SO 101 - Stavební úpravy ...'!$C$50:$J$76,'SO 101 - Stavební úpravy ...'!$C$82:$J$104,'SO 101 - Stavební úpravy ...'!$C$110:$K$245</definedName>
    <definedName name="_xlnm.Print_Titles" localSheetId="1">'SO 101 - Stavební úpravy ...'!$122:$122</definedName>
    <definedName name="_xlnm._FilterDatabase" localSheetId="2" hidden="1">'SO 102 - Stavební upravy ...'!$C$121:$K$202</definedName>
    <definedName name="_xlnm.Print_Area" localSheetId="2">'SO 102 - Stavební upravy ...'!$C$4:$J$39,'SO 102 - Stavební upravy ...'!$C$50:$J$76,'SO 102 - Stavební upravy ...'!$C$82:$J$103,'SO 102 - Stavební upravy ...'!$C$109:$K$202</definedName>
    <definedName name="_xlnm.Print_Titles" localSheetId="2">'SO 102 - Stavební upravy ...'!$121:$121</definedName>
    <definedName name="_xlnm._FilterDatabase" localSheetId="3" hidden="1">'SO 401 - Nadzemní a podze...'!$C$124:$K$171</definedName>
    <definedName name="_xlnm.Print_Area" localSheetId="3">'SO 401 - Nadzemní a podze...'!$C$4:$J$39,'SO 401 - Nadzemní a podze...'!$C$50:$J$76,'SO 401 - Nadzemní a podze...'!$C$82:$J$106,'SO 401 - Nadzemní a podze...'!$C$112:$K$171</definedName>
    <definedName name="_xlnm.Print_Titles" localSheetId="3">'SO 401 - Nadzemní a podze...'!$124:$124</definedName>
    <definedName name="_xlnm._FilterDatabase" localSheetId="4" hidden="1">'SO 402 - Nadzemní a podze...'!$C$119:$K$158</definedName>
    <definedName name="_xlnm.Print_Area" localSheetId="4">'SO 402 - Nadzemní a podze...'!$C$4:$J$39,'SO 402 - Nadzemní a podze...'!$C$50:$J$76,'SO 402 - Nadzemní a podze...'!$C$82:$J$101,'SO 402 - Nadzemní a podze...'!$C$107:$K$158</definedName>
    <definedName name="_xlnm.Print_Titles" localSheetId="4">'SO 402 - Nadzemní a podze...'!$119:$119</definedName>
    <definedName name="_xlnm._FilterDatabase" localSheetId="5" hidden="1">'SO 661 - Stavební úpravy ...'!$C$122:$K$252</definedName>
    <definedName name="_xlnm.Print_Area" localSheetId="5">'SO 661 - Stavební úpravy ...'!$C$4:$J$39,'SO 661 - Stavební úpravy ...'!$C$50:$J$76,'SO 661 - Stavební úpravy ...'!$C$82:$J$104,'SO 661 - Stavební úpravy ...'!$C$110:$K$252</definedName>
    <definedName name="_xlnm.Print_Titles" localSheetId="5">'SO 661 - Stavební úpravy ...'!$122:$122</definedName>
    <definedName name="_xlnm._FilterDatabase" localSheetId="6" hidden="1">'SO 662 - Dočasné zastávky '!$C$127:$K$247</definedName>
    <definedName name="_xlnm.Print_Area" localSheetId="6">'SO 662 - Dočasné zastávky '!$C$4:$J$39,'SO 662 - Dočasné zastávky '!$C$50:$J$76,'SO 662 - Dočasné zastávky '!$C$82:$J$109,'SO 662 - Dočasné zastávky '!$C$115:$K$247</definedName>
    <definedName name="_xlnm.Print_Titles" localSheetId="6">'SO 662 - Dočasné zastávky '!$127:$127</definedName>
    <definedName name="_xlnm._FilterDatabase" localSheetId="7" hidden="1">'701 - Zastřešení nástupišť'!$C$132:$K$297</definedName>
    <definedName name="_xlnm.Print_Area" localSheetId="7">'701 - Zastřešení nástupišť'!$C$4:$J$41,'701 - Zastřešení nástupišť'!$C$50:$J$76,'701 - Zastřešení nástupišť'!$C$82:$J$112,'701 - Zastřešení nástupišť'!$C$118:$K$297</definedName>
    <definedName name="_xlnm.Print_Titles" localSheetId="7">'701 - Zastřešení nástupišť'!$132:$132</definedName>
    <definedName name="_xlnm._FilterDatabase" localSheetId="8" hidden="1">'701a - Rozváděč a napájení'!$C$134:$K$274</definedName>
    <definedName name="_xlnm.Print_Area" localSheetId="8">'701a - Rozváděč a napájení'!$C$4:$J$41,'701a - Rozváděč a napájení'!$C$50:$J$76,'701a - Rozváděč a napájení'!$C$82:$J$114,'701a - Rozváděč a napájení'!$C$120:$K$274</definedName>
    <definedName name="_xlnm.Print_Titles" localSheetId="8">'701a - Rozváděč a napájení'!$134:$134</definedName>
    <definedName name="_xlnm._FilterDatabase" localSheetId="9" hidden="1">'701b - Segmenty zastávky'!$C$121:$K$170</definedName>
    <definedName name="_xlnm.Print_Area" localSheetId="9">'701b - Segmenty zastávky'!$C$4:$J$41,'701b - Segmenty zastávky'!$C$50:$J$76,'701b - Segmenty zastávky'!$C$82:$J$101,'701b - Segmenty zastávky'!$C$107:$K$170</definedName>
    <definedName name="_xlnm.Print_Titles" localSheetId="9">'701b - Segmenty zastávky'!$121:$121</definedName>
    <definedName name="_xlnm._FilterDatabase" localSheetId="10" hidden="1">'VON - Vedlejší a ostatní ...'!$C$122:$K$158</definedName>
    <definedName name="_xlnm.Print_Area" localSheetId="10">'VON - Vedlejší a ostatní ...'!$C$4:$J$39,'VON - Vedlejší a ostatní ...'!$C$50:$J$76,'VON - Vedlejší a ostatní ...'!$C$82:$J$104,'VON - Vedlejší a ostatní ...'!$C$110:$K$158</definedName>
    <definedName name="_xlnm.Print_Titles" localSheetId="10">'VON - Vedlejší a ostatní ...'!$122:$122</definedName>
  </definedNames>
  <calcPr/>
</workbook>
</file>

<file path=xl/calcChain.xml><?xml version="1.0" encoding="utf-8"?>
<calcChain xmlns="http://schemas.openxmlformats.org/spreadsheetml/2006/main">
  <c i="11" l="1" r="J37"/>
  <c r="J36"/>
  <c i="1" r="AY105"/>
  <c i="11" r="J35"/>
  <c i="1" r="AX105"/>
  <c i="11" r="BI157"/>
  <c r="BH157"/>
  <c r="BG157"/>
  <c r="BF157"/>
  <c r="T157"/>
  <c r="R157"/>
  <c r="P157"/>
  <c r="BI155"/>
  <c r="BH155"/>
  <c r="BG155"/>
  <c r="BF155"/>
  <c r="T155"/>
  <c r="R155"/>
  <c r="P155"/>
  <c r="BI153"/>
  <c r="BH153"/>
  <c r="BG153"/>
  <c r="BF153"/>
  <c r="T153"/>
  <c r="R153"/>
  <c r="P153"/>
  <c r="BI150"/>
  <c r="BH150"/>
  <c r="BG150"/>
  <c r="BF150"/>
  <c r="T150"/>
  <c r="T149"/>
  <c r="R150"/>
  <c r="R149"/>
  <c r="P150"/>
  <c r="P149"/>
  <c r="BI147"/>
  <c r="BH147"/>
  <c r="BG147"/>
  <c r="BF147"/>
  <c r="T147"/>
  <c r="R147"/>
  <c r="P147"/>
  <c r="BI145"/>
  <c r="BH145"/>
  <c r="BG145"/>
  <c r="BF145"/>
  <c r="T145"/>
  <c r="R145"/>
  <c r="P145"/>
  <c r="BI142"/>
  <c r="BH142"/>
  <c r="BG142"/>
  <c r="BF142"/>
  <c r="T142"/>
  <c r="R142"/>
  <c r="P142"/>
  <c r="BI140"/>
  <c r="BH140"/>
  <c r="BG140"/>
  <c r="BF140"/>
  <c r="T140"/>
  <c r="R140"/>
  <c r="P140"/>
  <c r="BI138"/>
  <c r="BH138"/>
  <c r="BG138"/>
  <c r="BF138"/>
  <c r="T138"/>
  <c r="R138"/>
  <c r="P138"/>
  <c r="BI135"/>
  <c r="BH135"/>
  <c r="BG135"/>
  <c r="BF135"/>
  <c r="T135"/>
  <c r="T134"/>
  <c r="R135"/>
  <c r="R134"/>
  <c r="P135"/>
  <c r="P134"/>
  <c r="BI132"/>
  <c r="BH132"/>
  <c r="BG132"/>
  <c r="BF132"/>
  <c r="T132"/>
  <c r="R132"/>
  <c r="P132"/>
  <c r="BI130"/>
  <c r="BH130"/>
  <c r="BG130"/>
  <c r="BF130"/>
  <c r="T130"/>
  <c r="R130"/>
  <c r="P130"/>
  <c r="BI128"/>
  <c r="BH128"/>
  <c r="BG128"/>
  <c r="BF128"/>
  <c r="T128"/>
  <c r="R128"/>
  <c r="P128"/>
  <c r="BI126"/>
  <c r="BH126"/>
  <c r="BG126"/>
  <c r="BF126"/>
  <c r="T126"/>
  <c r="R126"/>
  <c r="P126"/>
  <c r="J119"/>
  <c r="F119"/>
  <c r="F117"/>
  <c r="E115"/>
  <c r="J91"/>
  <c r="F91"/>
  <c r="F89"/>
  <c r="E87"/>
  <c r="J24"/>
  <c r="E24"/>
  <c r="J92"/>
  <c r="J23"/>
  <c r="J18"/>
  <c r="E18"/>
  <c r="F120"/>
  <c r="J17"/>
  <c r="J12"/>
  <c r="J117"/>
  <c r="E7"/>
  <c r="E85"/>
  <c i="10" r="J39"/>
  <c r="J38"/>
  <c i="1" r="AY104"/>
  <c i="10" r="J37"/>
  <c i="1" r="AX104"/>
  <c i="10" r="BI169"/>
  <c r="BH169"/>
  <c r="BG169"/>
  <c r="BF169"/>
  <c r="T169"/>
  <c r="R169"/>
  <c r="P169"/>
  <c r="BI167"/>
  <c r="BH167"/>
  <c r="BG167"/>
  <c r="BF167"/>
  <c r="T167"/>
  <c r="R167"/>
  <c r="P167"/>
  <c r="BI163"/>
  <c r="BH163"/>
  <c r="BG163"/>
  <c r="BF163"/>
  <c r="T163"/>
  <c r="R163"/>
  <c r="P163"/>
  <c r="BI161"/>
  <c r="BH161"/>
  <c r="BG161"/>
  <c r="BF161"/>
  <c r="T161"/>
  <c r="R161"/>
  <c r="P161"/>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39"/>
  <c r="BH139"/>
  <c r="BG139"/>
  <c r="BF139"/>
  <c r="T139"/>
  <c r="R139"/>
  <c r="P139"/>
  <c r="BI137"/>
  <c r="BH137"/>
  <c r="BG137"/>
  <c r="BF137"/>
  <c r="T137"/>
  <c r="R137"/>
  <c r="P137"/>
  <c r="BI135"/>
  <c r="BH135"/>
  <c r="BG135"/>
  <c r="BF135"/>
  <c r="T135"/>
  <c r="R135"/>
  <c r="P135"/>
  <c r="BI133"/>
  <c r="BH133"/>
  <c r="BG133"/>
  <c r="BF133"/>
  <c r="T133"/>
  <c r="R133"/>
  <c r="P133"/>
  <c r="BI129"/>
  <c r="BH129"/>
  <c r="BG129"/>
  <c r="BF129"/>
  <c r="T129"/>
  <c r="R129"/>
  <c r="P129"/>
  <c r="BI125"/>
  <c r="BH125"/>
  <c r="BG125"/>
  <c r="BF125"/>
  <c r="T125"/>
  <c r="R125"/>
  <c r="P125"/>
  <c r="F116"/>
  <c r="E114"/>
  <c r="F91"/>
  <c r="E89"/>
  <c r="J26"/>
  <c r="E26"/>
  <c r="J94"/>
  <c r="J25"/>
  <c r="J23"/>
  <c r="E23"/>
  <c r="J93"/>
  <c r="J22"/>
  <c r="J20"/>
  <c r="E20"/>
  <c r="F119"/>
  <c r="J19"/>
  <c r="J17"/>
  <c r="E17"/>
  <c r="F118"/>
  <c r="J16"/>
  <c r="J14"/>
  <c r="J116"/>
  <c r="E7"/>
  <c r="E110"/>
  <c i="9" r="J200"/>
  <c r="J39"/>
  <c r="J38"/>
  <c i="1" r="AY103"/>
  <c i="9" r="J37"/>
  <c i="1" r="AX103"/>
  <c i="9" r="BI273"/>
  <c r="BH273"/>
  <c r="BG273"/>
  <c r="BF273"/>
  <c r="T273"/>
  <c r="R273"/>
  <c r="P273"/>
  <c r="BI271"/>
  <c r="BH271"/>
  <c r="BG271"/>
  <c r="BF271"/>
  <c r="T271"/>
  <c r="R271"/>
  <c r="P271"/>
  <c r="BI269"/>
  <c r="BH269"/>
  <c r="BG269"/>
  <c r="BF269"/>
  <c r="T269"/>
  <c r="R269"/>
  <c r="P269"/>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T243"/>
  <c r="R244"/>
  <c r="R243"/>
  <c r="P244"/>
  <c r="P243"/>
  <c r="BI241"/>
  <c r="BH241"/>
  <c r="BG241"/>
  <c r="BF241"/>
  <c r="T241"/>
  <c r="R241"/>
  <c r="P241"/>
  <c r="BI239"/>
  <c r="BH239"/>
  <c r="BG239"/>
  <c r="BF239"/>
  <c r="T239"/>
  <c r="R239"/>
  <c r="P239"/>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3"/>
  <c r="BH213"/>
  <c r="BG213"/>
  <c r="BF213"/>
  <c r="T213"/>
  <c r="R213"/>
  <c r="P213"/>
  <c r="BI209"/>
  <c r="BH209"/>
  <c r="BG209"/>
  <c r="BF209"/>
  <c r="T209"/>
  <c r="R209"/>
  <c r="P209"/>
  <c r="BI207"/>
  <c r="BH207"/>
  <c r="BG207"/>
  <c r="BF207"/>
  <c r="T207"/>
  <c r="R207"/>
  <c r="P207"/>
  <c r="BI205"/>
  <c r="BH205"/>
  <c r="BG205"/>
  <c r="BF205"/>
  <c r="T205"/>
  <c r="R205"/>
  <c r="P205"/>
  <c r="BI203"/>
  <c r="BH203"/>
  <c r="BG203"/>
  <c r="BF203"/>
  <c r="T203"/>
  <c r="R203"/>
  <c r="P203"/>
  <c r="J103"/>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2"/>
  <c r="BH152"/>
  <c r="BG152"/>
  <c r="BF152"/>
  <c r="T152"/>
  <c r="R152"/>
  <c r="P152"/>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F129"/>
  <c r="E127"/>
  <c r="F91"/>
  <c r="E89"/>
  <c r="J26"/>
  <c r="E26"/>
  <c r="J132"/>
  <c r="J25"/>
  <c r="J23"/>
  <c r="E23"/>
  <c r="J131"/>
  <c r="J22"/>
  <c r="J20"/>
  <c r="E20"/>
  <c r="F132"/>
  <c r="J19"/>
  <c r="J17"/>
  <c r="E17"/>
  <c r="F131"/>
  <c r="J16"/>
  <c r="J14"/>
  <c r="J129"/>
  <c r="E7"/>
  <c r="E123"/>
  <c i="8" r="J236"/>
  <c r="J39"/>
  <c r="J38"/>
  <c i="1" r="AY102"/>
  <c i="8" r="J37"/>
  <c i="1" r="AX102"/>
  <c i="8" r="BI297"/>
  <c r="BH297"/>
  <c r="BG297"/>
  <c r="BF297"/>
  <c r="T297"/>
  <c r="T296"/>
  <c r="T295"/>
  <c r="R297"/>
  <c r="R296"/>
  <c r="R295"/>
  <c r="P297"/>
  <c r="P296"/>
  <c r="P295"/>
  <c r="BI293"/>
  <c r="BH293"/>
  <c r="BG293"/>
  <c r="BF293"/>
  <c r="T293"/>
  <c r="T292"/>
  <c r="R293"/>
  <c r="R292"/>
  <c r="P293"/>
  <c r="P292"/>
  <c r="BI290"/>
  <c r="BH290"/>
  <c r="BG290"/>
  <c r="BF290"/>
  <c r="T290"/>
  <c r="R290"/>
  <c r="P290"/>
  <c r="BI288"/>
  <c r="BH288"/>
  <c r="BG288"/>
  <c r="BF288"/>
  <c r="T288"/>
  <c r="R288"/>
  <c r="P288"/>
  <c r="BI286"/>
  <c r="BH286"/>
  <c r="BG286"/>
  <c r="BF286"/>
  <c r="T286"/>
  <c r="R286"/>
  <c r="P286"/>
  <c r="BI281"/>
  <c r="BH281"/>
  <c r="BG281"/>
  <c r="BF281"/>
  <c r="T281"/>
  <c r="R281"/>
  <c r="P281"/>
  <c r="BI278"/>
  <c r="BH278"/>
  <c r="BG278"/>
  <c r="BF278"/>
  <c r="T278"/>
  <c r="T277"/>
  <c r="R278"/>
  <c r="R277"/>
  <c r="P278"/>
  <c r="P277"/>
  <c r="BI272"/>
  <c r="BH272"/>
  <c r="BG272"/>
  <c r="BF272"/>
  <c r="T272"/>
  <c r="R272"/>
  <c r="P272"/>
  <c r="BI267"/>
  <c r="BH267"/>
  <c r="BG267"/>
  <c r="BF267"/>
  <c r="T267"/>
  <c r="R267"/>
  <c r="P267"/>
  <c r="BI262"/>
  <c r="BH262"/>
  <c r="BG262"/>
  <c r="BF262"/>
  <c r="T262"/>
  <c r="R262"/>
  <c r="P262"/>
  <c r="BI257"/>
  <c r="BH257"/>
  <c r="BG257"/>
  <c r="BF257"/>
  <c r="T257"/>
  <c r="R257"/>
  <c r="P257"/>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1"/>
  <c r="BH241"/>
  <c r="BG241"/>
  <c r="BF241"/>
  <c r="T241"/>
  <c r="R241"/>
  <c r="P241"/>
  <c r="BI238"/>
  <c r="BH238"/>
  <c r="BG238"/>
  <c r="BF238"/>
  <c r="T238"/>
  <c r="R238"/>
  <c r="P238"/>
  <c r="J103"/>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6"/>
  <c r="BH216"/>
  <c r="BG216"/>
  <c r="BF216"/>
  <c r="T216"/>
  <c r="R216"/>
  <c r="P216"/>
  <c r="BI212"/>
  <c r="BH212"/>
  <c r="BG212"/>
  <c r="BF212"/>
  <c r="T212"/>
  <c r="R212"/>
  <c r="P212"/>
  <c r="BI211"/>
  <c r="BH211"/>
  <c r="BG211"/>
  <c r="BF211"/>
  <c r="T211"/>
  <c r="R211"/>
  <c r="P211"/>
  <c r="BI208"/>
  <c r="BH208"/>
  <c r="BG208"/>
  <c r="BF208"/>
  <c r="T208"/>
  <c r="R208"/>
  <c r="P208"/>
  <c r="BI204"/>
  <c r="BH204"/>
  <c r="BG204"/>
  <c r="BF204"/>
  <c r="T204"/>
  <c r="R204"/>
  <c r="P204"/>
  <c r="BI200"/>
  <c r="BH200"/>
  <c r="BG200"/>
  <c r="BF200"/>
  <c r="T200"/>
  <c r="R200"/>
  <c r="P200"/>
  <c r="BI199"/>
  <c r="BH199"/>
  <c r="BG199"/>
  <c r="BF199"/>
  <c r="T199"/>
  <c r="R199"/>
  <c r="P199"/>
  <c r="BI193"/>
  <c r="BH193"/>
  <c r="BG193"/>
  <c r="BF193"/>
  <c r="T193"/>
  <c r="R193"/>
  <c r="P193"/>
  <c r="BI186"/>
  <c r="BH186"/>
  <c r="BG186"/>
  <c r="BF186"/>
  <c r="T186"/>
  <c r="R186"/>
  <c r="P186"/>
  <c r="BI183"/>
  <c r="BH183"/>
  <c r="BG183"/>
  <c r="BF183"/>
  <c r="T183"/>
  <c r="R183"/>
  <c r="P183"/>
  <c r="BI180"/>
  <c r="BH180"/>
  <c r="BG180"/>
  <c r="BF180"/>
  <c r="T180"/>
  <c r="R180"/>
  <c r="P180"/>
  <c r="BI175"/>
  <c r="BH175"/>
  <c r="BG175"/>
  <c r="BF175"/>
  <c r="T175"/>
  <c r="R175"/>
  <c r="P175"/>
  <c r="BI173"/>
  <c r="BH173"/>
  <c r="BG173"/>
  <c r="BF173"/>
  <c r="T173"/>
  <c r="R173"/>
  <c r="P173"/>
  <c r="BI164"/>
  <c r="BH164"/>
  <c r="BG164"/>
  <c r="BF164"/>
  <c r="T164"/>
  <c r="R164"/>
  <c r="P164"/>
  <c r="BI163"/>
  <c r="BH163"/>
  <c r="BG163"/>
  <c r="BF163"/>
  <c r="T163"/>
  <c r="R163"/>
  <c r="P163"/>
  <c r="BI162"/>
  <c r="BH162"/>
  <c r="BG162"/>
  <c r="BF162"/>
  <c r="T162"/>
  <c r="R162"/>
  <c r="P162"/>
  <c r="BI160"/>
  <c r="BH160"/>
  <c r="BG160"/>
  <c r="BF160"/>
  <c r="T160"/>
  <c r="R160"/>
  <c r="P160"/>
  <c r="BI154"/>
  <c r="BH154"/>
  <c r="BG154"/>
  <c r="BF154"/>
  <c r="T154"/>
  <c r="R154"/>
  <c r="P154"/>
  <c r="BI152"/>
  <c r="BH152"/>
  <c r="BG152"/>
  <c r="BF152"/>
  <c r="T152"/>
  <c r="R152"/>
  <c r="P152"/>
  <c r="BI149"/>
  <c r="BH149"/>
  <c r="BG149"/>
  <c r="BF149"/>
  <c r="T149"/>
  <c r="R149"/>
  <c r="P149"/>
  <c r="BI145"/>
  <c r="BH145"/>
  <c r="BG145"/>
  <c r="BF145"/>
  <c r="T145"/>
  <c r="R145"/>
  <c r="P145"/>
  <c r="BI140"/>
  <c r="BH140"/>
  <c r="BG140"/>
  <c r="BF140"/>
  <c r="T140"/>
  <c r="R140"/>
  <c r="P140"/>
  <c r="BI136"/>
  <c r="BH136"/>
  <c r="BG136"/>
  <c r="BF136"/>
  <c r="T136"/>
  <c r="R136"/>
  <c r="P136"/>
  <c r="J129"/>
  <c r="F129"/>
  <c r="F127"/>
  <c r="E125"/>
  <c r="J93"/>
  <c r="F93"/>
  <c r="F91"/>
  <c r="E89"/>
  <c r="J26"/>
  <c r="E26"/>
  <c r="J130"/>
  <c r="J25"/>
  <c r="J20"/>
  <c r="E20"/>
  <c r="F130"/>
  <c r="J19"/>
  <c r="J14"/>
  <c r="J91"/>
  <c r="E7"/>
  <c r="E85"/>
  <c i="7" r="J37"/>
  <c r="J36"/>
  <c i="1" r="AY100"/>
  <c i="7" r="J35"/>
  <c i="1" r="AX100"/>
  <c i="7" r="BI247"/>
  <c r="BH247"/>
  <c r="BG247"/>
  <c r="BF247"/>
  <c r="T247"/>
  <c r="R247"/>
  <c r="P247"/>
  <c r="BI245"/>
  <c r="BH245"/>
  <c r="BG245"/>
  <c r="BF245"/>
  <c r="T245"/>
  <c r="R245"/>
  <c r="P245"/>
  <c r="BI243"/>
  <c r="BH243"/>
  <c r="BG243"/>
  <c r="BF243"/>
  <c r="T243"/>
  <c r="R243"/>
  <c r="P243"/>
  <c r="BI241"/>
  <c r="BH241"/>
  <c r="BG241"/>
  <c r="BF241"/>
  <c r="T241"/>
  <c r="R241"/>
  <c r="P241"/>
  <c r="BI223"/>
  <c r="BH223"/>
  <c r="BG223"/>
  <c r="BF223"/>
  <c r="T223"/>
  <c r="T205"/>
  <c r="R223"/>
  <c r="R205"/>
  <c r="P223"/>
  <c r="P205"/>
  <c r="BI206"/>
  <c r="BH206"/>
  <c r="BG206"/>
  <c r="BF206"/>
  <c r="T206"/>
  <c r="R206"/>
  <c r="P206"/>
  <c r="BI203"/>
  <c r="BH203"/>
  <c r="BG203"/>
  <c r="BF203"/>
  <c r="T203"/>
  <c r="R203"/>
  <c r="P203"/>
  <c r="BI201"/>
  <c r="BH201"/>
  <c r="BG201"/>
  <c r="BF201"/>
  <c r="T201"/>
  <c r="R201"/>
  <c r="P201"/>
  <c r="BI198"/>
  <c r="BH198"/>
  <c r="BG198"/>
  <c r="BF198"/>
  <c r="T198"/>
  <c r="R198"/>
  <c r="P198"/>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2"/>
  <c r="BH182"/>
  <c r="BG182"/>
  <c r="BF182"/>
  <c r="T182"/>
  <c r="R182"/>
  <c r="P182"/>
  <c r="BI178"/>
  <c r="BH178"/>
  <c r="BG178"/>
  <c r="BF178"/>
  <c r="T178"/>
  <c r="R178"/>
  <c r="P178"/>
  <c r="BI175"/>
  <c r="BH175"/>
  <c r="BG175"/>
  <c r="BF175"/>
  <c r="T175"/>
  <c r="R175"/>
  <c r="P175"/>
  <c r="BI172"/>
  <c r="BH172"/>
  <c r="BG172"/>
  <c r="BF172"/>
  <c r="T172"/>
  <c r="R172"/>
  <c r="P172"/>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2"/>
  <c r="BH152"/>
  <c r="BG152"/>
  <c r="BF152"/>
  <c r="T152"/>
  <c r="R152"/>
  <c r="P152"/>
  <c r="BI149"/>
  <c r="BH149"/>
  <c r="BG149"/>
  <c r="BF149"/>
  <c r="T149"/>
  <c r="R149"/>
  <c r="P149"/>
  <c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J124"/>
  <c r="F124"/>
  <c r="F122"/>
  <c r="E120"/>
  <c r="J91"/>
  <c r="F91"/>
  <c r="F89"/>
  <c r="E87"/>
  <c r="J24"/>
  <c r="E24"/>
  <c r="J92"/>
  <c r="J23"/>
  <c r="J18"/>
  <c r="E18"/>
  <c r="F125"/>
  <c r="J17"/>
  <c r="J12"/>
  <c r="J122"/>
  <c r="E7"/>
  <c r="E118"/>
  <c i="6" r="J37"/>
  <c r="J36"/>
  <c i="1" r="AY99"/>
  <c i="6" r="J35"/>
  <c i="1" r="AX99"/>
  <c i="6" r="BI252"/>
  <c r="BH252"/>
  <c r="BG252"/>
  <c r="BF252"/>
  <c r="T252"/>
  <c r="R252"/>
  <c r="P252"/>
  <c r="BI251"/>
  <c r="BH251"/>
  <c r="BG251"/>
  <c r="BF251"/>
  <c r="T251"/>
  <c r="R251"/>
  <c r="P251"/>
  <c r="BI249"/>
  <c r="BH249"/>
  <c r="BG249"/>
  <c r="BF249"/>
  <c r="T249"/>
  <c r="R249"/>
  <c r="P249"/>
  <c r="BI247"/>
  <c r="BH247"/>
  <c r="BG247"/>
  <c r="BF247"/>
  <c r="T247"/>
  <c r="R247"/>
  <c r="P247"/>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29"/>
  <c r="BH229"/>
  <c r="BG229"/>
  <c r="BF229"/>
  <c r="T229"/>
  <c r="R229"/>
  <c r="P229"/>
  <c r="BI226"/>
  <c r="BH226"/>
  <c r="BG226"/>
  <c r="BF226"/>
  <c r="T226"/>
  <c r="R226"/>
  <c r="P226"/>
  <c r="BI223"/>
  <c r="BH223"/>
  <c r="BG223"/>
  <c r="BF223"/>
  <c r="T223"/>
  <c r="R223"/>
  <c r="P223"/>
  <c r="BI220"/>
  <c r="BH220"/>
  <c r="BG220"/>
  <c r="BF220"/>
  <c r="T220"/>
  <c r="R220"/>
  <c r="P220"/>
  <c r="BI219"/>
  <c r="BH219"/>
  <c r="BG219"/>
  <c r="BF219"/>
  <c r="T219"/>
  <c r="R219"/>
  <c r="P219"/>
  <c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08"/>
  <c r="BH208"/>
  <c r="BG208"/>
  <c r="BF208"/>
  <c r="T208"/>
  <c r="R208"/>
  <c r="P208"/>
  <c r="BI204"/>
  <c r="BH204"/>
  <c r="BG204"/>
  <c r="BF204"/>
  <c r="T204"/>
  <c r="R204"/>
  <c r="P204"/>
  <c r="BI201"/>
  <c r="BH201"/>
  <c r="BG201"/>
  <c r="BF201"/>
  <c r="T201"/>
  <c r="R201"/>
  <c r="P201"/>
  <c r="BI197"/>
  <c r="BH197"/>
  <c r="BG197"/>
  <c r="BF197"/>
  <c r="T197"/>
  <c r="R197"/>
  <c r="P197"/>
  <c r="BI193"/>
  <c r="BH193"/>
  <c r="BG193"/>
  <c r="BF193"/>
  <c r="T193"/>
  <c r="R193"/>
  <c r="P193"/>
  <c r="BI191"/>
  <c r="BH191"/>
  <c r="BG191"/>
  <c r="BF191"/>
  <c r="T191"/>
  <c r="R191"/>
  <c r="P191"/>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1"/>
  <c r="BH161"/>
  <c r="BG161"/>
  <c r="BF161"/>
  <c r="T161"/>
  <c r="R161"/>
  <c r="P161"/>
  <c r="BI160"/>
  <c r="BH160"/>
  <c r="BG160"/>
  <c r="BF160"/>
  <c r="T160"/>
  <c r="R160"/>
  <c r="P160"/>
  <c r="BI159"/>
  <c r="BH159"/>
  <c r="BG159"/>
  <c r="BF159"/>
  <c r="T159"/>
  <c r="R159"/>
  <c r="P159"/>
  <c r="BI157"/>
  <c r="BH157"/>
  <c r="BG157"/>
  <c r="BF157"/>
  <c r="T157"/>
  <c r="R157"/>
  <c r="P157"/>
  <c r="BI153"/>
  <c r="BH153"/>
  <c r="BG153"/>
  <c r="BF153"/>
  <c r="T153"/>
  <c r="R153"/>
  <c r="P153"/>
  <c r="BI148"/>
  <c r="BH148"/>
  <c r="BG148"/>
  <c r="BF148"/>
  <c r="T148"/>
  <c r="R148"/>
  <c r="P148"/>
  <c r="BI144"/>
  <c r="BH144"/>
  <c r="BG144"/>
  <c r="BF144"/>
  <c r="T144"/>
  <c r="R144"/>
  <c r="P144"/>
  <c r="BI140"/>
  <c r="BH140"/>
  <c r="BG140"/>
  <c r="BF140"/>
  <c r="T140"/>
  <c r="R140"/>
  <c r="P140"/>
  <c r="BI136"/>
  <c r="BH136"/>
  <c r="BG136"/>
  <c r="BF136"/>
  <c r="T136"/>
  <c r="R136"/>
  <c r="P136"/>
  <c r="BI133"/>
  <c r="BH133"/>
  <c r="BG133"/>
  <c r="BF133"/>
  <c r="T133"/>
  <c r="R133"/>
  <c r="P133"/>
  <c r="BI130"/>
  <c r="BH130"/>
  <c r="BG130"/>
  <c r="BF130"/>
  <c r="T130"/>
  <c r="R130"/>
  <c r="P130"/>
  <c r="BI129"/>
  <c r="BH129"/>
  <c r="BG129"/>
  <c r="BF129"/>
  <c r="T129"/>
  <c r="R129"/>
  <c r="P129"/>
  <c r="BI126"/>
  <c r="BH126"/>
  <c r="BG126"/>
  <c r="BF126"/>
  <c r="T126"/>
  <c r="R126"/>
  <c r="P126"/>
  <c r="J119"/>
  <c r="F119"/>
  <c r="F117"/>
  <c r="E115"/>
  <c r="J91"/>
  <c r="F91"/>
  <c r="F89"/>
  <c r="E87"/>
  <c r="J24"/>
  <c r="E24"/>
  <c r="J92"/>
  <c r="J23"/>
  <c r="J18"/>
  <c r="E18"/>
  <c r="F92"/>
  <c r="J17"/>
  <c r="J12"/>
  <c r="J117"/>
  <c r="E7"/>
  <c r="E85"/>
  <c i="5" r="J37"/>
  <c r="J36"/>
  <c i="1" r="AY98"/>
  <c i="5" r="J35"/>
  <c i="1" r="AX98"/>
  <c i="5"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3"/>
  <c r="BH123"/>
  <c r="BG123"/>
  <c r="BF123"/>
  <c r="T123"/>
  <c r="R123"/>
  <c r="P123"/>
  <c r="BI122"/>
  <c r="BH122"/>
  <c r="BG122"/>
  <c r="BF122"/>
  <c r="T122"/>
  <c r="R122"/>
  <c r="P122"/>
  <c r="F114"/>
  <c r="E112"/>
  <c r="F89"/>
  <c r="E87"/>
  <c r="J24"/>
  <c r="E24"/>
  <c r="J92"/>
  <c r="J23"/>
  <c r="J21"/>
  <c r="E21"/>
  <c r="J116"/>
  <c r="J20"/>
  <c r="J18"/>
  <c r="E18"/>
  <c r="F117"/>
  <c r="J17"/>
  <c r="J15"/>
  <c r="E15"/>
  <c r="F116"/>
  <c r="J14"/>
  <c r="J12"/>
  <c r="J114"/>
  <c r="E7"/>
  <c r="E110"/>
  <c i="4" r="J37"/>
  <c r="J36"/>
  <c i="1" r="AY97"/>
  <c i="4" r="J35"/>
  <c i="1" r="AX97"/>
  <c i="4"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5"/>
  <c r="BH165"/>
  <c r="BG165"/>
  <c r="BF165"/>
  <c r="T165"/>
  <c r="R165"/>
  <c r="P165"/>
  <c r="BI163"/>
  <c r="BH163"/>
  <c r="BG163"/>
  <c r="BF163"/>
  <c r="T163"/>
  <c r="R163"/>
  <c r="P163"/>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J121"/>
  <c r="F121"/>
  <c r="F119"/>
  <c r="E117"/>
  <c r="J91"/>
  <c r="F91"/>
  <c r="F89"/>
  <c r="E87"/>
  <c r="J24"/>
  <c r="E24"/>
  <c r="J122"/>
  <c r="J23"/>
  <c r="J18"/>
  <c r="E18"/>
  <c r="F92"/>
  <c r="J17"/>
  <c r="J12"/>
  <c r="J119"/>
  <c r="E7"/>
  <c r="E115"/>
  <c i="3" r="J37"/>
  <c r="J36"/>
  <c i="1" r="AY96"/>
  <c i="3" r="J35"/>
  <c i="1" r="AX96"/>
  <c i="3"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4"/>
  <c r="BH194"/>
  <c r="BG194"/>
  <c r="BF194"/>
  <c r="T194"/>
  <c r="R194"/>
  <c r="P194"/>
  <c r="BI190"/>
  <c r="BH190"/>
  <c r="BG190"/>
  <c r="BF190"/>
  <c r="T190"/>
  <c r="R190"/>
  <c r="P190"/>
  <c r="BI186"/>
  <c r="BH186"/>
  <c r="BG186"/>
  <c r="BF186"/>
  <c r="T186"/>
  <c r="R186"/>
  <c r="P186"/>
  <c r="BI182"/>
  <c r="BH182"/>
  <c r="BG182"/>
  <c r="BF182"/>
  <c r="T182"/>
  <c r="R182"/>
  <c r="P182"/>
  <c r="BI179"/>
  <c r="BH179"/>
  <c r="BG179"/>
  <c r="BF179"/>
  <c r="T179"/>
  <c r="R179"/>
  <c r="P179"/>
  <c r="BI177"/>
  <c r="BH177"/>
  <c r="BG177"/>
  <c r="BF177"/>
  <c r="T177"/>
  <c r="R177"/>
  <c r="P177"/>
  <c r="BI171"/>
  <c r="BH171"/>
  <c r="BG171"/>
  <c r="BF171"/>
  <c r="T171"/>
  <c r="R171"/>
  <c r="P171"/>
  <c r="BI167"/>
  <c r="BH167"/>
  <c r="BG167"/>
  <c r="BF167"/>
  <c r="T167"/>
  <c r="R167"/>
  <c r="P167"/>
  <c r="BI164"/>
  <c r="BH164"/>
  <c r="BG164"/>
  <c r="BF164"/>
  <c r="T164"/>
  <c r="R164"/>
  <c r="P164"/>
  <c r="BI161"/>
  <c r="BH161"/>
  <c r="BG161"/>
  <c r="BF161"/>
  <c r="T161"/>
  <c r="R161"/>
  <c r="P161"/>
  <c r="BI158"/>
  <c r="BH158"/>
  <c r="BG158"/>
  <c r="BF158"/>
  <c r="T158"/>
  <c r="R158"/>
  <c r="P158"/>
  <c r="BI153"/>
  <c r="BH153"/>
  <c r="BG153"/>
  <c r="BF153"/>
  <c r="T153"/>
  <c r="R153"/>
  <c r="P153"/>
  <c r="BI152"/>
  <c r="BH152"/>
  <c r="BG152"/>
  <c r="BF152"/>
  <c r="T152"/>
  <c r="R152"/>
  <c r="P152"/>
  <c r="BI151"/>
  <c r="BH151"/>
  <c r="BG151"/>
  <c r="BF151"/>
  <c r="T151"/>
  <c r="R151"/>
  <c r="P151"/>
  <c r="BI149"/>
  <c r="BH149"/>
  <c r="BG149"/>
  <c r="BF149"/>
  <c r="T149"/>
  <c r="R149"/>
  <c r="P149"/>
  <c r="BI145"/>
  <c r="BH145"/>
  <c r="BG145"/>
  <c r="BF145"/>
  <c r="T145"/>
  <c r="R145"/>
  <c r="P145"/>
  <c r="BI140"/>
  <c r="BH140"/>
  <c r="BG140"/>
  <c r="BF140"/>
  <c r="T140"/>
  <c r="R140"/>
  <c r="P140"/>
  <c r="BI137"/>
  <c r="BH137"/>
  <c r="BG137"/>
  <c r="BF137"/>
  <c r="T137"/>
  <c r="R137"/>
  <c r="P137"/>
  <c r="BI133"/>
  <c r="BH133"/>
  <c r="BG133"/>
  <c r="BF133"/>
  <c r="T133"/>
  <c r="R133"/>
  <c r="P133"/>
  <c r="BI132"/>
  <c r="BH132"/>
  <c r="BG132"/>
  <c r="BF132"/>
  <c r="T132"/>
  <c r="R132"/>
  <c r="P132"/>
  <c r="BI131"/>
  <c r="BH131"/>
  <c r="BG131"/>
  <c r="BF131"/>
  <c r="T131"/>
  <c r="R131"/>
  <c r="P131"/>
  <c r="BI128"/>
  <c r="BH128"/>
  <c r="BG128"/>
  <c r="BF128"/>
  <c r="T128"/>
  <c r="R128"/>
  <c r="P128"/>
  <c r="BI125"/>
  <c r="BH125"/>
  <c r="BG125"/>
  <c r="BF125"/>
  <c r="T125"/>
  <c r="R125"/>
  <c r="P125"/>
  <c r="J118"/>
  <c r="F118"/>
  <c r="F116"/>
  <c r="E114"/>
  <c r="J91"/>
  <c r="F91"/>
  <c r="F89"/>
  <c r="E87"/>
  <c r="J24"/>
  <c r="E24"/>
  <c r="J92"/>
  <c r="J23"/>
  <c r="J18"/>
  <c r="E18"/>
  <c r="F119"/>
  <c r="J17"/>
  <c r="J12"/>
  <c r="J89"/>
  <c r="E7"/>
  <c r="E112"/>
  <c i="2" r="J37"/>
  <c r="J36"/>
  <c i="1" r="AY95"/>
  <c i="2" r="J35"/>
  <c i="1" r="AX95"/>
  <c i="2" r="BI245"/>
  <c r="BH245"/>
  <c r="BG245"/>
  <c r="BF245"/>
  <c r="T245"/>
  <c r="R245"/>
  <c r="P245"/>
  <c r="BI244"/>
  <c r="BH244"/>
  <c r="BG244"/>
  <c r="BF244"/>
  <c r="T244"/>
  <c r="R244"/>
  <c r="P244"/>
  <c r="BI242"/>
  <c r="BH242"/>
  <c r="BG242"/>
  <c r="BF242"/>
  <c r="T242"/>
  <c r="R242"/>
  <c r="P242"/>
  <c r="BI240"/>
  <c r="BH240"/>
  <c r="BG240"/>
  <c r="BF240"/>
  <c r="T240"/>
  <c r="R240"/>
  <c r="P240"/>
  <c r="BI239"/>
  <c r="BH239"/>
  <c r="BG239"/>
  <c r="BF239"/>
  <c r="T239"/>
  <c r="R239"/>
  <c r="P239"/>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1"/>
  <c r="BH161"/>
  <c r="BG161"/>
  <c r="BF161"/>
  <c r="T161"/>
  <c r="R161"/>
  <c r="P161"/>
  <c r="BI160"/>
  <c r="BH160"/>
  <c r="BG160"/>
  <c r="BF160"/>
  <c r="T160"/>
  <c r="R160"/>
  <c r="P160"/>
  <c r="BI159"/>
  <c r="BH159"/>
  <c r="BG159"/>
  <c r="BF159"/>
  <c r="T159"/>
  <c r="R159"/>
  <c r="P159"/>
  <c r="BI157"/>
  <c r="BH157"/>
  <c r="BG157"/>
  <c r="BF157"/>
  <c r="T157"/>
  <c r="R157"/>
  <c r="P157"/>
  <c r="BI152"/>
  <c r="BH152"/>
  <c r="BG152"/>
  <c r="BF152"/>
  <c r="T152"/>
  <c r="R152"/>
  <c r="P152"/>
  <c r="BI146"/>
  <c r="BH146"/>
  <c r="BG146"/>
  <c r="BF146"/>
  <c r="T146"/>
  <c r="R146"/>
  <c r="P146"/>
  <c r="BI142"/>
  <c r="BH142"/>
  <c r="BG142"/>
  <c r="BF142"/>
  <c r="T142"/>
  <c r="R142"/>
  <c r="P142"/>
  <c r="BI138"/>
  <c r="BH138"/>
  <c r="BG138"/>
  <c r="BF138"/>
  <c r="T138"/>
  <c r="R138"/>
  <c r="P138"/>
  <c r="BI135"/>
  <c r="BH135"/>
  <c r="BG135"/>
  <c r="BF135"/>
  <c r="T135"/>
  <c r="R135"/>
  <c r="P135"/>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J119"/>
  <c r="F119"/>
  <c r="F117"/>
  <c r="E115"/>
  <c r="J91"/>
  <c r="F91"/>
  <c r="F89"/>
  <c r="E87"/>
  <c r="J24"/>
  <c r="E24"/>
  <c r="J92"/>
  <c r="J23"/>
  <c r="J18"/>
  <c r="E18"/>
  <c r="F92"/>
  <c r="J17"/>
  <c r="J12"/>
  <c r="J117"/>
  <c r="E7"/>
  <c r="E113"/>
  <c i="1" r="L90"/>
  <c r="AM90"/>
  <c r="AM89"/>
  <c r="L89"/>
  <c r="AM87"/>
  <c r="L87"/>
  <c r="L85"/>
  <c r="L84"/>
  <c i="2" r="BK176"/>
  <c r="J242"/>
  <c r="BK210"/>
  <c r="J173"/>
  <c r="BK244"/>
  <c r="BK216"/>
  <c r="J213"/>
  <c r="BK234"/>
  <c r="BK207"/>
  <c r="BK152"/>
  <c r="J234"/>
  <c i="1" r="AS101"/>
  <c i="3" r="J140"/>
  <c r="BK201"/>
  <c r="BK132"/>
  <c r="BK196"/>
  <c r="J197"/>
  <c r="BK152"/>
  <c r="BK145"/>
  <c r="J137"/>
  <c i="4" r="J149"/>
  <c r="J163"/>
  <c r="BK146"/>
  <c r="BK131"/>
  <c r="J158"/>
  <c r="BK152"/>
  <c r="BK139"/>
  <c r="J154"/>
  <c r="BK159"/>
  <c r="BK147"/>
  <c r="BK134"/>
  <c i="5" r="J156"/>
  <c r="BK127"/>
  <c r="J133"/>
  <c r="BK139"/>
  <c r="J146"/>
  <c r="J153"/>
  <c r="BK136"/>
  <c r="BK125"/>
  <c r="J131"/>
  <c r="J135"/>
  <c i="6" r="J215"/>
  <c r="BK181"/>
  <c r="J244"/>
  <c r="J204"/>
  <c r="BK160"/>
  <c r="BK191"/>
  <c r="BK220"/>
  <c r="BK246"/>
  <c r="BK169"/>
  <c r="BK247"/>
  <c r="J161"/>
  <c r="J208"/>
  <c r="J223"/>
  <c r="J191"/>
  <c i="7" r="BK245"/>
  <c r="BK162"/>
  <c r="J168"/>
  <c r="BK195"/>
  <c r="J243"/>
  <c r="J198"/>
  <c r="BK144"/>
  <c r="J138"/>
  <c r="J190"/>
  <c r="BK203"/>
  <c i="8" r="BK281"/>
  <c r="J152"/>
  <c r="J252"/>
  <c r="BK140"/>
  <c r="J254"/>
  <c r="BK212"/>
  <c r="J154"/>
  <c r="BK254"/>
  <c r="BK152"/>
  <c r="J241"/>
  <c r="BK204"/>
  <c r="BK154"/>
  <c r="BK246"/>
  <c r="J186"/>
  <c r="J136"/>
  <c i="9" r="J239"/>
  <c r="BK172"/>
  <c r="J140"/>
  <c r="BK158"/>
  <c r="BK273"/>
  <c r="J251"/>
  <c r="BK188"/>
  <c r="J225"/>
  <c r="BK180"/>
  <c r="J138"/>
  <c r="J209"/>
  <c r="BK140"/>
  <c r="BK233"/>
  <c r="BK156"/>
  <c i="10" r="J143"/>
  <c r="J167"/>
  <c r="BK163"/>
  <c r="J125"/>
  <c r="J157"/>
  <c r="J149"/>
  <c i="11" r="BK147"/>
  <c r="BK128"/>
  <c r="J153"/>
  <c r="J135"/>
  <c r="J142"/>
  <c i="2" r="J188"/>
  <c r="J131"/>
  <c r="BK224"/>
  <c r="J244"/>
  <c r="J190"/>
  <c r="J138"/>
  <c r="J232"/>
  <c r="J194"/>
  <c r="BK142"/>
  <c r="J176"/>
  <c r="J216"/>
  <c r="BK170"/>
  <c r="J129"/>
  <c r="BK160"/>
  <c i="3" r="BK197"/>
  <c r="J153"/>
  <c r="J186"/>
  <c r="J171"/>
  <c r="J151"/>
  <c r="J161"/>
  <c r="J190"/>
  <c r="BK177"/>
  <c r="J125"/>
  <c i="4" r="BK141"/>
  <c r="J155"/>
  <c r="J132"/>
  <c r="J138"/>
  <c r="J151"/>
  <c r="J143"/>
  <c r="J141"/>
  <c r="BK149"/>
  <c r="BK171"/>
  <c r="J135"/>
  <c i="5" r="J140"/>
  <c r="J123"/>
  <c r="J141"/>
  <c r="BK148"/>
  <c r="BK153"/>
  <c r="J154"/>
  <c r="BK131"/>
  <c r="J138"/>
  <c r="BK140"/>
  <c r="J127"/>
  <c i="6" r="BK212"/>
  <c r="J169"/>
  <c r="J247"/>
  <c r="BK226"/>
  <c r="BK148"/>
  <c r="J252"/>
  <c r="BK215"/>
  <c r="BK140"/>
  <c r="BK175"/>
  <c r="BK241"/>
  <c r="J160"/>
  <c r="BK201"/>
  <c r="BK213"/>
  <c r="BK166"/>
  <c i="7" r="J206"/>
  <c r="BK168"/>
  <c r="BK186"/>
  <c r="J141"/>
  <c r="BK159"/>
  <c r="BK223"/>
  <c r="J178"/>
  <c r="BK131"/>
  <c r="J245"/>
  <c r="J159"/>
  <c r="BK192"/>
  <c i="8" r="J293"/>
  <c r="J211"/>
  <c r="BK297"/>
  <c r="BK229"/>
  <c r="BK288"/>
  <c r="J246"/>
  <c r="J173"/>
  <c r="J281"/>
  <c r="BK219"/>
  <c r="BK145"/>
  <c r="J244"/>
  <c r="J212"/>
  <c r="BK293"/>
  <c r="J238"/>
  <c r="J149"/>
  <c i="9" r="BK255"/>
  <c r="J203"/>
  <c r="J162"/>
  <c r="J223"/>
  <c r="BK207"/>
  <c r="BK269"/>
  <c r="BK229"/>
  <c r="BK152"/>
  <c r="BK244"/>
  <c r="BK182"/>
  <c r="BK257"/>
  <c r="J213"/>
  <c r="J170"/>
  <c i="10" r="BK155"/>
  <c r="J151"/>
  <c r="J135"/>
  <c r="J139"/>
  <c r="J133"/>
  <c i="11" r="BK140"/>
  <c r="J140"/>
  <c r="BK157"/>
  <c r="J132"/>
  <c r="BK132"/>
  <c i="2" r="BK232"/>
  <c r="J130"/>
  <c r="BK213"/>
  <c r="J210"/>
  <c r="BK130"/>
  <c r="BK226"/>
  <c r="J167"/>
  <c r="BK194"/>
  <c r="BK230"/>
  <c r="BK204"/>
  <c r="J135"/>
  <c r="BK138"/>
  <c r="BK161"/>
  <c i="3" r="J167"/>
  <c r="BK125"/>
  <c r="J149"/>
  <c r="J201"/>
  <c r="BK128"/>
  <c r="J199"/>
  <c r="BK190"/>
  <c r="J128"/>
  <c i="4" r="J140"/>
  <c r="J148"/>
  <c r="BK127"/>
  <c r="J169"/>
  <c r="BK145"/>
  <c r="BK169"/>
  <c r="BK165"/>
  <c r="J145"/>
  <c r="BK160"/>
  <c r="J127"/>
  <c i="5" r="BK133"/>
  <c r="BK157"/>
  <c r="BK135"/>
  <c r="J145"/>
  <c r="BK150"/>
  <c r="BK152"/>
  <c r="BK154"/>
  <c r="BK145"/>
  <c r="J139"/>
  <c i="6" r="BK235"/>
  <c r="BK197"/>
  <c r="J157"/>
  <c r="J235"/>
  <c r="BK161"/>
  <c r="J197"/>
  <c r="BK251"/>
  <c r="J184"/>
  <c r="BK239"/>
  <c r="J148"/>
  <c r="BK211"/>
  <c r="BK244"/>
  <c r="BK172"/>
  <c r="BK237"/>
  <c r="J201"/>
  <c r="BK153"/>
  <c i="7" r="BK201"/>
  <c r="J155"/>
  <c r="BK175"/>
  <c r="BK136"/>
  <c r="J201"/>
  <c r="J152"/>
  <c r="BK241"/>
  <c r="BK206"/>
  <c r="J146"/>
  <c r="BK178"/>
  <c i="8" r="J267"/>
  <c r="J290"/>
  <c r="J200"/>
  <c r="J278"/>
  <c r="BK244"/>
  <c r="BK180"/>
  <c r="BK290"/>
  <c r="BK186"/>
  <c r="J286"/>
  <c r="BK226"/>
  <c r="J175"/>
  <c r="BK272"/>
  <c r="BK241"/>
  <c r="J180"/>
  <c i="9" r="BK266"/>
  <c r="BK196"/>
  <c r="BK227"/>
  <c r="BK218"/>
  <c r="BK261"/>
  <c r="BK194"/>
  <c r="J176"/>
  <c r="J264"/>
  <c r="BK213"/>
  <c r="J158"/>
  <c r="BK241"/>
  <c r="J194"/>
  <c r="J144"/>
  <c i="10" r="BK137"/>
  <c r="BK133"/>
  <c r="BK153"/>
  <c r="BK129"/>
  <c r="BK125"/>
  <c i="11" r="BK153"/>
  <c r="J138"/>
  <c r="BK155"/>
  <c r="J150"/>
  <c i="2" r="J219"/>
  <c r="J159"/>
  <c r="BK239"/>
  <c r="BK132"/>
  <c r="J207"/>
  <c r="BK159"/>
  <c r="BK240"/>
  <c r="J186"/>
  <c r="J126"/>
  <c r="BK129"/>
  <c r="BK219"/>
  <c r="BK173"/>
  <c r="BK131"/>
  <c r="BK135"/>
  <c r="J157"/>
  <c i="3" r="J177"/>
  <c r="J133"/>
  <c r="BK182"/>
  <c r="BK153"/>
  <c r="J194"/>
  <c r="BK194"/>
  <c r="J158"/>
  <c r="J152"/>
  <c r="BK171"/>
  <c i="4" r="J171"/>
  <c r="J165"/>
  <c r="J152"/>
  <c r="BK136"/>
  <c r="J139"/>
  <c r="J166"/>
  <c r="J136"/>
  <c r="BK135"/>
  <c r="J131"/>
  <c r="BK168"/>
  <c i="5" r="BK158"/>
  <c r="J132"/>
  <c r="BK138"/>
  <c r="BK146"/>
  <c r="BK144"/>
  <c r="BK129"/>
  <c r="J143"/>
  <c r="J148"/>
  <c r="J152"/>
  <c r="BK123"/>
  <c i="6" r="BK233"/>
  <c r="J178"/>
  <c r="BK126"/>
  <c r="BK187"/>
  <c r="BK133"/>
  <c r="J166"/>
  <c r="J239"/>
  <c r="J153"/>
  <c r="J211"/>
  <c r="J249"/>
  <c r="J193"/>
  <c r="J241"/>
  <c r="J144"/>
  <c r="BK219"/>
  <c r="J172"/>
  <c r="BK130"/>
  <c i="7" r="J188"/>
  <c r="J136"/>
  <c r="BK155"/>
  <c r="BK190"/>
  <c r="BK247"/>
  <c r="BK188"/>
  <c r="BK134"/>
  <c r="J223"/>
  <c r="BK149"/>
  <c r="J172"/>
  <c i="8" r="BK278"/>
  <c r="BK160"/>
  <c r="BK267"/>
  <c r="BK136"/>
  <c r="J248"/>
  <c r="J204"/>
  <c r="J183"/>
  <c r="J297"/>
  <c r="J223"/>
  <c r="BK173"/>
  <c r="J250"/>
  <c r="BK200"/>
  <c r="BK149"/>
  <c r="J232"/>
  <c r="BK163"/>
  <c i="9" r="BK271"/>
  <c r="J249"/>
  <c r="BK190"/>
  <c r="J218"/>
  <c r="J207"/>
  <c r="BK203"/>
  <c r="J190"/>
  <c r="J188"/>
  <c r="BK184"/>
  <c r="J178"/>
  <c r="J174"/>
  <c r="BK170"/>
  <c r="BK162"/>
  <c r="J148"/>
  <c r="BK146"/>
  <c r="J266"/>
  <c r="J257"/>
  <c r="BK237"/>
  <c r="BK225"/>
  <c r="BK209"/>
  <c r="J205"/>
  <c r="BK176"/>
  <c r="BK144"/>
  <c r="BK138"/>
  <c r="J273"/>
  <c r="J271"/>
  <c r="J255"/>
  <c r="BK253"/>
  <c r="BK247"/>
  <c r="J229"/>
  <c r="BK223"/>
  <c r="BK216"/>
  <c r="BK205"/>
  <c r="J192"/>
  <c r="BK186"/>
  <c r="J166"/>
  <c r="BK164"/>
  <c r="J160"/>
  <c r="J152"/>
  <c r="BK264"/>
  <c r="J231"/>
  <c r="J164"/>
  <c r="J241"/>
  <c r="J182"/>
  <c r="J261"/>
  <c r="J186"/>
  <c r="J146"/>
  <c r="J227"/>
  <c r="J180"/>
  <c i="10" r="J161"/>
  <c r="BK161"/>
  <c r="BK139"/>
  <c r="BK143"/>
  <c r="BK149"/>
  <c r="BK157"/>
  <c i="11" r="J157"/>
  <c r="J155"/>
  <c r="J126"/>
  <c r="BK142"/>
  <c r="BK135"/>
  <c i="2" r="J196"/>
  <c r="BK237"/>
  <c r="BK196"/>
  <c r="J237"/>
  <c r="BK190"/>
  <c r="BK186"/>
  <c r="J152"/>
  <c r="J132"/>
  <c i="3" r="J132"/>
  <c r="BK149"/>
  <c r="BK179"/>
  <c r="J179"/>
  <c i="4" r="BK153"/>
  <c r="BK143"/>
  <c r="J153"/>
  <c r="BK130"/>
  <c r="BK148"/>
  <c r="BK132"/>
  <c i="5" r="J158"/>
  <c r="J144"/>
  <c r="BK132"/>
  <c r="J157"/>
  <c r="BK151"/>
  <c i="6" r="J187"/>
  <c r="J229"/>
  <c r="J213"/>
  <c r="J181"/>
  <c r="J136"/>
  <c r="J126"/>
  <c r="J246"/>
  <c i="7" r="BK198"/>
  <c r="BK172"/>
  <c r="BK138"/>
  <c r="J149"/>
  <c r="BK197"/>
  <c i="8" r="BK175"/>
  <c r="J163"/>
  <c r="BK223"/>
  <c r="BK208"/>
  <c r="BK238"/>
  <c r="BK211"/>
  <c i="9" r="BK251"/>
  <c r="J156"/>
  <c i="11" r="BK138"/>
  <c i="2" r="J161"/>
  <c r="BK222"/>
  <c r="BK242"/>
  <c r="J160"/>
  <c r="J245"/>
  <c r="J224"/>
  <c r="BK157"/>
  <c r="J170"/>
  <c r="J226"/>
  <c r="J179"/>
  <c r="J142"/>
  <c r="J204"/>
  <c r="BK179"/>
  <c r="BK126"/>
  <c i="3" r="BK158"/>
  <c r="BK131"/>
  <c r="BK137"/>
  <c r="J202"/>
  <c r="J182"/>
  <c r="J164"/>
  <c r="BK133"/>
  <c r="J196"/>
  <c r="BK140"/>
  <c i="4" r="BK163"/>
  <c r="J130"/>
  <c r="BK138"/>
  <c r="BK166"/>
  <c r="BK151"/>
  <c r="J147"/>
  <c r="J134"/>
  <c r="BK142"/>
  <c r="BK128"/>
  <c r="J142"/>
  <c i="5" r="J142"/>
  <c r="J149"/>
  <c r="J134"/>
  <c r="J136"/>
  <c r="BK143"/>
  <c r="BK149"/>
  <c r="BK128"/>
  <c r="J122"/>
  <c r="J150"/>
  <c r="J125"/>
  <c i="6" r="BK208"/>
  <c r="J159"/>
  <c r="J237"/>
  <c r="J175"/>
  <c r="J219"/>
  <c r="BK229"/>
  <c r="BK157"/>
  <c r="J217"/>
  <c r="J220"/>
  <c r="J130"/>
  <c r="BK223"/>
  <c r="J133"/>
  <c r="BK193"/>
  <c r="BK144"/>
  <c i="7" r="J197"/>
  <c r="BK146"/>
  <c r="BK182"/>
  <c r="J247"/>
  <c r="BK141"/>
  <c r="J195"/>
  <c r="BK152"/>
  <c r="J192"/>
  <c r="J131"/>
  <c r="J165"/>
  <c i="8" r="BK252"/>
  <c r="BK286"/>
  <c r="J162"/>
  <c r="BK262"/>
  <c r="J216"/>
  <c r="J193"/>
  <c r="J145"/>
  <c r="BK248"/>
  <c r="J288"/>
  <c r="J219"/>
  <c r="J164"/>
  <c r="J262"/>
  <c r="J226"/>
  <c r="BK162"/>
  <c i="9" r="J269"/>
  <c r="J221"/>
  <c r="BK168"/>
  <c r="J253"/>
  <c r="J196"/>
  <c r="J244"/>
  <c r="BK221"/>
  <c r="BK166"/>
  <c r="J216"/>
  <c r="BK148"/>
  <c r="BK249"/>
  <c r="J168"/>
  <c i="10" r="BK147"/>
  <c r="J147"/>
  <c r="J155"/>
  <c r="BK151"/>
  <c r="BK167"/>
  <c r="J129"/>
  <c r="BK145"/>
  <c i="11" r="J130"/>
  <c r="BK130"/>
  <c r="BK150"/>
  <c r="J147"/>
  <c i="2" r="J222"/>
  <c r="BK167"/>
  <c r="J240"/>
  <c r="J239"/>
  <c r="BK188"/>
  <c r="BK245"/>
  <c r="BK228"/>
  <c r="BK183"/>
  <c r="BK192"/>
  <c r="J228"/>
  <c r="J192"/>
  <c r="BK146"/>
  <c r="J230"/>
  <c r="J183"/>
  <c r="J146"/>
  <c i="3" r="BK161"/>
  <c r="BK202"/>
  <c r="BK164"/>
  <c r="J145"/>
  <c r="BK186"/>
  <c r="BK167"/>
  <c r="J131"/>
  <c r="BK199"/>
  <c r="BK151"/>
  <c i="4" r="J159"/>
  <c r="J170"/>
  <c r="BK154"/>
  <c r="BK140"/>
  <c r="J168"/>
  <c r="BK155"/>
  <c r="BK170"/>
  <c r="J146"/>
  <c r="BK156"/>
  <c r="J160"/>
  <c r="BK158"/>
  <c r="J156"/>
  <c r="J128"/>
  <c i="5" r="BK134"/>
  <c r="BK156"/>
  <c r="BK122"/>
  <c r="J128"/>
  <c r="BK142"/>
  <c r="J151"/>
  <c r="J129"/>
  <c r="BK141"/>
  <c r="BK130"/>
  <c r="J130"/>
  <c i="6" r="BK204"/>
  <c r="BK136"/>
  <c r="J233"/>
  <c r="BK178"/>
  <c r="J251"/>
  <c r="BK129"/>
  <c r="BK159"/>
  <c r="J226"/>
  <c r="J140"/>
  <c r="BK217"/>
  <c r="BK249"/>
  <c r="BK184"/>
  <c r="BK252"/>
  <c r="J212"/>
  <c r="J129"/>
  <c i="7" r="J175"/>
  <c r="J203"/>
  <c r="J144"/>
  <c r="J162"/>
  <c r="J241"/>
  <c r="BK165"/>
  <c r="BK243"/>
  <c r="J182"/>
  <c r="J186"/>
  <c r="J134"/>
  <c i="8" r="BK216"/>
  <c r="J140"/>
  <c r="BK183"/>
  <c r="J272"/>
  <c r="J229"/>
  <c r="BK199"/>
  <c r="BK164"/>
  <c r="J257"/>
  <c r="J199"/>
  <c r="BK257"/>
  <c r="BK232"/>
  <c r="BK193"/>
  <c r="BK250"/>
  <c r="J208"/>
  <c r="J160"/>
  <c i="9" r="J247"/>
  <c r="BK174"/>
  <c r="BK259"/>
  <c r="J237"/>
  <c r="J172"/>
  <c r="BK239"/>
  <c r="BK192"/>
  <c r="BK160"/>
  <c r="J233"/>
  <c r="BK178"/>
  <c r="J259"/>
  <c r="BK231"/>
  <c r="J184"/>
  <c i="10" r="J163"/>
  <c r="BK169"/>
  <c r="BK135"/>
  <c r="J153"/>
  <c r="J137"/>
  <c r="J145"/>
  <c r="J169"/>
  <c i="11" r="BK126"/>
  <c r="J145"/>
  <c r="BK145"/>
  <c r="J128"/>
  <c i="2" l="1" r="BK166"/>
  <c r="J166"/>
  <c r="J99"/>
  <c r="T223"/>
  <c r="T191"/>
  <c r="R243"/>
  <c i="3" r="P124"/>
  <c r="BK181"/>
  <c r="J181"/>
  <c r="J100"/>
  <c r="T193"/>
  <c i="4" r="R126"/>
  <c r="BK137"/>
  <c r="J137"/>
  <c r="J99"/>
  <c r="P144"/>
  <c r="BK157"/>
  <c r="J157"/>
  <c r="J102"/>
  <c r="R167"/>
  <c i="5" r="BK121"/>
  <c r="J121"/>
  <c r="J97"/>
  <c r="P137"/>
  <c r="P155"/>
  <c i="6" r="P125"/>
  <c r="BK232"/>
  <c r="J232"/>
  <c r="J101"/>
  <c r="R243"/>
  <c i="7" r="P137"/>
  <c r="P130"/>
  <c r="T158"/>
  <c r="P185"/>
  <c r="P171"/>
  <c r="P194"/>
  <c r="P200"/>
  <c r="R240"/>
  <c r="R204"/>
  <c i="8" r="T179"/>
  <c r="R256"/>
  <c r="R237"/>
  <c i="9" r="BK137"/>
  <c r="J137"/>
  <c r="J100"/>
  <c r="R202"/>
  <c r="T215"/>
  <c r="P236"/>
  <c r="BK268"/>
  <c r="J268"/>
  <c r="J113"/>
  <c i="10" r="R124"/>
  <c r="R123"/>
  <c r="R122"/>
  <c i="2" r="T166"/>
  <c r="R236"/>
  <c i="3" r="P157"/>
  <c r="R181"/>
  <c r="R200"/>
  <c i="4" r="P129"/>
  <c r="T137"/>
  <c r="T144"/>
  <c r="P162"/>
  <c r="P161"/>
  <c r="T167"/>
  <c i="5" r="P121"/>
  <c r="BK147"/>
  <c r="J147"/>
  <c r="J99"/>
  <c r="T155"/>
  <c i="6" r="BK165"/>
  <c r="J165"/>
  <c r="J99"/>
  <c r="R232"/>
  <c r="R192"/>
  <c r="T250"/>
  <c i="7" r="R164"/>
  <c r="T185"/>
  <c r="T171"/>
  <c r="T194"/>
  <c r="R200"/>
  <c r="P240"/>
  <c r="P204"/>
  <c i="8" r="P179"/>
  <c r="BK256"/>
  <c r="J256"/>
  <c r="J105"/>
  <c r="T280"/>
  <c r="T279"/>
  <c i="9" r="BK143"/>
  <c r="J143"/>
  <c r="J102"/>
  <c r="BK220"/>
  <c r="J220"/>
  <c r="J107"/>
  <c r="BK246"/>
  <c r="J246"/>
  <c r="J111"/>
  <c r="P263"/>
  <c i="2" r="BK125"/>
  <c r="P223"/>
  <c r="P191"/>
  <c i="3" r="T124"/>
  <c r="R193"/>
  <c i="4" r="P126"/>
  <c r="T150"/>
  <c i="5" r="BK137"/>
  <c r="J137"/>
  <c r="J98"/>
  <c i="6" r="T165"/>
  <c r="P250"/>
  <c i="7" r="BK164"/>
  <c r="J164"/>
  <c r="J101"/>
  <c i="9" r="R143"/>
  <c r="R142"/>
  <c r="P220"/>
  <c r="T246"/>
  <c r="P268"/>
  <c i="10" r="T124"/>
  <c r="T123"/>
  <c r="T122"/>
  <c i="2" r="P166"/>
  <c r="BK236"/>
  <c r="J236"/>
  <c r="J102"/>
  <c r="T243"/>
  <c i="3" r="BK157"/>
  <c r="J157"/>
  <c r="J99"/>
  <c r="T181"/>
  <c r="P200"/>
  <c i="4" r="T126"/>
  <c r="R137"/>
  <c r="P150"/>
  <c r="R157"/>
  <c r="P167"/>
  <c i="5" r="R121"/>
  <c r="P147"/>
  <c r="BK155"/>
  <c r="J155"/>
  <c r="J100"/>
  <c i="6" r="T125"/>
  <c r="P232"/>
  <c r="P192"/>
  <c r="P243"/>
  <c i="7" r="P158"/>
  <c r="R185"/>
  <c r="R171"/>
  <c r="R194"/>
  <c r="T200"/>
  <c r="BK240"/>
  <c r="J240"/>
  <c r="J108"/>
  <c i="8" r="BK179"/>
  <c r="T222"/>
  <c r="BK280"/>
  <c r="BK279"/>
  <c r="J279"/>
  <c r="J107"/>
  <c i="9" r="P137"/>
  <c r="P136"/>
  <c r="BK202"/>
  <c r="J202"/>
  <c r="J105"/>
  <c r="BK215"/>
  <c r="J215"/>
  <c r="J106"/>
  <c r="BK236"/>
  <c r="J236"/>
  <c r="J109"/>
  <c r="R263"/>
  <c i="11" r="P137"/>
  <c i="2" r="R125"/>
  <c r="BK223"/>
  <c r="J223"/>
  <c r="J101"/>
  <c r="T236"/>
  <c i="3" r="R124"/>
  <c r="P181"/>
  <c r="BK200"/>
  <c r="J200"/>
  <c r="J102"/>
  <c i="4" r="BK126"/>
  <c r="J126"/>
  <c r="J97"/>
  <c r="T129"/>
  <c r="R144"/>
  <c r="P157"/>
  <c r="T162"/>
  <c r="T161"/>
  <c i="5" r="T121"/>
  <c r="R147"/>
  <c i="6" r="BK125"/>
  <c r="J125"/>
  <c r="J98"/>
  <c r="R165"/>
  <c r="T243"/>
  <c i="7" r="T137"/>
  <c r="T130"/>
  <c r="T164"/>
  <c i="8" r="R135"/>
  <c r="R222"/>
  <c r="P280"/>
  <c r="P279"/>
  <c i="9" r="R137"/>
  <c r="R136"/>
  <c r="P202"/>
  <c r="P215"/>
  <c r="R236"/>
  <c r="BK263"/>
  <c r="J263"/>
  <c r="J112"/>
  <c i="11" r="P125"/>
  <c r="R137"/>
  <c i="7" r="BK137"/>
  <c r="J137"/>
  <c r="J99"/>
  <c r="P164"/>
  <c i="8" r="BK135"/>
  <c r="J135"/>
  <c r="J100"/>
  <c r="R179"/>
  <c r="T256"/>
  <c r="T237"/>
  <c r="T134"/>
  <c r="T133"/>
  <c i="9" r="P143"/>
  <c r="P142"/>
  <c r="R220"/>
  <c r="R246"/>
  <c r="T268"/>
  <c i="11" r="BK125"/>
  <c r="BK137"/>
  <c r="J137"/>
  <c r="J100"/>
  <c r="P144"/>
  <c r="P152"/>
  <c i="2" r="P125"/>
  <c r="R166"/>
  <c r="P236"/>
  <c r="P243"/>
  <c i="3" r="BK124"/>
  <c r="J124"/>
  <c r="J98"/>
  <c r="T157"/>
  <c r="P193"/>
  <c i="4" r="R129"/>
  <c r="BK144"/>
  <c r="J144"/>
  <c r="J100"/>
  <c r="R150"/>
  <c r="BK162"/>
  <c r="BK161"/>
  <c r="J161"/>
  <c r="J103"/>
  <c r="BK167"/>
  <c r="J167"/>
  <c r="J105"/>
  <c i="5" r="R137"/>
  <c r="T147"/>
  <c i="6" r="P165"/>
  <c r="BK243"/>
  <c r="J243"/>
  <c r="J102"/>
  <c r="R250"/>
  <c i="7" r="R137"/>
  <c r="R130"/>
  <c r="R158"/>
  <c i="8" r="P135"/>
  <c r="BK222"/>
  <c r="J222"/>
  <c r="J102"/>
  <c r="P256"/>
  <c r="P237"/>
  <c i="9" r="T137"/>
  <c r="T136"/>
  <c r="T202"/>
  <c r="T201"/>
  <c r="R215"/>
  <c r="T236"/>
  <c r="T235"/>
  <c r="T263"/>
  <c i="10" r="BK124"/>
  <c r="J124"/>
  <c r="J100"/>
  <c i="11" r="R125"/>
  <c r="BK144"/>
  <c r="J144"/>
  <c r="J101"/>
  <c r="T144"/>
  <c r="BK152"/>
  <c r="J152"/>
  <c r="J103"/>
  <c r="R152"/>
  <c i="2" r="T125"/>
  <c r="R223"/>
  <c r="R191"/>
  <c r="BK243"/>
  <c r="J243"/>
  <c r="J103"/>
  <c i="3" r="R157"/>
  <c r="BK193"/>
  <c r="J193"/>
  <c r="J101"/>
  <c r="T200"/>
  <c i="4" r="BK129"/>
  <c r="J129"/>
  <c r="J98"/>
  <c r="P137"/>
  <c r="BK150"/>
  <c r="J150"/>
  <c r="J101"/>
  <c r="T157"/>
  <c r="R162"/>
  <c r="R161"/>
  <c i="5" r="T137"/>
  <c r="R155"/>
  <c i="6" r="R125"/>
  <c r="T232"/>
  <c r="T192"/>
  <c r="BK250"/>
  <c r="J250"/>
  <c r="J103"/>
  <c i="7" r="BK158"/>
  <c r="J158"/>
  <c r="J100"/>
  <c r="BK185"/>
  <c r="J185"/>
  <c r="J103"/>
  <c r="BK194"/>
  <c r="J194"/>
  <c r="J104"/>
  <c r="BK200"/>
  <c r="J200"/>
  <c r="J105"/>
  <c r="T240"/>
  <c r="T204"/>
  <c i="8" r="T135"/>
  <c r="P222"/>
  <c r="R280"/>
  <c r="R279"/>
  <c i="9" r="T143"/>
  <c r="T142"/>
  <c r="T220"/>
  <c r="P246"/>
  <c r="R268"/>
  <c i="10" r="P124"/>
  <c r="P123"/>
  <c r="P122"/>
  <c i="1" r="AU104"/>
  <c i="11" r="T125"/>
  <c r="T137"/>
  <c r="R144"/>
  <c r="T152"/>
  <c i="8" r="BK277"/>
  <c r="J277"/>
  <c r="J106"/>
  <c i="7" r="BK205"/>
  <c r="J205"/>
  <c r="J107"/>
  <c i="2" r="BK191"/>
  <c r="J191"/>
  <c r="J100"/>
  <c i="7" r="BK130"/>
  <c i="8" r="BK296"/>
  <c r="J296"/>
  <c r="J111"/>
  <c i="9" r="BK243"/>
  <c r="J243"/>
  <c r="J110"/>
  <c i="8" r="BK237"/>
  <c r="J237"/>
  <c r="J104"/>
  <c i="11" r="BK134"/>
  <c r="J134"/>
  <c r="J99"/>
  <c i="6" r="BK192"/>
  <c r="J192"/>
  <c r="J100"/>
  <c i="7" r="BK171"/>
  <c r="J171"/>
  <c r="J102"/>
  <c i="8" r="BK292"/>
  <c r="J292"/>
  <c r="J109"/>
  <c i="11" r="BK149"/>
  <c r="J149"/>
  <c r="J102"/>
  <c r="J89"/>
  <c r="BE132"/>
  <c r="BE155"/>
  <c r="BE157"/>
  <c i="10" r="BK123"/>
  <c r="J123"/>
  <c r="J99"/>
  <c i="11" r="F92"/>
  <c r="J120"/>
  <c r="BE138"/>
  <c r="BE140"/>
  <c r="BE147"/>
  <c r="BE135"/>
  <c r="BE150"/>
  <c r="BE128"/>
  <c r="E113"/>
  <c r="BE130"/>
  <c r="BE142"/>
  <c r="BE153"/>
  <c r="BE126"/>
  <c r="BE145"/>
  <c i="9" r="T135"/>
  <c i="10" r="J119"/>
  <c r="BE167"/>
  <c r="F93"/>
  <c r="BE139"/>
  <c i="9" r="BK235"/>
  <c r="J235"/>
  <c r="J108"/>
  <c i="10" r="E85"/>
  <c r="BE143"/>
  <c i="9" r="BK142"/>
  <c r="J142"/>
  <c r="J101"/>
  <c r="BK201"/>
  <c r="J201"/>
  <c r="J104"/>
  <c i="10" r="BE125"/>
  <c r="BE147"/>
  <c r="J91"/>
  <c r="F94"/>
  <c r="BE129"/>
  <c r="BE133"/>
  <c r="BE137"/>
  <c r="BE149"/>
  <c r="BE151"/>
  <c r="BE161"/>
  <c r="J118"/>
  <c r="BE155"/>
  <c r="BE157"/>
  <c r="BE163"/>
  <c r="BE135"/>
  <c r="BE145"/>
  <c r="BE153"/>
  <c r="BE169"/>
  <c i="8" r="J179"/>
  <c r="J101"/>
  <c r="J280"/>
  <c r="J108"/>
  <c i="9" r="J94"/>
  <c r="BE160"/>
  <c r="BE174"/>
  <c r="BE176"/>
  <c r="BE203"/>
  <c r="BE207"/>
  <c r="BE216"/>
  <c r="BE221"/>
  <c r="BE223"/>
  <c r="BE271"/>
  <c r="BE273"/>
  <c i="8" r="BK134"/>
  <c i="9" r="J93"/>
  <c r="BE170"/>
  <c r="BE194"/>
  <c r="BE205"/>
  <c r="BE229"/>
  <c r="BE251"/>
  <c r="E85"/>
  <c r="BE188"/>
  <c r="BE209"/>
  <c r="BE227"/>
  <c r="BE233"/>
  <c r="BE255"/>
  <c r="F94"/>
  <c r="BE138"/>
  <c r="BE146"/>
  <c r="BE156"/>
  <c r="BE158"/>
  <c r="BE166"/>
  <c r="BE180"/>
  <c r="BE247"/>
  <c r="BE257"/>
  <c r="BE266"/>
  <c r="J91"/>
  <c r="BE140"/>
  <c r="BE144"/>
  <c r="BE178"/>
  <c r="BE196"/>
  <c r="BE237"/>
  <c r="BE239"/>
  <c r="BE259"/>
  <c r="BE264"/>
  <c r="F93"/>
  <c r="BE162"/>
  <c r="BE168"/>
  <c r="BE172"/>
  <c r="BE184"/>
  <c r="BE190"/>
  <c r="BE192"/>
  <c r="BE231"/>
  <c r="BE241"/>
  <c r="BE244"/>
  <c r="BE253"/>
  <c r="BE152"/>
  <c r="BE164"/>
  <c r="BE182"/>
  <c r="BE249"/>
  <c r="BE261"/>
  <c r="BE269"/>
  <c r="BE148"/>
  <c r="BE186"/>
  <c r="BE213"/>
  <c r="BE218"/>
  <c r="BE225"/>
  <c i="8" r="BE145"/>
  <c r="BE164"/>
  <c r="BE208"/>
  <c i="7" r="J130"/>
  <c r="J98"/>
  <c r="BK204"/>
  <c r="J204"/>
  <c r="J106"/>
  <c i="8" r="J127"/>
  <c r="BE154"/>
  <c r="BE173"/>
  <c r="BE175"/>
  <c r="BE193"/>
  <c r="BE199"/>
  <c r="BE200"/>
  <c r="BE204"/>
  <c r="BE223"/>
  <c r="BE267"/>
  <c r="BE252"/>
  <c r="BE254"/>
  <c r="F94"/>
  <c r="BE140"/>
  <c r="BE183"/>
  <c r="BE246"/>
  <c r="BE272"/>
  <c r="BE278"/>
  <c r="BE136"/>
  <c r="BE152"/>
  <c r="BE160"/>
  <c r="BE162"/>
  <c r="BE163"/>
  <c r="BE186"/>
  <c r="BE211"/>
  <c r="BE238"/>
  <c r="BE241"/>
  <c r="BE257"/>
  <c r="BE286"/>
  <c r="BE290"/>
  <c r="E121"/>
  <c r="BE180"/>
  <c r="BE212"/>
  <c r="BE216"/>
  <c r="BE219"/>
  <c r="BE226"/>
  <c r="BE244"/>
  <c r="BE281"/>
  <c r="BE293"/>
  <c r="BE297"/>
  <c r="J94"/>
  <c r="BE149"/>
  <c r="BE229"/>
  <c r="BE232"/>
  <c r="BE248"/>
  <c r="BE250"/>
  <c r="BE262"/>
  <c r="BE288"/>
  <c i="7" r="J89"/>
  <c r="J125"/>
  <c r="BE190"/>
  <c r="BE241"/>
  <c r="E85"/>
  <c r="BE136"/>
  <c r="BE138"/>
  <c r="BE141"/>
  <c r="BE144"/>
  <c r="BE172"/>
  <c r="BE175"/>
  <c r="BE178"/>
  <c r="BE188"/>
  <c r="BE198"/>
  <c r="BE201"/>
  <c r="BE203"/>
  <c r="BE247"/>
  <c r="BE155"/>
  <c r="BE182"/>
  <c r="BE197"/>
  <c r="BE223"/>
  <c i="6" r="BK124"/>
  <c r="J124"/>
  <c r="J97"/>
  <c i="7" r="BE186"/>
  <c r="BE192"/>
  <c r="BE168"/>
  <c r="BE206"/>
  <c r="BE245"/>
  <c r="F92"/>
  <c r="BE146"/>
  <c r="BE149"/>
  <c r="BE152"/>
  <c r="BE162"/>
  <c r="BE165"/>
  <c r="BE195"/>
  <c r="BE131"/>
  <c r="BE134"/>
  <c r="BE159"/>
  <c r="BE243"/>
  <c i="5" r="BK120"/>
  <c r="J120"/>
  <c i="6" r="F120"/>
  <c r="BE133"/>
  <c r="BE148"/>
  <c r="BE157"/>
  <c r="BE217"/>
  <c r="BE233"/>
  <c r="BE252"/>
  <c r="J120"/>
  <c r="BE129"/>
  <c r="BE153"/>
  <c r="BE187"/>
  <c r="BE191"/>
  <c r="BE211"/>
  <c r="BE213"/>
  <c r="BE229"/>
  <c r="BE246"/>
  <c r="E113"/>
  <c r="BE136"/>
  <c r="BE169"/>
  <c r="BE226"/>
  <c r="BE237"/>
  <c r="BE244"/>
  <c r="BE126"/>
  <c r="BE130"/>
  <c r="BE160"/>
  <c r="BE161"/>
  <c r="BE181"/>
  <c r="BE184"/>
  <c r="BE201"/>
  <c r="BE235"/>
  <c r="BE144"/>
  <c r="BE166"/>
  <c r="BE175"/>
  <c r="BE204"/>
  <c r="BE208"/>
  <c r="BE241"/>
  <c r="BE249"/>
  <c r="J89"/>
  <c r="BE159"/>
  <c r="BE178"/>
  <c r="BE223"/>
  <c r="BE247"/>
  <c r="BE140"/>
  <c r="BE193"/>
  <c r="BE197"/>
  <c r="BE212"/>
  <c r="BE215"/>
  <c r="BE219"/>
  <c r="BE251"/>
  <c r="BE172"/>
  <c r="BE220"/>
  <c r="BE239"/>
  <c i="4" r="BK125"/>
  <c r="J125"/>
  <c i="5" r="F92"/>
  <c r="BE122"/>
  <c r="BE132"/>
  <c r="BE133"/>
  <c r="BE136"/>
  <c r="BE143"/>
  <c r="J117"/>
  <c r="BE141"/>
  <c r="BE149"/>
  <c r="BE153"/>
  <c i="4" r="J162"/>
  <c r="J104"/>
  <c i="5" r="J91"/>
  <c r="BE128"/>
  <c r="BE131"/>
  <c r="BE134"/>
  <c r="BE144"/>
  <c r="J89"/>
  <c r="BE127"/>
  <c r="BE140"/>
  <c r="BE145"/>
  <c r="BE157"/>
  <c r="F91"/>
  <c r="BE139"/>
  <c r="BE148"/>
  <c r="BE151"/>
  <c r="BE154"/>
  <c r="BE125"/>
  <c r="BE129"/>
  <c r="BE130"/>
  <c r="BE152"/>
  <c r="BE156"/>
  <c r="BE123"/>
  <c r="BE142"/>
  <c r="BE150"/>
  <c r="BE158"/>
  <c r="E85"/>
  <c r="BE135"/>
  <c r="BE138"/>
  <c r="BE146"/>
  <c i="4" r="BE130"/>
  <c r="BE131"/>
  <c r="BE141"/>
  <c r="BE154"/>
  <c r="BE163"/>
  <c r="BE145"/>
  <c r="BE155"/>
  <c r="BE171"/>
  <c r="E85"/>
  <c r="J89"/>
  <c r="BE143"/>
  <c r="BE166"/>
  <c r="J92"/>
  <c r="BE134"/>
  <c r="BE147"/>
  <c r="BE149"/>
  <c r="BE152"/>
  <c r="BE158"/>
  <c r="BE165"/>
  <c i="3" r="BK123"/>
  <c r="BK122"/>
  <c r="J122"/>
  <c i="4" r="F122"/>
  <c r="BE127"/>
  <c r="BE128"/>
  <c r="BE148"/>
  <c r="BE159"/>
  <c r="BE132"/>
  <c r="BE135"/>
  <c r="BE140"/>
  <c r="BE160"/>
  <c r="BE142"/>
  <c r="BE151"/>
  <c r="BE153"/>
  <c r="BE156"/>
  <c r="BE169"/>
  <c r="BE136"/>
  <c r="BE138"/>
  <c r="BE139"/>
  <c r="BE146"/>
  <c r="BE168"/>
  <c r="BE170"/>
  <c i="3" r="F92"/>
  <c r="BE153"/>
  <c r="BE158"/>
  <c r="BE161"/>
  <c r="BE167"/>
  <c r="BE182"/>
  <c r="BE186"/>
  <c r="BE202"/>
  <c r="E85"/>
  <c r="J119"/>
  <c r="BE201"/>
  <c r="BE149"/>
  <c r="BE151"/>
  <c r="BE190"/>
  <c r="BE199"/>
  <c i="2" r="J125"/>
  <c r="J98"/>
  <c i="3" r="BE132"/>
  <c r="BE133"/>
  <c r="BE137"/>
  <c r="BE140"/>
  <c r="BE145"/>
  <c r="BE171"/>
  <c r="BE177"/>
  <c r="BE179"/>
  <c r="BE197"/>
  <c r="BE125"/>
  <c r="J116"/>
  <c r="BE128"/>
  <c r="BE131"/>
  <c r="BE152"/>
  <c r="BE164"/>
  <c r="BE194"/>
  <c r="BE196"/>
  <c i="2" r="BE170"/>
  <c r="J89"/>
  <c r="BE130"/>
  <c r="BE157"/>
  <c r="BE159"/>
  <c r="BE160"/>
  <c r="BE161"/>
  <c r="BE194"/>
  <c r="BE196"/>
  <c r="BE207"/>
  <c r="E85"/>
  <c r="J120"/>
  <c r="BE210"/>
  <c r="BE213"/>
  <c r="BE240"/>
  <c r="F120"/>
  <c r="BE135"/>
  <c r="BE138"/>
  <c r="BE142"/>
  <c r="BE183"/>
  <c r="BE219"/>
  <c r="BE222"/>
  <c r="BE224"/>
  <c r="BE226"/>
  <c r="BE228"/>
  <c r="BE230"/>
  <c r="BE232"/>
  <c r="BE239"/>
  <c r="BE129"/>
  <c r="BE132"/>
  <c r="BE176"/>
  <c r="BE204"/>
  <c r="BE234"/>
  <c r="BE242"/>
  <c r="BE245"/>
  <c r="BE131"/>
  <c r="BE216"/>
  <c r="BE237"/>
  <c r="BE152"/>
  <c r="BE167"/>
  <c r="BE173"/>
  <c r="BE179"/>
  <c r="BE186"/>
  <c r="BE188"/>
  <c r="BE190"/>
  <c r="BE192"/>
  <c r="BE244"/>
  <c r="BE126"/>
  <c r="BE146"/>
  <c i="1" r="AS94"/>
  <c i="3" r="F34"/>
  <c i="1" r="BA96"/>
  <c i="3" r="J34"/>
  <c i="1" r="AW96"/>
  <c i="4" r="J34"/>
  <c i="1" r="AW97"/>
  <c i="5" r="F36"/>
  <c i="1" r="BC98"/>
  <c i="6" r="F37"/>
  <c i="1" r="BD99"/>
  <c i="8" r="F37"/>
  <c i="1" r="BB102"/>
  <c i="10" r="F36"/>
  <c i="1" r="BA104"/>
  <c i="10" r="F38"/>
  <c i="1" r="BC104"/>
  <c i="11" r="J34"/>
  <c i="1" r="AW105"/>
  <c i="3" r="F36"/>
  <c i="1" r="BC96"/>
  <c i="4" r="F35"/>
  <c i="1" r="BB97"/>
  <c i="7" r="F35"/>
  <c i="1" r="BB100"/>
  <c i="9" r="F38"/>
  <c i="1" r="BC103"/>
  <c i="2" r="F37"/>
  <c i="1" r="BD95"/>
  <c i="4" r="F36"/>
  <c i="1" r="BC97"/>
  <c i="4" r="J30"/>
  <c i="6" r="F34"/>
  <c i="1" r="BA99"/>
  <c i="7" r="J34"/>
  <c i="1" r="AW100"/>
  <c i="8" r="F36"/>
  <c i="1" r="BA102"/>
  <c i="9" r="F37"/>
  <c i="1" r="BB103"/>
  <c i="11" r="F35"/>
  <c i="1" r="BB105"/>
  <c i="2" r="J34"/>
  <c i="1" r="AW95"/>
  <c i="3" r="F37"/>
  <c i="1" r="BD96"/>
  <c i="5" r="F37"/>
  <c i="1" r="BD98"/>
  <c i="6" r="J34"/>
  <c i="1" r="AW99"/>
  <c i="7" r="F36"/>
  <c i="1" r="BC100"/>
  <c i="8" r="F39"/>
  <c i="1" r="BD102"/>
  <c i="10" r="J36"/>
  <c i="1" r="AW104"/>
  <c i="10" r="F37"/>
  <c i="1" r="BB104"/>
  <c i="11" r="F36"/>
  <c i="1" r="BC105"/>
  <c i="2" r="F36"/>
  <c i="1" r="BC95"/>
  <c i="3" r="F35"/>
  <c i="1" r="BB96"/>
  <c i="3" r="J30"/>
  <c i="5" r="F35"/>
  <c i="1" r="BB98"/>
  <c i="6" r="F35"/>
  <c i="1" r="BB99"/>
  <c i="8" r="J36"/>
  <c i="1" r="AW102"/>
  <c i="9" r="F39"/>
  <c i="1" r="BD103"/>
  <c i="11" r="F37"/>
  <c i="1" r="BD105"/>
  <c i="2" r="F35"/>
  <c i="1" r="BB95"/>
  <c i="4" r="F34"/>
  <c i="1" r="BA97"/>
  <c i="5" r="F34"/>
  <c i="1" r="BA98"/>
  <c i="6" r="F36"/>
  <c i="1" r="BC99"/>
  <c i="8" r="F38"/>
  <c i="1" r="BC102"/>
  <c i="9" r="J36"/>
  <c i="1" r="AW103"/>
  <c i="11" r="F34"/>
  <c i="1" r="BA105"/>
  <c i="2" r="F34"/>
  <c i="1" r="BA95"/>
  <c i="4" r="F37"/>
  <c i="1" r="BD97"/>
  <c i="5" r="J34"/>
  <c i="1" r="AW98"/>
  <c i="5" r="J30"/>
  <c i="7" r="F34"/>
  <c i="1" r="BA100"/>
  <c i="7" r="F37"/>
  <c i="1" r="BD100"/>
  <c i="9" r="F36"/>
  <c i="1" r="BA103"/>
  <c i="10" r="F39"/>
  <c i="1" r="BD104"/>
  <c i="8" l="1" r="P134"/>
  <c r="P133"/>
  <c i="1" r="AU102"/>
  <c i="9" r="P201"/>
  <c i="5" r="T120"/>
  <c i="3" r="T123"/>
  <c r="T122"/>
  <c i="7" r="P129"/>
  <c r="P128"/>
  <c i="1" r="AU100"/>
  <c i="7" r="BK129"/>
  <c r="J129"/>
  <c r="J97"/>
  <c i="11" r="P124"/>
  <c r="P123"/>
  <c i="1" r="AU105"/>
  <c i="2" r="R124"/>
  <c r="R123"/>
  <c i="6" r="T124"/>
  <c r="T123"/>
  <c i="2" r="BK124"/>
  <c r="BK123"/>
  <c r="J123"/>
  <c r="J96"/>
  <c i="9" r="P235"/>
  <c r="R201"/>
  <c i="4" r="T125"/>
  <c i="3" r="P123"/>
  <c r="P122"/>
  <c i="1" r="AU96"/>
  <c i="11" r="T124"/>
  <c r="T123"/>
  <c i="6" r="R124"/>
  <c r="R123"/>
  <c i="7" r="R129"/>
  <c r="R128"/>
  <c i="11" r="BK124"/>
  <c r="BK123"/>
  <c r="J123"/>
  <c r="J96"/>
  <c i="8" r="R134"/>
  <c r="R133"/>
  <c i="4" r="P125"/>
  <c i="1" r="AU97"/>
  <c i="2" r="P124"/>
  <c r="P123"/>
  <c i="1" r="AU95"/>
  <c i="3" r="R123"/>
  <c r="R122"/>
  <c i="5" r="P120"/>
  <c i="1" r="AU98"/>
  <c i="9" r="R235"/>
  <c r="R135"/>
  <c i="6" r="P124"/>
  <c r="P123"/>
  <c i="1" r="AU99"/>
  <c i="4" r="R125"/>
  <c i="2" r="T124"/>
  <c r="T123"/>
  <c i="11" r="R124"/>
  <c r="R123"/>
  <c i="7" r="T129"/>
  <c r="T128"/>
  <c i="5" r="R120"/>
  <c i="8" r="BK295"/>
  <c r="J295"/>
  <c r="J110"/>
  <c i="11" r="J125"/>
  <c r="J98"/>
  <c i="9" r="BK136"/>
  <c r="J136"/>
  <c r="J99"/>
  <c i="10" r="BK122"/>
  <c r="J122"/>
  <c i="9" r="BK135"/>
  <c r="J135"/>
  <c i="8" r="J134"/>
  <c r="J99"/>
  <c i="7" r="BK128"/>
  <c r="J128"/>
  <c r="J96"/>
  <c i="6" r="BK123"/>
  <c r="J123"/>
  <c i="1" r="AG98"/>
  <c i="5" r="J96"/>
  <c i="1" r="AG97"/>
  <c i="4" r="J96"/>
  <c i="1" r="AG96"/>
  <c i="3" r="J96"/>
  <c r="J123"/>
  <c r="J97"/>
  <c i="2" r="J33"/>
  <c i="1" r="AV95"/>
  <c r="AT95"/>
  <c i="7" r="J33"/>
  <c i="1" r="AV100"/>
  <c r="AT100"/>
  <c i="10" r="F35"/>
  <c i="1" r="AZ104"/>
  <c i="4" r="F33"/>
  <c i="1" r="AZ97"/>
  <c i="6" r="F33"/>
  <c i="1" r="AZ99"/>
  <c i="9" r="F35"/>
  <c i="1" r="AZ103"/>
  <c i="3" r="J33"/>
  <c i="1" r="AV96"/>
  <c r="AT96"/>
  <c r="AN96"/>
  <c i="6" r="J33"/>
  <c i="1" r="AV99"/>
  <c r="AT99"/>
  <c i="10" r="J35"/>
  <c i="1" r="AV104"/>
  <c r="AT104"/>
  <c i="11" r="J33"/>
  <c i="1" r="AV105"/>
  <c r="AT105"/>
  <c i="3" r="F33"/>
  <c i="1" r="AZ96"/>
  <c i="5" r="F33"/>
  <c i="1" r="AZ98"/>
  <c i="8" r="F35"/>
  <c i="1" r="AZ102"/>
  <c r="BA101"/>
  <c r="AW101"/>
  <c i="5" r="J33"/>
  <c i="1" r="AV98"/>
  <c r="AT98"/>
  <c r="AN98"/>
  <c i="9" r="J35"/>
  <c i="1" r="AV103"/>
  <c r="AT103"/>
  <c i="2" r="F33"/>
  <c i="1" r="AZ95"/>
  <c i="8" r="J35"/>
  <c i="1" r="AV102"/>
  <c r="AT102"/>
  <c i="10" r="J32"/>
  <c i="1" r="AG104"/>
  <c i="4" r="J33"/>
  <c i="1" r="AV97"/>
  <c r="AT97"/>
  <c r="AN97"/>
  <c i="6" r="J30"/>
  <c i="1" r="AG99"/>
  <c i="7" r="F33"/>
  <c i="1" r="AZ100"/>
  <c i="9" r="J32"/>
  <c i="1" r="AG103"/>
  <c r="BC101"/>
  <c r="AY101"/>
  <c r="BB101"/>
  <c r="AX101"/>
  <c r="BD101"/>
  <c i="11" r="F33"/>
  <c i="1" r="AZ105"/>
  <c i="9" l="1" r="P135"/>
  <c i="1" r="AU103"/>
  <c i="8" r="BK133"/>
  <c r="J133"/>
  <c i="11" r="J124"/>
  <c r="J97"/>
  <c i="2" r="J124"/>
  <c r="J97"/>
  <c i="1" r="AN104"/>
  <c i="10" r="J98"/>
  <c i="1" r="AN103"/>
  <c i="10" r="J41"/>
  <c i="9" r="J98"/>
  <c r="J41"/>
  <c i="1" r="AN99"/>
  <c i="6" r="J96"/>
  <c r="J39"/>
  <c i="5" r="J39"/>
  <c i="4" r="J39"/>
  <c i="3" r="J39"/>
  <c i="2" r="J30"/>
  <c i="1" r="AG95"/>
  <c i="11" r="J30"/>
  <c i="1" r="AG105"/>
  <c r="AU101"/>
  <c r="AZ101"/>
  <c r="AV101"/>
  <c r="AT101"/>
  <c i="8" r="J32"/>
  <c i="1" r="AG102"/>
  <c r="AG101"/>
  <c r="BC94"/>
  <c r="W32"/>
  <c i="7" r="J30"/>
  <c i="1" r="AG100"/>
  <c r="AN100"/>
  <c r="BB94"/>
  <c r="W31"/>
  <c r="BD94"/>
  <c r="W33"/>
  <c r="BA94"/>
  <c r="AW94"/>
  <c r="AK30"/>
  <c i="8" l="1" r="J41"/>
  <c i="2" r="J39"/>
  <c i="11" r="J39"/>
  <c i="8" r="J98"/>
  <c i="1" r="AN101"/>
  <c i="7" r="J39"/>
  <c i="1" r="AN95"/>
  <c r="AN105"/>
  <c r="AN102"/>
  <c r="AY94"/>
  <c r="AX94"/>
  <c r="AG94"/>
  <c r="AK26"/>
  <c r="AU94"/>
  <c r="W30"/>
  <c r="AZ94"/>
  <c r="AV94"/>
  <c r="AK29"/>
  <c l="1" r="AK35"/>
  <c r="W29"/>
  <c r="AT94"/>
  <c l="1" r="AN94"/>
</calcChain>
</file>

<file path=xl/sharedStrings.xml><?xml version="1.0" encoding="utf-8"?>
<sst xmlns="http://schemas.openxmlformats.org/spreadsheetml/2006/main">
  <si>
    <t>Export Komplet</t>
  </si>
  <si>
    <t/>
  </si>
  <si>
    <t>2.0</t>
  </si>
  <si>
    <t>False</t>
  </si>
  <si>
    <t>{036fce06-9048-4c44-849e-b1d6f42a43d6}</t>
  </si>
  <si>
    <t xml:space="preserve">&gt;&gt;  skryté sloupce  &lt;&lt;</t>
  </si>
  <si>
    <t>0,01</t>
  </si>
  <si>
    <t>21</t>
  </si>
  <si>
    <t>12</t>
  </si>
  <si>
    <t>REKAPITULACE STAVBY</t>
  </si>
  <si>
    <t xml:space="preserve">v ---  níže se nacházejí doplnkové a pomocné údaje k sestavám  --- v</t>
  </si>
  <si>
    <t>Návod na vyplnění</t>
  </si>
  <si>
    <t>0,001</t>
  </si>
  <si>
    <t>Kód:</t>
  </si>
  <si>
    <t>N24-002_exp4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</si>
  <si>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</si>
  <si>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</si>
  <si>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ESTETIZACE ZASTÁVKY KAROLINA II</t>
  </si>
  <si>
    <t>KSO:</t>
  </si>
  <si>
    <t>CC-CZ:</t>
  </si>
  <si>
    <t>Místo:</t>
  </si>
  <si>
    <t>k.ú. MORAVSKÁ OSTRAVA</t>
  </si>
  <si>
    <t>Datum:</t>
  </si>
  <si>
    <t>31. 12. 2023</t>
  </si>
  <si>
    <t>Zadavatel:</t>
  </si>
  <si>
    <t>IČ:</t>
  </si>
  <si>
    <t xml:space="preserve">DOPRAVNÍ PODNIK OSTRAVA a.s. </t>
  </si>
  <si>
    <t>DIČ:</t>
  </si>
  <si>
    <t>Uchazeč:</t>
  </si>
  <si>
    <t>Vyplň údaj</t>
  </si>
  <si>
    <t>Projektant:</t>
  </si>
  <si>
    <t>PROJEKTSTUDIO EUCZ, s.r.o.</t>
  </si>
  <si>
    <t>True</t>
  </si>
  <si>
    <t>Zpracovatel:</t>
  </si>
  <si>
    <t xml:space="preserve"> </t>
  </si>
  <si>
    <t>Poznámka:</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</si>
  <si>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Zhotovitel je POVINEN před objednání všech materiálů si ověřit objem dodávek přímo na stavbě (v objemech / množství vykázaných ve VV jsou započítány předpokládané ztratné/ostatní kce, které se může lišit od skutečnosti) !!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</si>
  <si>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</si>
  <si>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</si>
  <si>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</si>
  <si>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</si>
  <si>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</si>
  <si>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</si>
  <si>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</si>
  <si>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</si>
  <si>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</si>
  <si>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</si>
  <si>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</si>
  <si>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</si>
  <si>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</si>
  <si>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</si>
  <si>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</si>
  <si>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</si>
  <si>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</si>
  <si>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</si>
  <si>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</si>
  <si>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</si>
  <si>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</si>
  <si>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</si>
  <si>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</si>
  <si>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</si>
  <si>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</si>
  <si>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</si>
  <si>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</si>
  <si>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</si>
  <si>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</si>
  <si>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</si>
  <si>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</si>
  <si>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</si>
  <si>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</si>
  <si>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</si>
  <si>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</si>
  <si>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</si>
  <si>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</si>
  <si>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</si>
  <si>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</si>
  <si>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</si>
  <si>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</si>
  <si>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</si>
  <si>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</si>
  <si>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</si>
  <si>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</si>
  <si>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101</t>
  </si>
  <si>
    <t>Stavební úpravy ochranných ostrůvků</t>
  </si>
  <si>
    <t>STA</t>
  </si>
  <si>
    <t>1</t>
  </si>
  <si>
    <t>{094c7cbf-a99a-4d3c-b3fb-f5cca50eec83}</t>
  </si>
  <si>
    <t>2</t>
  </si>
  <si>
    <t>SO 102</t>
  </si>
  <si>
    <t>Stavební upravy chodniku</t>
  </si>
  <si>
    <t>{19f1a3c7-185d-46d3-a775-e22824eb3ece}</t>
  </si>
  <si>
    <t>SO 401</t>
  </si>
  <si>
    <t>Nadzemní a podzemní silnoproudé vedení</t>
  </si>
  <si>
    <t>{27ba6c0e-4cd2-42e0-b717-b96e8e5d3566}</t>
  </si>
  <si>
    <t>SO 402</t>
  </si>
  <si>
    <t>Nadzemní a podzemní slaboproudé vedení</t>
  </si>
  <si>
    <t>{a603ce06-9b94-47ba-8a1d-dee66edd1b51}</t>
  </si>
  <si>
    <t>SO 661</t>
  </si>
  <si>
    <t>Stavební úpravy nástupiště</t>
  </si>
  <si>
    <t>{788470ed-5783-499b-a552-d2b1854b20a9}</t>
  </si>
  <si>
    <t>SO 662</t>
  </si>
  <si>
    <t xml:space="preserve">Dočasné zastávky </t>
  </si>
  <si>
    <t>{da6a3c90-b58c-490c-a53c-449056a0a138}</t>
  </si>
  <si>
    <t>SO 701</t>
  </si>
  <si>
    <t>Zastřešení nástupišť</t>
  </si>
  <si>
    <t>{08a56eb9-447f-402c-816b-a88a37533bf1}</t>
  </si>
  <si>
    <t>701</t>
  </si>
  <si>
    <t>Soupis</t>
  </si>
  <si>
    <t>{60d7100f-67a5-4c57-9475-f627cb86d17f}</t>
  </si>
  <si>
    <t>701a</t>
  </si>
  <si>
    <t>Rozváděč a napájení</t>
  </si>
  <si>
    <t>{7eccea1b-2589-4f67-84ce-651e6ee84a12}</t>
  </si>
  <si>
    <t>701b</t>
  </si>
  <si>
    <t>Segmenty zastávky</t>
  </si>
  <si>
    <t>{28488bb3-e8e4-485d-92bd-0fc3fceb36c5}</t>
  </si>
  <si>
    <t>VON</t>
  </si>
  <si>
    <t xml:space="preserve">Vedlejší a ostatní náklady stavby </t>
  </si>
  <si>
    <t>{aee24b12-5a2e-4b09-a1f8-1bdffaac0496}</t>
  </si>
  <si>
    <t>KRYCÍ LIST SOUPISU PRACÍ</t>
  </si>
  <si>
    <t>Objekt:</t>
  </si>
  <si>
    <t>SO 101 - Stavební úpravy ochranných ostrůvků</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</si>
  <si>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</si>
  <si>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</si>
  <si>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</si>
  <si>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</si>
  <si>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</si>
  <si>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</si>
  <si>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</si>
  <si>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</si>
  <si>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9 - Ostatní konstrukce a práce, bourání</t>
  </si>
  <si>
    <t xml:space="preserve">      91 - Doplňující konstrukce a práce pozemních komunikací, letišť a ploch</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</si>
  <si>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</si>
  <si>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</si>
  <si>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</si>
  <si>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</si>
  <si>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</si>
  <si>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</si>
  <si>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</si>
  <si>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</si>
  <si>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</si>
  <si>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</si>
  <si>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</si>
  <si>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</si>
  <si>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</si>
  <si>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</si>
  <si>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</si>
  <si>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</si>
  <si>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</si>
  <si>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</si>
  <si>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</si>
  <si>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</si>
  <si>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113106171</t>
  </si>
  <si>
    <t>Rozebrání dlažeb vozovek ze zámkové dlažby s ložem z kameniva ručně</t>
  </si>
  <si>
    <t>m2</t>
  </si>
  <si>
    <t>CS ÚRS 2023 02</t>
  </si>
  <si>
    <t>4</t>
  </si>
  <si>
    <t>576369092</t>
  </si>
  <si>
    <t>VV</t>
  </si>
  <si>
    <t>"demolice_příprava" 25,0</t>
  </si>
  <si>
    <t>Součet</t>
  </si>
  <si>
    <t>113107323</t>
  </si>
  <si>
    <t>Odstranění podkladu z kameniva drceného tl přes 200 do 300 mm strojně pl do 50 m2</t>
  </si>
  <si>
    <t>1515046642</t>
  </si>
  <si>
    <t>3</t>
  </si>
  <si>
    <t>113107324</t>
  </si>
  <si>
    <t>Odstranění podkladu z kameniva drceného tl přes 300 do 400 mm strojně pl do 50 m2</t>
  </si>
  <si>
    <t>602502706</t>
  </si>
  <si>
    <t>-1581736117</t>
  </si>
  <si>
    <t>5</t>
  </si>
  <si>
    <t>113107336</t>
  </si>
  <si>
    <t>Odstranění podkladu z betonu vyztuženého sítěmi tl přes 100 do 150 mm strojně pl do 50 m2</t>
  </si>
  <si>
    <t>1231690596</t>
  </si>
  <si>
    <t>"demolice_příprava" 24,0</t>
  </si>
  <si>
    <t>6</t>
  </si>
  <si>
    <t>113107343</t>
  </si>
  <si>
    <t>Odstranění podkladu živičného tl přes 100 do 150 mm strojně pl do 50 m2</t>
  </si>
  <si>
    <t>152548768</t>
  </si>
  <si>
    <t>"demolice_příprava" 13,0</t>
  </si>
  <si>
    <t>7</t>
  </si>
  <si>
    <t>113202111</t>
  </si>
  <si>
    <t>Vytrhání obrub krajníků obrubníků stojatých</t>
  </si>
  <si>
    <t>m</t>
  </si>
  <si>
    <t>1659867475</t>
  </si>
  <si>
    <t>P</t>
  </si>
  <si>
    <t>Poznámka k položce:_x000d_
JC obsahuje, nad rámec ceníkového obsahu :_x000d_
(obruby budou opatrně sneseny bez poškození přilehlého jednořádku žul. kostek očištěny a znovu uloženy do nové nivelety stavby)</t>
  </si>
  <si>
    <t>"demolice_příprava" 27,0+23,0</t>
  </si>
  <si>
    <t>8</t>
  </si>
  <si>
    <t>113203111</t>
  </si>
  <si>
    <t>Vytrhání obrub z dlažebních kostek</t>
  </si>
  <si>
    <t>-2077141117</t>
  </si>
  <si>
    <t>Poznámka k položce:_x000d_
JC obsahuje , nad rámec ceníkového obsahu :_x000d_
(kostky budou opatrně sneseny bez poškození přilehlého asfaltového povrchu očištěny a znovu uloženy do nové nivelety stavby)</t>
  </si>
  <si>
    <t>"demolice_příprava" 13,5</t>
  </si>
  <si>
    <t>9</t>
  </si>
  <si>
    <t>122251101</t>
  </si>
  <si>
    <t>Odkopávky a prokopávky nezapažené v hornině třídy těžitelnosti I skupiny 3 objem do 20 m3 strojně</t>
  </si>
  <si>
    <t>m3</t>
  </si>
  <si>
    <t>-322919971</t>
  </si>
  <si>
    <t>Poznámka k položce:_x000d_
JC, nad rámec ceníkového obsahu, zahrnuje také náklady na :_x000d_
-ruční dokopávky v místě IS a pro dočištění výkopu</t>
  </si>
  <si>
    <t>"ZP_chodník ostrůvky" (37,0*1,2)*0,4</t>
  </si>
  <si>
    <t>"ZP_ochranný ostrůvek" (18,0)*0,34</t>
  </si>
  <si>
    <t>"SANACE PODLOŽÍ_odsouhlasení v dílenské dokumentaci" (55,0)*0,3</t>
  </si>
  <si>
    <t>10</t>
  </si>
  <si>
    <t>162751117</t>
  </si>
  <si>
    <t>Vodorovné přemístění přes 9 000 do 10000 m výkopku/sypaniny z horniny třídy těžitelnosti I skupiny 1 až 3</t>
  </si>
  <si>
    <t>-1362050329</t>
  </si>
  <si>
    <t>11</t>
  </si>
  <si>
    <t>162751119</t>
  </si>
  <si>
    <t>Příplatek k vodorovnému přemístění výkopku/sypaniny z horniny třídy těžitelnosti I skupiny 1 až 3 ZKD 1000 m přes 10000 m</t>
  </si>
  <si>
    <t>1612213377</t>
  </si>
  <si>
    <t>40,38*10 'Přepočtené koeficientem množství</t>
  </si>
  <si>
    <t>17120123R</t>
  </si>
  <si>
    <t xml:space="preserve">Poplatek za uložení navážek, zeminy a kamení na skládce (skládkovné) </t>
  </si>
  <si>
    <t>CS VLASTNÍ</t>
  </si>
  <si>
    <t>1921012422</t>
  </si>
  <si>
    <t>13</t>
  </si>
  <si>
    <t>171251201</t>
  </si>
  <si>
    <t>Uložení sypaniny na skládky nebo meziskládky</t>
  </si>
  <si>
    <t>-420495642</t>
  </si>
  <si>
    <t>14</t>
  </si>
  <si>
    <t>181912112</t>
  </si>
  <si>
    <t>Úprava pláně v hornině třídy těžitelnosti I skupiny 3 se zhutněním ručně</t>
  </si>
  <si>
    <t>768361664</t>
  </si>
  <si>
    <t>"ZP_chodník ostrůvky" (37,0*1,2)</t>
  </si>
  <si>
    <t>"ZP_ochranný ostrůvek" (18,0)</t>
  </si>
  <si>
    <t>"SANACE PODLOŽÍ_odsouhlasení v dílenské dokumentaci" (55,0)</t>
  </si>
  <si>
    <t>Komunikace pozemní</t>
  </si>
  <si>
    <t>15</t>
  </si>
  <si>
    <t>564201011</t>
  </si>
  <si>
    <t>Podklad nebo podsyp ze štěrkopísku ŠP plochy do 100 m2 tl 40 mm</t>
  </si>
  <si>
    <t>-1844943526</t>
  </si>
  <si>
    <t>"ZP_chodník ostrůvky" (37,0)</t>
  </si>
  <si>
    <t>16</t>
  </si>
  <si>
    <t>564261011</t>
  </si>
  <si>
    <t>Podklad nebo podsyp ze štěrkopísku ŠP plochy do 100 m2 tl 200 mm</t>
  </si>
  <si>
    <t>-979941998</t>
  </si>
  <si>
    <t>17</t>
  </si>
  <si>
    <t>564851011</t>
  </si>
  <si>
    <t>Podklad ze štěrkodrtě ŠD plochy do 100 m2 tl 150 mm</t>
  </si>
  <si>
    <t>1588756357</t>
  </si>
  <si>
    <t>"SANACE PODLOŽÍ_odsouhlasení v dílenské dokumentaci" (55,0)*2</t>
  </si>
  <si>
    <t>18</t>
  </si>
  <si>
    <t>564871016</t>
  </si>
  <si>
    <t>Podklad ze štěrkodrtě ŠD plochy do 100 m2 tl 300 mm</t>
  </si>
  <si>
    <t>-1072896411</t>
  </si>
  <si>
    <t>19</t>
  </si>
  <si>
    <t>581121214</t>
  </si>
  <si>
    <t>Kryt cementobetonový vozovek skupiny CB II tl 140 mm</t>
  </si>
  <si>
    <t>-808675327</t>
  </si>
  <si>
    <t>Poznámka k položce:_x000d_
JC , nad rámec ceníkového obsahu, také zahrnuje náklady na :_x000d_
-Dle požadavku objednatele bude použit šedý cementový beton C 30/37m XF4. Po betonáži ostrůvků proběhne povrchová úprava betonu striáž metličkou a následně se nanese uzavírací nátěr povrchových pórů.</t>
  </si>
  <si>
    <t>20</t>
  </si>
  <si>
    <t>596211220</t>
  </si>
  <si>
    <t>Kladení zámkové dlažby komunikací pro pěší ručně tl 80 mm skupiny B pl do 50 m2</t>
  </si>
  <si>
    <t>1728466836</t>
  </si>
  <si>
    <t>M</t>
  </si>
  <si>
    <t>59245213R</t>
  </si>
  <si>
    <t xml:space="preserve">dlažba zámková betonová tl. 80mm </t>
  </si>
  <si>
    <t>1973256688</t>
  </si>
  <si>
    <t>Poznámka k položce:_x000d_
zámková dlažba s fazetou (se zkosenou hranou), šedé barvy, tl. 80 mm o rozměrech 20/10 cm.</t>
  </si>
  <si>
    <t>22</t>
  </si>
  <si>
    <t>59245214R</t>
  </si>
  <si>
    <t>dlažba zámková betonová tl. 80mm _ reliéfní</t>
  </si>
  <si>
    <t>1319814521</t>
  </si>
  <si>
    <t xml:space="preserve">Poznámka k položce:_x000d_
Varovný a signální pás bude z reliéfní dlažby červené barvy tl. 80 mm o rozměrech 20x10 cm. Slepecká dlažba bude odpovídat nařízení vlády č. 163/2002 Sb. a TN TZÚS 12.03.04,-06 a bude kontrastní barvy oproti okolnímu povrchu komunikace. </t>
  </si>
  <si>
    <t>23</t>
  </si>
  <si>
    <t>599141111</t>
  </si>
  <si>
    <t>Vyplnění spár mezi silničními dílci živičnou zálivkou</t>
  </si>
  <si>
    <t>1183109497</t>
  </si>
  <si>
    <t>Ostatní konstrukce a práce, bourání</t>
  </si>
  <si>
    <t>24</t>
  </si>
  <si>
    <t>916111123</t>
  </si>
  <si>
    <t>Osazení obruby z drobných kostek s boční opěrou do lože z betonu prostého</t>
  </si>
  <si>
    <t>1711027377</t>
  </si>
  <si>
    <t xml:space="preserve">Poznámka k položce:_x000d_
JC , nad rámec ceníkového obsahu, zahrnuje také náklady na :_x000d_
-bet. lože a opěra = C 20/25 XF3 </t>
  </si>
  <si>
    <t>25</t>
  </si>
  <si>
    <t>58381007R</t>
  </si>
  <si>
    <t>kostka dlažební žula drobná 10/10</t>
  </si>
  <si>
    <t>384916289</t>
  </si>
  <si>
    <t>16,4*0,11 'Přepočtené koeficientem množství</t>
  </si>
  <si>
    <t>26</t>
  </si>
  <si>
    <t>916241113</t>
  </si>
  <si>
    <t>Osazení obrubníku kamenného s boční opěrou do lože z betonu prostého</t>
  </si>
  <si>
    <t>513677751</t>
  </si>
  <si>
    <t>Poznámka k položce:_x000d_
JC , nad rámec ceníkového obsahu, zahrnuje také náklady na :_x000d_
-bet. lože a opěra = C 20/25 XF3 _x000d_
-osazení "obloukových obrub"</t>
  </si>
  <si>
    <t>"oprava uvolněných prvků_OP3 250/200 mm" 23,0</t>
  </si>
  <si>
    <t>Mezisoučet</t>
  </si>
  <si>
    <t>"liniové prvky_OP3 250/200 mm" (8,0+14,5)</t>
  </si>
  <si>
    <t>"liniové prvky_OP4 200/250 mm" (11,0)</t>
  </si>
  <si>
    <t>"liniové prvky_OP4 (obloukový) 200/250 mm" (3,1)</t>
  </si>
  <si>
    <t>27</t>
  </si>
  <si>
    <t>58380004R</t>
  </si>
  <si>
    <t xml:space="preserve">obrubník kamenný žulový 250x200mm_specifikace dle PD a TZ </t>
  </si>
  <si>
    <t>1623486613</t>
  </si>
  <si>
    <t>"liniové prvky_OP3 250/200 mm" (8,0+14,5)*0,25*1,1</t>
  </si>
  <si>
    <t>28</t>
  </si>
  <si>
    <t>58380005R</t>
  </si>
  <si>
    <t xml:space="preserve">obrubník kamenný žulový 200x250mm_specifikace dle PD a TZ </t>
  </si>
  <si>
    <t>1833388330</t>
  </si>
  <si>
    <t>"liniové prvky_OP4 200/250 mm" (11,0)*1,1</t>
  </si>
  <si>
    <t>29</t>
  </si>
  <si>
    <t>58380006R</t>
  </si>
  <si>
    <t xml:space="preserve">obrubník obloukový kamenný žulový 200x250mm_specifikace dle PD a TZ </t>
  </si>
  <si>
    <t>2082639547</t>
  </si>
  <si>
    <t>"liniové prvky_OP4 (obloukový) 200/250 mm" (3,1)*1,1</t>
  </si>
  <si>
    <t>30</t>
  </si>
  <si>
    <t>919716111</t>
  </si>
  <si>
    <t>Výztuž cementobetonového krytu ze svařovaných sítí hmotnosti do 7,5 kg/m2</t>
  </si>
  <si>
    <t>t</t>
  </si>
  <si>
    <t>-1430444823</t>
  </si>
  <si>
    <t>"ZP_ochranný ostrůvek" (18,0)*1*(5,0*1,2)/1000</t>
  </si>
  <si>
    <t>31</t>
  </si>
  <si>
    <t>919726122</t>
  </si>
  <si>
    <t>Geotextilie pro ochranu, separaci a filtraci netkaná měrná hm přes 200 do 300 g/m2</t>
  </si>
  <si>
    <t>785540929</t>
  </si>
  <si>
    <t>"SANACE PODLOŽÍ_odsouhlasení v dílenské dokumentaci" (55,0)*1,15</t>
  </si>
  <si>
    <t>32</t>
  </si>
  <si>
    <t>919735113</t>
  </si>
  <si>
    <t>Řezání stávajícího živičného krytu hl přes 100 do 150 mm</t>
  </si>
  <si>
    <t>-193340442</t>
  </si>
  <si>
    <t>"demolice_příprava" 28,0</t>
  </si>
  <si>
    <t>33</t>
  </si>
  <si>
    <t>966007123</t>
  </si>
  <si>
    <t>Odstranění vodorovného značení frézováním z plochy</t>
  </si>
  <si>
    <t>211142887</t>
  </si>
  <si>
    <t>91</t>
  </si>
  <si>
    <t>Doplňující konstrukce a práce pozemních komunikací, letišť a ploch</t>
  </si>
  <si>
    <t>34</t>
  </si>
  <si>
    <t>910015R01</t>
  </si>
  <si>
    <t>D+M _ reflexní oko</t>
  </si>
  <si>
    <t>kus</t>
  </si>
  <si>
    <t>-821619603</t>
  </si>
  <si>
    <t>Poznámka k položce:_x000d_
JC obsahuje : kompletní systémové dodávky a provedení dle specifikace PD a TZ včetně všech přímo souvisejících prací/činností a dodávek/doplňk/příslušenství_x000d_
Upřesnění dle TZ :_x000d_
Do obrub se v čele ostrůvku zapustí 8 ks reflexních ok (zasadí se do vyfrézovaných otvorů na horní straně obrub, výška nad povrchem obrubníku bude max. 30 mm a bude odpovídat TP 217 Zvýrazňující optické prvky na pozemních komunikacích).</t>
  </si>
  <si>
    <t>35</t>
  </si>
  <si>
    <t>910015R11</t>
  </si>
  <si>
    <t>Stávající pamětní tabule (demontáž (pro zpětné využití) + přesun + montáž na nové místo)</t>
  </si>
  <si>
    <t>-1579578777</t>
  </si>
  <si>
    <t>Poznámka k položce:_x000d_
JC obsahuje : kompletní systémové dodávky a provedení dle specifikace PD a TZ včetně všech přímo souvisejících prací/činností a dodávek/doplňk/příslušenství</t>
  </si>
  <si>
    <t>36</t>
  </si>
  <si>
    <t>910015R12</t>
  </si>
  <si>
    <t>Stávající odpadkový koš (demontáž (pro zpětné využití) + přesun)</t>
  </si>
  <si>
    <t>-353918260</t>
  </si>
  <si>
    <t>37</t>
  </si>
  <si>
    <t>910015R21</t>
  </si>
  <si>
    <t>Dodávka a provedení _ vodorovné dopravní značení _ V5 (0,5)</t>
  </si>
  <si>
    <t>-2034283000</t>
  </si>
  <si>
    <t>38</t>
  </si>
  <si>
    <t>910015R22</t>
  </si>
  <si>
    <t>Dodávka a provedení _ vodorovné dopravní značení _ V7a (18,0)</t>
  </si>
  <si>
    <t>1472246581</t>
  </si>
  <si>
    <t>39</t>
  </si>
  <si>
    <t>910015R23</t>
  </si>
  <si>
    <t>Dodávka a provedení _ přemístění svislého dopravního značení (C4a)</t>
  </si>
  <si>
    <t>-1231697506</t>
  </si>
  <si>
    <t>997</t>
  </si>
  <si>
    <t>Přesun sutě</t>
  </si>
  <si>
    <t>40</t>
  </si>
  <si>
    <t>997013R31</t>
  </si>
  <si>
    <t xml:space="preserve">Poplatek za uložení na skládce (skládkovné) stavebního odpadu bez rozlišení </t>
  </si>
  <si>
    <t>1210753169</t>
  </si>
  <si>
    <t>Poznámka k položce:_x000d_
Jednotková cena stanovena pro stavební odpad BEZ ROZLIŠENÍ _včetně nebezpečných odpadů._x000d_
----------------------------------------------------------------------------------------------------------------------</t>
  </si>
  <si>
    <t>41</t>
  </si>
  <si>
    <t>997321511</t>
  </si>
  <si>
    <t>Vodorovná doprava suti a vybouraných hmot po suchu do 1 km</t>
  </si>
  <si>
    <t>2043320755</t>
  </si>
  <si>
    <t>42</t>
  </si>
  <si>
    <t>997321519</t>
  </si>
  <si>
    <t>Příplatek ZKD 1 km vodorovné dopravy suti a vybouraných hmot po suchu</t>
  </si>
  <si>
    <t>-1643591880</t>
  </si>
  <si>
    <t>65,346*20 'Přepočtené koeficientem množství</t>
  </si>
  <si>
    <t>43</t>
  </si>
  <si>
    <t>997321611</t>
  </si>
  <si>
    <t>Nakládání nebo překládání suti a vybouraných hmot</t>
  </si>
  <si>
    <t>-260002357</t>
  </si>
  <si>
    <t>998</t>
  </si>
  <si>
    <t>Přesun hmot</t>
  </si>
  <si>
    <t>44</t>
  </si>
  <si>
    <t>998223011</t>
  </si>
  <si>
    <t>Přesun hmot pro pozemní komunikace s krytem dlážděným</t>
  </si>
  <si>
    <t>4021317</t>
  </si>
  <si>
    <t>45</t>
  </si>
  <si>
    <t>99822309R</t>
  </si>
  <si>
    <t>Příplatek k přesunu hmot za zvětšený přesun a ztížené dopravní podmínky</t>
  </si>
  <si>
    <t>1077300069</t>
  </si>
  <si>
    <t>SO 102 - Stavební upravy chodniku</t>
  </si>
  <si>
    <t>113106151</t>
  </si>
  <si>
    <t>Rozebrání dlažeb vozovek z velkých kostek s ložem z kameniva ručně</t>
  </si>
  <si>
    <t>304036384</t>
  </si>
  <si>
    <t>"demolice_příprava" 7,0</t>
  </si>
  <si>
    <t>"demolice_příprava" 10,6</t>
  </si>
  <si>
    <t>-646231514</t>
  </si>
  <si>
    <t>Poznámka k položce:_x000d_
JC obsahuje, nad rámec ceníkového obsahu :_x000d_
(obruby budou opatrně sneseny bez poškození přilehlého dvojřádku žul. kostek očištěny a znovu uloženy do nové nivelety stavby)</t>
  </si>
  <si>
    <t>"demolice_příprava" 6,0</t>
  </si>
  <si>
    <t>2115153879</t>
  </si>
  <si>
    <t>"demolice_příprava" (6,0)*2</t>
  </si>
  <si>
    <t>"ZP_chodník" ((9,3+8,3)*1,2)*0,4</t>
  </si>
  <si>
    <t>"SANACE PODLOŽÍ_odsouhlasení v dílenské dokumentaci" (17,6)*0,3</t>
  </si>
  <si>
    <t>13,728*10 'Přepočtené koeficientem množství</t>
  </si>
  <si>
    <t>"ZP_chodník" ((9,3+8,3)*1,2)</t>
  </si>
  <si>
    <t>"SANACE PODLOŽÍ_odsouhlasení v dílenské dokumentaci" (17,6)</t>
  </si>
  <si>
    <t>"ZP_chodník" ((9,3+8,3))</t>
  </si>
  <si>
    <t>"SANACE PODLOŽÍ_odsouhlasení v dílenské dokumentaci" (17,6)*2</t>
  </si>
  <si>
    <t>591111111</t>
  </si>
  <si>
    <t>Kladení dlažby z kostek velkých z kamene do lože z kameniva těženého tl 50 mm</t>
  </si>
  <si>
    <t>-1817823863</t>
  </si>
  <si>
    <t>"ZP_chodník" (7,0)</t>
  </si>
  <si>
    <t>(dodávka = viz stávající prvky)</t>
  </si>
  <si>
    <t>"ZP_chodník" (8,0)</t>
  </si>
  <si>
    <t>"ZP_chodník" (1,3+1,3)</t>
  </si>
  <si>
    <t xml:space="preserve">dlažba zámková betonová tl. 80mm _ reliéfní </t>
  </si>
  <si>
    <t xml:space="preserve">Poznámka k položce:_x000d_
Varovný pás bude z reliéfní dlažby černé barvy tl. 80 mm o rozměrech 20x10 cm. Slepecká dlažba bude odpovídat nařízení vlády č. 163/2002 Sb. a TN TZÚS 12.03.04,-06 a bude kontrastní barvy oproti okolnímu povrchu komunikace. </t>
  </si>
  <si>
    <t>59245215R</t>
  </si>
  <si>
    <t>1849800042</t>
  </si>
  <si>
    <t xml:space="preserve">Poznámka k položce:_x000d_
Varovný pás bude z reliéfní dlažby červené barvy tl. 80 mm o rozměrech 20x10 cm. Slepecká dlažba bude odpovídat nařízení vlády č. 163/2002 Sb. a TN TZÚS 12.03.04,-06 a bude kontrastní barvy oproti okolnímu povrchu komunikace. </t>
  </si>
  <si>
    <t>"oprava vypadlých stávajících prvků" (6,0)*2</t>
  </si>
  <si>
    <t>"liniové prvky_OP3 250/200 mm" (6,0)</t>
  </si>
  <si>
    <t>"SANACE PODLOŽÍ_odsouhlasení v dílenské dokumentaci" (17,6)*1,15</t>
  </si>
  <si>
    <t>18,864*20 'Přepočtené koeficientem množství</t>
  </si>
  <si>
    <t>SO 401 - Nadzemní a podzemní silnoproudé vedení</t>
  </si>
  <si>
    <t>0 - Kabelové trasy_Elektroinstalační materiál</t>
  </si>
  <si>
    <t>13 - Kabelové trasy_Ostatní</t>
  </si>
  <si>
    <t>2 - Kabelové trasy_Kabelové soubory</t>
  </si>
  <si>
    <t>8 - Kabelové trasy_Výkopy</t>
  </si>
  <si>
    <t>D1 - Uzemnění_Uzemňovací materiál</t>
  </si>
  <si>
    <t>D2 - Uzemnění_Ostatní</t>
  </si>
  <si>
    <t>HSV - HSV</t>
  </si>
  <si>
    <t xml:space="preserve">    D01 - Rozvaděče a příslušenství_Rozvaděče a příslušenství</t>
  </si>
  <si>
    <t>OST - Ostatní</t>
  </si>
  <si>
    <t>Kabelové trasy_Elektroinstalační materiál</t>
  </si>
  <si>
    <t>1001</t>
  </si>
  <si>
    <t>korugovaná chránička DN40</t>
  </si>
  <si>
    <t>-609703653</t>
  </si>
  <si>
    <t>1002</t>
  </si>
  <si>
    <t>korugovaná chránička DN63</t>
  </si>
  <si>
    <t>332277195</t>
  </si>
  <si>
    <t>Kabelové trasy_Ostatní</t>
  </si>
  <si>
    <t>1014</t>
  </si>
  <si>
    <t>Přeložení stávajících kabeláží</t>
  </si>
  <si>
    <t>hod</t>
  </si>
  <si>
    <t>1544825836</t>
  </si>
  <si>
    <t>1015</t>
  </si>
  <si>
    <t>Přidružený materiál k přeložeení kabeláží</t>
  </si>
  <si>
    <t>kpl</t>
  </si>
  <si>
    <t>1582251040</t>
  </si>
  <si>
    <t>1016</t>
  </si>
  <si>
    <t>LED svítidlo pro montáž do země</t>
  </si>
  <si>
    <t>ks</t>
  </si>
  <si>
    <t>-1955850662</t>
  </si>
  <si>
    <t>Poznámka k položce:_x000d_
LED svítidlo pro montáž do země, do zámkové dlažby; 20-30V DC; 0,7W; IP66; teplotní rozsah min. -25 až +35°C; rozměry svítidla max. 100x100mm; pro mechanické zatížení min. 20kN; ochrana před mechanickými údery s energií 20J.</t>
  </si>
  <si>
    <t>1017</t>
  </si>
  <si>
    <t>Koordinace a spolupráce s jinými profesemi</t>
  </si>
  <si>
    <t>-1376182116</t>
  </si>
  <si>
    <t>1018</t>
  </si>
  <si>
    <t>Provedení vých. elektrorevize, vyprac. reviz. zprávy</t>
  </si>
  <si>
    <t>-1463365735</t>
  </si>
  <si>
    <t>1019</t>
  </si>
  <si>
    <t>HZS</t>
  </si>
  <si>
    <t>-1439221929</t>
  </si>
  <si>
    <t>Kabelové trasy_Kabelové soubory</t>
  </si>
  <si>
    <t>1003</t>
  </si>
  <si>
    <t>CYKY-J 3x1,5</t>
  </si>
  <si>
    <t>483575067</t>
  </si>
  <si>
    <t>1004</t>
  </si>
  <si>
    <t>CYKY-J 3x2,5</t>
  </si>
  <si>
    <t>-295756989</t>
  </si>
  <si>
    <t>1005</t>
  </si>
  <si>
    <t>CYKY-J 5x2,5</t>
  </si>
  <si>
    <t>-2059593627</t>
  </si>
  <si>
    <t>1006</t>
  </si>
  <si>
    <t>CYKY-O 3x4</t>
  </si>
  <si>
    <t>-2140893731</t>
  </si>
  <si>
    <t>1007</t>
  </si>
  <si>
    <t>CYKY-J 5x4</t>
  </si>
  <si>
    <t>1125709383</t>
  </si>
  <si>
    <t>1008</t>
  </si>
  <si>
    <t>CYKY-J 5x6</t>
  </si>
  <si>
    <t>1273929691</t>
  </si>
  <si>
    <t>Kabelové trasy_Výkopy</t>
  </si>
  <si>
    <t>1009</t>
  </si>
  <si>
    <t>Ruční výkop rýhy 35/90cm, hornina 4</t>
  </si>
  <si>
    <t>-1976691620</t>
  </si>
  <si>
    <t>1010</t>
  </si>
  <si>
    <t>Zříz. lože, kryt cihla 35cm podél, štěrkopísek 5cm</t>
  </si>
  <si>
    <t>-761152143</t>
  </si>
  <si>
    <t>1011</t>
  </si>
  <si>
    <t>Zakrytí výstraž. folií šíř. 33cm</t>
  </si>
  <si>
    <t>-1367322975</t>
  </si>
  <si>
    <t>1012</t>
  </si>
  <si>
    <t xml:space="preserve">Ruční zához  rýhy 35/90cm, hornina 4</t>
  </si>
  <si>
    <t>-400118208</t>
  </si>
  <si>
    <t>1013</t>
  </si>
  <si>
    <t>Rozebrání dlážděného chodníku, opětovné uložení, udusání, včetně přípravy podloží</t>
  </si>
  <si>
    <t>2128646886</t>
  </si>
  <si>
    <t>D1</t>
  </si>
  <si>
    <t>Uzemnění_Uzemňovací materiál</t>
  </si>
  <si>
    <t>U101</t>
  </si>
  <si>
    <t>drát nerez V4A ø10mm</t>
  </si>
  <si>
    <t>299474745</t>
  </si>
  <si>
    <t>U102</t>
  </si>
  <si>
    <t>pásek nerez V4A 30/3,5</t>
  </si>
  <si>
    <t>-2051506480</t>
  </si>
  <si>
    <t>U103</t>
  </si>
  <si>
    <t>svorka páska-páska nerez V4A</t>
  </si>
  <si>
    <t>-2027613925</t>
  </si>
  <si>
    <t>U104</t>
  </si>
  <si>
    <t>svorka páska-drát nerez V4A</t>
  </si>
  <si>
    <t>-499168569</t>
  </si>
  <si>
    <t>U105</t>
  </si>
  <si>
    <t>svar uzemnění (do plochy 50x50mm)</t>
  </si>
  <si>
    <t>924948780</t>
  </si>
  <si>
    <t>U106</t>
  </si>
  <si>
    <t>Svoka SP1</t>
  </si>
  <si>
    <t>1508554761</t>
  </si>
  <si>
    <t>D2</t>
  </si>
  <si>
    <t>Uzemnění_Ostatní</t>
  </si>
  <si>
    <t>U107</t>
  </si>
  <si>
    <t>661033128</t>
  </si>
  <si>
    <t>U108</t>
  </si>
  <si>
    <t>Provedení elektrorevize, vyprac. reviz. zprávy</t>
  </si>
  <si>
    <t>1723790086</t>
  </si>
  <si>
    <t>U109</t>
  </si>
  <si>
    <t>-1037026414</t>
  </si>
  <si>
    <t>D01</t>
  </si>
  <si>
    <t>Rozvaděče a příslušenství_Rozvaděče a příslušenství</t>
  </si>
  <si>
    <t>R01</t>
  </si>
  <si>
    <t>Technologický rozvaděč RS1, RS2</t>
  </si>
  <si>
    <t>1289959086</t>
  </si>
  <si>
    <t>Poznámka k položce:_x000d_
Technologický rozvaděč RS1, RS2, atipické provedení v rámci konstrukce zastřešení, kovová konstrukce, zámek s klíčem, barva RAL dle konstrukce zastřešení, včetně technologické výstroje a jištění</t>
  </si>
  <si>
    <t>R02</t>
  </si>
  <si>
    <t>Sestavení rozvaděče RS1, RS2, zkoušky, certifikace</t>
  </si>
  <si>
    <t>203134063</t>
  </si>
  <si>
    <t>R03</t>
  </si>
  <si>
    <t>Přidružený materiál k úpravám rozvaděče R-A (kryty, svorky, jistič, vydrátování apod.)</t>
  </si>
  <si>
    <t>1519313804</t>
  </si>
  <si>
    <t>OST</t>
  </si>
  <si>
    <t>Ostatní</t>
  </si>
  <si>
    <t>OST_R00</t>
  </si>
  <si>
    <t>Vypracování dokumentace skutečného provedení</t>
  </si>
  <si>
    <t>512</t>
  </si>
  <si>
    <t>1963618595</t>
  </si>
  <si>
    <t>OST_R02</t>
  </si>
  <si>
    <t>Mimostaveništní doprava</t>
  </si>
  <si>
    <t>611890748</t>
  </si>
  <si>
    <t>OST_R03</t>
  </si>
  <si>
    <t>Přesun dodávek</t>
  </si>
  <si>
    <t>-144695751</t>
  </si>
  <si>
    <t>OST_R04</t>
  </si>
  <si>
    <t>GZS</t>
  </si>
  <si>
    <t>1341600443</t>
  </si>
  <si>
    <t>SO 402 - Nadzemní a podzemní slaboproudé vedení</t>
  </si>
  <si>
    <t>D1 - Vnější kabelové trasy</t>
  </si>
  <si>
    <t>D2 - Vnitřní kabelové trasy v prostoru objektu DP Ostrava, ul. Poděbradova</t>
  </si>
  <si>
    <t xml:space="preserve">D3 - Ostatní </t>
  </si>
  <si>
    <t>Vnější kabelové trasy</t>
  </si>
  <si>
    <t>1.1</t>
  </si>
  <si>
    <t>Chránička HDPE 40/33 vč. spojek a těsnících koncovek</t>
  </si>
  <si>
    <t>1.2</t>
  </si>
  <si>
    <t>Optický kabel SM 09/125um, OS1, LSOH, 24 vláken</t>
  </si>
  <si>
    <t>Poznámka k položce:_x000d_
Optický kabel SM 09/125um, OS1, LSOH, 24 vláken, univerzální, vč. zafouknutí do trubek HDPE a vložení do LV v suterénu DP</t>
  </si>
  <si>
    <t>1.3</t>
  </si>
  <si>
    <t>Venkovní rozvaděč (300x400x170mm), IP66</t>
  </si>
  <si>
    <t>Poznámka k položce:_x000d_
Venkovní rozvaděč (300x400x170mm), IP66, Ral 7035, vč. vybavení pro osazení optické kazety a zakončení metalických a optických kabelů zastávky</t>
  </si>
  <si>
    <t>1.4</t>
  </si>
  <si>
    <t>Kabel FTP kat.6 outdoor</t>
  </si>
  <si>
    <t>1.5</t>
  </si>
  <si>
    <t>Manipulace s HDPE trubkami a mikrotrubičkami</t>
  </si>
  <si>
    <t>1.6</t>
  </si>
  <si>
    <t>Kontrola zakončených optických kabelů</t>
  </si>
  <si>
    <t>1.7</t>
  </si>
  <si>
    <t>Zemní práce - výkop pro chráničky a kabely CCTV - hl.60cm, šíře 33cm, vč. zásypu, zhutnění, výstražné fólie</t>
  </si>
  <si>
    <t>1.8</t>
  </si>
  <si>
    <t>Práce spojené s uložením chráničky HDPE do stávajícího prostupu mezi nástupišti</t>
  </si>
  <si>
    <t>1.9</t>
  </si>
  <si>
    <t>Optická kazeta pro osazení min. 48ks vláken vč. 48ks pigtailů</t>
  </si>
  <si>
    <t>1.10</t>
  </si>
  <si>
    <t>Ochrana svaru 40 mm</t>
  </si>
  <si>
    <t>1.11</t>
  </si>
  <si>
    <t>Svaření optického kabelu SM</t>
  </si>
  <si>
    <t>1.12</t>
  </si>
  <si>
    <t>Adaptér SC singlemode</t>
  </si>
  <si>
    <t>1.13</t>
  </si>
  <si>
    <t xml:space="preserve">Pigtail singlemode,  9/125,  SC,  2m</t>
  </si>
  <si>
    <t>Vnitřní kabelové trasy v prostoru objektu DP Ostrava, ul. Poděbradova</t>
  </si>
  <si>
    <t>2.1</t>
  </si>
  <si>
    <t xml:space="preserve">Lišta vkládací LV 40x40 vč. vrutů  a hmoždinek</t>
  </si>
  <si>
    <t>2.2</t>
  </si>
  <si>
    <t>Průraz základem (beton 90cm) vč. hydroizolace prostupu do budovy, vč. začištění</t>
  </si>
  <si>
    <t>2.3</t>
  </si>
  <si>
    <t>Průraz zdivem (do 45cm) vč. začištění</t>
  </si>
  <si>
    <t>2.4</t>
  </si>
  <si>
    <t>Optická vana pro 24ks optických SC konektorů vč. organizéru optických vláken</t>
  </si>
  <si>
    <t>2.5</t>
  </si>
  <si>
    <t>2.6</t>
  </si>
  <si>
    <t>2.7</t>
  </si>
  <si>
    <t>2.8</t>
  </si>
  <si>
    <t>2.9</t>
  </si>
  <si>
    <t>Drobný instalační materiál</t>
  </si>
  <si>
    <t>D3</t>
  </si>
  <si>
    <t xml:space="preserve">Ostatní </t>
  </si>
  <si>
    <t>3.1</t>
  </si>
  <si>
    <t>Měření optického vlákna, vč. měřících protokolů.</t>
  </si>
  <si>
    <t>46</t>
  </si>
  <si>
    <t>3.2</t>
  </si>
  <si>
    <t>Plošina, pracovní plocha 5m</t>
  </si>
  <si>
    <t>den</t>
  </si>
  <si>
    <t>48</t>
  </si>
  <si>
    <t>3.3</t>
  </si>
  <si>
    <t>Geodetické zaměření trasy vč. dokumentace</t>
  </si>
  <si>
    <t>set</t>
  </si>
  <si>
    <t>50</t>
  </si>
  <si>
    <t>3.4</t>
  </si>
  <si>
    <t>HZS - účast na KD</t>
  </si>
  <si>
    <t>52</t>
  </si>
  <si>
    <t>3.5</t>
  </si>
  <si>
    <t>Spolupráce s ostatními profesemi (společností Ovanet)</t>
  </si>
  <si>
    <t>54</t>
  </si>
  <si>
    <t>3.6</t>
  </si>
  <si>
    <t>Oživení systému</t>
  </si>
  <si>
    <t>56</t>
  </si>
  <si>
    <t>3.7</t>
  </si>
  <si>
    <t>Revize, zaškolení obsluhy, odzkoušení systému</t>
  </si>
  <si>
    <t>58</t>
  </si>
  <si>
    <t>-688559178</t>
  </si>
  <si>
    <t>-321846112</t>
  </si>
  <si>
    <t>693488602</t>
  </si>
  <si>
    <t>SO 661 - Stavební úpravy nástupiště</t>
  </si>
  <si>
    <t>"demolice_příprava" 600,0</t>
  </si>
  <si>
    <t>113107164</t>
  </si>
  <si>
    <t>Odstranění podkladu z kameniva drceného tl přes 300 do 400 mm strojně pl přes 50 do 200 m2</t>
  </si>
  <si>
    <t>593880613</t>
  </si>
  <si>
    <t>113107184</t>
  </si>
  <si>
    <t>Odstranění podkladu živičného tl přes 150 do 200 mm strojně pl přes 50 do 200 m2</t>
  </si>
  <si>
    <t>1012303877</t>
  </si>
  <si>
    <t>"demolice_příprava" 90,0</t>
  </si>
  <si>
    <t>113154113</t>
  </si>
  <si>
    <t>Frézování živičného krytu tl 50 mm pruh š 0,5 m pl do 500 m2 bez překážek v trase</t>
  </si>
  <si>
    <t>-1094819902</t>
  </si>
  <si>
    <t>"demolice_příprava" 405,0</t>
  </si>
  <si>
    <t>11320111R</t>
  </si>
  <si>
    <t xml:space="preserve">Vytrhání obrub "nástupištní" </t>
  </si>
  <si>
    <t>-801086761</t>
  </si>
  <si>
    <t xml:space="preserve">Poznámka k položce:_x000d_
JC obsahuje : kompletní náklady na vybourání příslušné obruby včetně všech přímo souvisejících prvků/kcí + provedení všech souvisejících prací/činností dle specifikace PD a TZ </t>
  </si>
  <si>
    <t>"demolice_příprava" 134,0</t>
  </si>
  <si>
    <t>"demolice_příprava" 160,0</t>
  </si>
  <si>
    <t>Poznámka k položce:_x000d_
JC obsahuje , nad rámec ceníkového obsahu :_x000d_
(kostky budou opatrně sneseny bez poškození povrchu očištěny a znovu uloženy do nové nivelety stavby)</t>
  </si>
  <si>
    <t>"demolice_příprava" 146,0</t>
  </si>
  <si>
    <t>122251102</t>
  </si>
  <si>
    <t>Odkopávky a prokopávky nezapažené v hornině třídy těžitelnosti I skupiny 3 objem do 50 m3 strojně</t>
  </si>
  <si>
    <t>-1976034252</t>
  </si>
  <si>
    <t>"ZP_kce nástupišť" (500,0)*0,3</t>
  </si>
  <si>
    <t>"SANACE_odsouhlasení v dílenské dokumentaci" (500,0)*0,3</t>
  </si>
  <si>
    <t>300*10 'Přepočtené koeficientem množství</t>
  </si>
  <si>
    <t>"ZP_kce nástupišť" (500,0)</t>
  </si>
  <si>
    <t>"SANACE_odsouhlasení v dílenské dokumentaci" (500,0)</t>
  </si>
  <si>
    <t>564261111</t>
  </si>
  <si>
    <t>Podklad nebo podsyp ze štěrkopísku ŠP plochy přes 100 m2 tl 200 mm</t>
  </si>
  <si>
    <t>-345031787</t>
  </si>
  <si>
    <t>564851111</t>
  </si>
  <si>
    <t>Podklad ze štěrkodrtě ŠD plochy přes 100 m2 tl 150 mm</t>
  </si>
  <si>
    <t>70446724</t>
  </si>
  <si>
    <t>"SANACE_odsouhlasení v dílenské dokumentaci" (500,0)*2</t>
  </si>
  <si>
    <t>565166101</t>
  </si>
  <si>
    <t>Asfaltový beton vrstva podkladní ACP 22S (obalované kamenivo OKH) tl 80 mm š do 1,5 m</t>
  </si>
  <si>
    <t>-253696583</t>
  </si>
  <si>
    <t>"ZP_kce kolejiště" (90,0)</t>
  </si>
  <si>
    <t>573111112</t>
  </si>
  <si>
    <t>Postřik živičný infiltrační s posypem z asfaltu množství 1 kg/m2</t>
  </si>
  <si>
    <t>1959972593</t>
  </si>
  <si>
    <t>573231107</t>
  </si>
  <si>
    <t>Postřik živičný spojovací ze silniční emulze v množství 0,40 kg/m2</t>
  </si>
  <si>
    <t>20575430</t>
  </si>
  <si>
    <t>"ZP_kce kolejiště" (90,0)+(90,0+405,0)</t>
  </si>
  <si>
    <t>577144031</t>
  </si>
  <si>
    <t xml:space="preserve">Asfaltový beton vrstva obrusná ACO 11S tl 50 mm š do 1,5 m </t>
  </si>
  <si>
    <t>898368130</t>
  </si>
  <si>
    <t>"ZP_kce kolejiště" (90,0+405,0)</t>
  </si>
  <si>
    <t>577155032</t>
  </si>
  <si>
    <t xml:space="preserve">Asfaltový beton vrstva ložní ACL 16S tl 60 mm š do 1,5 m </t>
  </si>
  <si>
    <t>1114090636</t>
  </si>
  <si>
    <t>58113120R</t>
  </si>
  <si>
    <t xml:space="preserve">Kryt cementobetonový vozovek skupiny CB II tl 160 mm, včetně diltačních spár , finálního color povrchu </t>
  </si>
  <si>
    <t>1916028186</t>
  </si>
  <si>
    <t xml:space="preserve">Poznámka k položce:_x000d_
JC obsahuje : kompletní systémové dodávky a provedení dle specifikace PD a TZ včetně všech přímo souvisejících prací/činností a dodávek/doplňků/příslušenství_x000d_
Upřesnění dle TZ : JC také zahrnuje :_x000d_
Na nástupiště bude použit cementový beton C 30/37m XF4. Délka desek CB krytu bude cca 2,0 m. Po betonáži budou (v úrovni sloupů) vyřezány příčné spáry, které se utěsní zálivkou. Smršťovací příčné spáry se doporučuje provádět řezáním ztvrdlého betonu, hloubka řezu se doporučuje u příčných spár 0,35 až 0,40 h, kde h je tloušťka cementobetonového krytu (16 cm). Úzké spáry se v horní části rozšíří drážkou. U příčných smršťovacích je dostačující rozšíření na 8 mm. Hloubka zálivky musí být minimálně 1,5 násobek šířky spáry. Barva povrchu nástupiště bude modrá, kontrastní pás podél nástupní hrany šířky 30 cm bude proveden bílou barvou. Bude použit nátěr na beton vhodný na venkovní povrchy (podlahy). Bude proveden jeden penetrační nátěr a dva finální nátěry. Povrch nástupiště musí mít zachované protiskluzné vlastnosti za mokra i po nanesení nátěru. Barevný nátěr musí mít vysokou mechanickou odolnost, atest na protiskluznost povrchu za sucha i mokra, musí být voděodolný. Nátěr musí odolávat mrazu._x000d_
 _x000d_
_x000d_
</t>
  </si>
  <si>
    <t>"oprava uvolněných prvků (dodávka stávající)" 146,0</t>
  </si>
  <si>
    <t>"liniové prvky_OP3 250/200 mm" 160,0</t>
  </si>
  <si>
    <t>"liniové prvky_OP3 250/200 mm" (30,0)*1,1</t>
  </si>
  <si>
    <t>916431112</t>
  </si>
  <si>
    <t>Osazení bezbariérového betonového obrubníku do betonového lože tl 150 mm s boční opěrou</t>
  </si>
  <si>
    <t>-1634085516</t>
  </si>
  <si>
    <t>"liniové prvky" 134,0</t>
  </si>
  <si>
    <t>59217041R</t>
  </si>
  <si>
    <t>obrubník betonový bezbariérový přímý</t>
  </si>
  <si>
    <t>1132002708</t>
  </si>
  <si>
    <t>Poznámka k položce:_x000d_
Nástupní hranu zastávky bude tvořit speciální bezbariérový zastávkový obrubník (400/330/1000) s výškou nástupní hrany 200 mm (kasselský obrubník). – 134 m.</t>
  </si>
  <si>
    <t>134*1,1 'Přepočtené koeficientem množství</t>
  </si>
  <si>
    <t>919112212</t>
  </si>
  <si>
    <t>Řezání spár pro vytvoření komůrky š 10 mm hl 20 mm pro těsnící zálivku v živičném krytu</t>
  </si>
  <si>
    <t>1538519261</t>
  </si>
  <si>
    <t>919112233</t>
  </si>
  <si>
    <t>Řezání spár pro vytvoření komůrky š 20 mm hl 40 mm pro těsnící zálivku v živičném krytu</t>
  </si>
  <si>
    <t>1143371932</t>
  </si>
  <si>
    <t>91911223R</t>
  </si>
  <si>
    <t>Řezání spár pro vytvoření komůrky š 70 mm hl 20 mm pro těsnící zálivku v živičném krytu</t>
  </si>
  <si>
    <t>1676146784</t>
  </si>
  <si>
    <t>Poznámka k položce:_x000d_
JC obsahuje : kompletní systémové dodávky a provedení dle specifikace PD a TZ včetně všech přímo souvisejících prací/činností a dodávek/příslušenství</t>
  </si>
  <si>
    <t>91912211R</t>
  </si>
  <si>
    <t>Těsnění spár zálivkou _ na bázi PU/polymerů _ (70/20 mm)</t>
  </si>
  <si>
    <t>2002535229</t>
  </si>
  <si>
    <t>Poznámka k položce:_x000d_
JC obsahuje : kompletní systémová dodávka a provedení dle specifikace PD a TZ včetně všech přímo souvisejících prací/činností a dodávek/doplňků/přslušenství</t>
  </si>
  <si>
    <t>91912212R</t>
  </si>
  <si>
    <t>Těsnění spár zálivkou _ na bázi PU/polymerů _ (20/10 mm)</t>
  </si>
  <si>
    <t>-1471448510</t>
  </si>
  <si>
    <t>919122132</t>
  </si>
  <si>
    <t xml:space="preserve">Těsnění spár zálivkou za tepla pro komůrky š 20 mm hl 40 mm </t>
  </si>
  <si>
    <t>872542207</t>
  </si>
  <si>
    <t>"ZP_kce nástupišť" (500,0)*1*(5,0*1,2)/1000</t>
  </si>
  <si>
    <t>"SANACE_odsouhlasení v dílenské dokumentaci" (500,0)*1,15</t>
  </si>
  <si>
    <t>919735114</t>
  </si>
  <si>
    <t>Řezání stávajícího živičného krytu hl přes 150 do 200 mm</t>
  </si>
  <si>
    <t>19408742</t>
  </si>
  <si>
    <t>"demolice_příprava" 15,0*2</t>
  </si>
  <si>
    <t>938909321</t>
  </si>
  <si>
    <t>Čištění vozovek metením ručně podkladu nebo krytu štěrkového</t>
  </si>
  <si>
    <t>-2083193173</t>
  </si>
  <si>
    <t>Stávající označníky (demontáž + přesun + likvidace dle zákona o odpadech )</t>
  </si>
  <si>
    <t xml:space="preserve">Dodávka a provedení _ vodorovné dopravní značení _ V7a </t>
  </si>
  <si>
    <t>Dodávka a provedení _ svislého dopravního značení (označník)</t>
  </si>
  <si>
    <t>910015R24</t>
  </si>
  <si>
    <t xml:space="preserve">Dodávka a provedení _ vodorovné dopravní značení _ V15 "POZOR TRAM" </t>
  </si>
  <si>
    <t>2050847000</t>
  </si>
  <si>
    <t>910015R25</t>
  </si>
  <si>
    <t xml:space="preserve">Dodávka a provedení _ vodorovné dopravní značení _ V15 "BUS" </t>
  </si>
  <si>
    <t>-788126714</t>
  </si>
  <si>
    <t>702,385*20 'Přepočtené koeficientem množství</t>
  </si>
  <si>
    <t>47</t>
  </si>
  <si>
    <t xml:space="preserve">SO 662 - Dočasné zastávky </t>
  </si>
  <si>
    <t xml:space="preserve">      18 - Zemní práce - povrchové úpravy terénu</t>
  </si>
  <si>
    <t xml:space="preserve">    2 - Zakládání</t>
  </si>
  <si>
    <t>PSV - Práce a dodávky PSV</t>
  </si>
  <si>
    <t xml:space="preserve">    762 - Konstrukce tesařské</t>
  </si>
  <si>
    <t xml:space="preserve">    767 - Konstrukce zámečnické</t>
  </si>
  <si>
    <t>113107121</t>
  </si>
  <si>
    <t>Odstranění podkladu z živičného recyklátu tl do 100 mm ručně</t>
  </si>
  <si>
    <t>-834781967</t>
  </si>
  <si>
    <t>"úprava zeleného pásu před Raifeissenbankou na ul. 28. října na provizorní zastávku náhradní autobusové dopravy " 40,0</t>
  </si>
  <si>
    <t>113107151</t>
  </si>
  <si>
    <t>Odstranění podkladu z kameniva těženého tl do 100 mm strojně pl přes 50 do 200 m2</t>
  </si>
  <si>
    <t>734581561</t>
  </si>
  <si>
    <t>Poznámka k položce:_x000d_
JC , nad rámec ceníkového obsahu, zahrnuje také náklady na odstranění související vrstvy z geotextílie !!</t>
  </si>
  <si>
    <t>113151111</t>
  </si>
  <si>
    <t>Rozebrání zpevněných ploch ze silničních dílců</t>
  </si>
  <si>
    <t>1322137827</t>
  </si>
  <si>
    <t>Zemní práce - povrchové úpravy terénu</t>
  </si>
  <si>
    <t>181111111</t>
  </si>
  <si>
    <t>Plošná úprava terénu do 500 m2 zemina skupiny 1 až 4 nerovnosti přes 50 do 100 mm v rovinně a svahu do 1:5</t>
  </si>
  <si>
    <t>-1485066068</t>
  </si>
  <si>
    <t>181411131</t>
  </si>
  <si>
    <t>Založení parkového trávníku výsevem pl do 1000 m2 v rovině a ve svahu do 1:5</t>
  </si>
  <si>
    <t>1235115462</t>
  </si>
  <si>
    <t>00572410R</t>
  </si>
  <si>
    <t>osivo směs travní _ složení a specifikace dle PD a TZ</t>
  </si>
  <si>
    <t>kg</t>
  </si>
  <si>
    <t>1625234334</t>
  </si>
  <si>
    <t>40*0,03 'Přepočtené koeficientem množství</t>
  </si>
  <si>
    <t>181911101</t>
  </si>
  <si>
    <t>Úprava pláně v hornině třídy těžitelnosti I skupiny 1 až 2 bez zhutnění ručně</t>
  </si>
  <si>
    <t>-1049171401</t>
  </si>
  <si>
    <t>183403113</t>
  </si>
  <si>
    <t>Obdělání půdy frézováním v rovině a svahu do 1:5</t>
  </si>
  <si>
    <t>349996438</t>
  </si>
  <si>
    <t>183403153</t>
  </si>
  <si>
    <t>Obdělání půdy hrabáním v rovině a svahu do 1:5</t>
  </si>
  <si>
    <t>1772209266</t>
  </si>
  <si>
    <t>183403161</t>
  </si>
  <si>
    <t>Obdělání půdy válením v rovině a svahu do 1:5</t>
  </si>
  <si>
    <t>77933736</t>
  </si>
  <si>
    <t>Zakládání</t>
  </si>
  <si>
    <t>291211111</t>
  </si>
  <si>
    <t>Zřízení plochy ze silničních panelů do lože tl 50 mm z kameniva</t>
  </si>
  <si>
    <t>1052154027</t>
  </si>
  <si>
    <t>"ZP_zastávka" (35,0*2)*2</t>
  </si>
  <si>
    <t>59381136R</t>
  </si>
  <si>
    <t xml:space="preserve">panel silniční tl. 150 mm </t>
  </si>
  <si>
    <t>-1081818238</t>
  </si>
  <si>
    <t>Poznámka k položce:_x000d_
Silniční panely z betonu třídy C30/37 se stupněm odolnosti vlivu prostředí XF4 tloušťky 15 cm.</t>
  </si>
  <si>
    <t>564231111</t>
  </si>
  <si>
    <t>Podklad nebo podsyp ze štěrkopísku ŠP plochy přes 100 m2 tl 100 mm</t>
  </si>
  <si>
    <t>-757516084</t>
  </si>
  <si>
    <t>564910411</t>
  </si>
  <si>
    <t>Podklad z asfaltového recyklátu plochy do 100 m2 tl 50 mm</t>
  </si>
  <si>
    <t>-702189265</t>
  </si>
  <si>
    <t>"ZP_zastávka" 315,0</t>
  </si>
  <si>
    <t>919726123</t>
  </si>
  <si>
    <t>Geotextilie pro ochranu, separaci a filtraci netkaná měrná hm přes 300 do 500 g/m2</t>
  </si>
  <si>
    <t>-463307651</t>
  </si>
  <si>
    <t>938909331</t>
  </si>
  <si>
    <t>Čištění vozovek metením ručně podkladu nebo krytu betonového nebo živičného</t>
  </si>
  <si>
    <t>-768261741</t>
  </si>
  <si>
    <t>"příprava plochy" (35,0*2)*2</t>
  </si>
  <si>
    <t>"úklid plochy" (35,0*2)*2</t>
  </si>
  <si>
    <t>711131811</t>
  </si>
  <si>
    <t>Odstranění podkladní textílie vodorovné</t>
  </si>
  <si>
    <t>-1767111003</t>
  </si>
  <si>
    <t>Dodávka a provedení _ svislého dopravního značení (označník s jízdním řádem)</t>
  </si>
  <si>
    <t>Dodávka a provedení _ dopravní značení - viz v.č. SO 662-02</t>
  </si>
  <si>
    <t>soubor</t>
  </si>
  <si>
    <t>910015R30</t>
  </si>
  <si>
    <t xml:space="preserve">Dodávka a provedení _ hmatové úpravy </t>
  </si>
  <si>
    <t>-1092646910</t>
  </si>
  <si>
    <t>Poznámka k položce:_x000d_
JC obsahuje : kompletní systémové dodávky a provedení dle specifikace PD a TZ včetně všech přímo souvisejících prací/činností a dodávek/doplňk/příslušenství_x000d_
-hmatové úpravy (signální a varovné pásy), které budou provedeny nalepením pásu z dvousložkového plastu odlévaného za studena s výstupky. Reliéfní pásy budou po realizaci stavby šetrně sneseny a povrchy uvedeny do původní podoby. Celková plocha reliéfních pásů je 27 m2.</t>
  </si>
  <si>
    <t>910015R40</t>
  </si>
  <si>
    <t xml:space="preserve">Dodávka a provedení _ nátěry bet. podkladů </t>
  </si>
  <si>
    <t>-2010846233</t>
  </si>
  <si>
    <t>Poznámka k položce:_x000d_
JC obsahuje : kompletní systémové dodávky a provedení dle specifikace PD a TZ včetně všech přímo souvisejících prací/činností a dodávek/doplňk/příslušenství_x000d_
-Do vzdálenosti 0,5 m od nástupní hrany bude proveden nátěr pásu červené barvy. Bude použit nátěr na beton vhodný na venkovní povrchy (podlahy). Povrch nástupiště musí mít zachované protiskluzné vlastnosti za mokra i po nanesení nátěru. Barevný nátěr musí mít vysokou mechanickou odolnost, atest na protiskluznost povrchu za sucha i mokra, musí být voděodolný. Celková plocha nátěru je 35 m2.</t>
  </si>
  <si>
    <t>97,167*20 'Přepočtené koeficientem množství</t>
  </si>
  <si>
    <t>99822301R</t>
  </si>
  <si>
    <t xml:space="preserve">Přesun hmot pro pozemní komunikace a ostatní konstrukce </t>
  </si>
  <si>
    <t xml:space="preserve">Poznámka k položce:_x000d_
JC obsahuje veškeré náklady potřebnné pro přesuny hmot - dle specifikace PD a TZ . </t>
  </si>
  <si>
    <t>PSV</t>
  </si>
  <si>
    <t>Práce a dodávky PSV</t>
  </si>
  <si>
    <t>762</t>
  </si>
  <si>
    <t>Konstrukce tesařské</t>
  </si>
  <si>
    <t>762018R02</t>
  </si>
  <si>
    <t xml:space="preserve">D+M dřevěné prvky / konstrukcí </t>
  </si>
  <si>
    <t>-1104506118</t>
  </si>
  <si>
    <t>Poznámka k položce:_x000d_
Kompletní systémové dodávky a provedení dle specifikace PD a TZ včetně všech přímo souvisejících prací/činností a dodávek/doplňků/příslušenství_x000d_
--------------------------------------------------------------------------------------------------------------------------------------------------------------------------------_x000d_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 jinde neuvedené. přímo související práce a dodávky , prořezy/ztratné</t>
  </si>
  <si>
    <t>"prvky T01-T18"</t>
  </si>
  <si>
    <t>0,04*0,1*(138,2)</t>
  </si>
  <si>
    <t>0,12*0,1*(92,3+37,7)</t>
  </si>
  <si>
    <t>0,025*0,12*(168,959+99,23)</t>
  </si>
  <si>
    <t>0,06*0,18*(33,894+25,0+9,4)</t>
  </si>
  <si>
    <t>0,06*0,16*(93,39)</t>
  </si>
  <si>
    <t>0,06*0,12*(23,645)</t>
  </si>
  <si>
    <t>0,06*0,04*(28,12)</t>
  </si>
  <si>
    <t>0,06*0,24*(3,76)</t>
  </si>
  <si>
    <t>0,1*0,12*(42,0)</t>
  </si>
  <si>
    <t>0,1*0,1*(53,457)</t>
  </si>
  <si>
    <t>"D01-D05" (52,82)*0,025</t>
  </si>
  <si>
    <t>"ostatní prvky/pomocné kce_vykázáno/odsouhlaseno v dílenské dokumentaci" (0,15)*7,204</t>
  </si>
  <si>
    <t>762018R11</t>
  </si>
  <si>
    <t xml:space="preserve">Demolice / demontáže / odstranění _ dřevěné prvky / konstrukcí </t>
  </si>
  <si>
    <t>-1436474121</t>
  </si>
  <si>
    <t xml:space="preserve">Poznámka k položce:_x000d_
JC obsahuje : kompletní provedení dle specifikace PD a TZ včetně všech přímo souvisejících prací/činností </t>
  </si>
  <si>
    <t>767</t>
  </si>
  <si>
    <t>Konstrukce zámečnické</t>
  </si>
  <si>
    <t>767431R01</t>
  </si>
  <si>
    <t xml:space="preserve">Z-01 - D+M _ ocel. profil L 120/80 mm </t>
  </si>
  <si>
    <t>249012001</t>
  </si>
  <si>
    <t>Poznámka k položce:_x000d_
JC obsahuje :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a výrobků.</t>
  </si>
  <si>
    <t>767431R02</t>
  </si>
  <si>
    <t xml:space="preserve">Z-02 - D+M _ ocel. profil DN 40 </t>
  </si>
  <si>
    <t>-755708575</t>
  </si>
  <si>
    <t>767431R03</t>
  </si>
  <si>
    <t>Z-03 - D+M _ ocel. nájezd. rampa (včetně nákladů na demontáže a opětovné montáže po dobu krátkodobých výluk tramvajové dopravy)</t>
  </si>
  <si>
    <t>1125841680</t>
  </si>
  <si>
    <t>767996701</t>
  </si>
  <si>
    <t>Demontáž atypických zámečnických konstrukcí řezáním hm jednotlivých dílů do 50 kg</t>
  </si>
  <si>
    <t>1063210034</t>
  </si>
  <si>
    <t>SO 701 - Zastřešení nástupišť</t>
  </si>
  <si>
    <t>Soupis:</t>
  </si>
  <si>
    <t>701 - Zastřešení nástupišť</t>
  </si>
  <si>
    <t>DPO a.s.</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</si>
  <si>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SOUPIS PRACÍ SESTAVEN NA ZÁKLADĚ STUPNĚ DSP A JEDNÁ SE POUZE O ODHAD NÁKLADŮ, KTERÝ NESLOUŽÍ K PROVEDENÍ STAVBY / K VÝBĚRU ZHOTOVITELE A BUDE DÁLE DOPLŇOVÁN A UPŘESŇOVÁN V DALŠÍM STUPNI PD.  (Zhotovitel je POVINEN před objednání všech materiálů si ověřit objem dodávek přímo na stavbě (v objemech / množství vykázaných ve VV jsou započítány předpokládané ztratné/ostatní kce, které se může lišit od skutečnosti) !!  </t>
  </si>
  <si>
    <t xml:space="preserve">    6 - Úpravy povrchů, podlahy a osazování výplní</t>
  </si>
  <si>
    <t xml:space="preserve">      95 - Různé dokončovací konstrukce a práce pozemních staveb</t>
  </si>
  <si>
    <t>VRN - VRN</t>
  </si>
  <si>
    <t xml:space="preserve">    VRN1 - Průzkumné, geodetické a projektové práce</t>
  </si>
  <si>
    <t>115101201</t>
  </si>
  <si>
    <t>Čerpání vody na dopravní výšku do 10 m průměrný přítok do 500 l/min</t>
  </si>
  <si>
    <t>993939136</t>
  </si>
  <si>
    <t>Poznámka k položce:_x000d_
JC, nad rámec ceníkového obsahu, také zahrnuje náklady na likvidaci čerpané vody (dle zákona)</t>
  </si>
  <si>
    <t>"předpoklad_bude upřesněno a odsouhlaseno v průběhu realizace" (720,0)</t>
  </si>
  <si>
    <t>131251204</t>
  </si>
  <si>
    <t>Hloubení jam zapažených v hornině třídy těžitelnosti I skupiny 3 objem do 500 m3 strojně</t>
  </si>
  <si>
    <t>-123423990</t>
  </si>
  <si>
    <t>Poznámka k položce:_x000d_
JC , nad rámec ceníkového obsahu, zahrnuje také náklady na :_x000d_
-příplatek za svislé přemístění_x000d_
-ruční dokopávky v místě vedení kabelového / trubního vedení</t>
  </si>
  <si>
    <t>"základ_A" 1,8*2,2*70,7</t>
  </si>
  <si>
    <t>"desky_D1" 0,84*((4,0*3,0)+(67,0*4,5)+(4,0*3,0)+(3,0*3,0)+(67,0*3,6)+(3,0*3,0))</t>
  </si>
  <si>
    <t>132254203</t>
  </si>
  <si>
    <t>Hloubení zapažených rýh š do 2000 mm v hornině třídy těžitelnosti I skupiny 3 objem do 100 m3</t>
  </si>
  <si>
    <t>-925039924</t>
  </si>
  <si>
    <t>"základ_B" 3*(0,4*2,95*70,0)</t>
  </si>
  <si>
    <t>151711111</t>
  </si>
  <si>
    <t>Osazení zápor ocelových dl do 8 m</t>
  </si>
  <si>
    <t>-1771313787</t>
  </si>
  <si>
    <t>"základ_B" (6,95)*34</t>
  </si>
  <si>
    <t>13010978</t>
  </si>
  <si>
    <t>ocel profilová jakost S235JR (11 375) průřez HEB 180</t>
  </si>
  <si>
    <t>-933475179</t>
  </si>
  <si>
    <t>236,3*0,0512 'Přepočtené koeficientem množství</t>
  </si>
  <si>
    <t>1097770840</t>
  </si>
  <si>
    <t>"základ_B_piloty" 3,14*0,15*0,15*(6,95*34)</t>
  </si>
  <si>
    <t>798824141</t>
  </si>
  <si>
    <t>1035,615*10 'Přepočtené koeficientem množství</t>
  </si>
  <si>
    <t>-1860640836</t>
  </si>
  <si>
    <t>903267496</t>
  </si>
  <si>
    <t>174151101</t>
  </si>
  <si>
    <t>Zásyp jam, šachet rýh nebo kolem objektů sypaninou se zhutněním</t>
  </si>
  <si>
    <t>-1647914704</t>
  </si>
  <si>
    <t>"základ_A" 279,972</t>
  </si>
  <si>
    <t xml:space="preserve">"odečet základ. pás" -((1,6*33,7*0,6)+(1,2*13,5*0,6)+(0,8*23,5*0,6)) </t>
  </si>
  <si>
    <t xml:space="preserve">"odečet polštářů" -((1,6*33,7*0,6)+(1,2*13,5*0,6)+(0,8*23,5*0,6)) </t>
  </si>
  <si>
    <t>"odečet základ patek" -(0,4*0,4*1,04*33)</t>
  </si>
  <si>
    <t>"základ_B" 2*(0,4*2,95*70,0)</t>
  </si>
  <si>
    <t>58344197R</t>
  </si>
  <si>
    <t xml:space="preserve">externí zásypový, nenamrzavý, zhutnitelný drcený materiál </t>
  </si>
  <si>
    <t>1265876871</t>
  </si>
  <si>
    <t>332,977*1,8 'Přepočtené koeficientem množství</t>
  </si>
  <si>
    <t>-1698739857</t>
  </si>
  <si>
    <t xml:space="preserve">"základ_A" ((1,6*33,7)+(1,2*13,5)+(0,8*23,5)) </t>
  </si>
  <si>
    <t>"desky_D1" ((4,0*3,0)+(67,0*4,5)+(4,0*3,0)+(3,0*3,0)+(67,0*3,6)+(3,0*3,0))</t>
  </si>
  <si>
    <t>213311113</t>
  </si>
  <si>
    <t>Polštáře zhutněné pod základy z kameniva drceného frakce 0 až 63 mm</t>
  </si>
  <si>
    <t>-1302557744</t>
  </si>
  <si>
    <t xml:space="preserve">"základ_A" ((1,6*33,7*0,6)+(1,2*13,5*0,6)+(0,8*23,5*0,6)) </t>
  </si>
  <si>
    <t>226111214</t>
  </si>
  <si>
    <t>Vrty velkoprofilové svislé nezapažené D do 450 mm hl přes 5 m hornina IV</t>
  </si>
  <si>
    <t>-630853900</t>
  </si>
  <si>
    <t>"základ_B" 6,95*34</t>
  </si>
  <si>
    <t>274322611</t>
  </si>
  <si>
    <t>Základové pasy ze ŽB se zvýšenými nároky na prostředí tř. C 30/37</t>
  </si>
  <si>
    <t>1505314217</t>
  </si>
  <si>
    <t>Poznámka k položce:_x000d_
JC, nad rámec ceníového obsahu, zahrnuje náklady na specifikaci : C 30/37 XC2, XA1, XF2</t>
  </si>
  <si>
    <t>"základ_B" (0,4*2,95*70,0)</t>
  </si>
  <si>
    <t>274351121</t>
  </si>
  <si>
    <t>Zřízení bednění základových pasů rovného</t>
  </si>
  <si>
    <t>-152987859</t>
  </si>
  <si>
    <t>"základ_A" ((1,6+33,7)*2*0,6)+((1,2+13,5)*2*0,6)+((0,8+23,5)*2*0,6)</t>
  </si>
  <si>
    <t>"základ_B" ((0,4+2,95)*2*70,0)</t>
  </si>
  <si>
    <t>274351122</t>
  </si>
  <si>
    <t>Odstranění bednění základových pasů rovného</t>
  </si>
  <si>
    <t>-1439687303</t>
  </si>
  <si>
    <t>274361821</t>
  </si>
  <si>
    <t>Výztuž základových pasů betonářskou ocelí 10 505 (R)</t>
  </si>
  <si>
    <t>1131597684</t>
  </si>
  <si>
    <t>"základ_A,B" (135,952)*75/1000</t>
  </si>
  <si>
    <t>(odsouhlasení v dílenské dokumentaci)</t>
  </si>
  <si>
    <t>275322611</t>
  </si>
  <si>
    <t>Základové patky ze ŽB se zvýšenými nároky na prostředí tř. C 30/37</t>
  </si>
  <si>
    <t>-1538795742</t>
  </si>
  <si>
    <t>"základ_A" (0,4*0,4)*1,04*(33,0+2,0)</t>
  </si>
  <si>
    <t>275351121</t>
  </si>
  <si>
    <t>Zřízení bednění základových patek</t>
  </si>
  <si>
    <t>-545742363</t>
  </si>
  <si>
    <t>"základ_A" (0,4*4)*1,04*(33,0+2,0)</t>
  </si>
  <si>
    <t>275351122</t>
  </si>
  <si>
    <t>Odstranění bednění základových patek</t>
  </si>
  <si>
    <t>-1666262512</t>
  </si>
  <si>
    <t>275361821</t>
  </si>
  <si>
    <t>Výztuž základových patek betonářskou ocelí 10 505 (R)</t>
  </si>
  <si>
    <t>835789634</t>
  </si>
  <si>
    <t>"základ_A" (5,824)*100/1000</t>
  </si>
  <si>
    <t>282606011</t>
  </si>
  <si>
    <t>Trysková injektáž sloupy D do 1000 mm standardní podmínky</t>
  </si>
  <si>
    <t>-1998862000</t>
  </si>
  <si>
    <t>"základ_B" 4,0*34</t>
  </si>
  <si>
    <t>58933331R</t>
  </si>
  <si>
    <t xml:space="preserve">beton C 30/37 </t>
  </si>
  <si>
    <t>-2098128816</t>
  </si>
  <si>
    <t>"základ_B" 3,14*0,15*0,15*31*4</t>
  </si>
  <si>
    <t>-1081940217</t>
  </si>
  <si>
    <t>564821112</t>
  </si>
  <si>
    <t>Podklad ze štěrkodrtě ŠD plochy přes 100 m2 tl 90 mm</t>
  </si>
  <si>
    <t>320670154</t>
  </si>
  <si>
    <t>-295986870</t>
  </si>
  <si>
    <t>58113131R</t>
  </si>
  <si>
    <t>Kryt cementobetonový vozovek skupiny CB III tl 160 mm</t>
  </si>
  <si>
    <t>1816271806</t>
  </si>
  <si>
    <t>Poznámka k položce:_x000d_
JC obsahuje : kompletní systémové dodávky a provedení dle specifikace PD a TZ včetně všech přímo souvisejících prací/činností a dodávek/doplňků a příslušentsví</t>
  </si>
  <si>
    <t>Úpravy povrchů, podlahy a osazování výplní</t>
  </si>
  <si>
    <t>95860843</t>
  </si>
  <si>
    <t>"desky_D1" ((4,0*3,0)+(67,0*4,5)+(4,0*3,0)+(3,0*3,0)+(67,0*3,6)+(3,0*3,0))*2*(7,5*1,2)/1000</t>
  </si>
  <si>
    <t>-599825264</t>
  </si>
  <si>
    <t>"desky_D1" 1,15*((4,0*3,0)+(67,0*4,5)+(4,0*3,0)+(3,0*3,0)+(67,0*3,6)+(3,0*3,0))</t>
  </si>
  <si>
    <t>985015R01</t>
  </si>
  <si>
    <t>Demontáže (BP) _ kompletní prvek označníku vč. základových prvků</t>
  </si>
  <si>
    <t>1851428727</t>
  </si>
  <si>
    <t>Poznámka k položce:_x000d_
JC obsahuje : kompletní provedení dle specifikace PD a TZ včetně všech přímo souvisejících prací/činností + související přesuny + likvidace dle zákona o odpadech</t>
  </si>
  <si>
    <t>985015R02</t>
  </si>
  <si>
    <t>Demontáže (BP) _ kompletní konstrukce přístřešku (12500/1800 mm)</t>
  </si>
  <si>
    <t>-1875505391</t>
  </si>
  <si>
    <t>985015R03</t>
  </si>
  <si>
    <t>Demontáže (BP) _ kompletní konstrukce přístřešku (8400/1800 mm)</t>
  </si>
  <si>
    <t>1752386507</t>
  </si>
  <si>
    <t>985015R04</t>
  </si>
  <si>
    <t xml:space="preserve">Demontáže (BP) _ kompletní prvek - jízdenskový automat </t>
  </si>
  <si>
    <t>-138858799</t>
  </si>
  <si>
    <t>985015R05</t>
  </si>
  <si>
    <t>Demontáže (BP) _ kompletní prvek - informační panel vč. základových prvků</t>
  </si>
  <si>
    <t>-504242263</t>
  </si>
  <si>
    <t>985015R06</t>
  </si>
  <si>
    <t xml:space="preserve">Demontáže (BP) _ kompletní prvek - zábradlí </t>
  </si>
  <si>
    <t>1808117093</t>
  </si>
  <si>
    <t>95</t>
  </si>
  <si>
    <t>Různé dokončovací konstrukce a práce pozemních staveb</t>
  </si>
  <si>
    <t>950015R02</t>
  </si>
  <si>
    <t>Dodávka a provedení _ (viz zastřešení, opláštění) _ opláštění sloupů tl. polykarbonátu 10mm vč. ochranné fólie</t>
  </si>
  <si>
    <t>-900533982</t>
  </si>
  <si>
    <t xml:space="preserve">Poznámka k položce:_x000d_
JC obsahuje : kompletní systémové dodávky a provedení dle specifikace PD a TZ včetně všech přímo souvisejících prací/činností a dodávek/dopňků/příslušenství_x000d_
------------------------------------------------------------------------------------------------------------------------------------------------------------------------------------------------_x000d_
_x000d_
_x000d_
</t>
  </si>
  <si>
    <t>"konstrukce zastřešení, opláštění" 343,85</t>
  </si>
  <si>
    <t>"ostatní plocha_odsouhlasení v dílenské dokumentaci" (0,15)*343,85</t>
  </si>
  <si>
    <t>950015R03</t>
  </si>
  <si>
    <t>Dodávka a provedení _ (viz zastřešení, opláštění) _ opláštění segmentů tl. polykarbonátu 16mm vč. ochranné fólie</t>
  </si>
  <si>
    <t>-831893601</t>
  </si>
  <si>
    <t>"konstrukce zastřešení, opláštění" 339,6</t>
  </si>
  <si>
    <t>"ostatní plocha_odsouhlasení v dílenské dokumentaci" (0,20)*339,6</t>
  </si>
  <si>
    <t>950015R04</t>
  </si>
  <si>
    <t xml:space="preserve">Dodávka a provedení _ (viz zastřešení, opláštění) _ PMMA vč. gravírování (ve výkaze označeno jako "matnica") </t>
  </si>
  <si>
    <t>-1221567565</t>
  </si>
  <si>
    <t>"konstrukce zastřešení, opláštění" 245,96</t>
  </si>
  <si>
    <t>"ostatní plocha_odsouhlasení v dílenské dokumentaci" (0,10)*245,96</t>
  </si>
  <si>
    <t>950015R11</t>
  </si>
  <si>
    <t xml:space="preserve">D+M _ dodávka/zřízení/odstranění pažící konstrukce rýh/jam </t>
  </si>
  <si>
    <t>-1937003354</t>
  </si>
  <si>
    <t>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t>
  </si>
  <si>
    <t>"základ_A" 2*2,2*70,7</t>
  </si>
  <si>
    <t>"základ_B" (2*2,95*70,0)</t>
  </si>
  <si>
    <t>99815211R</t>
  </si>
  <si>
    <t>Přesun hmot pro monolitické a ocelové konstrukce v do 6 m</t>
  </si>
  <si>
    <t>1476773844</t>
  </si>
  <si>
    <t>767014R01</t>
  </si>
  <si>
    <t>D+M ocelových a zámečnických prvků / konstrukcí _ "zastřešení , opláštění"</t>
  </si>
  <si>
    <t>806074646</t>
  </si>
  <si>
    <t xml:space="preserve">Poznámka k položce:_x000d_
Kompletní systémové dodávky a provedení dle specifikace PD a TZ včetně všech přímo souvisejících prací/činností a dodávek/doplňků a příslušenství_x000d_
----------------------------------------------------------------------------------------------------------------------------------------------------------------------------------_x000d_
Specifikace / rozsah provedení -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</si>
  <si>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"konstrukce zastřešení, opláštění" (66441,0)</t>
  </si>
  <si>
    <t>"ostatní prvky_odsouhlasení v dílenské dokumentaci" (0,15)*66441,0</t>
  </si>
  <si>
    <t>767015R01</t>
  </si>
  <si>
    <t>D+M ocelových a zámečnických prvků / nosných konstrukcí</t>
  </si>
  <si>
    <t>1101306223</t>
  </si>
  <si>
    <t>767015R11</t>
  </si>
  <si>
    <t>D+M _ montážní kanálek mezi sloupy ocelové konstrukce , šířka 200mm výška 200mm, lemy z pásoviny +L,zakrytý plechem s povrchovou úpravou viz ocelová konstrukce zastřešení (vč. husího krku pro elektroinstalaci)</t>
  </si>
  <si>
    <t>1126478398</t>
  </si>
  <si>
    <t xml:space="preserve">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</si>
  <si>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Z-02 - D+M _ konstrukce pro "označník" zábradlí / lavičky (vč. základové konstrukce)</t>
  </si>
  <si>
    <t>2115517202</t>
  </si>
  <si>
    <t>OST_R01</t>
  </si>
  <si>
    <t>D+M _ 2 polí kompletní konstrukce jako prototypu k odsouhlasení (pokud se prototypová konstrukce použije tak se tato položka nebude účtovat)</t>
  </si>
  <si>
    <t>kpl.</t>
  </si>
  <si>
    <t>-313279791</t>
  </si>
  <si>
    <t xml:space="preserve">Poznámka k položce:_x000d_
Prototypována bude ocelová konstrukce vč.opláštění, osvětlení, nátěru_x000d_
---------------------------------------------------------------------------------------_x000d_
Prototyp 3%			_x000d_
Ocelová konstrukce		                          1993,23	kg_x000d_
Polykarbonát 10mm + folie 		              10,32	m2_x000d_
Polykarbonát 16mm + folie		              10,19	m2_x000d_
Plexisklo - PMMA vč. gravírování		7,38	m2_x000d_
(701b SEGMENTY ZASTÁVKY)		            3% z oddílu 741	_x000d_
------------------------------------------------------------------------------_x000d_
</t>
  </si>
  <si>
    <t>VRN</t>
  </si>
  <si>
    <t>VRN1</t>
  </si>
  <si>
    <t>Průzkumné, geodetické a projektové práce</t>
  </si>
  <si>
    <t>01329400R</t>
  </si>
  <si>
    <t>Ostatní dokumentace_dílenská dokumentace vč. softwarového vybavení pro kompletní konstrukci horní stavby (Ok + opláštění) _ (objem = 5% z ceny OK/opláštění)</t>
  </si>
  <si>
    <t>1024</t>
  </si>
  <si>
    <t>-694472982</t>
  </si>
  <si>
    <t>701a - Rozváděč a napájení</t>
  </si>
  <si>
    <t xml:space="preserve">    741 - Elektroinstalace - silnoproud</t>
  </si>
  <si>
    <t xml:space="preserve">    742 - Elektroinstalace - slaboproud</t>
  </si>
  <si>
    <t>M - Práce a dodávky M</t>
  </si>
  <si>
    <t xml:space="preserve">    21-M - Elektromontáže</t>
  </si>
  <si>
    <t xml:space="preserve">    46-M - Zemní práce při extr.mont.pracích</t>
  </si>
  <si>
    <t>HZS - Hodinové zúčtovací sazby</t>
  </si>
  <si>
    <t>VRN - Vedlejší rozpočtové náklady</t>
  </si>
  <si>
    <t xml:space="preserve">    VRN1 - Průzkumné, zeměměřičské a projektové práce</t>
  </si>
  <si>
    <t xml:space="preserve">    VRN3 - Zařízení staveniště</t>
  </si>
  <si>
    <t xml:space="preserve">    VRN4 - Inženýrská činnost</t>
  </si>
  <si>
    <t xml:space="preserve">    VRN7 - Provozní vlivy</t>
  </si>
  <si>
    <t xml:space="preserve">    VRN9 - Ostatní náklady</t>
  </si>
  <si>
    <t>KON00010</t>
  </si>
  <si>
    <t>Práce v provozovaném archivu za zpřísněných bezpečnostních a provozních podmínek</t>
  </si>
  <si>
    <t>Poznámka k položce:_x000d_
Realizace elektroinstalačních prací v aktivně využívaném archivu, kde je přístup omezen pravidly GDPR. Všechny zásahy jsou prováděny za dohledu pověřeného správce archivu, v čase a rozsahu odsouhlaseném objednatelem.</t>
  </si>
  <si>
    <t>KON00011</t>
  </si>
  <si>
    <t>Zajištění bezprašného a bezpečného pracovního prostředí pro ochranu archivních dokumentů v mistnosti archivu</t>
  </si>
  <si>
    <t>Poznámka k položce:_x000d_
Veškeré práce budou prováděny za použití bezprašných technologií nebo s použitím odpovídajících ochranných opatření (zakrytí ploch, odsávání prachu apod.) tak, aby nedošlo k poškození či znehodnocení archivních dokumentů. Součástí je i prevence proti vlhkosti a únikům vody.</t>
  </si>
  <si>
    <t>741</t>
  </si>
  <si>
    <t>Elektroinstalace - silnoproud</t>
  </si>
  <si>
    <t>741122132</t>
  </si>
  <si>
    <t>Montáž kabel Cu plný kulatý žíla do 5x6 mm2 zatažený v trubkách (např. CYKY)</t>
  </si>
  <si>
    <t>Poznámka k položce:_x000d_
Montáž kabelů měděných bez ukončení uložených v trubkách zatažených plných kulatých nebo bezhalogenových (např. CYKY) počtu a průřezu žil 4x6 mm2</t>
  </si>
  <si>
    <t>741122232</t>
  </si>
  <si>
    <t>Montáž kabel Cu plný kulatý žíla do 5x6 mm2 uložený volně (např. CYKY)</t>
  </si>
  <si>
    <t>Poznámka k položce:_x000d_
Montáž kabelů měděných bez ukončení uložených volně nebo v liště plných kulatých (např. CYKY) počtu a průřezu žil 5x4 až 6 mm2</t>
  </si>
  <si>
    <t>2000000342</t>
  </si>
  <si>
    <t>Kabel CU 3x2,5 (15% rezerva prostřih atd.)</t>
  </si>
  <si>
    <t>Poznámka k položce:_x000d_
Kabel CU 3x2,5 pro uložení do žlabu, venkovního prostředí, ocelové konstrukce. Vhodný do vnitřních i venkovních prostor.</t>
  </si>
  <si>
    <t>2800*1,1 "Přepočtené koeficientem množství</t>
  </si>
  <si>
    <t>2000000343</t>
  </si>
  <si>
    <t>Kabel instalační CU 3x4 měděný (15% rezerva prostřih atd.)</t>
  </si>
  <si>
    <t>Poznámka k položce:_x000d_
Kabel instalační CU 3x4 měděný</t>
  </si>
  <si>
    <t>60*1,15 "Přepočtené koeficientem množství</t>
  </si>
  <si>
    <t>741210005</t>
  </si>
  <si>
    <t>Montáž rozvodnice oceloplechová nebo plastová běžná do 200 kg</t>
  </si>
  <si>
    <t>Poznámka k položce:_x000d_
Montáž rozvodnic oceloplechových nebo plastových bez zapojení vodičů běžných, hmotnosti do 200 kg</t>
  </si>
  <si>
    <t>RMAT0001</t>
  </si>
  <si>
    <t>Rozváděč RS - dle dilenské dokumentace s počtem vývodů a přístrojů - silových ze zadávací dokumentace a TZ, včetně zapojení, uzemnění atd.)</t>
  </si>
  <si>
    <t>Poznámka k položce:_x000d_
Rozváděč RS1 - dle výkresové specifikace, včetně zapojení a přístorů</t>
  </si>
  <si>
    <t>RMAT0006</t>
  </si>
  <si>
    <t>Řídící jednotka SPI 3072 pix (RGBW) - Knihovna prvků položka 0.1</t>
  </si>
  <si>
    <t>Poznámka k položce:_x000d_
Řídící jednotka SPI 3072 pix (RGBW) - Knihovna prvků položka 0.1</t>
  </si>
  <si>
    <t>RMAT0007</t>
  </si>
  <si>
    <t>Komunikační rozhraní s 3 stranami (RS485) - Knihovna prvků položka 0.5</t>
  </si>
  <si>
    <t>Poznámka k položce:_x000d_
Komunikační rozhraní s 3 stranami (RS485) - Knihovna prvků položka 0.5</t>
  </si>
  <si>
    <t>RMAT0008</t>
  </si>
  <si>
    <t>Logický modul automatizace řídících procesů - Knihovna prvků položka 0.6</t>
  </si>
  <si>
    <t>Poznámka k položce:_x000d_
Logický modul automatizace řídících procesů - Knihovna prvků položka 0.6</t>
  </si>
  <si>
    <t>RMAT0009</t>
  </si>
  <si>
    <t>napájecí zdroj elektroniky 100W, 24Vdc, na DIN lištu</t>
  </si>
  <si>
    <t>Poznámka k položce:_x000d_
napájecí zdroj elektroniky 100W, 24Vdc, na DIN lištu</t>
  </si>
  <si>
    <t>RMAT0010</t>
  </si>
  <si>
    <t>programování a nastavení scén (4 scény)</t>
  </si>
  <si>
    <t>Poznámka k položce:_x000d_
programování a nastavení scén (4 scény)</t>
  </si>
  <si>
    <t>RMAT0011</t>
  </si>
  <si>
    <t>programování a nastavení automatizace (komuniakce s nadřazeným systétem DP - komunikace dispečink / MaR / spotřeby objektu)</t>
  </si>
  <si>
    <t>Poznámka k položce:_x000d_
programování a nastavení automatizace (komuniakce s nadřazeným systétem DP - komunikace dispečink / MaR / spotřeby objektu)</t>
  </si>
  <si>
    <t>RMAT0012</t>
  </si>
  <si>
    <t>SWITCH, PROGRAMOTATELNÝ SE VZDÁLENOU SPRÁVOU 16 PORTŮ, 2x OPTIKA</t>
  </si>
  <si>
    <t>Poznámka k položce:_x000d_
SWITCH, PROGRAMOTATELNÝ SE VZDÁLENOU SPRÁVOU 16 PORTŮ, 2x OPTIKA</t>
  </si>
  <si>
    <t>741410062</t>
  </si>
  <si>
    <t>Montáž uzěmnění pospojování ochranné oboustranně</t>
  </si>
  <si>
    <t>Poznámka k položce:_x000d_
Montáž uzemňovacího vedení s upevněním, propojením a připojením pomocí svorek doplňků ochranného pospojování ochranné trubky s pláštěm vodiče oboustranně</t>
  </si>
  <si>
    <t>10.049.942</t>
  </si>
  <si>
    <t>Kabel H07V-K 16 zž (CYA)</t>
  </si>
  <si>
    <t>Poznámka k položce:_x000d_
Kabel H07V-K 16 zž (CYA)</t>
  </si>
  <si>
    <t>RMAT0037</t>
  </si>
  <si>
    <t>Koncovky, oka, šrouby, podložky vějířové, matičky a ostatní pro uzemnění pro kabel ZŽ 16 mm2</t>
  </si>
  <si>
    <t>Poznámka k položce:_x000d_
Koncovky, oka, šrouby, podložky vějířové, matičky a ostatní pro uzemnění pro kabel ZŽ 4 až 70mm2</t>
  </si>
  <si>
    <t>741910414</t>
  </si>
  <si>
    <t>Montáž žlab kovový šířky do 250 mm bez víka</t>
  </si>
  <si>
    <t>Poznámka k položce:_x000d_
Montáž žlabů bez stojiny a výložníků kovových s podpěrkami a příslušenstvím bez víka, šířky do 250 mm</t>
  </si>
  <si>
    <t>RMAT0003</t>
  </si>
  <si>
    <t>Drátěný kabelový žlab šířka 250mm</t>
  </si>
  <si>
    <t>Poznámka k položce:_x000d_
Drátěný kabelový žlab šířka 250mm</t>
  </si>
  <si>
    <t>RMAT0004</t>
  </si>
  <si>
    <t>Uchycení kabelového žlabu - (spojky stojny, příchytky atd. včetně kotevního materiálu)</t>
  </si>
  <si>
    <t>Poznámka k položce:_x000d_
Uchycení kabelového žlabu - (spojky stojny, příchytky atd. včetně kotevního materiálu)</t>
  </si>
  <si>
    <t>741920388</t>
  </si>
  <si>
    <t>Ucpávka prostupu kabelového svazku pěnou otvorem D 300 mm zaplnění prostupu kabely ze 60% stěnou tl 150 mm požární odolnost EI 60</t>
  </si>
  <si>
    <t>Poznámka k položce:_x000d_
Protipožární ucpávky svazků kabelů prostup stěnou tloušťky 150 mm pěnou, požární odolnost EI 60 při 60% zaplnění prostupu kabely průměr prostupu 300 mm</t>
  </si>
  <si>
    <t>741920474</t>
  </si>
  <si>
    <t>Ucpávka prostupu kabelového svazku zátkou otvor D 202 mm zaplnění prostupu kabely ze 60% stropem tl 150 mm požární odolnost EI 90</t>
  </si>
  <si>
    <t>Poznámka k položce:_x000d_
Protipožární ucpávky svazků kabelů prostup stropem tloušťky 150 mm zátkou, požární odolnost EI 90 při 60% zaplnění prostupu kabely průměr prostupu 202 mm</t>
  </si>
  <si>
    <t>RMAT0020</t>
  </si>
  <si>
    <t>Materiál protipožární ucpávky pro kabely pro prostupy venkovní a vnitřní stěnou a stropem</t>
  </si>
  <si>
    <t>Poznámka k položce:_x000d_
Rozváděč RS2 - dle výkresové specifikace, včetně zapojení a přístorů</t>
  </si>
  <si>
    <t>741921045</t>
  </si>
  <si>
    <t>Montáž těsnicí vložky potrubí pro vývrt/pažnici DN 200 trubka nebo kabel d 160</t>
  </si>
  <si>
    <t>Poznámka k položce:_x000d_
Montáž vložky těsnicí pro chráničku nebo kabel do prostupových vývrtů nebo pažnic DN 200, průměru trubky nebo kabelu d 160</t>
  </si>
  <si>
    <t>48487029</t>
  </si>
  <si>
    <t>vložka těsnící dělená, pro otvor mezi objektem a chodníkem</t>
  </si>
  <si>
    <t>Poznámka k položce:_x000d_
vložka těsnící dělená, pažnice/vývrt DN 200, potrubí d 160</t>
  </si>
  <si>
    <t>KON00001</t>
  </si>
  <si>
    <t>Zhotovení a prezentace vzorového segmentu zastávky</t>
  </si>
  <si>
    <t xml:space="preserve">Poznámka k položce:_x000d_
Zhotovení dvou plnohodnotných modulových polí zastávky sloužících jako reálná ukázka technického a vizuálního řešení celého díla. Součástí je:  kompletní montáž osvětlovacích prvků obou polí,  plná funkčnost včetně instalace a zprovoznění řídicí a ovládací jednotky veřejného osvětlení (řízení stmívání, ovládání barev RGBW apod.),  zajištění předvedení funkčního vzorku objednateli včetně možnosti schválení nebo zpětné vazby, následné začlenění vzorových polí do ostré stavby. Zkušební vzorek (2 pole) bude po schválení sloužit jako integrální součást celkového díla a nebude likvidován. Práce zahrnují přípravu, výrobu, dopravu, montáž, uvedení do provozu a dokumentaci.</t>
  </si>
  <si>
    <t>0,5*2 "Přepočtené koeficientem množství</t>
  </si>
  <si>
    <t>742</t>
  </si>
  <si>
    <t>Elektroinstalace - slaboproud</t>
  </si>
  <si>
    <t>Práce a dodávky M</t>
  </si>
  <si>
    <t>21-M</t>
  </si>
  <si>
    <t>Elektromontáže</t>
  </si>
  <si>
    <t>210280003</t>
  </si>
  <si>
    <t>Zkoušky a prohlídky el rozvodů a zařízení celková prohlídka, výchozí revize</t>
  </si>
  <si>
    <t>64</t>
  </si>
  <si>
    <t>Poznámka k položce:_x000d_
Zkoušky a prohlídky elektrických rozvodů a zařízení celková prohlídka, zkoušení, měření a vyhotovení revizní zprávy pro objem montážních prací přes 500 do 1000 tisíc Kč</t>
  </si>
  <si>
    <t>210280712</t>
  </si>
  <si>
    <t>Měření intenzity osvětlení na pracovišti včetně protokolu</t>
  </si>
  <si>
    <t>Poznámka k položce:_x000d_
Zkoušky a prohlídky osvětlovacího zařízení měření intenzity osvětlení</t>
  </si>
  <si>
    <t>210812041</t>
  </si>
  <si>
    <t>Montáž kabelu Cu plného nebo laněného do 1 kV žíly 4x50 mm2 (např. CYKY) bez ukončení uloženého volně nebo v liště</t>
  </si>
  <si>
    <t>60</t>
  </si>
  <si>
    <t>Poznámka k položce:_x000d_
Montáž izolovaných kabelů měděných do 1 kV bez ukončení plných nebo laněných kulatých (např. CYKY, CHKE-R) uložených volně nebo v liště počtu a průřezu žil 4x50 mm2</t>
  </si>
  <si>
    <t>2000000279</t>
  </si>
  <si>
    <t xml:space="preserve">Kabel silový 1-CYKY-J  5x50 SM měděný</t>
  </si>
  <si>
    <t>256</t>
  </si>
  <si>
    <t>62</t>
  </si>
  <si>
    <t xml:space="preserve">Poznámka k položce:_x000d_
Kabel silový 1-CYKY-J  5x50 SM měděný</t>
  </si>
  <si>
    <t>45*1,15 "Přepočtené koeficientem množství</t>
  </si>
  <si>
    <t>PM</t>
  </si>
  <si>
    <t>Přidružený materiál</t>
  </si>
  <si>
    <t>%</t>
  </si>
  <si>
    <t>Poznámka k položce:_x000d_
Přidružený materiál</t>
  </si>
  <si>
    <t>46-M</t>
  </si>
  <si>
    <t>Zemní práce při extr.mont.pracích</t>
  </si>
  <si>
    <t>460771113</t>
  </si>
  <si>
    <t>Osazení multikanálů plastových do rýhy bez obsypu bez výkopových prací 9-cestných</t>
  </si>
  <si>
    <t>66</t>
  </si>
  <si>
    <t>Poznámka k položce:_x000d_
Osazení kabelových multikanálů plastových včetně osazení, utěsnění a spojování do rýhy, bez výkopových prací bez obsypu 9-cestných</t>
  </si>
  <si>
    <t>RMAT0005</t>
  </si>
  <si>
    <t>multikanál plastový dělený pro silnoproud a slaboproud. Dimenzovaný pro kabely napájecí LED osvětlení zastávek (cca 32 ks kabelu 3x2,5mm2), Včetně odpočovacách, ohybových dialtačních zaslepovacíh dílá, adaptérů a příslušenstvý. Délka kanálu 30m</t>
  </si>
  <si>
    <t>68</t>
  </si>
  <si>
    <t>Poznámka k položce:_x000d_
multikanál plastový dělený pro silnoproud a slaboproud. Dimenzovaný pro kabely napájecí LED osvětlení zastávek (cca 32 ks kabelu 3x2,5mm2), Včetně odpočovacách, ohybových dialtačních zaslepovacíh dílá, adaptérů a příslušenstvý. Délka kanálu 30m</t>
  </si>
  <si>
    <t>Hodinové zúčtovací sazby</t>
  </si>
  <si>
    <t>HZS1</t>
  </si>
  <si>
    <t>Vyhledávání připojovacího místa</t>
  </si>
  <si>
    <t>262144</t>
  </si>
  <si>
    <t>70</t>
  </si>
  <si>
    <t>Poznámka k položce:_x000d_
Vyhledávání připojovacího místa</t>
  </si>
  <si>
    <t>HZS10</t>
  </si>
  <si>
    <t>Zkušební provoz</t>
  </si>
  <si>
    <t>72</t>
  </si>
  <si>
    <t>Poznámka k položce:_x000d_
Zkušební provoz</t>
  </si>
  <si>
    <t>HZS11</t>
  </si>
  <si>
    <t>Pojizdné lešení, žebříky, schůdky po celou dobu trvání prací.</t>
  </si>
  <si>
    <t>74</t>
  </si>
  <si>
    <t>Poznámka k položce:_x000d_
Pojizdné lešení, žebříky, schůdky po celou dobu trvání prací.</t>
  </si>
  <si>
    <t>HZS2</t>
  </si>
  <si>
    <t xml:space="preserve">Dílenská/realizační dokumentace elektro - osvětlení zastavky  (rozváděče, koordinace ostatních profesí, realizační dokuemntace upravena na konkretní prvky zvolené dodavatelem, výpočty atd.)</t>
  </si>
  <si>
    <t>76</t>
  </si>
  <si>
    <t>HZS4</t>
  </si>
  <si>
    <t>Doprava materiálu</t>
  </si>
  <si>
    <t>km</t>
  </si>
  <si>
    <t>78</t>
  </si>
  <si>
    <t>Poznámka k položce:_x000d_
Doprava materiálu</t>
  </si>
  <si>
    <t>HZS5</t>
  </si>
  <si>
    <t>Zajištění pracoviště</t>
  </si>
  <si>
    <t>80</t>
  </si>
  <si>
    <t>Poznámka k položce:_x000d_
Vytýčení sítí jedn. správců</t>
  </si>
  <si>
    <t>HZS6</t>
  </si>
  <si>
    <t>Skládkovné</t>
  </si>
  <si>
    <t>82</t>
  </si>
  <si>
    <t>Vedlejší rozpočtové náklady</t>
  </si>
  <si>
    <t>Průzkumné, zeměměřičské a projektové práce</t>
  </si>
  <si>
    <t>013254000</t>
  </si>
  <si>
    <t>Dokumentace skutečného provedení stavby</t>
  </si>
  <si>
    <t>84</t>
  </si>
  <si>
    <t>Poznámka k položce:_x000d_
Dokumentace skutečného provedení stavby</t>
  </si>
  <si>
    <t>013274000</t>
  </si>
  <si>
    <t>Pasportizace objektu před započetím prací</t>
  </si>
  <si>
    <t>86</t>
  </si>
  <si>
    <t>Poznámka k položce:_x000d_
Pasportizace objektu před započetím prací</t>
  </si>
  <si>
    <t>013284000</t>
  </si>
  <si>
    <t>Pasportizace objektu po provedení prací</t>
  </si>
  <si>
    <t>88</t>
  </si>
  <si>
    <t>Poznámka k položce:_x000d_
Pasportizace objektu po provedení prací</t>
  </si>
  <si>
    <t>VRN3</t>
  </si>
  <si>
    <t>Zařízení staveniště</t>
  </si>
  <si>
    <t>030001000</t>
  </si>
  <si>
    <t>90</t>
  </si>
  <si>
    <t>Poznámka k položce:_x000d_
Zařízení staveniště</t>
  </si>
  <si>
    <t>VRN4</t>
  </si>
  <si>
    <t>Inženýrská činnost</t>
  </si>
  <si>
    <t>041103000</t>
  </si>
  <si>
    <t>Autorský dozor projektanta</t>
  </si>
  <si>
    <t>92</t>
  </si>
  <si>
    <t>Poznámka k položce:_x000d_
Autorský dozor projektanta</t>
  </si>
  <si>
    <t>041203000</t>
  </si>
  <si>
    <t>Technický dozor investora</t>
  </si>
  <si>
    <t>94</t>
  </si>
  <si>
    <t>Poznámka k položce:_x000d_
Technický dozor investora</t>
  </si>
  <si>
    <t>041414000</t>
  </si>
  <si>
    <t>Plán BOZP</t>
  </si>
  <si>
    <t>96</t>
  </si>
  <si>
    <t>Poznámka k položce:_x000d_
Plán BOZP</t>
  </si>
  <si>
    <t>49</t>
  </si>
  <si>
    <t>041424000</t>
  </si>
  <si>
    <t>Koordinátor BOZP</t>
  </si>
  <si>
    <t>98</t>
  </si>
  <si>
    <t>Poznámka k položce:_x000d_
Koordinátor BOZP</t>
  </si>
  <si>
    <t>041434000</t>
  </si>
  <si>
    <t>Technik BOZP</t>
  </si>
  <si>
    <t>100</t>
  </si>
  <si>
    <t>Poznámka k položce:_x000d_
Technik BOZP</t>
  </si>
  <si>
    <t>51</t>
  </si>
  <si>
    <t>043002000</t>
  </si>
  <si>
    <t>Zkoušky a ostatní měření - Měření osvětlení</t>
  </si>
  <si>
    <t>102</t>
  </si>
  <si>
    <t>Poznámka k položce:_x000d_
Zkoušky a ostatní měření</t>
  </si>
  <si>
    <t>049103000</t>
  </si>
  <si>
    <t>Náklady vzniklé v souvislosti s realizací stavby</t>
  </si>
  <si>
    <t>104</t>
  </si>
  <si>
    <t>Poznámka k položce:_x000d_
Náklady vzniklé v souvislosti s realizací stavby</t>
  </si>
  <si>
    <t>53</t>
  </si>
  <si>
    <t>049303000</t>
  </si>
  <si>
    <t>Náklady vzniklé v souvislosti s předáním stavby</t>
  </si>
  <si>
    <t>106</t>
  </si>
  <si>
    <t>Poznámka k položce:_x000d_
Náklady vzniklé v souvislosti s předáním stavby</t>
  </si>
  <si>
    <t>VRN7</t>
  </si>
  <si>
    <t>Provozní vlivy</t>
  </si>
  <si>
    <t>070001000</t>
  </si>
  <si>
    <t>108</t>
  </si>
  <si>
    <t>Poznámka k položce:_x000d_
Provozní vlivy</t>
  </si>
  <si>
    <t>55</t>
  </si>
  <si>
    <t>070001000.1</t>
  </si>
  <si>
    <t>110</t>
  </si>
  <si>
    <t>VRN9</t>
  </si>
  <si>
    <t>Ostatní náklady</t>
  </si>
  <si>
    <t>091002000</t>
  </si>
  <si>
    <t>Ostatní náklady související s objektem</t>
  </si>
  <si>
    <t>112</t>
  </si>
  <si>
    <t>Poznámka k položce:_x000d_
Ostatní náklady související s objektem</t>
  </si>
  <si>
    <t>57</t>
  </si>
  <si>
    <t>092002000</t>
  </si>
  <si>
    <t>Ostatní náklady související s provozem</t>
  </si>
  <si>
    <t>114</t>
  </si>
  <si>
    <t>Poznámka k položce:_x000d_
Ostatní náklady související s provozem</t>
  </si>
  <si>
    <t>094002000</t>
  </si>
  <si>
    <t>Ostatní náklady související s výstavbou</t>
  </si>
  <si>
    <t>116</t>
  </si>
  <si>
    <t>Poznámka k položce:_x000d_
Ostatní náklady související s výstavbou</t>
  </si>
  <si>
    <t>701b - Segmenty zastávky</t>
  </si>
  <si>
    <t>741372065</t>
  </si>
  <si>
    <t>Montáž svítidlo LED exteriérové přisazené nástěnné páskové lištové se zapojením vodičů</t>
  </si>
  <si>
    <t>Poznámka k položce:_x000d_
Montáž svítidel s integrovaným zdrojem LED se zapojením vodičů exteriérových přisazených nástěnných páskových lištových</t>
  </si>
  <si>
    <t>1122*1,05 "Přepočtené koeficientem množství</t>
  </si>
  <si>
    <t>ALU profil pro osazení na polykarbonátové sklo (pro tl. 11.9 – 13,5 mm) - Knihovna prvků položka 1.0</t>
  </si>
  <si>
    <t>Poznámka k položce:_x000d_
ALU profil pro osazení na polykarbonátové sklo (pro tl. 11.9 – 13,5 mm) - Knihovna prvků položka 1.0</t>
  </si>
  <si>
    <t>1178,1*1,08 "Přepočtené koeficientem množství</t>
  </si>
  <si>
    <t>RMAT0002</t>
  </si>
  <si>
    <t xml:space="preserve">Záslepka (koncovka) pro ALU profil 1.0  - Knihovna prvků položka 1.1</t>
  </si>
  <si>
    <t xml:space="preserve">Poznámka k položce:_x000d_
Záslepka (koncovka) pro ALU profil 1.0  - Knihovna prvků položka 1.1</t>
  </si>
  <si>
    <t>Ostatní - kabelová průchodka, ochrana kabelu</t>
  </si>
  <si>
    <t>Poznámka k položce:_x000d_
Ostatní - kabelová průchodka, ochrana kabelu</t>
  </si>
  <si>
    <t>tesnící materiál pro zvýšení krytí ALU profilu na IP67 bez obsahu rozpouštěděl - Knihovna prvků položka 1.2</t>
  </si>
  <si>
    <t>Poznámka k položce:_x000d_
tesnící materiál pro zvýšení krytí ALU profilu na IP67 bez obsahu rozpouštěděl - Knihovna prvků položka 1.2</t>
  </si>
  <si>
    <t>LED pásek digitální s čipem WS2814 – RGBW (teplá bílá), 60led/m, 24W/m, 12Vdc, šířka 10 mm, IP65 - Knihovna prvků položka 2.0</t>
  </si>
  <si>
    <t>Poznámka k položce:_x000d_
LED pásek digitální s čipem WS2814 – RGBW (teplá bílá), 60led/m, 24W/m, 12Vdc, šířka 10 mm, IP65 - Knihovna prvků položka 2.0</t>
  </si>
  <si>
    <t>Napájecí zdroj 320W, 12Vdc, IP67 - Knihovna prvků položka 3.0</t>
  </si>
  <si>
    <t>Poznámka k položce:_x000d_
Napájecí zdroj 320W, 12Vdc, IP67 - Knihovna prvků položka 3.0</t>
  </si>
  <si>
    <t>Napájecí zdroj 240W, 12Vdc, IP67 - Knihovna prvků položka 3.1</t>
  </si>
  <si>
    <t>Poznámka k položce:_x000d_
Napájecí zdroj 240W, 12Vdc, IP67 - Knihovna prvků položka 3.1</t>
  </si>
  <si>
    <t>Dělič digitálního signálu SPI - Knihovna prvků položka 4.0</t>
  </si>
  <si>
    <t>Poznámka k položce:_x000d_
Dělič digitálního signálu SPI - Knihovna prvků položka 4.0</t>
  </si>
  <si>
    <t>Box pro dělič signálu - položka 4.0, box v provedení IP68 (vč. vývodek 5ks) - Knihovna prvků položka 4.1</t>
  </si>
  <si>
    <t>Poznámka k položce:_x000d_
Box pro dělič signálu - položka 4.0, box v provedení IP68 (vč. vývodek 5ks) - Knihovna prvků položka 4.1</t>
  </si>
  <si>
    <t>T spojka kabelů IP68 - Knihovna prvků položka 5.0</t>
  </si>
  <si>
    <t>Poznámka k položce:_x000d_
T spojka kabelů IP68 - Knihovna prvků položka 5.0</t>
  </si>
  <si>
    <t>Přímá spojka kabelů IP68 - Knihovna prvků položka 5.1</t>
  </si>
  <si>
    <t>Poznámka k položce:_x000d_
Přímá spojka kabelů IP68 - Knihovna prvků položka 5.1</t>
  </si>
  <si>
    <t>3pin konektor IP68 - Knihovna prvků položka 6.0</t>
  </si>
  <si>
    <t>Poznámka k položce:_x000d_
3pin konektor IP68 - Knihovna prvků položka 6.0</t>
  </si>
  <si>
    <t>RMAT0013</t>
  </si>
  <si>
    <t>Kabel FTP Cat5E – venkovní - Knihovna prvků položka 7.0</t>
  </si>
  <si>
    <t>Poznámka k položce:_x000d_
Kabel FTP Cat5E – venkovní - Knihovna prvků položka 7.0</t>
  </si>
  <si>
    <t>1320*1,08 "Přepočtené koeficientem množství</t>
  </si>
  <si>
    <t>RMAT0014</t>
  </si>
  <si>
    <t>Konektor RJ45 Cat5E – stíněný - Knihovna prvků položka 7.1</t>
  </si>
  <si>
    <t>Poznámka k položce:_x000d_
Konektor RJ45 Cat5E – stíněný - Knihovna prvků položka 7.1</t>
  </si>
  <si>
    <t>RMAT0015</t>
  </si>
  <si>
    <t>Kabel H05VV-F 3Gx0,75 černá - Knihovna prvků položka 8.0</t>
  </si>
  <si>
    <t>Poznámka k položce:_x000d_
Kabel H05VV-F 3Gx0,75 černá - Knihovna prvků položka 8.0</t>
  </si>
  <si>
    <t>660*1,08 "Přepočtené koeficientem množství</t>
  </si>
  <si>
    <t>RMAT0016</t>
  </si>
  <si>
    <t>Montáž - kompletní elektroinstalace , zapojeni konektorů, zdrojů, LED pásků, Instalce profilu na plexisklo atd. pro jeden segment včetně zapojení kabeláže v kanálu</t>
  </si>
  <si>
    <t>Poznámka k položce:_x000d_
Montáž - kompletní elektroinstalace , zapojeni konektorů, zdrojů, LED pásků, Instalce profilu na plexisklo atd. pro jeden segment včetně zapojení kabeláže v kanálu</t>
  </si>
  <si>
    <t>RMAT0017</t>
  </si>
  <si>
    <t>Ostatní VRN (doprava / koordinace / dobrý materiál) pro jeden segment</t>
  </si>
  <si>
    <t>Poznámka k položce:_x000d_
Ostatní VRN (doprava / koordinace / dobrý materiál) pro jeden segment</t>
  </si>
  <si>
    <t xml:space="preserve">VON - Vedlejší a ostatní náklady stavby </t>
  </si>
  <si>
    <t xml:space="preserve">    VRN2 - Příprava staveniště</t>
  </si>
  <si>
    <t>012103000</t>
  </si>
  <si>
    <t>Geodetické práce před výstavbou</t>
  </si>
  <si>
    <t>657420968</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</si>
  <si>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</si>
  <si>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012303000</t>
  </si>
  <si>
    <t>Geodetické práce po výstavbě</t>
  </si>
  <si>
    <t>-1747966487</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</si>
  <si>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</si>
  <si>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</si>
  <si>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</si>
  <si>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-1426087518</t>
  </si>
  <si>
    <t>Poznámka k položce:_x000d_
V jednotkové ceně zahrnuty náklady na vypracování :_x000d_
-prováděcí / dílenské dokumentace pro provedení stavby vč. potřebných detailů_x000d_
(v JC jsou také zahrnuty náklady na provedení potřebných stavebních průzkumů)_x000d_
VEŠKERÉ FORMY A PŘEDÁNÍ SE ŘÍDÍ PODMÍNKAMI ZADÁVACÍ DOKUMENTACE STAVBY</t>
  </si>
  <si>
    <t>980460553</t>
  </si>
  <si>
    <t>Poznámka k položce:_x000d_
VEŠKERÉ FORMY A PŘEDÁNÍ SE ŘÍDÍ PODMÍNKAMI ZADÁVACÍ DOKUMENTACE STAVBY</t>
  </si>
  <si>
    <t>VRN2</t>
  </si>
  <si>
    <t>Příprava staveniště</t>
  </si>
  <si>
    <t>020001000</t>
  </si>
  <si>
    <t xml:space="preserve">Příprava staveniště </t>
  </si>
  <si>
    <t>759701033</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</si>
  <si>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</si>
  <si>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 xml:space="preserve">Zařízení staveniště </t>
  </si>
  <si>
    <t>1476285519</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</si>
  <si>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</si>
  <si>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035103001</t>
  </si>
  <si>
    <t>Pronájem ploch</t>
  </si>
  <si>
    <t>312942313</t>
  </si>
  <si>
    <t>Poznámka k položce:_x000d_
(plochy potřebné pro zařízení staveniště, které nejsou v majetku objednatele)</t>
  </si>
  <si>
    <t>039002000</t>
  </si>
  <si>
    <t>Zrušení zařízení staveniště</t>
  </si>
  <si>
    <t>284127190</t>
  </si>
  <si>
    <t>Poznámka k položce:_x000d_
-náklady zhotovitele spojené s kompletní likvidací zařízení staveniště vč. uvedení všech dotčených ploch do bezvadného stavu</t>
  </si>
  <si>
    <t>043103000</t>
  </si>
  <si>
    <t>Zkoušky bez rozlišení</t>
  </si>
  <si>
    <t>1674566379</t>
  </si>
  <si>
    <t xml:space="preserve">Poznámka k položce:_x000d_
Provedení všech zkoušek a revizí předepsaných projektovou a zadávací dokumentací, platnými normami, návodů k obsluze - (neuvedených v jednotlivých soupisech prací) </t>
  </si>
  <si>
    <t>045002000</t>
  </si>
  <si>
    <t xml:space="preserve">Kompletační a koordinační činnost </t>
  </si>
  <si>
    <t>-1794136167</t>
  </si>
  <si>
    <t>Poznámka k položce:_x000d_
-příprava předávací dokumentace dle ZD_x000d_
-ostatní kompletační činnost</t>
  </si>
  <si>
    <t>07110300r</t>
  </si>
  <si>
    <t xml:space="preserve">Dopravní a územní vlivy </t>
  </si>
  <si>
    <t>-1131537418</t>
  </si>
  <si>
    <t>Poznámka k položce:_x000d_
Náklady související se ztíženými podmínkami při provádění díla !!_x000d_
(+ ochrana a zakrytí určených prvků a konstrukcí - ZABEZPEČENÍ PŘED POŠKOZENÍM STAVEBNÍ ČINNOSTÍ)</t>
  </si>
  <si>
    <t>090001000</t>
  </si>
  <si>
    <t>-461841787</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</si>
  <si>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 řádné zajištění (při realizaci stavby) . Zpětné protokolární předání všech inženýrských sítí jednotlivým správcům vč. uvedení dotčených ploch do bezvadného stavu._x000d_
----------------------------------------------------------------------------_x000d_
-ostatní, jinde neuvedené, náklady potřebné k provedení a předání díla objednateli _ dle PD a TZ</t>
  </si>
  <si>
    <t>0900010R1</t>
  </si>
  <si>
    <t>Přechodné dopravní značení - komplet dopravně inženýrských opatření po dobu výstavby</t>
  </si>
  <si>
    <t>-1085346436</t>
  </si>
  <si>
    <t xml:space="preserve">Poznámka k položce:_x000d_
V jednotkové ceně zahrnuty náklady :_x000d_
-------------------------------------------------_x000d_
-Komplet dopravně inženýrských opatření po dobu výstavby	_x000d_
-Přechodné dopravní značení  - Hliníkové značky normální velikosti (Půjčení značení, dovoz, montáž, údržba, demontáž, odvoz), zakrytí stávajícího TDZ) včetně dalších nutných DIO	_x000d_
-Zpracování návrhu přechodného DZ dle bodu B.8.1 p) souhrnné zprávy včetně značení dočasných autobusových zastávek zajistí zhotovitel stavby na své náklady.	_x000d_
-Návrh provizorního dopravního značení včetně umístění dočasných autobusových zastávek náhradní autobusové dopravy a pěších tras pak musí zhotovitel projednat a nechat schválit příslušným	_x000d_
-DI PČR a silničním správním úřadem při jednání o zvláštím užívání a zároveň zajístí projednání  PDZ cestou Komise organizace řízení dopravy při O.K. a.s. 	_x000d_
VÝPIS NAVRŽENÉHO PŘECHODNÉHO DOPRAVNÍHO ZNAČENÍ _x000d_
PD - ESTETIZACE ZASTÁVKY KAROLINA II _x000d_
Navržené svislé přechodné dopravní značení _x000d_
Číslo a název  	 	 	 	 	Počet  	_x000d_
 	 	 	 	 	  	1. etapa  	     2.etapa _x000d_
B1 - Zákaz vjezdu všech vozidel v obou směrech 	                7ks                  7 ks_x000d_
B13 - Zákaz vjezdu vozidel, jejichž okamžitá hmotnost 	 	 	 _x000d_
         přesahuje vyznačenou mez 3,5t 	 	 	3ks 	        3ks _x000d_
B20a - Nejvyšší dovolená rychlost  	 	 	1ks 	        1ks _x000d_
B24a - Zákaz odbočování vpravo 	 	 	2ks 	        2ks _x000d_
B24b - Zákaz odbočování vlevo 	 	 	1ks 	        1ks _x000d_
B30 - Zákaz vstupu chodců 	 	 	 	6ks 	        6ks _x000d_
C2b - Přikázaný směr jízdy vpravo  	 	 	1ks 	         1ks _x000d_
E3a - Vzdálenost   	 	 	 	 	1ks 	         1ks _x000d_
E5 - Největší povolená hmotnost 	 	                2ks 	         2ks _x000d_
E13 - Text. 	 	 	 	 	7ks                    7ks _x000d_
IS11a - Návěst před objížďkou 	 	 	10ks 	        10ks _x000d_
IS11b,c - Směrová tabule pro vyznačení objížďky 	 	29ks 	        29ks _x000d_
IP10a - Slepá pozemní komunikace  	 	    	1ks 	          1ks _x000d_
IP22 - Změna organizace dopravy 	 	 	 7ks                    7ks _x000d_
IP18b - Snížení počtu jízdních pruhů  	 	 	4ks 	          4ks _x000d_
IJ4c - Zastávka autobusu  	 	 	 	- 	           2ks _x000d_
Z2 - Zábrana pro označení uzavírky   	 	 	90m 	          41m _x000d_
Z4a,b - Směrovací deska se šikmými pruhy   	 	20ks 	          20ks _x000d_
Výstražná světla typu 1 	 	 	 	45ks                   45ks _x000d_
--------------------------------------------------------------------------------------------------------	 	 	_x000d_
</t>
  </si>
  <si>
    <t>0900010R2</t>
  </si>
  <si>
    <t xml:space="preserve">Signální plány na úpravu SSZ přilehlých křižovatek vzhledem k vyvolaným omezením a změnám organizace dopravy při stavbě </t>
  </si>
  <si>
    <t>-1170870967</t>
  </si>
  <si>
    <t xml:space="preserve">Poznámka k položce:_x000d_
V jednotkové ceně zahrnuty náklady :_x000d_
-------------------------------------------------_x000d_
-přepočtení mezičasů, návrh úpravy signálních plánů, naprogramování, nahrání dat, případná optimalizace _x000d_
- prověření liniové koordinace a případná úprava _x000d_
-projednání, vydání Příkazu SSZ, kontrola během stavby, uvedení do původního stavu po ukončení stavby _x000d_
	_x000d_
</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</si>
</sst>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24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14"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7"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7"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8" fillId="0" borderId="5" xfId="0" applyFont="1" applyBorder="1" applyAlignment="1">
      <alignment horizontal="left" vertical="center"/>
    </xf>
    <xf numFmtId="0" fontId="0" fillId="0" borderId="5" xfId="0" applyFont="1" applyBorder="1" applyAlignment="1">
      <alignment vertical="center"/>
    </xf>
    <xf numFmtId="4" fontId="18"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9" fillId="0" borderId="0" xfId="0" applyNumberFormat="1" applyFont="1" applyAlignment="1">
      <alignment vertical="center"/>
    </xf>
    <xf numFmtId="0" fontId="19"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8"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3" fillId="5" borderId="6" xfId="0" applyFont="1" applyFill="1" applyBorder="1" applyAlignment="1">
      <alignment horizontal="center" vertical="center"/>
    </xf>
    <xf numFmtId="0" fontId="23" fillId="5" borderId="7" xfId="0" applyFont="1" applyFill="1" applyBorder="1" applyAlignment="1">
      <alignment horizontal="left" vertical="center"/>
    </xf>
    <xf numFmtId="0" fontId="0" fillId="5" borderId="7" xfId="0" applyFont="1" applyFill="1" applyBorder="1" applyAlignment="1">
      <alignment vertical="center"/>
    </xf>
    <xf numFmtId="0" fontId="23" fillId="5" borderId="7" xfId="0" applyFont="1" applyFill="1" applyBorder="1" applyAlignment="1">
      <alignment horizontal="center" vertical="center"/>
    </xf>
    <xf numFmtId="0" fontId="23" fillId="5" borderId="7" xfId="0" applyFont="1" applyFill="1" applyBorder="1" applyAlignment="1">
      <alignment horizontal="right" vertical="center"/>
    </xf>
    <xf numFmtId="0" fontId="23" fillId="5" borderId="8" xfId="0" applyFont="1" applyFill="1" applyBorder="1" applyAlignment="1">
      <alignment horizontal="left" vertical="center"/>
    </xf>
    <xf numFmtId="0" fontId="23" fillId="5"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Border="1" applyAlignment="1">
      <alignment vertical="center"/>
    </xf>
    <xf numFmtId="166" fontId="21" fillId="0" borderId="0" xfId="0" applyNumberFormat="1" applyFont="1" applyBorder="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lignment vertical="center"/>
    </xf>
    <xf numFmtId="0" fontId="28" fillId="0" borderId="0" xfId="0" applyFont="1" applyAlignment="1">
      <alignment vertical="center"/>
    </xf>
    <xf numFmtId="0" fontId="28" fillId="0" borderId="0" xfId="0" applyFont="1" applyAlignment="1">
      <alignment horizontal="left" vertical="center" wrapText="1"/>
    </xf>
    <xf numFmtId="0" fontId="29" fillId="0" borderId="0" xfId="0" applyFont="1" applyAlignment="1">
      <alignment vertical="center"/>
    </xf>
    <xf numFmtId="4" fontId="29" fillId="0" borderId="0" xfId="0" applyNumberFormat="1" applyFont="1" applyAlignment="1">
      <alignment vertical="center"/>
    </xf>
    <xf numFmtId="0" fontId="3" fillId="0" borderId="0" xfId="0" applyFont="1" applyAlignment="1">
      <alignment horizontal="center" vertical="center"/>
    </xf>
    <xf numFmtId="4" fontId="30" fillId="0" borderId="14" xfId="0" applyNumberFormat="1" applyFont="1" applyBorder="1" applyAlignment="1">
      <alignment vertical="center"/>
    </xf>
    <xf numFmtId="4" fontId="30" fillId="0" borderId="0" xfId="0" applyNumberFormat="1" applyFont="1" applyBorder="1" applyAlignment="1">
      <alignment vertical="center"/>
    </xf>
    <xf numFmtId="166" fontId="30" fillId="0" borderId="0" xfId="0" applyNumberFormat="1" applyFont="1" applyBorder="1" applyAlignment="1">
      <alignment vertical="center"/>
    </xf>
    <xf numFmtId="4" fontId="30" fillId="0" borderId="15" xfId="0" applyNumberFormat="1" applyFont="1" applyBorder="1" applyAlignment="1">
      <alignment vertical="center"/>
    </xf>
    <xf numFmtId="0" fontId="5" fillId="0" borderId="0" xfId="0" applyFont="1" applyAlignment="1">
      <alignment horizontal="left" vertical="center"/>
    </xf>
    <xf numFmtId="4" fontId="29" fillId="0" borderId="0" xfId="0" applyNumberFormat="1" applyFont="1" applyAlignment="1">
      <alignment horizontal="right" vertical="center"/>
    </xf>
    <xf numFmtId="0" fontId="31" fillId="0" borderId="0" xfId="0" applyFont="1" applyAlignment="1">
      <alignment horizontal="left" vertical="center" wrapText="1"/>
    </xf>
    <xf numFmtId="4" fontId="7" fillId="0" borderId="0" xfId="0" applyNumberFormat="1" applyFont="1" applyAlignment="1">
      <alignmen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Border="1" applyAlignment="1">
      <alignment vertical="center"/>
    </xf>
    <xf numFmtId="166" fontId="1" fillId="0" borderId="0" xfId="0" applyNumberFormat="1" applyFont="1" applyBorder="1" applyAlignment="1">
      <alignment vertical="center"/>
    </xf>
    <xf numFmtId="4" fontId="1" fillId="0" borderId="15" xfId="0" applyNumberFormat="1" applyFont="1" applyBorder="1" applyAlignment="1">
      <alignment vertical="center"/>
    </xf>
    <xf numFmtId="4" fontId="30" fillId="0" borderId="19" xfId="0" applyNumberFormat="1" applyFont="1" applyBorder="1" applyAlignment="1">
      <alignment vertical="center"/>
    </xf>
    <xf numFmtId="4" fontId="30" fillId="0" borderId="20" xfId="0" applyNumberFormat="1" applyFont="1" applyBorder="1" applyAlignment="1">
      <alignment vertical="center"/>
    </xf>
    <xf numFmtId="166" fontId="30" fillId="0" borderId="20" xfId="0" applyNumberFormat="1" applyFont="1" applyBorder="1" applyAlignment="1">
      <alignment vertical="center"/>
    </xf>
    <xf numFmtId="4" fontId="30" fillId="0" borderId="21" xfId="0" applyNumberFormat="1" applyFont="1" applyBorder="1" applyAlignment="1">
      <alignment vertical="center"/>
    </xf>
    <xf numFmtId="0" fontId="32"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8" fillId="0" borderId="0" xfId="0" applyFont="1" applyAlignment="1">
      <alignment horizontal="lef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5" borderId="0" xfId="0" applyFont="1" applyFill="1" applyAlignment="1">
      <alignment horizontal="left" vertical="center"/>
    </xf>
    <xf numFmtId="0" fontId="23" fillId="5" borderId="0" xfId="0" applyFont="1" applyFill="1" applyAlignment="1">
      <alignment horizontal="right" vertical="center"/>
    </xf>
    <xf numFmtId="0" fontId="33"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0" fillId="0" borderId="3" xfId="0" applyBorder="1" applyAlignment="1">
      <alignment horizontal="center" vertical="center" wrapText="1"/>
    </xf>
    <xf numFmtId="4" fontId="25" fillId="0" borderId="0" xfId="0" applyNumberFormat="1" applyFont="1" applyAlignment="1"/>
    <xf numFmtId="166" fontId="34" fillId="0" borderId="12" xfId="0" applyNumberFormat="1" applyFont="1" applyBorder="1" applyAlignment="1"/>
    <xf numFmtId="166" fontId="34" fillId="0" borderId="13" xfId="0" applyNumberFormat="1" applyFont="1" applyBorder="1" applyAlignment="1"/>
    <xf numFmtId="4" fontId="35"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3" xfId="0" applyFont="1" applyBorder="1" applyAlignment="1" applyProtection="1">
      <alignment vertical="center"/>
      <protection locked="0"/>
    </xf>
    <xf numFmtId="0" fontId="23" fillId="0" borderId="22" xfId="0" applyFont="1" applyBorder="1" applyAlignment="1" applyProtection="1">
      <alignment horizontal="center" vertical="center"/>
      <protection locked="0"/>
    </xf>
    <xf numFmtId="49" fontId="23" fillId="0" borderId="22" xfId="0" applyNumberFormat="1" applyFont="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22" xfId="0" applyFont="1" applyBorder="1" applyAlignment="1" applyProtection="1">
      <alignment horizontal="center" vertical="center" wrapText="1"/>
      <protection locked="0"/>
    </xf>
    <xf numFmtId="167" fontId="23" fillId="0" borderId="22" xfId="0" applyNumberFormat="1" applyFont="1" applyBorder="1" applyAlignment="1" applyProtection="1">
      <alignment vertical="center"/>
      <protection locked="0"/>
    </xf>
    <xf numFmtId="4" fontId="23" fillId="3"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protection locked="0"/>
    </xf>
    <xf numFmtId="0" fontId="24" fillId="3" borderId="14" xfId="0" applyFont="1" applyFill="1" applyBorder="1" applyAlignment="1" applyProtection="1">
      <alignment horizontal="left" vertical="center"/>
      <protection locked="0"/>
    </xf>
    <xf numFmtId="0" fontId="24" fillId="0" borderId="0" xfId="0" applyFont="1" applyBorder="1" applyAlignment="1">
      <alignment horizontal="center" vertical="center"/>
    </xf>
    <xf numFmtId="166" fontId="24" fillId="0" borderId="0" xfId="0" applyNumberFormat="1" applyFont="1" applyBorder="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lignment vertical="center"/>
    </xf>
    <xf numFmtId="0" fontId="36"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37" fillId="0" borderId="0" xfId="0" applyFont="1" applyAlignment="1">
      <alignment vertical="center" wrapText="1"/>
    </xf>
    <xf numFmtId="0" fontId="0" fillId="0" borderId="0" xfId="0" applyFont="1" applyAlignment="1" applyProtection="1">
      <alignment vertical="center"/>
      <protection locked="0"/>
    </xf>
    <xf numFmtId="0" fontId="0" fillId="0" borderId="14" xfId="0" applyFont="1" applyBorder="1" applyAlignment="1">
      <alignment vertical="center"/>
    </xf>
    <xf numFmtId="0" fontId="0" fillId="0" borderId="0" xfId="0" applyBorder="1" applyAlignment="1">
      <alignment vertical="center"/>
    </xf>
    <xf numFmtId="0" fontId="38" fillId="0" borderId="22" xfId="0" applyFont="1" applyBorder="1" applyAlignment="1" applyProtection="1">
      <alignment horizontal="center" vertical="center"/>
      <protection locked="0"/>
    </xf>
    <xf numFmtId="49" fontId="38" fillId="0" borderId="22" xfId="0" applyNumberFormat="1" applyFont="1" applyBorder="1" applyAlignment="1" applyProtection="1">
      <alignment horizontal="left" vertical="center" wrapText="1"/>
      <protection locked="0"/>
    </xf>
    <xf numFmtId="0" fontId="38" fillId="0" borderId="22" xfId="0" applyFont="1" applyBorder="1" applyAlignment="1" applyProtection="1">
      <alignment horizontal="left" vertical="center" wrapText="1"/>
      <protection locked="0"/>
    </xf>
    <xf numFmtId="0" fontId="38" fillId="0" borderId="22" xfId="0" applyFont="1" applyBorder="1" applyAlignment="1" applyProtection="1">
      <alignment horizontal="center" vertical="center" wrapText="1"/>
      <protection locked="0"/>
    </xf>
    <xf numFmtId="167" fontId="38" fillId="0" borderId="22" xfId="0" applyNumberFormat="1" applyFont="1" applyBorder="1" applyAlignment="1" applyProtection="1">
      <alignment vertical="center"/>
      <protection locked="0"/>
    </xf>
    <xf numFmtId="4" fontId="38" fillId="3"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protection locked="0"/>
    </xf>
    <xf numFmtId="0" fontId="39" fillId="0" borderId="3" xfId="0" applyFont="1" applyBorder="1" applyAlignment="1">
      <alignment vertical="center"/>
    </xf>
    <xf numFmtId="0" fontId="38" fillId="3" borderId="14" xfId="0" applyFont="1" applyFill="1" applyBorder="1" applyAlignment="1" applyProtection="1">
      <alignment horizontal="left" vertical="center"/>
      <protection locked="0"/>
    </xf>
    <xf numFmtId="0" fontId="38" fillId="0" borderId="0" xfId="0" applyFont="1" applyBorder="1" applyAlignment="1">
      <alignment horizontal="center"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0" xfId="0" applyFont="1" applyBorder="1" applyAlignment="1">
      <alignment vertical="center"/>
    </xf>
    <xf numFmtId="0" fontId="11" fillId="0" borderId="15" xfId="0" applyFont="1" applyBorder="1" applyAlignment="1">
      <alignment vertical="center"/>
    </xf>
    <xf numFmtId="0" fontId="24" fillId="3" borderId="19" xfId="0" applyFont="1" applyFill="1" applyBorder="1" applyAlignment="1" applyProtection="1">
      <alignment horizontal="left" vertical="center"/>
      <protection locked="0"/>
    </xf>
    <xf numFmtId="0" fontId="24" fillId="0" borderId="20" xfId="0" applyFont="1" applyBorder="1" applyAlignment="1">
      <alignment horizontal="center" vertical="center"/>
    </xf>
    <xf numFmtId="0" fontId="0" fillId="0" borderId="20" xfId="0" applyFont="1" applyBorder="1" applyAlignment="1">
      <alignment vertical="center"/>
    </xf>
    <xf numFmtId="166" fontId="24" fillId="0" borderId="20" xfId="0" applyNumberFormat="1" applyFont="1" applyBorder="1" applyAlignment="1">
      <alignment vertical="center"/>
    </xf>
    <xf numFmtId="166" fontId="24" fillId="0" borderId="21" xfId="0" applyNumberFormat="1"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0" xfId="0" applyFont="1" applyBorder="1" applyAlignment="1">
      <alignment vertical="center"/>
    </xf>
    <xf numFmtId="0" fontId="12" fillId="0" borderId="15" xfId="0" applyFont="1" applyBorder="1" applyAlignment="1">
      <alignment vertical="center"/>
    </xf>
    <xf numFmtId="167" fontId="23" fillId="3" borderId="22" xfId="0" applyNumberFormat="1" applyFont="1" applyFill="1" applyBorder="1" applyAlignment="1" applyProtection="1">
      <alignment vertical="center"/>
      <protection locked="0"/>
    </xf>
    <xf numFmtId="0" fontId="0" fillId="0" borderId="19" xfId="0" applyFont="1" applyBorder="1" applyAlignment="1">
      <alignment vertical="center"/>
    </xf>
    <xf numFmtId="0" fontId="0" fillId="0" borderId="20" xfId="0" applyBorder="1" applyAlignment="1">
      <alignment vertical="center"/>
    </xf>
    <xf numFmtId="0" fontId="0" fillId="0" borderId="21" xfId="0" applyFont="1" applyBorder="1" applyAlignment="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1</v>
      </c>
      <c r="BT1" s="17" t="s">
        <v>3</v>
      </c>
      <c r="BU1" s="17" t="s">
        <v>3</v>
      </c>
      <c r="BV1" s="17" t="s">
        <v>4</v>
      </c>
    </row>
    <row r="2" s="1" customFormat="1" ht="36.96" customHeight="1">
      <c r="AR2" s="18" t="s">
        <v>5</v>
      </c>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2"/>
      <c r="D4" s="23" t="s">
        <v>9</v>
      </c>
      <c r="AR4" s="22"/>
      <c r="AS4" s="24" t="s">
        <v>10</v>
      </c>
      <c r="BE4" s="25" t="s">
        <v>11</v>
      </c>
      <c r="BS4" s="19" t="s">
        <v>12</v>
      </c>
    </row>
    <row r="5" s="1" customFormat="1" ht="12" customHeight="1">
      <c r="B5" s="22"/>
      <c r="D5" s="26" t="s">
        <v>13</v>
      </c>
      <c r="K5" s="27"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22"/>
      <c r="BE5" s="28" t="s">
        <v>15</v>
      </c>
      <c r="BS5" s="19" t="s">
        <v>6</v>
      </c>
    </row>
    <row r="6" s="1" customFormat="1" ht="36.96" customHeight="1">
      <c r="B6" s="22"/>
      <c r="D6" s="29" t="s">
        <v>16</v>
      </c>
      <c r="K6" s="30"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22"/>
      <c r="BE6" s="31"/>
      <c r="BS6" s="19" t="s">
        <v>6</v>
      </c>
    </row>
    <row r="7" s="1" customFormat="1" ht="12" customHeight="1">
      <c r="B7" s="22"/>
      <c r="D7" s="32" t="s">
        <v>18</v>
      </c>
      <c r="K7" s="27" t="s">
        <v>1</v>
      </c>
      <c r="AK7" s="32" t="s">
        <v>19</v>
      </c>
      <c r="AN7" s="27" t="s">
        <v>1</v>
      </c>
      <c r="AR7" s="22"/>
      <c r="BE7" s="31"/>
      <c r="BS7" s="19" t="s">
        <v>6</v>
      </c>
    </row>
    <row r="8" s="1" customFormat="1" ht="12" customHeight="1">
      <c r="B8" s="22"/>
      <c r="D8" s="32" t="s">
        <v>20</v>
      </c>
      <c r="K8" s="27" t="s">
        <v>21</v>
      </c>
      <c r="AK8" s="32" t="s">
        <v>22</v>
      </c>
      <c r="AN8" s="33" t="s">
        <v>23</v>
      </c>
      <c r="AR8" s="22"/>
      <c r="BE8" s="31"/>
      <c r="BS8" s="19" t="s">
        <v>6</v>
      </c>
    </row>
    <row r="9" s="1" customFormat="1" ht="14.4" customHeight="1">
      <c r="B9" s="22"/>
      <c r="AR9" s="22"/>
      <c r="BE9" s="31"/>
      <c r="BS9" s="19" t="s">
        <v>6</v>
      </c>
    </row>
    <row r="10" s="1" customFormat="1" ht="12" customHeight="1">
      <c r="B10" s="22"/>
      <c r="D10" s="32" t="s">
        <v>24</v>
      </c>
      <c r="AK10" s="32" t="s">
        <v>25</v>
      </c>
      <c r="AN10" s="27" t="s">
        <v>1</v>
      </c>
      <c r="AR10" s="22"/>
      <c r="BE10" s="31"/>
      <c r="BS10" s="19" t="s">
        <v>6</v>
      </c>
    </row>
    <row r="11" s="1" customFormat="1" ht="18.48" customHeight="1">
      <c r="B11" s="22"/>
      <c r="E11" s="27" t="s">
        <v>26</v>
      </c>
      <c r="AK11" s="32" t="s">
        <v>27</v>
      </c>
      <c r="AN11" s="27" t="s">
        <v>1</v>
      </c>
      <c r="AR11" s="22"/>
      <c r="BE11" s="31"/>
      <c r="BS11" s="19" t="s">
        <v>6</v>
      </c>
    </row>
    <row r="12" s="1" customFormat="1" ht="6.96" customHeight="1">
      <c r="B12" s="22"/>
      <c r="AR12" s="22"/>
      <c r="BE12" s="31"/>
      <c r="BS12" s="19" t="s">
        <v>6</v>
      </c>
    </row>
    <row r="13" s="1" customFormat="1" ht="12" customHeight="1">
      <c r="B13" s="22"/>
      <c r="D13" s="32" t="s">
        <v>28</v>
      </c>
      <c r="AK13" s="32" t="s">
        <v>25</v>
      </c>
      <c r="AN13" s="34" t="s">
        <v>29</v>
      </c>
      <c r="AR13" s="22"/>
      <c r="BE13" s="31"/>
      <c r="BS13" s="19" t="s">
        <v>6</v>
      </c>
    </row>
    <row r="14">
      <c r="B14" s="22"/>
      <c r="E14" s="34" t="s">
        <v>29</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2" t="s">
        <v>27</v>
      </c>
      <c r="AN14" s="34" t="s">
        <v>29</v>
      </c>
      <c r="AR14" s="22"/>
      <c r="BE14" s="31"/>
      <c r="BS14" s="19" t="s">
        <v>6</v>
      </c>
    </row>
    <row r="15" s="1" customFormat="1" ht="6.96" customHeight="1">
      <c r="B15" s="22"/>
      <c r="AR15" s="22"/>
      <c r="BE15" s="31"/>
      <c r="BS15" s="19" t="s">
        <v>3</v>
      </c>
    </row>
    <row r="16" s="1" customFormat="1" ht="12" customHeight="1">
      <c r="B16" s="22"/>
      <c r="D16" s="32" t="s">
        <v>30</v>
      </c>
      <c r="AK16" s="32" t="s">
        <v>25</v>
      </c>
      <c r="AN16" s="27" t="s">
        <v>1</v>
      </c>
      <c r="AR16" s="22"/>
      <c r="BE16" s="31"/>
      <c r="BS16" s="19" t="s">
        <v>3</v>
      </c>
    </row>
    <row r="17" s="1" customFormat="1" ht="18.48" customHeight="1">
      <c r="B17" s="22"/>
      <c r="E17" s="27" t="s">
        <v>31</v>
      </c>
      <c r="AK17" s="32" t="s">
        <v>27</v>
      </c>
      <c r="AN17" s="27" t="s">
        <v>1</v>
      </c>
      <c r="AR17" s="22"/>
      <c r="BE17" s="31"/>
      <c r="BS17" s="19" t="s">
        <v>32</v>
      </c>
    </row>
    <row r="18" s="1" customFormat="1" ht="6.96" customHeight="1">
      <c r="B18" s="22"/>
      <c r="AR18" s="22"/>
      <c r="BE18" s="31"/>
      <c r="BS18" s="19" t="s">
        <v>6</v>
      </c>
    </row>
    <row r="19" s="1" customFormat="1" ht="12" customHeight="1">
      <c r="B19" s="22"/>
      <c r="D19" s="32" t="s">
        <v>33</v>
      </c>
      <c r="AK19" s="32" t="s">
        <v>25</v>
      </c>
      <c r="AN19" s="27" t="s">
        <v>1</v>
      </c>
      <c r="AR19" s="22"/>
      <c r="BE19" s="31"/>
      <c r="BS19" s="19" t="s">
        <v>6</v>
      </c>
    </row>
    <row r="20" s="1" customFormat="1" ht="18.48" customHeight="1">
      <c r="B20" s="22"/>
      <c r="E20" s="27" t="s">
        <v>34</v>
      </c>
      <c r="AK20" s="32" t="s">
        <v>27</v>
      </c>
      <c r="AN20" s="27" t="s">
        <v>1</v>
      </c>
      <c r="AR20" s="22"/>
      <c r="BE20" s="31"/>
      <c r="BS20" s="19" t="s">
        <v>32</v>
      </c>
    </row>
    <row r="21" s="1" customFormat="1" ht="6.96" customHeight="1">
      <c r="B21" s="22"/>
      <c r="AR21" s="22"/>
      <c r="BE21" s="31"/>
    </row>
    <row r="22" s="1" customFormat="1" ht="12" customHeight="1">
      <c r="B22" s="22"/>
      <c r="D22" s="32" t="s">
        <v>35</v>
      </c>
      <c r="AR22" s="22"/>
      <c r="BE22" s="31"/>
    </row>
    <row r="23" s="1" customFormat="1" ht="107.25" customHeight="1">
      <c r="B23" s="22"/>
      <c r="E23" s="36" t="s">
        <v>36</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R23" s="22"/>
      <c r="BE23" s="31"/>
    </row>
    <row r="24" s="1" customFormat="1" ht="6.96" customHeight="1">
      <c r="B24" s="22"/>
      <c r="AR24" s="22"/>
      <c r="BE24" s="31"/>
    </row>
    <row r="25" s="1" customFormat="1" ht="6.96" customHeight="1">
      <c r="B25" s="22"/>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R25" s="22"/>
      <c r="BE25" s="31"/>
    </row>
    <row r="26" s="2" customFormat="1" ht="25.92" customHeight="1">
      <c r="A26" s="38"/>
      <c r="B26" s="39"/>
      <c r="C26" s="38"/>
      <c r="D26" s="40" t="s">
        <v>37</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2">
        <f>ROUND(AG94,2)</f>
        <v>0</v>
      </c>
      <c r="AL26" s="41"/>
      <c r="AM26" s="41"/>
      <c r="AN26" s="41"/>
      <c r="AO26" s="41"/>
      <c r="AP26" s="38"/>
      <c r="AQ26" s="38"/>
      <c r="AR26" s="39"/>
      <c r="BE26" s="31"/>
    </row>
    <row r="27" s="2" customFormat="1" ht="6.96" customHeight="1">
      <c r="A27" s="38"/>
      <c r="B27" s="39"/>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9"/>
      <c r="BE27" s="31"/>
    </row>
    <row r="28" s="2" customFormat="1">
      <c r="A28" s="38"/>
      <c r="B28" s="39"/>
      <c r="C28" s="38"/>
      <c r="D28" s="38"/>
      <c r="E28" s="38"/>
      <c r="F28" s="38"/>
      <c r="G28" s="38"/>
      <c r="H28" s="38"/>
      <c r="I28" s="38"/>
      <c r="J28" s="38"/>
      <c r="K28" s="38"/>
      <c r="L28" s="43" t="s">
        <v>38</v>
      </c>
      <c r="M28" s="43"/>
      <c r="N28" s="43"/>
      <c r="O28" s="43"/>
      <c r="P28" s="43"/>
      <c r="Q28" s="38"/>
      <c r="R28" s="38"/>
      <c r="S28" s="38"/>
      <c r="T28" s="38"/>
      <c r="U28" s="38"/>
      <c r="V28" s="38"/>
      <c r="W28" s="43" t="s">
        <v>39</v>
      </c>
      <c r="X28" s="43"/>
      <c r="Y28" s="43"/>
      <c r="Z28" s="43"/>
      <c r="AA28" s="43"/>
      <c r="AB28" s="43"/>
      <c r="AC28" s="43"/>
      <c r="AD28" s="43"/>
      <c r="AE28" s="43"/>
      <c r="AF28" s="38"/>
      <c r="AG28" s="38"/>
      <c r="AH28" s="38"/>
      <c r="AI28" s="38"/>
      <c r="AJ28" s="38"/>
      <c r="AK28" s="43" t="s">
        <v>40</v>
      </c>
      <c r="AL28" s="43"/>
      <c r="AM28" s="43"/>
      <c r="AN28" s="43"/>
      <c r="AO28" s="43"/>
      <c r="AP28" s="38"/>
      <c r="AQ28" s="38"/>
      <c r="AR28" s="39"/>
      <c r="BE28" s="31"/>
    </row>
    <row r="29" s="3" customFormat="1" ht="14.4" customHeight="1">
      <c r="A29" s="3"/>
      <c r="B29" s="44"/>
      <c r="C29" s="3"/>
      <c r="D29" s="32" t="s">
        <v>41</v>
      </c>
      <c r="E29" s="3"/>
      <c r="F29" s="32" t="s">
        <v>42</v>
      </c>
      <c r="G29" s="3"/>
      <c r="H29" s="3"/>
      <c r="I29" s="3"/>
      <c r="J29" s="3"/>
      <c r="K29" s="3"/>
      <c r="L29" s="45">
        <v>0.20999999999999999</v>
      </c>
      <c r="M29" s="3"/>
      <c r="N29" s="3"/>
      <c r="O29" s="3"/>
      <c r="P29" s="3"/>
      <c r="Q29" s="3"/>
      <c r="R29" s="3"/>
      <c r="S29" s="3"/>
      <c r="T29" s="3"/>
      <c r="U29" s="3"/>
      <c r="V29" s="3"/>
      <c r="W29" s="46">
        <f>ROUND(AZ94, 2)</f>
        <v>0</v>
      </c>
      <c r="X29" s="3"/>
      <c r="Y29" s="3"/>
      <c r="Z29" s="3"/>
      <c r="AA29" s="3"/>
      <c r="AB29" s="3"/>
      <c r="AC29" s="3"/>
      <c r="AD29" s="3"/>
      <c r="AE29" s="3"/>
      <c r="AF29" s="3"/>
      <c r="AG29" s="3"/>
      <c r="AH29" s="3"/>
      <c r="AI29" s="3"/>
      <c r="AJ29" s="3"/>
      <c r="AK29" s="46">
        <f>ROUND(AV94, 2)</f>
        <v>0</v>
      </c>
      <c r="AL29" s="3"/>
      <c r="AM29" s="3"/>
      <c r="AN29" s="3"/>
      <c r="AO29" s="3"/>
      <c r="AP29" s="3"/>
      <c r="AQ29" s="3"/>
      <c r="AR29" s="44"/>
      <c r="BE29" s="47"/>
    </row>
    <row r="30" s="3" customFormat="1" ht="14.4" customHeight="1">
      <c r="A30" s="3"/>
      <c r="B30" s="44"/>
      <c r="C30" s="3"/>
      <c r="D30" s="3"/>
      <c r="E30" s="3"/>
      <c r="F30" s="32" t="s">
        <v>43</v>
      </c>
      <c r="G30" s="3"/>
      <c r="H30" s="3"/>
      <c r="I30" s="3"/>
      <c r="J30" s="3"/>
      <c r="K30" s="3"/>
      <c r="L30" s="45">
        <v>0.12</v>
      </c>
      <c r="M30" s="3"/>
      <c r="N30" s="3"/>
      <c r="O30" s="3"/>
      <c r="P30" s="3"/>
      <c r="Q30" s="3"/>
      <c r="R30" s="3"/>
      <c r="S30" s="3"/>
      <c r="T30" s="3"/>
      <c r="U30" s="3"/>
      <c r="V30" s="3"/>
      <c r="W30" s="46">
        <f>ROUND(BA94, 2)</f>
        <v>0</v>
      </c>
      <c r="X30" s="3"/>
      <c r="Y30" s="3"/>
      <c r="Z30" s="3"/>
      <c r="AA30" s="3"/>
      <c r="AB30" s="3"/>
      <c r="AC30" s="3"/>
      <c r="AD30" s="3"/>
      <c r="AE30" s="3"/>
      <c r="AF30" s="3"/>
      <c r="AG30" s="3"/>
      <c r="AH30" s="3"/>
      <c r="AI30" s="3"/>
      <c r="AJ30" s="3"/>
      <c r="AK30" s="46">
        <f>ROUND(AW94, 2)</f>
        <v>0</v>
      </c>
      <c r="AL30" s="3"/>
      <c r="AM30" s="3"/>
      <c r="AN30" s="3"/>
      <c r="AO30" s="3"/>
      <c r="AP30" s="3"/>
      <c r="AQ30" s="3"/>
      <c r="AR30" s="44"/>
      <c r="BE30" s="47"/>
    </row>
    <row r="31" hidden="1" s="3" customFormat="1" ht="14.4" customHeight="1">
      <c r="A31" s="3"/>
      <c r="B31" s="44"/>
      <c r="C31" s="3"/>
      <c r="D31" s="3"/>
      <c r="E31" s="3"/>
      <c r="F31" s="32" t="s">
        <v>44</v>
      </c>
      <c r="G31" s="3"/>
      <c r="H31" s="3"/>
      <c r="I31" s="3"/>
      <c r="J31" s="3"/>
      <c r="K31" s="3"/>
      <c r="L31" s="45">
        <v>0.20999999999999999</v>
      </c>
      <c r="M31" s="3"/>
      <c r="N31" s="3"/>
      <c r="O31" s="3"/>
      <c r="P31" s="3"/>
      <c r="Q31" s="3"/>
      <c r="R31" s="3"/>
      <c r="S31" s="3"/>
      <c r="T31" s="3"/>
      <c r="U31" s="3"/>
      <c r="V31" s="3"/>
      <c r="W31" s="46">
        <f>ROUND(BB94, 2)</f>
        <v>0</v>
      </c>
      <c r="X31" s="3"/>
      <c r="Y31" s="3"/>
      <c r="Z31" s="3"/>
      <c r="AA31" s="3"/>
      <c r="AB31" s="3"/>
      <c r="AC31" s="3"/>
      <c r="AD31" s="3"/>
      <c r="AE31" s="3"/>
      <c r="AF31" s="3"/>
      <c r="AG31" s="3"/>
      <c r="AH31" s="3"/>
      <c r="AI31" s="3"/>
      <c r="AJ31" s="3"/>
      <c r="AK31" s="46">
        <v>0</v>
      </c>
      <c r="AL31" s="3"/>
      <c r="AM31" s="3"/>
      <c r="AN31" s="3"/>
      <c r="AO31" s="3"/>
      <c r="AP31" s="3"/>
      <c r="AQ31" s="3"/>
      <c r="AR31" s="44"/>
      <c r="BE31" s="47"/>
    </row>
    <row r="32" hidden="1" s="3" customFormat="1" ht="14.4" customHeight="1">
      <c r="A32" s="3"/>
      <c r="B32" s="44"/>
      <c r="C32" s="3"/>
      <c r="D32" s="3"/>
      <c r="E32" s="3"/>
      <c r="F32" s="32" t="s">
        <v>45</v>
      </c>
      <c r="G32" s="3"/>
      <c r="H32" s="3"/>
      <c r="I32" s="3"/>
      <c r="J32" s="3"/>
      <c r="K32" s="3"/>
      <c r="L32" s="45">
        <v>0.12</v>
      </c>
      <c r="M32" s="3"/>
      <c r="N32" s="3"/>
      <c r="O32" s="3"/>
      <c r="P32" s="3"/>
      <c r="Q32" s="3"/>
      <c r="R32" s="3"/>
      <c r="S32" s="3"/>
      <c r="T32" s="3"/>
      <c r="U32" s="3"/>
      <c r="V32" s="3"/>
      <c r="W32" s="46">
        <f>ROUND(BC94, 2)</f>
        <v>0</v>
      </c>
      <c r="X32" s="3"/>
      <c r="Y32" s="3"/>
      <c r="Z32" s="3"/>
      <c r="AA32" s="3"/>
      <c r="AB32" s="3"/>
      <c r="AC32" s="3"/>
      <c r="AD32" s="3"/>
      <c r="AE32" s="3"/>
      <c r="AF32" s="3"/>
      <c r="AG32" s="3"/>
      <c r="AH32" s="3"/>
      <c r="AI32" s="3"/>
      <c r="AJ32" s="3"/>
      <c r="AK32" s="46">
        <v>0</v>
      </c>
      <c r="AL32" s="3"/>
      <c r="AM32" s="3"/>
      <c r="AN32" s="3"/>
      <c r="AO32" s="3"/>
      <c r="AP32" s="3"/>
      <c r="AQ32" s="3"/>
      <c r="AR32" s="44"/>
      <c r="BE32" s="47"/>
    </row>
    <row r="33" hidden="1" s="3" customFormat="1" ht="14.4" customHeight="1">
      <c r="A33" s="3"/>
      <c r="B33" s="44"/>
      <c r="C33" s="3"/>
      <c r="D33" s="3"/>
      <c r="E33" s="3"/>
      <c r="F33" s="32" t="s">
        <v>46</v>
      </c>
      <c r="G33" s="3"/>
      <c r="H33" s="3"/>
      <c r="I33" s="3"/>
      <c r="J33" s="3"/>
      <c r="K33" s="3"/>
      <c r="L33" s="45">
        <v>0</v>
      </c>
      <c r="M33" s="3"/>
      <c r="N33" s="3"/>
      <c r="O33" s="3"/>
      <c r="P33" s="3"/>
      <c r="Q33" s="3"/>
      <c r="R33" s="3"/>
      <c r="S33" s="3"/>
      <c r="T33" s="3"/>
      <c r="U33" s="3"/>
      <c r="V33" s="3"/>
      <c r="W33" s="46">
        <f>ROUND(BD94, 2)</f>
        <v>0</v>
      </c>
      <c r="X33" s="3"/>
      <c r="Y33" s="3"/>
      <c r="Z33" s="3"/>
      <c r="AA33" s="3"/>
      <c r="AB33" s="3"/>
      <c r="AC33" s="3"/>
      <c r="AD33" s="3"/>
      <c r="AE33" s="3"/>
      <c r="AF33" s="3"/>
      <c r="AG33" s="3"/>
      <c r="AH33" s="3"/>
      <c r="AI33" s="3"/>
      <c r="AJ33" s="3"/>
      <c r="AK33" s="46">
        <v>0</v>
      </c>
      <c r="AL33" s="3"/>
      <c r="AM33" s="3"/>
      <c r="AN33" s="3"/>
      <c r="AO33" s="3"/>
      <c r="AP33" s="3"/>
      <c r="AQ33" s="3"/>
      <c r="AR33" s="44"/>
      <c r="BE33" s="47"/>
    </row>
    <row r="34" s="2" customFormat="1" ht="6.96" customHeight="1">
      <c r="A34" s="38"/>
      <c r="B34" s="39"/>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9"/>
      <c r="BE34" s="31"/>
    </row>
    <row r="35" s="2" customFormat="1" ht="25.92" customHeight="1">
      <c r="A35" s="38"/>
      <c r="B35" s="39"/>
      <c r="C35" s="48"/>
      <c r="D35" s="49" t="s">
        <v>47</v>
      </c>
      <c r="E35" s="50"/>
      <c r="F35" s="50"/>
      <c r="G35" s="50"/>
      <c r="H35" s="50"/>
      <c r="I35" s="50"/>
      <c r="J35" s="50"/>
      <c r="K35" s="50"/>
      <c r="L35" s="50"/>
      <c r="M35" s="50"/>
      <c r="N35" s="50"/>
      <c r="O35" s="50"/>
      <c r="P35" s="50"/>
      <c r="Q35" s="50"/>
      <c r="R35" s="50"/>
      <c r="S35" s="50"/>
      <c r="T35" s="51" t="s">
        <v>48</v>
      </c>
      <c r="U35" s="50"/>
      <c r="V35" s="50"/>
      <c r="W35" s="50"/>
      <c r="X35" s="52" t="s">
        <v>49</v>
      </c>
      <c r="Y35" s="50"/>
      <c r="Z35" s="50"/>
      <c r="AA35" s="50"/>
      <c r="AB35" s="50"/>
      <c r="AC35" s="50"/>
      <c r="AD35" s="50"/>
      <c r="AE35" s="50"/>
      <c r="AF35" s="50"/>
      <c r="AG35" s="50"/>
      <c r="AH35" s="50"/>
      <c r="AI35" s="50"/>
      <c r="AJ35" s="50"/>
      <c r="AK35" s="53">
        <f>SUM(AK26:AK33)</f>
        <v>0</v>
      </c>
      <c r="AL35" s="50"/>
      <c r="AM35" s="50"/>
      <c r="AN35" s="50"/>
      <c r="AO35" s="54"/>
      <c r="AP35" s="48"/>
      <c r="AQ35" s="48"/>
      <c r="AR35" s="39"/>
      <c r="BE35" s="38"/>
    </row>
    <row r="36" s="2" customFormat="1" ht="6.96" customHeight="1">
      <c r="A36" s="38"/>
      <c r="B36" s="39"/>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9"/>
      <c r="BE36" s="38"/>
    </row>
    <row r="37" s="2" customFormat="1" ht="14.4" customHeight="1">
      <c r="A37" s="38"/>
      <c r="B37" s="39"/>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9"/>
      <c r="BE37" s="38"/>
    </row>
    <row r="38" s="1" customFormat="1" ht="14.4" customHeight="1">
      <c r="B38" s="22"/>
      <c r="AR38" s="22"/>
    </row>
    <row r="39" s="1" customFormat="1" ht="14.4" customHeight="1">
      <c r="B39" s="22"/>
      <c r="AR39" s="22"/>
    </row>
    <row r="40" s="1" customFormat="1" ht="14.4" customHeight="1">
      <c r="B40" s="22"/>
      <c r="AR40" s="22"/>
    </row>
    <row r="41" s="1" customFormat="1" ht="14.4" customHeight="1">
      <c r="B41" s="22"/>
      <c r="AR41" s="22"/>
    </row>
    <row r="42" s="1" customFormat="1" ht="14.4" customHeight="1">
      <c r="B42" s="22"/>
      <c r="AR42" s="22"/>
    </row>
    <row r="43" s="1" customFormat="1" ht="14.4" customHeight="1">
      <c r="B43" s="22"/>
      <c r="AR43" s="22"/>
    </row>
    <row r="44" s="1" customFormat="1" ht="14.4" customHeight="1">
      <c r="B44" s="22"/>
      <c r="AR44" s="22"/>
    </row>
    <row r="45" s="1" customFormat="1" ht="14.4" customHeight="1">
      <c r="B45" s="22"/>
      <c r="AR45" s="22"/>
    </row>
    <row r="46" s="1" customFormat="1" ht="14.4" customHeight="1">
      <c r="B46" s="22"/>
      <c r="AR46" s="22"/>
    </row>
    <row r="47" s="1" customFormat="1" ht="14.4" customHeight="1">
      <c r="B47" s="22"/>
      <c r="AR47" s="22"/>
    </row>
    <row r="48" s="1" customFormat="1" ht="14.4" customHeight="1">
      <c r="B48" s="22"/>
      <c r="AR48" s="22"/>
    </row>
    <row r="49" s="2" customFormat="1" ht="14.4" customHeight="1">
      <c r="B49" s="55"/>
      <c r="D49" s="56" t="s">
        <v>50</v>
      </c>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6" t="s">
        <v>51</v>
      </c>
      <c r="AI49" s="57"/>
      <c r="AJ49" s="57"/>
      <c r="AK49" s="57"/>
      <c r="AL49" s="57"/>
      <c r="AM49" s="57"/>
      <c r="AN49" s="57"/>
      <c r="AO49" s="57"/>
      <c r="AR49" s="55"/>
    </row>
    <row r="50">
      <c r="B50" s="22"/>
      <c r="AR50" s="22"/>
    </row>
    <row r="51">
      <c r="B51" s="22"/>
      <c r="AR51" s="22"/>
    </row>
    <row r="52">
      <c r="B52" s="22"/>
      <c r="AR52" s="22"/>
    </row>
    <row r="53">
      <c r="B53" s="22"/>
      <c r="AR53" s="22"/>
    </row>
    <row r="54">
      <c r="B54" s="22"/>
      <c r="AR54" s="22"/>
    </row>
    <row r="55">
      <c r="B55" s="22"/>
      <c r="AR55" s="22"/>
    </row>
    <row r="56">
      <c r="B56" s="22"/>
      <c r="AR56" s="22"/>
    </row>
    <row r="57">
      <c r="B57" s="22"/>
      <c r="AR57" s="22"/>
    </row>
    <row r="58">
      <c r="B58" s="22"/>
      <c r="AR58" s="22"/>
    </row>
    <row r="59">
      <c r="B59" s="22"/>
      <c r="AR59" s="22"/>
    </row>
    <row r="60" s="2" customFormat="1">
      <c r="A60" s="38"/>
      <c r="B60" s="39"/>
      <c r="C60" s="38"/>
      <c r="D60" s="58" t="s">
        <v>52</v>
      </c>
      <c r="E60" s="41"/>
      <c r="F60" s="41"/>
      <c r="G60" s="41"/>
      <c r="H60" s="41"/>
      <c r="I60" s="41"/>
      <c r="J60" s="41"/>
      <c r="K60" s="41"/>
      <c r="L60" s="41"/>
      <c r="M60" s="41"/>
      <c r="N60" s="41"/>
      <c r="O60" s="41"/>
      <c r="P60" s="41"/>
      <c r="Q60" s="41"/>
      <c r="R60" s="41"/>
      <c r="S60" s="41"/>
      <c r="T60" s="41"/>
      <c r="U60" s="41"/>
      <c r="V60" s="58" t="s">
        <v>53</v>
      </c>
      <c r="W60" s="41"/>
      <c r="X60" s="41"/>
      <c r="Y60" s="41"/>
      <c r="Z60" s="41"/>
      <c r="AA60" s="41"/>
      <c r="AB60" s="41"/>
      <c r="AC60" s="41"/>
      <c r="AD60" s="41"/>
      <c r="AE60" s="41"/>
      <c r="AF60" s="41"/>
      <c r="AG60" s="41"/>
      <c r="AH60" s="58" t="s">
        <v>52</v>
      </c>
      <c r="AI60" s="41"/>
      <c r="AJ60" s="41"/>
      <c r="AK60" s="41"/>
      <c r="AL60" s="41"/>
      <c r="AM60" s="58" t="s">
        <v>53</v>
      </c>
      <c r="AN60" s="41"/>
      <c r="AO60" s="41"/>
      <c r="AP60" s="38"/>
      <c r="AQ60" s="38"/>
      <c r="AR60" s="39"/>
      <c r="BE60" s="38"/>
    </row>
    <row r="61">
      <c r="B61" s="22"/>
      <c r="AR61" s="22"/>
    </row>
    <row r="62">
      <c r="B62" s="22"/>
      <c r="AR62" s="22"/>
    </row>
    <row r="63">
      <c r="B63" s="22"/>
      <c r="AR63" s="22"/>
    </row>
    <row r="64" s="2" customFormat="1">
      <c r="A64" s="38"/>
      <c r="B64" s="39"/>
      <c r="C64" s="38"/>
      <c r="D64" s="56" t="s">
        <v>54</v>
      </c>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6" t="s">
        <v>55</v>
      </c>
      <c r="AI64" s="59"/>
      <c r="AJ64" s="59"/>
      <c r="AK64" s="59"/>
      <c r="AL64" s="59"/>
      <c r="AM64" s="59"/>
      <c r="AN64" s="59"/>
      <c r="AO64" s="59"/>
      <c r="AP64" s="38"/>
      <c r="AQ64" s="38"/>
      <c r="AR64" s="39"/>
      <c r="BE64" s="38"/>
    </row>
    <row r="65">
      <c r="B65" s="22"/>
      <c r="AR65" s="22"/>
    </row>
    <row r="66">
      <c r="B66" s="22"/>
      <c r="AR66" s="22"/>
    </row>
    <row r="67">
      <c r="B67" s="22"/>
      <c r="AR67" s="22"/>
    </row>
    <row r="68">
      <c r="B68" s="22"/>
      <c r="AR68" s="22"/>
    </row>
    <row r="69">
      <c r="B69" s="22"/>
      <c r="AR69" s="22"/>
    </row>
    <row r="70">
      <c r="B70" s="22"/>
      <c r="AR70" s="22"/>
    </row>
    <row r="71">
      <c r="B71" s="22"/>
      <c r="AR71" s="22"/>
    </row>
    <row r="72">
      <c r="B72" s="22"/>
      <c r="AR72" s="22"/>
    </row>
    <row r="73">
      <c r="B73" s="22"/>
      <c r="AR73" s="22"/>
    </row>
    <row r="74">
      <c r="B74" s="22"/>
      <c r="AR74" s="22"/>
    </row>
    <row r="75" s="2" customFormat="1">
      <c r="A75" s="38"/>
      <c r="B75" s="39"/>
      <c r="C75" s="38"/>
      <c r="D75" s="58" t="s">
        <v>52</v>
      </c>
      <c r="E75" s="41"/>
      <c r="F75" s="41"/>
      <c r="G75" s="41"/>
      <c r="H75" s="41"/>
      <c r="I75" s="41"/>
      <c r="J75" s="41"/>
      <c r="K75" s="41"/>
      <c r="L75" s="41"/>
      <c r="M75" s="41"/>
      <c r="N75" s="41"/>
      <c r="O75" s="41"/>
      <c r="P75" s="41"/>
      <c r="Q75" s="41"/>
      <c r="R75" s="41"/>
      <c r="S75" s="41"/>
      <c r="T75" s="41"/>
      <c r="U75" s="41"/>
      <c r="V75" s="58" t="s">
        <v>53</v>
      </c>
      <c r="W75" s="41"/>
      <c r="X75" s="41"/>
      <c r="Y75" s="41"/>
      <c r="Z75" s="41"/>
      <c r="AA75" s="41"/>
      <c r="AB75" s="41"/>
      <c r="AC75" s="41"/>
      <c r="AD75" s="41"/>
      <c r="AE75" s="41"/>
      <c r="AF75" s="41"/>
      <c r="AG75" s="41"/>
      <c r="AH75" s="58" t="s">
        <v>52</v>
      </c>
      <c r="AI75" s="41"/>
      <c r="AJ75" s="41"/>
      <c r="AK75" s="41"/>
      <c r="AL75" s="41"/>
      <c r="AM75" s="58" t="s">
        <v>53</v>
      </c>
      <c r="AN75" s="41"/>
      <c r="AO75" s="41"/>
      <c r="AP75" s="38"/>
      <c r="AQ75" s="38"/>
      <c r="AR75" s="39"/>
      <c r="BE75" s="38"/>
    </row>
    <row r="76" s="2" customFormat="1">
      <c r="A76" s="38"/>
      <c r="B76" s="39"/>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9"/>
      <c r="BE76" s="38"/>
    </row>
    <row r="77" s="2" customFormat="1" ht="6.96" customHeight="1">
      <c r="A77" s="38"/>
      <c r="B77" s="60"/>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39"/>
      <c r="BE77" s="38"/>
    </row>
    <row r="81" s="2" customFormat="1" ht="6.96" customHeight="1">
      <c r="A81" s="38"/>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39"/>
      <c r="BE81" s="38"/>
    </row>
    <row r="82" s="2" customFormat="1" ht="24.96" customHeight="1">
      <c r="A82" s="38"/>
      <c r="B82" s="39"/>
      <c r="C82" s="23" t="s">
        <v>56</v>
      </c>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9"/>
      <c r="BE82" s="38"/>
    </row>
    <row r="83" s="2" customFormat="1" ht="6.96" customHeight="1">
      <c r="A83" s="38"/>
      <c r="B83" s="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9"/>
      <c r="BE83" s="38"/>
    </row>
    <row r="84" s="4" customFormat="1" ht="12" customHeight="1">
      <c r="A84" s="4"/>
      <c r="B84" s="64"/>
      <c r="C84" s="32" t="s">
        <v>13</v>
      </c>
      <c r="D84" s="4"/>
      <c r="E84" s="4"/>
      <c r="F84" s="4"/>
      <c r="G84" s="4"/>
      <c r="H84" s="4"/>
      <c r="I84" s="4"/>
      <c r="J84" s="4"/>
      <c r="K84" s="4"/>
      <c r="L84" s="4" t="str">
        <f>K5</f>
        <v>N24-002_exp4</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4"/>
      <c r="BE84" s="4"/>
    </row>
    <row r="85" s="5" customFormat="1" ht="36.96" customHeight="1">
      <c r="A85" s="5"/>
      <c r="B85" s="65"/>
      <c r="C85" s="66" t="s">
        <v>16</v>
      </c>
      <c r="D85" s="5"/>
      <c r="E85" s="5"/>
      <c r="F85" s="5"/>
      <c r="G85" s="5"/>
      <c r="H85" s="5"/>
      <c r="I85" s="5"/>
      <c r="J85" s="5"/>
      <c r="K85" s="5"/>
      <c r="L85" s="67" t="str">
        <f>K6</f>
        <v>ESTETIZACE ZASTÁVKY KAROLINA II</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5"/>
      <c r="BE85" s="5"/>
    </row>
    <row r="86" s="2" customFormat="1" ht="6.96" customHeight="1">
      <c r="A86" s="38"/>
      <c r="B86" s="39"/>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9"/>
      <c r="BE86" s="38"/>
    </row>
    <row r="87" s="2" customFormat="1" ht="12" customHeight="1">
      <c r="A87" s="38"/>
      <c r="B87" s="39"/>
      <c r="C87" s="32" t="s">
        <v>20</v>
      </c>
      <c r="D87" s="38"/>
      <c r="E87" s="38"/>
      <c r="F87" s="38"/>
      <c r="G87" s="38"/>
      <c r="H87" s="38"/>
      <c r="I87" s="38"/>
      <c r="J87" s="38"/>
      <c r="K87" s="38"/>
      <c r="L87" s="68" t="str">
        <f>IF(K8="","",K8)</f>
        <v>k.ú. MORAVSKÁ OSTRAVA</v>
      </c>
      <c r="M87" s="38"/>
      <c r="N87" s="38"/>
      <c r="O87" s="38"/>
      <c r="P87" s="38"/>
      <c r="Q87" s="38"/>
      <c r="R87" s="38"/>
      <c r="S87" s="38"/>
      <c r="T87" s="38"/>
      <c r="U87" s="38"/>
      <c r="V87" s="38"/>
      <c r="W87" s="38"/>
      <c r="X87" s="38"/>
      <c r="Y87" s="38"/>
      <c r="Z87" s="38"/>
      <c r="AA87" s="38"/>
      <c r="AB87" s="38"/>
      <c r="AC87" s="38"/>
      <c r="AD87" s="38"/>
      <c r="AE87" s="38"/>
      <c r="AF87" s="38"/>
      <c r="AG87" s="38"/>
      <c r="AH87" s="38"/>
      <c r="AI87" s="32" t="s">
        <v>22</v>
      </c>
      <c r="AJ87" s="38"/>
      <c r="AK87" s="38"/>
      <c r="AL87" s="38"/>
      <c r="AM87" s="69" t="str">
        <f>IF(AN8= "","",AN8)</f>
        <v>31. 12. 2023</v>
      </c>
      <c r="AN87" s="69"/>
      <c r="AO87" s="38"/>
      <c r="AP87" s="38"/>
      <c r="AQ87" s="38"/>
      <c r="AR87" s="39"/>
      <c r="BE87" s="38"/>
    </row>
    <row r="88" s="2" customFormat="1" ht="6.96" customHeight="1">
      <c r="A88" s="38"/>
      <c r="B88" s="39"/>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9"/>
      <c r="BE88" s="38"/>
    </row>
    <row r="89" s="2" customFormat="1" ht="25.65" customHeight="1">
      <c r="A89" s="38"/>
      <c r="B89" s="39"/>
      <c r="C89" s="32" t="s">
        <v>24</v>
      </c>
      <c r="D89" s="38"/>
      <c r="E89" s="38"/>
      <c r="F89" s="38"/>
      <c r="G89" s="38"/>
      <c r="H89" s="38"/>
      <c r="I89" s="38"/>
      <c r="J89" s="38"/>
      <c r="K89" s="38"/>
      <c r="L89" s="4" t="str">
        <f>IF(E11= "","",E11)</f>
        <v xml:space="preserve">DOPRAVNÍ PODNIK OSTRAVA a.s. </v>
      </c>
      <c r="M89" s="38"/>
      <c r="N89" s="38"/>
      <c r="O89" s="38"/>
      <c r="P89" s="38"/>
      <c r="Q89" s="38"/>
      <c r="R89" s="38"/>
      <c r="S89" s="38"/>
      <c r="T89" s="38"/>
      <c r="U89" s="38"/>
      <c r="V89" s="38"/>
      <c r="W89" s="38"/>
      <c r="X89" s="38"/>
      <c r="Y89" s="38"/>
      <c r="Z89" s="38"/>
      <c r="AA89" s="38"/>
      <c r="AB89" s="38"/>
      <c r="AC89" s="38"/>
      <c r="AD89" s="38"/>
      <c r="AE89" s="38"/>
      <c r="AF89" s="38"/>
      <c r="AG89" s="38"/>
      <c r="AH89" s="38"/>
      <c r="AI89" s="32" t="s">
        <v>30</v>
      </c>
      <c r="AJ89" s="38"/>
      <c r="AK89" s="38"/>
      <c r="AL89" s="38"/>
      <c r="AM89" s="70" t="str">
        <f>IF(E17="","",E17)</f>
        <v>PROJEKTSTUDIO EUCZ, s.r.o.</v>
      </c>
      <c r="AN89" s="4"/>
      <c r="AO89" s="4"/>
      <c r="AP89" s="4"/>
      <c r="AQ89" s="38"/>
      <c r="AR89" s="39"/>
      <c r="AS89" s="71" t="s">
        <v>57</v>
      </c>
      <c r="AT89" s="72"/>
      <c r="AU89" s="73"/>
      <c r="AV89" s="73"/>
      <c r="AW89" s="73"/>
      <c r="AX89" s="73"/>
      <c r="AY89" s="73"/>
      <c r="AZ89" s="73"/>
      <c r="BA89" s="73"/>
      <c r="BB89" s="73"/>
      <c r="BC89" s="73"/>
      <c r="BD89" s="74"/>
      <c r="BE89" s="38"/>
    </row>
    <row r="90" s="2" customFormat="1" ht="15.15" customHeight="1">
      <c r="A90" s="38"/>
      <c r="B90" s="39"/>
      <c r="C90" s="32" t="s">
        <v>28</v>
      </c>
      <c r="D90" s="38"/>
      <c r="E90" s="38"/>
      <c r="F90" s="38"/>
      <c r="G90" s="38"/>
      <c r="H90" s="38"/>
      <c r="I90" s="38"/>
      <c r="J90" s="38"/>
      <c r="K90" s="38"/>
      <c r="L90" s="4" t="str">
        <f>IF(E14= "Vyplň údaj","",E14)</f>
        <v/>
      </c>
      <c r="M90" s="38"/>
      <c r="N90" s="38"/>
      <c r="O90" s="38"/>
      <c r="P90" s="38"/>
      <c r="Q90" s="38"/>
      <c r="R90" s="38"/>
      <c r="S90" s="38"/>
      <c r="T90" s="38"/>
      <c r="U90" s="38"/>
      <c r="V90" s="38"/>
      <c r="W90" s="38"/>
      <c r="X90" s="38"/>
      <c r="Y90" s="38"/>
      <c r="Z90" s="38"/>
      <c r="AA90" s="38"/>
      <c r="AB90" s="38"/>
      <c r="AC90" s="38"/>
      <c r="AD90" s="38"/>
      <c r="AE90" s="38"/>
      <c r="AF90" s="38"/>
      <c r="AG90" s="38"/>
      <c r="AH90" s="38"/>
      <c r="AI90" s="32" t="s">
        <v>33</v>
      </c>
      <c r="AJ90" s="38"/>
      <c r="AK90" s="38"/>
      <c r="AL90" s="38"/>
      <c r="AM90" s="70" t="str">
        <f>IF(E20="","",E20)</f>
        <v xml:space="preserve"> </v>
      </c>
      <c r="AN90" s="4"/>
      <c r="AO90" s="4"/>
      <c r="AP90" s="4"/>
      <c r="AQ90" s="38"/>
      <c r="AR90" s="39"/>
      <c r="AS90" s="75"/>
      <c r="AT90" s="76"/>
      <c r="AU90" s="77"/>
      <c r="AV90" s="77"/>
      <c r="AW90" s="77"/>
      <c r="AX90" s="77"/>
      <c r="AY90" s="77"/>
      <c r="AZ90" s="77"/>
      <c r="BA90" s="77"/>
      <c r="BB90" s="77"/>
      <c r="BC90" s="77"/>
      <c r="BD90" s="78"/>
      <c r="BE90" s="38"/>
    </row>
    <row r="91" s="2" customFormat="1" ht="10.8" customHeight="1">
      <c r="A91" s="38"/>
      <c r="B91" s="39"/>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9"/>
      <c r="AS91" s="75"/>
      <c r="AT91" s="76"/>
      <c r="AU91" s="77"/>
      <c r="AV91" s="77"/>
      <c r="AW91" s="77"/>
      <c r="AX91" s="77"/>
      <c r="AY91" s="77"/>
      <c r="AZ91" s="77"/>
      <c r="BA91" s="77"/>
      <c r="BB91" s="77"/>
      <c r="BC91" s="77"/>
      <c r="BD91" s="78"/>
      <c r="BE91" s="38"/>
    </row>
    <row r="92" s="2" customFormat="1" ht="29.28" customHeight="1">
      <c r="A92" s="38"/>
      <c r="B92" s="39"/>
      <c r="C92" s="79" t="s">
        <v>58</v>
      </c>
      <c r="D92" s="80"/>
      <c r="E92" s="80"/>
      <c r="F92" s="80"/>
      <c r="G92" s="80"/>
      <c r="H92" s="81"/>
      <c r="I92" s="82" t="s">
        <v>59</v>
      </c>
      <c r="J92" s="80"/>
      <c r="K92" s="80"/>
      <c r="L92" s="80"/>
      <c r="M92" s="80"/>
      <c r="N92" s="80"/>
      <c r="O92" s="80"/>
      <c r="P92" s="80"/>
      <c r="Q92" s="80"/>
      <c r="R92" s="80"/>
      <c r="S92" s="80"/>
      <c r="T92" s="80"/>
      <c r="U92" s="80"/>
      <c r="V92" s="80"/>
      <c r="W92" s="80"/>
      <c r="X92" s="80"/>
      <c r="Y92" s="80"/>
      <c r="Z92" s="80"/>
      <c r="AA92" s="80"/>
      <c r="AB92" s="80"/>
      <c r="AC92" s="80"/>
      <c r="AD92" s="80"/>
      <c r="AE92" s="80"/>
      <c r="AF92" s="80"/>
      <c r="AG92" s="83" t="s">
        <v>60</v>
      </c>
      <c r="AH92" s="80"/>
      <c r="AI92" s="80"/>
      <c r="AJ92" s="80"/>
      <c r="AK92" s="80"/>
      <c r="AL92" s="80"/>
      <c r="AM92" s="80"/>
      <c r="AN92" s="82" t="s">
        <v>61</v>
      </c>
      <c r="AO92" s="80"/>
      <c r="AP92" s="84"/>
      <c r="AQ92" s="85" t="s">
        <v>62</v>
      </c>
      <c r="AR92" s="39"/>
      <c r="AS92" s="86" t="s">
        <v>63</v>
      </c>
      <c r="AT92" s="87" t="s">
        <v>64</v>
      </c>
      <c r="AU92" s="87" t="s">
        <v>65</v>
      </c>
      <c r="AV92" s="87" t="s">
        <v>66</v>
      </c>
      <c r="AW92" s="87" t="s">
        <v>67</v>
      </c>
      <c r="AX92" s="87" t="s">
        <v>68</v>
      </c>
      <c r="AY92" s="87" t="s">
        <v>69</v>
      </c>
      <c r="AZ92" s="87" t="s">
        <v>70</v>
      </c>
      <c r="BA92" s="87" t="s">
        <v>71</v>
      </c>
      <c r="BB92" s="87" t="s">
        <v>72</v>
      </c>
      <c r="BC92" s="87" t="s">
        <v>73</v>
      </c>
      <c r="BD92" s="88" t="s">
        <v>74</v>
      </c>
      <c r="BE92" s="38"/>
    </row>
    <row r="93" s="2" customFormat="1" ht="10.8" customHeight="1">
      <c r="A93" s="38"/>
      <c r="B93" s="39"/>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9"/>
      <c r="AS93" s="89"/>
      <c r="AT93" s="90"/>
      <c r="AU93" s="90"/>
      <c r="AV93" s="90"/>
      <c r="AW93" s="90"/>
      <c r="AX93" s="90"/>
      <c r="AY93" s="90"/>
      <c r="AZ93" s="90"/>
      <c r="BA93" s="90"/>
      <c r="BB93" s="90"/>
      <c r="BC93" s="90"/>
      <c r="BD93" s="91"/>
      <c r="BE93" s="38"/>
    </row>
    <row r="94" s="6" customFormat="1" ht="32.4" customHeight="1">
      <c r="A94" s="6"/>
      <c r="B94" s="92"/>
      <c r="C94" s="93" t="s">
        <v>75</v>
      </c>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5">
        <f>ROUND(AG95+SUM(AG96:AG101)+AG105,2)</f>
        <v>0</v>
      </c>
      <c r="AH94" s="95"/>
      <c r="AI94" s="95"/>
      <c r="AJ94" s="95"/>
      <c r="AK94" s="95"/>
      <c r="AL94" s="95"/>
      <c r="AM94" s="95"/>
      <c r="AN94" s="96">
        <f>SUM(AG94,AT94)</f>
        <v>0</v>
      </c>
      <c r="AO94" s="96"/>
      <c r="AP94" s="96"/>
      <c r="AQ94" s="97" t="s">
        <v>1</v>
      </c>
      <c r="AR94" s="92"/>
      <c r="AS94" s="98">
        <f>ROUND(AS95+SUM(AS96:AS101)+AS105,2)</f>
        <v>0</v>
      </c>
      <c r="AT94" s="99">
        <f>ROUND(SUM(AV94:AW94),2)</f>
        <v>0</v>
      </c>
      <c r="AU94" s="100">
        <f>ROUND(AU95+SUM(AU96:AU101)+AU105,5)</f>
        <v>0</v>
      </c>
      <c r="AV94" s="99">
        <f>ROUND(AZ94*L29,2)</f>
        <v>0</v>
      </c>
      <c r="AW94" s="99">
        <f>ROUND(BA94*L30,2)</f>
        <v>0</v>
      </c>
      <c r="AX94" s="99">
        <f>ROUND(BB94*L29,2)</f>
        <v>0</v>
      </c>
      <c r="AY94" s="99">
        <f>ROUND(BC94*L30,2)</f>
        <v>0</v>
      </c>
      <c r="AZ94" s="99">
        <f>ROUND(AZ95+SUM(AZ96:AZ101)+AZ105,2)</f>
        <v>0</v>
      </c>
      <c r="BA94" s="99">
        <f>ROUND(BA95+SUM(BA96:BA101)+BA105,2)</f>
        <v>0</v>
      </c>
      <c r="BB94" s="99">
        <f>ROUND(BB95+SUM(BB96:BB101)+BB105,2)</f>
        <v>0</v>
      </c>
      <c r="BC94" s="99">
        <f>ROUND(BC95+SUM(BC96:BC101)+BC105,2)</f>
        <v>0</v>
      </c>
      <c r="BD94" s="101">
        <f>ROUND(BD95+SUM(BD96:BD101)+BD105,2)</f>
        <v>0</v>
      </c>
      <c r="BE94" s="6"/>
      <c r="BS94" s="102" t="s">
        <v>76</v>
      </c>
      <c r="BT94" s="102" t="s">
        <v>77</v>
      </c>
      <c r="BU94" s="103" t="s">
        <v>78</v>
      </c>
      <c r="BV94" s="102" t="s">
        <v>79</v>
      </c>
      <c r="BW94" s="102" t="s">
        <v>4</v>
      </c>
      <c r="BX94" s="102" t="s">
        <v>80</v>
      </c>
      <c r="CL94" s="102" t="s">
        <v>1</v>
      </c>
    </row>
    <row r="95" s="7" customFormat="1" ht="16.5" customHeight="1">
      <c r="A95" s="104" t="s">
        <v>81</v>
      </c>
      <c r="B95" s="105"/>
      <c r="C95" s="106"/>
      <c r="D95" s="107" t="s">
        <v>82</v>
      </c>
      <c r="E95" s="107"/>
      <c r="F95" s="107"/>
      <c r="G95" s="107"/>
      <c r="H95" s="107"/>
      <c r="I95" s="108"/>
      <c r="J95" s="107" t="s">
        <v>83</v>
      </c>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9">
        <f>'SO 101 - Stavební úpravy ...'!J30</f>
        <v>0</v>
      </c>
      <c r="AH95" s="108"/>
      <c r="AI95" s="108"/>
      <c r="AJ95" s="108"/>
      <c r="AK95" s="108"/>
      <c r="AL95" s="108"/>
      <c r="AM95" s="108"/>
      <c r="AN95" s="109">
        <f>SUM(AG95,AT95)</f>
        <v>0</v>
      </c>
      <c r="AO95" s="108"/>
      <c r="AP95" s="108"/>
      <c r="AQ95" s="110" t="s">
        <v>84</v>
      </c>
      <c r="AR95" s="105"/>
      <c r="AS95" s="111">
        <v>0</v>
      </c>
      <c r="AT95" s="112">
        <f>ROUND(SUM(AV95:AW95),2)</f>
        <v>0</v>
      </c>
      <c r="AU95" s="113">
        <f>'SO 101 - Stavební úpravy ...'!P123</f>
        <v>0</v>
      </c>
      <c r="AV95" s="112">
        <f>'SO 101 - Stavební úpravy ...'!J33</f>
        <v>0</v>
      </c>
      <c r="AW95" s="112">
        <f>'SO 101 - Stavební úpravy ...'!J34</f>
        <v>0</v>
      </c>
      <c r="AX95" s="112">
        <f>'SO 101 - Stavební úpravy ...'!J35</f>
        <v>0</v>
      </c>
      <c r="AY95" s="112">
        <f>'SO 101 - Stavební úpravy ...'!J36</f>
        <v>0</v>
      </c>
      <c r="AZ95" s="112">
        <f>'SO 101 - Stavební úpravy ...'!F33</f>
        <v>0</v>
      </c>
      <c r="BA95" s="112">
        <f>'SO 101 - Stavební úpravy ...'!F34</f>
        <v>0</v>
      </c>
      <c r="BB95" s="112">
        <f>'SO 101 - Stavební úpravy ...'!F35</f>
        <v>0</v>
      </c>
      <c r="BC95" s="112">
        <f>'SO 101 - Stavební úpravy ...'!F36</f>
        <v>0</v>
      </c>
      <c r="BD95" s="114">
        <f>'SO 101 - Stavební úpravy ...'!F37</f>
        <v>0</v>
      </c>
      <c r="BE95" s="7"/>
      <c r="BT95" s="115" t="s">
        <v>85</v>
      </c>
      <c r="BV95" s="115" t="s">
        <v>79</v>
      </c>
      <c r="BW95" s="115" t="s">
        <v>86</v>
      </c>
      <c r="BX95" s="115" t="s">
        <v>4</v>
      </c>
      <c r="CL95" s="115" t="s">
        <v>1</v>
      </c>
      <c r="CM95" s="115" t="s">
        <v>87</v>
      </c>
    </row>
    <row r="96" s="7" customFormat="1" ht="16.5" customHeight="1">
      <c r="A96" s="104" t="s">
        <v>81</v>
      </c>
      <c r="B96" s="105"/>
      <c r="C96" s="106"/>
      <c r="D96" s="107" t="s">
        <v>88</v>
      </c>
      <c r="E96" s="107"/>
      <c r="F96" s="107"/>
      <c r="G96" s="107"/>
      <c r="H96" s="107"/>
      <c r="I96" s="108"/>
      <c r="J96" s="107" t="s">
        <v>89</v>
      </c>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9">
        <f>'SO 102 - Stavební upravy ...'!J30</f>
        <v>0</v>
      </c>
      <c r="AH96" s="108"/>
      <c r="AI96" s="108"/>
      <c r="AJ96" s="108"/>
      <c r="AK96" s="108"/>
      <c r="AL96" s="108"/>
      <c r="AM96" s="108"/>
      <c r="AN96" s="109">
        <f>SUM(AG96,AT96)</f>
        <v>0</v>
      </c>
      <c r="AO96" s="108"/>
      <c r="AP96" s="108"/>
      <c r="AQ96" s="110" t="s">
        <v>84</v>
      </c>
      <c r="AR96" s="105"/>
      <c r="AS96" s="111">
        <v>0</v>
      </c>
      <c r="AT96" s="112">
        <f>ROUND(SUM(AV96:AW96),2)</f>
        <v>0</v>
      </c>
      <c r="AU96" s="113">
        <f>'SO 102 - Stavební upravy ...'!P122</f>
        <v>0</v>
      </c>
      <c r="AV96" s="112">
        <f>'SO 102 - Stavební upravy ...'!J33</f>
        <v>0</v>
      </c>
      <c r="AW96" s="112">
        <f>'SO 102 - Stavební upravy ...'!J34</f>
        <v>0</v>
      </c>
      <c r="AX96" s="112">
        <f>'SO 102 - Stavební upravy ...'!J35</f>
        <v>0</v>
      </c>
      <c r="AY96" s="112">
        <f>'SO 102 - Stavební upravy ...'!J36</f>
        <v>0</v>
      </c>
      <c r="AZ96" s="112">
        <f>'SO 102 - Stavební upravy ...'!F33</f>
        <v>0</v>
      </c>
      <c r="BA96" s="112">
        <f>'SO 102 - Stavební upravy ...'!F34</f>
        <v>0</v>
      </c>
      <c r="BB96" s="112">
        <f>'SO 102 - Stavební upravy ...'!F35</f>
        <v>0</v>
      </c>
      <c r="BC96" s="112">
        <f>'SO 102 - Stavební upravy ...'!F36</f>
        <v>0</v>
      </c>
      <c r="BD96" s="114">
        <f>'SO 102 - Stavební upravy ...'!F37</f>
        <v>0</v>
      </c>
      <c r="BE96" s="7"/>
      <c r="BT96" s="115" t="s">
        <v>85</v>
      </c>
      <c r="BV96" s="115" t="s">
        <v>79</v>
      </c>
      <c r="BW96" s="115" t="s">
        <v>90</v>
      </c>
      <c r="BX96" s="115" t="s">
        <v>4</v>
      </c>
      <c r="CL96" s="115" t="s">
        <v>1</v>
      </c>
      <c r="CM96" s="115" t="s">
        <v>87</v>
      </c>
    </row>
    <row r="97" s="7" customFormat="1" ht="24.75" customHeight="1">
      <c r="A97" s="104" t="s">
        <v>81</v>
      </c>
      <c r="B97" s="105"/>
      <c r="C97" s="106"/>
      <c r="D97" s="107" t="s">
        <v>91</v>
      </c>
      <c r="E97" s="107"/>
      <c r="F97" s="107"/>
      <c r="G97" s="107"/>
      <c r="H97" s="107"/>
      <c r="I97" s="108"/>
      <c r="J97" s="107" t="s">
        <v>92</v>
      </c>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9">
        <f>'SO 401 - Nadzemní a podze...'!J30</f>
        <v>0</v>
      </c>
      <c r="AH97" s="108"/>
      <c r="AI97" s="108"/>
      <c r="AJ97" s="108"/>
      <c r="AK97" s="108"/>
      <c r="AL97" s="108"/>
      <c r="AM97" s="108"/>
      <c r="AN97" s="109">
        <f>SUM(AG97,AT97)</f>
        <v>0</v>
      </c>
      <c r="AO97" s="108"/>
      <c r="AP97" s="108"/>
      <c r="AQ97" s="110" t="s">
        <v>84</v>
      </c>
      <c r="AR97" s="105"/>
      <c r="AS97" s="111">
        <v>0</v>
      </c>
      <c r="AT97" s="112">
        <f>ROUND(SUM(AV97:AW97),2)</f>
        <v>0</v>
      </c>
      <c r="AU97" s="113">
        <f>'SO 401 - Nadzemní a podze...'!P125</f>
        <v>0</v>
      </c>
      <c r="AV97" s="112">
        <f>'SO 401 - Nadzemní a podze...'!J33</f>
        <v>0</v>
      </c>
      <c r="AW97" s="112">
        <f>'SO 401 - Nadzemní a podze...'!J34</f>
        <v>0</v>
      </c>
      <c r="AX97" s="112">
        <f>'SO 401 - Nadzemní a podze...'!J35</f>
        <v>0</v>
      </c>
      <c r="AY97" s="112">
        <f>'SO 401 - Nadzemní a podze...'!J36</f>
        <v>0</v>
      </c>
      <c r="AZ97" s="112">
        <f>'SO 401 - Nadzemní a podze...'!F33</f>
        <v>0</v>
      </c>
      <c r="BA97" s="112">
        <f>'SO 401 - Nadzemní a podze...'!F34</f>
        <v>0</v>
      </c>
      <c r="BB97" s="112">
        <f>'SO 401 - Nadzemní a podze...'!F35</f>
        <v>0</v>
      </c>
      <c r="BC97" s="112">
        <f>'SO 401 - Nadzemní a podze...'!F36</f>
        <v>0</v>
      </c>
      <c r="BD97" s="114">
        <f>'SO 401 - Nadzemní a podze...'!F37</f>
        <v>0</v>
      </c>
      <c r="BE97" s="7"/>
      <c r="BT97" s="115" t="s">
        <v>85</v>
      </c>
      <c r="BV97" s="115" t="s">
        <v>79</v>
      </c>
      <c r="BW97" s="115" t="s">
        <v>93</v>
      </c>
      <c r="BX97" s="115" t="s">
        <v>4</v>
      </c>
      <c r="CL97" s="115" t="s">
        <v>1</v>
      </c>
      <c r="CM97" s="115" t="s">
        <v>87</v>
      </c>
    </row>
    <row r="98" s="7" customFormat="1" ht="24.75" customHeight="1">
      <c r="A98" s="104" t="s">
        <v>81</v>
      </c>
      <c r="B98" s="105"/>
      <c r="C98" s="106"/>
      <c r="D98" s="107" t="s">
        <v>94</v>
      </c>
      <c r="E98" s="107"/>
      <c r="F98" s="107"/>
      <c r="G98" s="107"/>
      <c r="H98" s="107"/>
      <c r="I98" s="108"/>
      <c r="J98" s="107" t="s">
        <v>95</v>
      </c>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9">
        <f>'SO 402 - Nadzemní a podze...'!J30</f>
        <v>0</v>
      </c>
      <c r="AH98" s="108"/>
      <c r="AI98" s="108"/>
      <c r="AJ98" s="108"/>
      <c r="AK98" s="108"/>
      <c r="AL98" s="108"/>
      <c r="AM98" s="108"/>
      <c r="AN98" s="109">
        <f>SUM(AG98,AT98)</f>
        <v>0</v>
      </c>
      <c r="AO98" s="108"/>
      <c r="AP98" s="108"/>
      <c r="AQ98" s="110" t="s">
        <v>84</v>
      </c>
      <c r="AR98" s="105"/>
      <c r="AS98" s="111">
        <v>0</v>
      </c>
      <c r="AT98" s="112">
        <f>ROUND(SUM(AV98:AW98),2)</f>
        <v>0</v>
      </c>
      <c r="AU98" s="113">
        <f>'SO 402 - Nadzemní a podze...'!P120</f>
        <v>0</v>
      </c>
      <c r="AV98" s="112">
        <f>'SO 402 - Nadzemní a podze...'!J33</f>
        <v>0</v>
      </c>
      <c r="AW98" s="112">
        <f>'SO 402 - Nadzemní a podze...'!J34</f>
        <v>0</v>
      </c>
      <c r="AX98" s="112">
        <f>'SO 402 - Nadzemní a podze...'!J35</f>
        <v>0</v>
      </c>
      <c r="AY98" s="112">
        <f>'SO 402 - Nadzemní a podze...'!J36</f>
        <v>0</v>
      </c>
      <c r="AZ98" s="112">
        <f>'SO 402 - Nadzemní a podze...'!F33</f>
        <v>0</v>
      </c>
      <c r="BA98" s="112">
        <f>'SO 402 - Nadzemní a podze...'!F34</f>
        <v>0</v>
      </c>
      <c r="BB98" s="112">
        <f>'SO 402 - Nadzemní a podze...'!F35</f>
        <v>0</v>
      </c>
      <c r="BC98" s="112">
        <f>'SO 402 - Nadzemní a podze...'!F36</f>
        <v>0</v>
      </c>
      <c r="BD98" s="114">
        <f>'SO 402 - Nadzemní a podze...'!F37</f>
        <v>0</v>
      </c>
      <c r="BE98" s="7"/>
      <c r="BT98" s="115" t="s">
        <v>85</v>
      </c>
      <c r="BV98" s="115" t="s">
        <v>79</v>
      </c>
      <c r="BW98" s="115" t="s">
        <v>96</v>
      </c>
      <c r="BX98" s="115" t="s">
        <v>4</v>
      </c>
      <c r="CL98" s="115" t="s">
        <v>1</v>
      </c>
      <c r="CM98" s="115" t="s">
        <v>87</v>
      </c>
    </row>
    <row r="99" s="7" customFormat="1" ht="16.5" customHeight="1">
      <c r="A99" s="104" t="s">
        <v>81</v>
      </c>
      <c r="B99" s="105"/>
      <c r="C99" s="106"/>
      <c r="D99" s="107" t="s">
        <v>97</v>
      </c>
      <c r="E99" s="107"/>
      <c r="F99" s="107"/>
      <c r="G99" s="107"/>
      <c r="H99" s="107"/>
      <c r="I99" s="108"/>
      <c r="J99" s="107" t="s">
        <v>98</v>
      </c>
      <c r="K99" s="107"/>
      <c r="L99" s="107"/>
      <c r="M99" s="107"/>
      <c r="N99" s="107"/>
      <c r="O99" s="107"/>
      <c r="P99" s="107"/>
      <c r="Q99" s="107"/>
      <c r="R99" s="107"/>
      <c r="S99" s="107"/>
      <c r="T99" s="107"/>
      <c r="U99" s="107"/>
      <c r="V99" s="107"/>
      <c r="W99" s="107"/>
      <c r="X99" s="107"/>
      <c r="Y99" s="107"/>
      <c r="Z99" s="107"/>
      <c r="AA99" s="107"/>
      <c r="AB99" s="107"/>
      <c r="AC99" s="107"/>
      <c r="AD99" s="107"/>
      <c r="AE99" s="107"/>
      <c r="AF99" s="107"/>
      <c r="AG99" s="109">
        <f>'SO 661 - Stavební úpravy ...'!J30</f>
        <v>0</v>
      </c>
      <c r="AH99" s="108"/>
      <c r="AI99" s="108"/>
      <c r="AJ99" s="108"/>
      <c r="AK99" s="108"/>
      <c r="AL99" s="108"/>
      <c r="AM99" s="108"/>
      <c r="AN99" s="109">
        <f>SUM(AG99,AT99)</f>
        <v>0</v>
      </c>
      <c r="AO99" s="108"/>
      <c r="AP99" s="108"/>
      <c r="AQ99" s="110" t="s">
        <v>84</v>
      </c>
      <c r="AR99" s="105"/>
      <c r="AS99" s="111">
        <v>0</v>
      </c>
      <c r="AT99" s="112">
        <f>ROUND(SUM(AV99:AW99),2)</f>
        <v>0</v>
      </c>
      <c r="AU99" s="113">
        <f>'SO 661 - Stavební úpravy ...'!P123</f>
        <v>0</v>
      </c>
      <c r="AV99" s="112">
        <f>'SO 661 - Stavební úpravy ...'!J33</f>
        <v>0</v>
      </c>
      <c r="AW99" s="112">
        <f>'SO 661 - Stavební úpravy ...'!J34</f>
        <v>0</v>
      </c>
      <c r="AX99" s="112">
        <f>'SO 661 - Stavební úpravy ...'!J35</f>
        <v>0</v>
      </c>
      <c r="AY99" s="112">
        <f>'SO 661 - Stavební úpravy ...'!J36</f>
        <v>0</v>
      </c>
      <c r="AZ99" s="112">
        <f>'SO 661 - Stavební úpravy ...'!F33</f>
        <v>0</v>
      </c>
      <c r="BA99" s="112">
        <f>'SO 661 - Stavební úpravy ...'!F34</f>
        <v>0</v>
      </c>
      <c r="BB99" s="112">
        <f>'SO 661 - Stavební úpravy ...'!F35</f>
        <v>0</v>
      </c>
      <c r="BC99" s="112">
        <f>'SO 661 - Stavební úpravy ...'!F36</f>
        <v>0</v>
      </c>
      <c r="BD99" s="114">
        <f>'SO 661 - Stavební úpravy ...'!F37</f>
        <v>0</v>
      </c>
      <c r="BE99" s="7"/>
      <c r="BT99" s="115" t="s">
        <v>85</v>
      </c>
      <c r="BV99" s="115" t="s">
        <v>79</v>
      </c>
      <c r="BW99" s="115" t="s">
        <v>99</v>
      </c>
      <c r="BX99" s="115" t="s">
        <v>4</v>
      </c>
      <c r="CL99" s="115" t="s">
        <v>1</v>
      </c>
      <c r="CM99" s="115" t="s">
        <v>87</v>
      </c>
    </row>
    <row r="100" s="7" customFormat="1" ht="16.5" customHeight="1">
      <c r="A100" s="104" t="s">
        <v>81</v>
      </c>
      <c r="B100" s="105"/>
      <c r="C100" s="106"/>
      <c r="D100" s="107" t="s">
        <v>100</v>
      </c>
      <c r="E100" s="107"/>
      <c r="F100" s="107"/>
      <c r="G100" s="107"/>
      <c r="H100" s="107"/>
      <c r="I100" s="108"/>
      <c r="J100" s="107" t="s">
        <v>101</v>
      </c>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9">
        <f>'SO 662 - Dočasné zastávky '!J30</f>
        <v>0</v>
      </c>
      <c r="AH100" s="108"/>
      <c r="AI100" s="108"/>
      <c r="AJ100" s="108"/>
      <c r="AK100" s="108"/>
      <c r="AL100" s="108"/>
      <c r="AM100" s="108"/>
      <c r="AN100" s="109">
        <f>SUM(AG100,AT100)</f>
        <v>0</v>
      </c>
      <c r="AO100" s="108"/>
      <c r="AP100" s="108"/>
      <c r="AQ100" s="110" t="s">
        <v>84</v>
      </c>
      <c r="AR100" s="105"/>
      <c r="AS100" s="111">
        <v>0</v>
      </c>
      <c r="AT100" s="112">
        <f>ROUND(SUM(AV100:AW100),2)</f>
        <v>0</v>
      </c>
      <c r="AU100" s="113">
        <f>'SO 662 - Dočasné zastávky '!P128</f>
        <v>0</v>
      </c>
      <c r="AV100" s="112">
        <f>'SO 662 - Dočasné zastávky '!J33</f>
        <v>0</v>
      </c>
      <c r="AW100" s="112">
        <f>'SO 662 - Dočasné zastávky '!J34</f>
        <v>0</v>
      </c>
      <c r="AX100" s="112">
        <f>'SO 662 - Dočasné zastávky '!J35</f>
        <v>0</v>
      </c>
      <c r="AY100" s="112">
        <f>'SO 662 - Dočasné zastávky '!J36</f>
        <v>0</v>
      </c>
      <c r="AZ100" s="112">
        <f>'SO 662 - Dočasné zastávky '!F33</f>
        <v>0</v>
      </c>
      <c r="BA100" s="112">
        <f>'SO 662 - Dočasné zastávky '!F34</f>
        <v>0</v>
      </c>
      <c r="BB100" s="112">
        <f>'SO 662 - Dočasné zastávky '!F35</f>
        <v>0</v>
      </c>
      <c r="BC100" s="112">
        <f>'SO 662 - Dočasné zastávky '!F36</f>
        <v>0</v>
      </c>
      <c r="BD100" s="114">
        <f>'SO 662 - Dočasné zastávky '!F37</f>
        <v>0</v>
      </c>
      <c r="BE100" s="7"/>
      <c r="BT100" s="115" t="s">
        <v>85</v>
      </c>
      <c r="BV100" s="115" t="s">
        <v>79</v>
      </c>
      <c r="BW100" s="115" t="s">
        <v>102</v>
      </c>
      <c r="BX100" s="115" t="s">
        <v>4</v>
      </c>
      <c r="CL100" s="115" t="s">
        <v>1</v>
      </c>
      <c r="CM100" s="115" t="s">
        <v>87</v>
      </c>
    </row>
    <row r="101" s="7" customFormat="1" ht="16.5" customHeight="1">
      <c r="A101" s="7"/>
      <c r="B101" s="105"/>
      <c r="C101" s="106"/>
      <c r="D101" s="107" t="s">
        <v>103</v>
      </c>
      <c r="E101" s="107"/>
      <c r="F101" s="107"/>
      <c r="G101" s="107"/>
      <c r="H101" s="107"/>
      <c r="I101" s="108"/>
      <c r="J101" s="107" t="s">
        <v>104</v>
      </c>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16">
        <f>ROUND(SUM(AG102:AG104),2)</f>
        <v>0</v>
      </c>
      <c r="AH101" s="108"/>
      <c r="AI101" s="108"/>
      <c r="AJ101" s="108"/>
      <c r="AK101" s="108"/>
      <c r="AL101" s="108"/>
      <c r="AM101" s="108"/>
      <c r="AN101" s="109">
        <f>SUM(AG101,AT101)</f>
        <v>0</v>
      </c>
      <c r="AO101" s="108"/>
      <c r="AP101" s="108"/>
      <c r="AQ101" s="110" t="s">
        <v>84</v>
      </c>
      <c r="AR101" s="105"/>
      <c r="AS101" s="111">
        <f>ROUND(SUM(AS102:AS104),2)</f>
        <v>0</v>
      </c>
      <c r="AT101" s="112">
        <f>ROUND(SUM(AV101:AW101),2)</f>
        <v>0</v>
      </c>
      <c r="AU101" s="113">
        <f>ROUND(SUM(AU102:AU104),5)</f>
        <v>0</v>
      </c>
      <c r="AV101" s="112">
        <f>ROUND(AZ101*L29,2)</f>
        <v>0</v>
      </c>
      <c r="AW101" s="112">
        <f>ROUND(BA101*L30,2)</f>
        <v>0</v>
      </c>
      <c r="AX101" s="112">
        <f>ROUND(BB101*L29,2)</f>
        <v>0</v>
      </c>
      <c r="AY101" s="112">
        <f>ROUND(BC101*L30,2)</f>
        <v>0</v>
      </c>
      <c r="AZ101" s="112">
        <f>ROUND(SUM(AZ102:AZ104),2)</f>
        <v>0</v>
      </c>
      <c r="BA101" s="112">
        <f>ROUND(SUM(BA102:BA104),2)</f>
        <v>0</v>
      </c>
      <c r="BB101" s="112">
        <f>ROUND(SUM(BB102:BB104),2)</f>
        <v>0</v>
      </c>
      <c r="BC101" s="112">
        <f>ROUND(SUM(BC102:BC104),2)</f>
        <v>0</v>
      </c>
      <c r="BD101" s="114">
        <f>ROUND(SUM(BD102:BD104),2)</f>
        <v>0</v>
      </c>
      <c r="BE101" s="7"/>
      <c r="BS101" s="115" t="s">
        <v>76</v>
      </c>
      <c r="BT101" s="115" t="s">
        <v>85</v>
      </c>
      <c r="BU101" s="115" t="s">
        <v>78</v>
      </c>
      <c r="BV101" s="115" t="s">
        <v>79</v>
      </c>
      <c r="BW101" s="115" t="s">
        <v>105</v>
      </c>
      <c r="BX101" s="115" t="s">
        <v>4</v>
      </c>
      <c r="CL101" s="115" t="s">
        <v>1</v>
      </c>
      <c r="CM101" s="115" t="s">
        <v>87</v>
      </c>
    </row>
    <row r="102" s="4" customFormat="1" ht="16.5" customHeight="1">
      <c r="A102" s="104" t="s">
        <v>81</v>
      </c>
      <c r="B102" s="64"/>
      <c r="C102" s="10"/>
      <c r="D102" s="10"/>
      <c r="E102" s="117" t="s">
        <v>106</v>
      </c>
      <c r="F102" s="117"/>
      <c r="G102" s="117"/>
      <c r="H102" s="117"/>
      <c r="I102" s="117"/>
      <c r="J102" s="10"/>
      <c r="K102" s="117" t="s">
        <v>104</v>
      </c>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8">
        <f>'701 - Zastřešení nástupišť'!J32</f>
        <v>0</v>
      </c>
      <c r="AH102" s="10"/>
      <c r="AI102" s="10"/>
      <c r="AJ102" s="10"/>
      <c r="AK102" s="10"/>
      <c r="AL102" s="10"/>
      <c r="AM102" s="10"/>
      <c r="AN102" s="118">
        <f>SUM(AG102,AT102)</f>
        <v>0</v>
      </c>
      <c r="AO102" s="10"/>
      <c r="AP102" s="10"/>
      <c r="AQ102" s="119" t="s">
        <v>107</v>
      </c>
      <c r="AR102" s="64"/>
      <c r="AS102" s="120">
        <v>0</v>
      </c>
      <c r="AT102" s="121">
        <f>ROUND(SUM(AV102:AW102),2)</f>
        <v>0</v>
      </c>
      <c r="AU102" s="122">
        <f>'701 - Zastřešení nástupišť'!P133</f>
        <v>0</v>
      </c>
      <c r="AV102" s="121">
        <f>'701 - Zastřešení nástupišť'!J35</f>
        <v>0</v>
      </c>
      <c r="AW102" s="121">
        <f>'701 - Zastřešení nástupišť'!J36</f>
        <v>0</v>
      </c>
      <c r="AX102" s="121">
        <f>'701 - Zastřešení nástupišť'!J37</f>
        <v>0</v>
      </c>
      <c r="AY102" s="121">
        <f>'701 - Zastřešení nástupišť'!J38</f>
        <v>0</v>
      </c>
      <c r="AZ102" s="121">
        <f>'701 - Zastřešení nástupišť'!F35</f>
        <v>0</v>
      </c>
      <c r="BA102" s="121">
        <f>'701 - Zastřešení nástupišť'!F36</f>
        <v>0</v>
      </c>
      <c r="BB102" s="121">
        <f>'701 - Zastřešení nástupišť'!F37</f>
        <v>0</v>
      </c>
      <c r="BC102" s="121">
        <f>'701 - Zastřešení nástupišť'!F38</f>
        <v>0</v>
      </c>
      <c r="BD102" s="123">
        <f>'701 - Zastřešení nástupišť'!F39</f>
        <v>0</v>
      </c>
      <c r="BE102" s="4"/>
      <c r="BT102" s="27" t="s">
        <v>87</v>
      </c>
      <c r="BV102" s="27" t="s">
        <v>79</v>
      </c>
      <c r="BW102" s="27" t="s">
        <v>108</v>
      </c>
      <c r="BX102" s="27" t="s">
        <v>105</v>
      </c>
      <c r="CL102" s="27" t="s">
        <v>1</v>
      </c>
    </row>
    <row r="103" s="4" customFormat="1" ht="16.5" customHeight="1">
      <c r="A103" s="104" t="s">
        <v>81</v>
      </c>
      <c r="B103" s="64"/>
      <c r="C103" s="10"/>
      <c r="D103" s="10"/>
      <c r="E103" s="117" t="s">
        <v>109</v>
      </c>
      <c r="F103" s="117"/>
      <c r="G103" s="117"/>
      <c r="H103" s="117"/>
      <c r="I103" s="117"/>
      <c r="J103" s="10"/>
      <c r="K103" s="117" t="s">
        <v>110</v>
      </c>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8">
        <f>'701a - Rozváděč a napájení'!J32</f>
        <v>0</v>
      </c>
      <c r="AH103" s="10"/>
      <c r="AI103" s="10"/>
      <c r="AJ103" s="10"/>
      <c r="AK103" s="10"/>
      <c r="AL103" s="10"/>
      <c r="AM103" s="10"/>
      <c r="AN103" s="118">
        <f>SUM(AG103,AT103)</f>
        <v>0</v>
      </c>
      <c r="AO103" s="10"/>
      <c r="AP103" s="10"/>
      <c r="AQ103" s="119" t="s">
        <v>107</v>
      </c>
      <c r="AR103" s="64"/>
      <c r="AS103" s="120">
        <v>0</v>
      </c>
      <c r="AT103" s="121">
        <f>ROUND(SUM(AV103:AW103),2)</f>
        <v>0</v>
      </c>
      <c r="AU103" s="122">
        <f>'701a - Rozváděč a napájení'!P135</f>
        <v>0</v>
      </c>
      <c r="AV103" s="121">
        <f>'701a - Rozváděč a napájení'!J35</f>
        <v>0</v>
      </c>
      <c r="AW103" s="121">
        <f>'701a - Rozváděč a napájení'!J36</f>
        <v>0</v>
      </c>
      <c r="AX103" s="121">
        <f>'701a - Rozváděč a napájení'!J37</f>
        <v>0</v>
      </c>
      <c r="AY103" s="121">
        <f>'701a - Rozváděč a napájení'!J38</f>
        <v>0</v>
      </c>
      <c r="AZ103" s="121">
        <f>'701a - Rozváděč a napájení'!F35</f>
        <v>0</v>
      </c>
      <c r="BA103" s="121">
        <f>'701a - Rozváděč a napájení'!F36</f>
        <v>0</v>
      </c>
      <c r="BB103" s="121">
        <f>'701a - Rozváděč a napájení'!F37</f>
        <v>0</v>
      </c>
      <c r="BC103" s="121">
        <f>'701a - Rozváděč a napájení'!F38</f>
        <v>0</v>
      </c>
      <c r="BD103" s="123">
        <f>'701a - Rozváděč a napájení'!F39</f>
        <v>0</v>
      </c>
      <c r="BE103" s="4"/>
      <c r="BT103" s="27" t="s">
        <v>87</v>
      </c>
      <c r="BV103" s="27" t="s">
        <v>79</v>
      </c>
      <c r="BW103" s="27" t="s">
        <v>111</v>
      </c>
      <c r="BX103" s="27" t="s">
        <v>105</v>
      </c>
      <c r="CL103" s="27" t="s">
        <v>1</v>
      </c>
    </row>
    <row r="104" s="4" customFormat="1" ht="16.5" customHeight="1">
      <c r="A104" s="104" t="s">
        <v>81</v>
      </c>
      <c r="B104" s="64"/>
      <c r="C104" s="10"/>
      <c r="D104" s="10"/>
      <c r="E104" s="117" t="s">
        <v>112</v>
      </c>
      <c r="F104" s="117"/>
      <c r="G104" s="117"/>
      <c r="H104" s="117"/>
      <c r="I104" s="117"/>
      <c r="J104" s="10"/>
      <c r="K104" s="117" t="s">
        <v>113</v>
      </c>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8">
        <f>'701b - Segmenty zastávky'!J32</f>
        <v>0</v>
      </c>
      <c r="AH104" s="10"/>
      <c r="AI104" s="10"/>
      <c r="AJ104" s="10"/>
      <c r="AK104" s="10"/>
      <c r="AL104" s="10"/>
      <c r="AM104" s="10"/>
      <c r="AN104" s="118">
        <f>SUM(AG104,AT104)</f>
        <v>0</v>
      </c>
      <c r="AO104" s="10"/>
      <c r="AP104" s="10"/>
      <c r="AQ104" s="119" t="s">
        <v>107</v>
      </c>
      <c r="AR104" s="64"/>
      <c r="AS104" s="120">
        <v>0</v>
      </c>
      <c r="AT104" s="121">
        <f>ROUND(SUM(AV104:AW104),2)</f>
        <v>0</v>
      </c>
      <c r="AU104" s="122">
        <f>'701b - Segmenty zastávky'!P122</f>
        <v>0</v>
      </c>
      <c r="AV104" s="121">
        <f>'701b - Segmenty zastávky'!J35</f>
        <v>0</v>
      </c>
      <c r="AW104" s="121">
        <f>'701b - Segmenty zastávky'!J36</f>
        <v>0</v>
      </c>
      <c r="AX104" s="121">
        <f>'701b - Segmenty zastávky'!J37</f>
        <v>0</v>
      </c>
      <c r="AY104" s="121">
        <f>'701b - Segmenty zastávky'!J38</f>
        <v>0</v>
      </c>
      <c r="AZ104" s="121">
        <f>'701b - Segmenty zastávky'!F35</f>
        <v>0</v>
      </c>
      <c r="BA104" s="121">
        <f>'701b - Segmenty zastávky'!F36</f>
        <v>0</v>
      </c>
      <c r="BB104" s="121">
        <f>'701b - Segmenty zastávky'!F37</f>
        <v>0</v>
      </c>
      <c r="BC104" s="121">
        <f>'701b - Segmenty zastávky'!F38</f>
        <v>0</v>
      </c>
      <c r="BD104" s="123">
        <f>'701b - Segmenty zastávky'!F39</f>
        <v>0</v>
      </c>
      <c r="BE104" s="4"/>
      <c r="BT104" s="27" t="s">
        <v>87</v>
      </c>
      <c r="BV104" s="27" t="s">
        <v>79</v>
      </c>
      <c r="BW104" s="27" t="s">
        <v>114</v>
      </c>
      <c r="BX104" s="27" t="s">
        <v>105</v>
      </c>
      <c r="CL104" s="27" t="s">
        <v>1</v>
      </c>
    </row>
    <row r="105" s="7" customFormat="1" ht="16.5" customHeight="1">
      <c r="A105" s="104" t="s">
        <v>81</v>
      </c>
      <c r="B105" s="105"/>
      <c r="C105" s="106"/>
      <c r="D105" s="107" t="s">
        <v>115</v>
      </c>
      <c r="E105" s="107"/>
      <c r="F105" s="107"/>
      <c r="G105" s="107"/>
      <c r="H105" s="107"/>
      <c r="I105" s="108"/>
      <c r="J105" s="107" t="s">
        <v>116</v>
      </c>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9">
        <f>'VON - Vedlejší a ostatní ...'!J30</f>
        <v>0</v>
      </c>
      <c r="AH105" s="108"/>
      <c r="AI105" s="108"/>
      <c r="AJ105" s="108"/>
      <c r="AK105" s="108"/>
      <c r="AL105" s="108"/>
      <c r="AM105" s="108"/>
      <c r="AN105" s="109">
        <f>SUM(AG105,AT105)</f>
        <v>0</v>
      </c>
      <c r="AO105" s="108"/>
      <c r="AP105" s="108"/>
      <c r="AQ105" s="110" t="s">
        <v>84</v>
      </c>
      <c r="AR105" s="105"/>
      <c r="AS105" s="124">
        <v>0</v>
      </c>
      <c r="AT105" s="125">
        <f>ROUND(SUM(AV105:AW105),2)</f>
        <v>0</v>
      </c>
      <c r="AU105" s="126">
        <f>'VON - Vedlejší a ostatní ...'!P123</f>
        <v>0</v>
      </c>
      <c r="AV105" s="125">
        <f>'VON - Vedlejší a ostatní ...'!J33</f>
        <v>0</v>
      </c>
      <c r="AW105" s="125">
        <f>'VON - Vedlejší a ostatní ...'!J34</f>
        <v>0</v>
      </c>
      <c r="AX105" s="125">
        <f>'VON - Vedlejší a ostatní ...'!J35</f>
        <v>0</v>
      </c>
      <c r="AY105" s="125">
        <f>'VON - Vedlejší a ostatní ...'!J36</f>
        <v>0</v>
      </c>
      <c r="AZ105" s="125">
        <f>'VON - Vedlejší a ostatní ...'!F33</f>
        <v>0</v>
      </c>
      <c r="BA105" s="125">
        <f>'VON - Vedlejší a ostatní ...'!F34</f>
        <v>0</v>
      </c>
      <c r="BB105" s="125">
        <f>'VON - Vedlejší a ostatní ...'!F35</f>
        <v>0</v>
      </c>
      <c r="BC105" s="125">
        <f>'VON - Vedlejší a ostatní ...'!F36</f>
        <v>0</v>
      </c>
      <c r="BD105" s="127">
        <f>'VON - Vedlejší a ostatní ...'!F37</f>
        <v>0</v>
      </c>
      <c r="BE105" s="7"/>
      <c r="BT105" s="115" t="s">
        <v>85</v>
      </c>
      <c r="BV105" s="115" t="s">
        <v>79</v>
      </c>
      <c r="BW105" s="115" t="s">
        <v>117</v>
      </c>
      <c r="BX105" s="115" t="s">
        <v>4</v>
      </c>
      <c r="CL105" s="115" t="s">
        <v>1</v>
      </c>
      <c r="CM105" s="115" t="s">
        <v>87</v>
      </c>
    </row>
    <row r="106" s="2" customFormat="1" ht="30" customHeight="1">
      <c r="A106" s="38"/>
      <c r="B106" s="39"/>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9"/>
      <c r="AS106" s="38"/>
      <c r="AT106" s="38"/>
      <c r="AU106" s="38"/>
      <c r="AV106" s="38"/>
      <c r="AW106" s="38"/>
      <c r="AX106" s="38"/>
      <c r="AY106" s="38"/>
      <c r="AZ106" s="38"/>
      <c r="BA106" s="38"/>
      <c r="BB106" s="38"/>
      <c r="BC106" s="38"/>
      <c r="BD106" s="38"/>
      <c r="BE106" s="38"/>
    </row>
    <row r="107" s="2" customFormat="1" ht="6.96" customHeight="1">
      <c r="A107" s="38"/>
      <c r="B107" s="60"/>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39"/>
      <c r="AS107" s="38"/>
      <c r="AT107" s="38"/>
      <c r="AU107" s="38"/>
      <c r="AV107" s="38"/>
      <c r="AW107" s="38"/>
      <c r="AX107" s="38"/>
      <c r="AY107" s="38"/>
      <c r="AZ107" s="38"/>
      <c r="BA107" s="38"/>
      <c r="BB107" s="38"/>
      <c r="BC107" s="38"/>
      <c r="BD107" s="38"/>
      <c r="BE107" s="38"/>
    </row>
  </sheetData>
  <mergeCells count="82">
    <mergeCell ref="C92:G92"/>
    <mergeCell ref="D97:H97"/>
    <mergeCell ref="D95:H95"/>
    <mergeCell ref="D98:H98"/>
    <mergeCell ref="D101:H101"/>
    <mergeCell ref="D100:H100"/>
    <mergeCell ref="D99:H99"/>
    <mergeCell ref="D96:H96"/>
    <mergeCell ref="E104:I104"/>
    <mergeCell ref="E102:I102"/>
    <mergeCell ref="E103:I103"/>
    <mergeCell ref="I92:AF92"/>
    <mergeCell ref="J99:AF99"/>
    <mergeCell ref="J100:AF100"/>
    <mergeCell ref="J101:AF101"/>
    <mergeCell ref="J97:AF97"/>
    <mergeCell ref="J96:AF96"/>
    <mergeCell ref="J98:AF98"/>
    <mergeCell ref="J95:AF95"/>
    <mergeCell ref="K103:AF103"/>
    <mergeCell ref="K102:AF102"/>
    <mergeCell ref="K104:AF104"/>
    <mergeCell ref="L85:AO85"/>
    <mergeCell ref="D105:H105"/>
    <mergeCell ref="J105:AF105"/>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4:AM104"/>
    <mergeCell ref="AG103:AM103"/>
    <mergeCell ref="AG102:AM102"/>
    <mergeCell ref="AG101:AM101"/>
    <mergeCell ref="AG100:AM100"/>
    <mergeCell ref="AG92:AM92"/>
    <mergeCell ref="AG99:AM99"/>
    <mergeCell ref="AG96:AM96"/>
    <mergeCell ref="AG98:AM98"/>
    <mergeCell ref="AG97:AM97"/>
    <mergeCell ref="AG95:AM95"/>
    <mergeCell ref="AM87:AN87"/>
    <mergeCell ref="AM90:AP90"/>
    <mergeCell ref="AM89:AP89"/>
    <mergeCell ref="AN97:AP97"/>
    <mergeCell ref="AN104:AP104"/>
    <mergeCell ref="AN103:AP103"/>
    <mergeCell ref="AN95:AP95"/>
    <mergeCell ref="AN98:AP98"/>
    <mergeCell ref="AN102:AP102"/>
    <mergeCell ref="AN101:AP101"/>
    <mergeCell ref="AN96:AP96"/>
    <mergeCell ref="AN100:AP100"/>
    <mergeCell ref="AN99:AP99"/>
    <mergeCell ref="AN92:AP92"/>
    <mergeCell ref="AS89:AT91"/>
    <mergeCell ref="AN105:AP105"/>
    <mergeCell ref="AG105:AM105"/>
    <mergeCell ref="AN94:AP94"/>
  </mergeCells>
  <hyperlinks>
    <hyperlink ref="A95" location="'SO 101 - Stavební úpravy ...'!C2" display="/"/>
    <hyperlink ref="A96" location="'SO 102 - Stavební upravy ...'!C2" display="/"/>
    <hyperlink ref="A97" location="'SO 401 - Nadzemní a podze...'!C2" display="/"/>
    <hyperlink ref="A98" location="'SO 402 - Nadzemní a podze...'!C2" display="/"/>
    <hyperlink ref="A99" location="'SO 661 - Stavební úpravy ...'!C2" display="/"/>
    <hyperlink ref="A100" location="'SO 662 - Dočasné zastávky '!C2" display="/"/>
    <hyperlink ref="A102" location="'701 - Zastřešení nástupišť'!C2" display="/"/>
    <hyperlink ref="A103" location="'701a - Rozváděč a napájení'!C2" display="/"/>
    <hyperlink ref="A104" location="'701b - Segmenty zastávky'!C2" display="/"/>
    <hyperlink ref="A105" location="'VON - Vedlejší a ostatní ...'!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114</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1" customFormat="1" ht="12" customHeight="1">
      <c r="B8" s="22"/>
      <c r="D8" s="32" t="s">
        <v>119</v>
      </c>
      <c r="L8" s="22"/>
    </row>
    <row r="9" s="2" customFormat="1" ht="16.5" customHeight="1">
      <c r="A9" s="38"/>
      <c r="B9" s="39"/>
      <c r="C9" s="38"/>
      <c r="D9" s="38"/>
      <c r="E9" s="129" t="s">
        <v>856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857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1288</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34</v>
      </c>
      <c r="G14" s="38"/>
      <c r="H14" s="38"/>
      <c r="I14" s="32" t="s">
        <v>22</v>
      </c>
      <c r="J14" s="69" t="str">
        <f>'Rekapitulace stavby'!AN8</f>
        <v>31. 12. 2023</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tr">
        <f>IF('Rekapitulace stavby'!AN10="","",'Rekapitulace stavby'!AN10)</f>
        <v/>
      </c>
      <c r="K16" s="38"/>
      <c r="L16" s="55"/>
      <c r="S16" s="38"/>
      <c r="T16" s="38"/>
      <c r="U16" s="38"/>
      <c r="V16" s="38"/>
      <c r="W16" s="38"/>
      <c r="X16" s="38"/>
      <c r="Y16" s="38"/>
      <c r="Z16" s="38"/>
      <c r="AA16" s="38"/>
      <c r="AB16" s="38"/>
      <c r="AC16" s="38"/>
      <c r="AD16" s="38"/>
      <c r="AE16" s="38"/>
    </row>
    <row r="17" s="2" customFormat="1" ht="18" customHeight="1">
      <c r="A17" s="38"/>
      <c r="B17" s="39"/>
      <c r="C17" s="38"/>
      <c r="D17" s="38"/>
      <c r="E17" s="27" t="str">
        <f>IF('Rekapitulace stavby'!E11="","",'Rekapitulace stavby'!E11)</f>
        <v xml:space="preserve">DOPRAVNÍ PODNIK OSTRAVA a.s. </v>
      </c>
      <c r="F17" s="38"/>
      <c r="G17" s="38"/>
      <c r="H17" s="38"/>
      <c r="I17" s="32" t="s">
        <v>27</v>
      </c>
      <c r="J17" s="27" t="str">
        <f>IF('Rekapitulace stavby'!AN11="","",'Rekapitulace stavby'!AN11)</f>
        <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tr">
        <f>IF('Rekapitulace stavby'!AN16="","",'Rekapitulace stavby'!AN16)</f>
        <v/>
      </c>
      <c r="K22" s="38"/>
      <c r="L22" s="55"/>
      <c r="S22" s="38"/>
      <c r="T22" s="38"/>
      <c r="U22" s="38"/>
      <c r="V22" s="38"/>
      <c r="W22" s="38"/>
      <c r="X22" s="38"/>
      <c r="Y22" s="38"/>
      <c r="Z22" s="38"/>
      <c r="AA22" s="38"/>
      <c r="AB22" s="38"/>
      <c r="AC22" s="38"/>
      <c r="AD22" s="38"/>
      <c r="AE22" s="38"/>
    </row>
    <row r="23" s="2" customFormat="1" ht="18" customHeight="1">
      <c r="A23" s="38"/>
      <c r="B23" s="39"/>
      <c r="C23" s="38"/>
      <c r="D23" s="38"/>
      <c r="E23" s="27" t="str">
        <f>IF('Rekapitulace stavby'!E17="","",'Rekapitulace stavby'!E17)</f>
        <v>PROJEKTSTUDIO EUCZ, s.r.o.</v>
      </c>
      <c r="F23" s="38"/>
      <c r="G23" s="38"/>
      <c r="H23" s="38"/>
      <c r="I23" s="32" t="s">
        <v>27</v>
      </c>
      <c r="J23" s="27" t="str">
        <f>IF('Rekapitulace stavby'!AN17="","",'Rekapitulace stavby'!AN17)</f>
        <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35</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37</v>
      </c>
      <c r="E32" s="38"/>
      <c r="F32" s="38"/>
      <c r="G32" s="38"/>
      <c r="H32" s="38"/>
      <c r="I32" s="38"/>
      <c r="J32" s="96">
        <f>ROUND(J122,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39</v>
      </c>
      <c r="G34" s="38"/>
      <c r="H34" s="38"/>
      <c r="I34" s="43" t="s">
        <v>38</v>
      </c>
      <c r="J34" s="43" t="s">
        <v>40</v>
      </c>
      <c r="K34" s="38"/>
      <c r="L34" s="55"/>
      <c r="S34" s="38"/>
      <c r="T34" s="38"/>
      <c r="U34" s="38"/>
      <c r="V34" s="38"/>
      <c r="W34" s="38"/>
      <c r="X34" s="38"/>
      <c r="Y34" s="38"/>
      <c r="Z34" s="38"/>
      <c r="AA34" s="38"/>
      <c r="AB34" s="38"/>
      <c r="AC34" s="38"/>
      <c r="AD34" s="38"/>
      <c r="AE34" s="38"/>
    </row>
    <row r="35" s="2" customFormat="1" ht="14.4" customHeight="1">
      <c r="A35" s="38"/>
      <c r="B35" s="39"/>
      <c r="C35" s="38"/>
      <c r="D35" s="134" t="s">
        <v>41</v>
      </c>
      <c r="E35" s="32" t="s">
        <v>42</v>
      </c>
      <c r="F35" s="135">
        <f>ROUND((SUM(BE122:BE170)),  2)</f>
        <v>0</v>
      </c>
      <c r="G35" s="38"/>
      <c r="H35" s="38"/>
      <c r="I35" s="136">
        <v>0.20999999999999999</v>
      </c>
      <c r="J35" s="135">
        <f>ROUND(((SUM(BE122:BE170))*I35),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43</v>
      </c>
      <c r="F36" s="135">
        <f>ROUND((SUM(BF122:BF170)),  2)</f>
        <v>0</v>
      </c>
      <c r="G36" s="38"/>
      <c r="H36" s="38"/>
      <c r="I36" s="136">
        <v>0.12</v>
      </c>
      <c r="J36" s="135">
        <f>ROUND(((SUM(BF122:BF170))*I36),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44</v>
      </c>
      <c r="F37" s="135">
        <f>ROUND((SUM(BG122:BG170)),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45</v>
      </c>
      <c r="F38" s="135">
        <f>ROUND((SUM(BH122:BH170)),  2)</f>
        <v>0</v>
      </c>
      <c r="G38" s="38"/>
      <c r="H38" s="38"/>
      <c r="I38" s="136">
        <v>0.12</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46</v>
      </c>
      <c r="F39" s="135">
        <f>ROUND((SUM(BI122:BI170)),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47</v>
      </c>
      <c r="E41" s="81"/>
      <c r="F41" s="81"/>
      <c r="G41" s="139" t="s">
        <v>48</v>
      </c>
      <c r="H41" s="140" t="s">
        <v>49</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119</v>
      </c>
      <c r="L86" s="22"/>
    </row>
    <row r="87" s="2" customFormat="1" ht="16.5" customHeight="1">
      <c r="A87" s="38"/>
      <c r="B87" s="39"/>
      <c r="C87" s="38"/>
      <c r="D87" s="38"/>
      <c r="E87" s="129" t="s">
        <v>856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857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701b - Segmenty zastávky</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31. 12. 2023</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25.65" customHeight="1">
      <c r="A93" s="38"/>
      <c r="B93" s="39"/>
      <c r="C93" s="32" t="s">
        <v>24</v>
      </c>
      <c r="D93" s="38"/>
      <c r="E93" s="38"/>
      <c r="F93" s="27" t="str">
        <f>E17</f>
        <v xml:space="preserve">DOPRAVNÍ PODNIK OSTRAVA a.s. </v>
      </c>
      <c r="G93" s="38"/>
      <c r="H93" s="38"/>
      <c r="I93" s="32" t="s">
        <v>30</v>
      </c>
      <c r="J93" s="36" t="str">
        <f>E23</f>
        <v>PROJEKTSTUDIO EUCZ,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122</v>
      </c>
      <c r="D96" s="137"/>
      <c r="E96" s="137"/>
      <c r="F96" s="137"/>
      <c r="G96" s="137"/>
      <c r="H96" s="137"/>
      <c r="I96" s="137"/>
      <c r="J96" s="146" t="s">
        <v>123</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124</v>
      </c>
      <c r="D98" s="38"/>
      <c r="E98" s="38"/>
      <c r="F98" s="38"/>
      <c r="G98" s="38"/>
      <c r="H98" s="38"/>
      <c r="I98" s="38"/>
      <c r="J98" s="96">
        <f>J122</f>
        <v>0</v>
      </c>
      <c r="K98" s="38"/>
      <c r="L98" s="55"/>
      <c r="S98" s="38"/>
      <c r="T98" s="38"/>
      <c r="U98" s="38"/>
      <c r="V98" s="38"/>
      <c r="W98" s="38"/>
      <c r="X98" s="38"/>
      <c r="Y98" s="38"/>
      <c r="Z98" s="38"/>
      <c r="AA98" s="38"/>
      <c r="AB98" s="38"/>
      <c r="AC98" s="38"/>
      <c r="AD98" s="38"/>
      <c r="AE98" s="38"/>
      <c r="AU98" s="19" t="s">
        <v>125</v>
      </c>
    </row>
    <row r="99" s="9" customFormat="1" ht="24.96" customHeight="1">
      <c r="A99" s="9"/>
      <c r="B99" s="148"/>
      <c r="C99" s="9"/>
      <c r="D99" s="149" t="s">
        <v>736</v>
      </c>
      <c r="E99" s="150"/>
      <c r="F99" s="150"/>
      <c r="G99" s="150"/>
      <c r="H99" s="150"/>
      <c r="I99" s="150"/>
      <c r="J99" s="151">
        <f>J123</f>
        <v>0</v>
      </c>
      <c r="K99" s="9"/>
      <c r="L99" s="148"/>
      <c r="S99" s="9"/>
      <c r="T99" s="9"/>
      <c r="U99" s="9"/>
      <c r="V99" s="9"/>
      <c r="W99" s="9"/>
      <c r="X99" s="9"/>
      <c r="Y99" s="9"/>
      <c r="Z99" s="9"/>
      <c r="AA99" s="9"/>
      <c r="AB99" s="9"/>
      <c r="AC99" s="9"/>
      <c r="AD99" s="9"/>
      <c r="AE99" s="9"/>
    </row>
    <row r="100" s="10" customFormat="1" ht="19.92" customHeight="1">
      <c r="A100" s="10"/>
      <c r="B100" s="152"/>
      <c r="C100" s="10"/>
      <c r="D100" s="153" t="s">
        <v>1046</v>
      </c>
      <c r="E100" s="154"/>
      <c r="F100" s="154"/>
      <c r="G100" s="154"/>
      <c r="H100" s="154"/>
      <c r="I100" s="154"/>
      <c r="J100" s="155">
        <f>J124</f>
        <v>0</v>
      </c>
      <c r="K100" s="10"/>
      <c r="L100" s="152"/>
      <c r="S100" s="10"/>
      <c r="T100" s="10"/>
      <c r="U100" s="10"/>
      <c r="V100" s="10"/>
      <c r="W100" s="10"/>
      <c r="X100" s="10"/>
      <c r="Y100" s="10"/>
      <c r="Z100" s="10"/>
      <c r="AA100" s="10"/>
      <c r="AB100" s="10"/>
      <c r="AC100" s="10"/>
      <c r="AD100" s="10"/>
      <c r="AE100" s="10"/>
    </row>
    <row r="101" s="2" customFormat="1" ht="21.84" customHeight="1">
      <c r="A101" s="38"/>
      <c r="B101" s="39"/>
      <c r="C101" s="38"/>
      <c r="D101" s="38"/>
      <c r="E101" s="38"/>
      <c r="F101" s="38"/>
      <c r="G101" s="38"/>
      <c r="H101" s="38"/>
      <c r="I101" s="38"/>
      <c r="J101" s="38"/>
      <c r="K101" s="38"/>
      <c r="L101" s="55"/>
      <c r="S101" s="38"/>
      <c r="T101" s="38"/>
      <c r="U101" s="38"/>
      <c r="V101" s="38"/>
      <c r="W101" s="38"/>
      <c r="X101" s="38"/>
      <c r="Y101" s="38"/>
      <c r="Z101" s="38"/>
      <c r="AA101" s="38"/>
      <c r="AB101" s="38"/>
      <c r="AC101" s="38"/>
      <c r="AD101" s="38"/>
      <c r="AE101" s="38"/>
    </row>
    <row r="102" s="2" customFormat="1" ht="6.96" customHeight="1">
      <c r="A102" s="38"/>
      <c r="B102" s="60"/>
      <c r="C102" s="61"/>
      <c r="D102" s="61"/>
      <c r="E102" s="61"/>
      <c r="F102" s="61"/>
      <c r="G102" s="61"/>
      <c r="H102" s="61"/>
      <c r="I102" s="61"/>
      <c r="J102" s="61"/>
      <c r="K102" s="61"/>
      <c r="L102" s="55"/>
      <c r="S102" s="38"/>
      <c r="T102" s="38"/>
      <c r="U102" s="38"/>
      <c r="V102" s="38"/>
      <c r="W102" s="38"/>
      <c r="X102" s="38"/>
      <c r="Y102" s="38"/>
      <c r="Z102" s="38"/>
      <c r="AA102" s="38"/>
      <c r="AB102" s="38"/>
      <c r="AC102" s="38"/>
      <c r="AD102" s="38"/>
      <c r="AE102" s="38"/>
    </row>
    <row r="106" s="2" customFormat="1" ht="6.96" customHeight="1">
      <c r="A106" s="38"/>
      <c r="B106" s="62"/>
      <c r="C106" s="63"/>
      <c r="D106" s="63"/>
      <c r="E106" s="63"/>
      <c r="F106" s="63"/>
      <c r="G106" s="63"/>
      <c r="H106" s="63"/>
      <c r="I106" s="63"/>
      <c r="J106" s="63"/>
      <c r="K106" s="63"/>
      <c r="L106" s="55"/>
      <c r="S106" s="38"/>
      <c r="T106" s="38"/>
      <c r="U106" s="38"/>
      <c r="V106" s="38"/>
      <c r="W106" s="38"/>
      <c r="X106" s="38"/>
      <c r="Y106" s="38"/>
      <c r="Z106" s="38"/>
      <c r="AA106" s="38"/>
      <c r="AB106" s="38"/>
      <c r="AC106" s="38"/>
      <c r="AD106" s="38"/>
      <c r="AE106" s="38"/>
    </row>
    <row r="107" s="2" customFormat="1" ht="24.96" customHeight="1">
      <c r="A107" s="38"/>
      <c r="B107" s="39"/>
      <c r="C107" s="23" t="s">
        <v>133</v>
      </c>
      <c r="D107" s="38"/>
      <c r="E107" s="38"/>
      <c r="F107" s="38"/>
      <c r="G107" s="38"/>
      <c r="H107" s="38"/>
      <c r="I107" s="38"/>
      <c r="J107" s="38"/>
      <c r="K107" s="38"/>
      <c r="L107" s="55"/>
      <c r="S107" s="38"/>
      <c r="T107" s="38"/>
      <c r="U107" s="38"/>
      <c r="V107" s="38"/>
      <c r="W107" s="38"/>
      <c r="X107" s="38"/>
      <c r="Y107" s="38"/>
      <c r="Z107" s="38"/>
      <c r="AA107" s="38"/>
      <c r="AB107" s="38"/>
      <c r="AC107" s="38"/>
      <c r="AD107" s="38"/>
      <c r="AE107" s="38"/>
    </row>
    <row r="108" s="2" customFormat="1" ht="6.96" customHeight="1">
      <c r="A108" s="38"/>
      <c r="B108" s="39"/>
      <c r="C108" s="38"/>
      <c r="D108" s="38"/>
      <c r="E108" s="38"/>
      <c r="F108" s="38"/>
      <c r="G108" s="38"/>
      <c r="H108" s="38"/>
      <c r="I108" s="38"/>
      <c r="J108" s="38"/>
      <c r="K108" s="38"/>
      <c r="L108" s="55"/>
      <c r="S108" s="38"/>
      <c r="T108" s="38"/>
      <c r="U108" s="38"/>
      <c r="V108" s="38"/>
      <c r="W108" s="38"/>
      <c r="X108" s="38"/>
      <c r="Y108" s="38"/>
      <c r="Z108" s="38"/>
      <c r="AA108" s="38"/>
      <c r="AB108" s="38"/>
      <c r="AC108" s="38"/>
      <c r="AD108" s="38"/>
      <c r="AE108" s="38"/>
    </row>
    <row r="109" s="2" customFormat="1" ht="12" customHeight="1">
      <c r="A109" s="38"/>
      <c r="B109" s="39"/>
      <c r="C109" s="32" t="s">
        <v>16</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16.5" customHeight="1">
      <c r="A110" s="38"/>
      <c r="B110" s="39"/>
      <c r="C110" s="38"/>
      <c r="D110" s="38"/>
      <c r="E110" s="129" t="str">
        <f>E7</f>
        <v>ESTETIZACE ZASTÁVKY KAROLINA II</v>
      </c>
      <c r="F110" s="32"/>
      <c r="G110" s="32"/>
      <c r="H110" s="32"/>
      <c r="I110" s="38"/>
      <c r="J110" s="38"/>
      <c r="K110" s="38"/>
      <c r="L110" s="55"/>
      <c r="S110" s="38"/>
      <c r="T110" s="38"/>
      <c r="U110" s="38"/>
      <c r="V110" s="38"/>
      <c r="W110" s="38"/>
      <c r="X110" s="38"/>
      <c r="Y110" s="38"/>
      <c r="Z110" s="38"/>
      <c r="AA110" s="38"/>
      <c r="AB110" s="38"/>
      <c r="AC110" s="38"/>
      <c r="AD110" s="38"/>
      <c r="AE110" s="38"/>
    </row>
    <row r="111" s="1" customFormat="1" ht="12" customHeight="1">
      <c r="B111" s="22"/>
      <c r="C111" s="32" t="s">
        <v>119</v>
      </c>
      <c r="L111" s="22"/>
    </row>
    <row r="112" s="2" customFormat="1" ht="16.5" customHeight="1">
      <c r="A112" s="38"/>
      <c r="B112" s="39"/>
      <c r="C112" s="38"/>
      <c r="D112" s="38"/>
      <c r="E112" s="129" t="s">
        <v>856</v>
      </c>
      <c r="F112" s="38"/>
      <c r="G112" s="38"/>
      <c r="H112" s="38"/>
      <c r="I112" s="38"/>
      <c r="J112" s="38"/>
      <c r="K112" s="38"/>
      <c r="L112" s="55"/>
      <c r="S112" s="38"/>
      <c r="T112" s="38"/>
      <c r="U112" s="38"/>
      <c r="V112" s="38"/>
      <c r="W112" s="38"/>
      <c r="X112" s="38"/>
      <c r="Y112" s="38"/>
      <c r="Z112" s="38"/>
      <c r="AA112" s="38"/>
      <c r="AB112" s="38"/>
      <c r="AC112" s="38"/>
      <c r="AD112" s="38"/>
      <c r="AE112" s="38"/>
    </row>
    <row r="113" s="2" customFormat="1" ht="12" customHeight="1">
      <c r="A113" s="38"/>
      <c r="B113" s="39"/>
      <c r="C113" s="32" t="s">
        <v>857</v>
      </c>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6.5" customHeight="1">
      <c r="A114" s="38"/>
      <c r="B114" s="39"/>
      <c r="C114" s="38"/>
      <c r="D114" s="38"/>
      <c r="E114" s="67" t="str">
        <f>E11</f>
        <v>701b - Segmenty zastávky</v>
      </c>
      <c r="F114" s="38"/>
      <c r="G114" s="38"/>
      <c r="H114" s="38"/>
      <c r="I114" s="38"/>
      <c r="J114" s="38"/>
      <c r="K114" s="38"/>
      <c r="L114" s="55"/>
      <c r="S114" s="38"/>
      <c r="T114" s="38"/>
      <c r="U114" s="38"/>
      <c r="V114" s="38"/>
      <c r="W114" s="38"/>
      <c r="X114" s="38"/>
      <c r="Y114" s="38"/>
      <c r="Z114" s="38"/>
      <c r="AA114" s="38"/>
      <c r="AB114" s="38"/>
      <c r="AC114" s="38"/>
      <c r="AD114" s="38"/>
      <c r="AE114" s="38"/>
    </row>
    <row r="115" s="2" customFormat="1" ht="6.96" customHeight="1">
      <c r="A115" s="38"/>
      <c r="B115" s="39"/>
      <c r="C115" s="38"/>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12" customHeight="1">
      <c r="A116" s="38"/>
      <c r="B116" s="39"/>
      <c r="C116" s="32" t="s">
        <v>20</v>
      </c>
      <c r="D116" s="38"/>
      <c r="E116" s="38"/>
      <c r="F116" s="27" t="str">
        <f>F14</f>
        <v xml:space="preserve"> </v>
      </c>
      <c r="G116" s="38"/>
      <c r="H116" s="38"/>
      <c r="I116" s="32" t="s">
        <v>22</v>
      </c>
      <c r="J116" s="69" t="str">
        <f>IF(J14="","",J14)</f>
        <v>31. 12. 2023</v>
      </c>
      <c r="K116" s="38"/>
      <c r="L116" s="55"/>
      <c r="S116" s="38"/>
      <c r="T116" s="38"/>
      <c r="U116" s="38"/>
      <c r="V116" s="38"/>
      <c r="W116" s="38"/>
      <c r="X116" s="38"/>
      <c r="Y116" s="38"/>
      <c r="Z116" s="38"/>
      <c r="AA116" s="38"/>
      <c r="AB116" s="38"/>
      <c r="AC116" s="38"/>
      <c r="AD116" s="38"/>
      <c r="AE116" s="38"/>
    </row>
    <row r="117" s="2" customFormat="1" ht="6.96" customHeight="1">
      <c r="A117" s="38"/>
      <c r="B117" s="39"/>
      <c r="C117" s="38"/>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25.65" customHeight="1">
      <c r="A118" s="38"/>
      <c r="B118" s="39"/>
      <c r="C118" s="32" t="s">
        <v>24</v>
      </c>
      <c r="D118" s="38"/>
      <c r="E118" s="38"/>
      <c r="F118" s="27" t="str">
        <f>E17</f>
        <v xml:space="preserve">DOPRAVNÍ PODNIK OSTRAVA a.s. </v>
      </c>
      <c r="G118" s="38"/>
      <c r="H118" s="38"/>
      <c r="I118" s="32" t="s">
        <v>30</v>
      </c>
      <c r="J118" s="36" t="str">
        <f>E23</f>
        <v>PROJEKTSTUDIO EUCZ, s.r.o.</v>
      </c>
      <c r="K118" s="38"/>
      <c r="L118" s="55"/>
      <c r="S118" s="38"/>
      <c r="T118" s="38"/>
      <c r="U118" s="38"/>
      <c r="V118" s="38"/>
      <c r="W118" s="38"/>
      <c r="X118" s="38"/>
      <c r="Y118" s="38"/>
      <c r="Z118" s="38"/>
      <c r="AA118" s="38"/>
      <c r="AB118" s="38"/>
      <c r="AC118" s="38"/>
      <c r="AD118" s="38"/>
      <c r="AE118" s="38"/>
    </row>
    <row r="119" s="2" customFormat="1" ht="15.15" customHeight="1">
      <c r="A119" s="38"/>
      <c r="B119" s="39"/>
      <c r="C119" s="32" t="s">
        <v>28</v>
      </c>
      <c r="D119" s="38"/>
      <c r="E119" s="38"/>
      <c r="F119" s="27" t="str">
        <f>IF(E20="","",E20)</f>
        <v>Vyplň údaj</v>
      </c>
      <c r="G119" s="38"/>
      <c r="H119" s="38"/>
      <c r="I119" s="32" t="s">
        <v>33</v>
      </c>
      <c r="J119" s="36" t="str">
        <f>E26</f>
        <v xml:space="preserve"> </v>
      </c>
      <c r="K119" s="38"/>
      <c r="L119" s="55"/>
      <c r="S119" s="38"/>
      <c r="T119" s="38"/>
      <c r="U119" s="38"/>
      <c r="V119" s="38"/>
      <c r="W119" s="38"/>
      <c r="X119" s="38"/>
      <c r="Y119" s="38"/>
      <c r="Z119" s="38"/>
      <c r="AA119" s="38"/>
      <c r="AB119" s="38"/>
      <c r="AC119" s="38"/>
      <c r="AD119" s="38"/>
      <c r="AE119" s="38"/>
    </row>
    <row r="120" s="2" customFormat="1" ht="10.32" customHeight="1">
      <c r="A120" s="38"/>
      <c r="B120" s="39"/>
      <c r="C120" s="38"/>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11" customFormat="1" ht="29.28" customHeight="1">
      <c r="A121" s="156"/>
      <c r="B121" s="157"/>
      <c r="C121" s="158" t="s">
        <v>134</v>
      </c>
      <c r="D121" s="159" t="s">
        <v>62</v>
      </c>
      <c r="E121" s="159" t="s">
        <v>58</v>
      </c>
      <c r="F121" s="159" t="s">
        <v>59</v>
      </c>
      <c r="G121" s="159" t="s">
        <v>135</v>
      </c>
      <c r="H121" s="159" t="s">
        <v>136</v>
      </c>
      <c r="I121" s="159" t="s">
        <v>137</v>
      </c>
      <c r="J121" s="159" t="s">
        <v>123</v>
      </c>
      <c r="K121" s="160" t="s">
        <v>138</v>
      </c>
      <c r="L121" s="161"/>
      <c r="M121" s="86" t="s">
        <v>1</v>
      </c>
      <c r="N121" s="87" t="s">
        <v>41</v>
      </c>
      <c r="O121" s="87" t="s">
        <v>139</v>
      </c>
      <c r="P121" s="87" t="s">
        <v>140</v>
      </c>
      <c r="Q121" s="87" t="s">
        <v>141</v>
      </c>
      <c r="R121" s="87" t="s">
        <v>142</v>
      </c>
      <c r="S121" s="87" t="s">
        <v>143</v>
      </c>
      <c r="T121" s="88" t="s">
        <v>144</v>
      </c>
      <c r="U121" s="156"/>
      <c r="V121" s="156"/>
      <c r="W121" s="156"/>
      <c r="X121" s="156"/>
      <c r="Y121" s="156"/>
      <c r="Z121" s="156"/>
      <c r="AA121" s="156"/>
      <c r="AB121" s="156"/>
      <c r="AC121" s="156"/>
      <c r="AD121" s="156"/>
      <c r="AE121" s="156"/>
    </row>
    <row r="122" s="2" customFormat="1" ht="22.8" customHeight="1">
      <c r="A122" s="38"/>
      <c r="B122" s="39"/>
      <c r="C122" s="93" t="s">
        <v>145</v>
      </c>
      <c r="D122" s="38"/>
      <c r="E122" s="38"/>
      <c r="F122" s="38"/>
      <c r="G122" s="38"/>
      <c r="H122" s="38"/>
      <c r="I122" s="38"/>
      <c r="J122" s="162">
        <f>BK122</f>
        <v>0</v>
      </c>
      <c r="K122" s="38"/>
      <c r="L122" s="39"/>
      <c r="M122" s="89"/>
      <c r="N122" s="73"/>
      <c r="O122" s="90"/>
      <c r="P122" s="163">
        <f>P123</f>
        <v>0</v>
      </c>
      <c r="Q122" s="90"/>
      <c r="R122" s="163">
        <f>R123</f>
        <v>0</v>
      </c>
      <c r="S122" s="90"/>
      <c r="T122" s="164">
        <f>T123</f>
        <v>0</v>
      </c>
      <c r="U122" s="38"/>
      <c r="V122" s="38"/>
      <c r="W122" s="38"/>
      <c r="X122" s="38"/>
      <c r="Y122" s="38"/>
      <c r="Z122" s="38"/>
      <c r="AA122" s="38"/>
      <c r="AB122" s="38"/>
      <c r="AC122" s="38"/>
      <c r="AD122" s="38"/>
      <c r="AE122" s="38"/>
      <c r="AT122" s="19" t="s">
        <v>76</v>
      </c>
      <c r="AU122" s="19" t="s">
        <v>125</v>
      </c>
      <c r="BK122" s="165">
        <f>BK123</f>
        <v>0</v>
      </c>
    </row>
    <row r="123" s="12" customFormat="1" ht="25.92" customHeight="1">
      <c r="A123" s="12"/>
      <c r="B123" s="166"/>
      <c r="C123" s="12"/>
      <c r="D123" s="167" t="s">
        <v>76</v>
      </c>
      <c r="E123" s="168" t="s">
        <v>816</v>
      </c>
      <c r="F123" s="168" t="s">
        <v>817</v>
      </c>
      <c r="G123" s="12"/>
      <c r="H123" s="12"/>
      <c r="I123" s="169"/>
      <c r="J123" s="170">
        <f>BK123</f>
        <v>0</v>
      </c>
      <c r="K123" s="12"/>
      <c r="L123" s="166"/>
      <c r="M123" s="171"/>
      <c r="N123" s="172"/>
      <c r="O123" s="172"/>
      <c r="P123" s="173">
        <f>P124</f>
        <v>0</v>
      </c>
      <c r="Q123" s="172"/>
      <c r="R123" s="173">
        <f>R124</f>
        <v>0</v>
      </c>
      <c r="S123" s="172"/>
      <c r="T123" s="174">
        <f>T124</f>
        <v>0</v>
      </c>
      <c r="U123" s="12"/>
      <c r="V123" s="12"/>
      <c r="W123" s="12"/>
      <c r="X123" s="12"/>
      <c r="Y123" s="12"/>
      <c r="Z123" s="12"/>
      <c r="AA123" s="12"/>
      <c r="AB123" s="12"/>
      <c r="AC123" s="12"/>
      <c r="AD123" s="12"/>
      <c r="AE123" s="12"/>
      <c r="AR123" s="167" t="s">
        <v>87</v>
      </c>
      <c r="AT123" s="175" t="s">
        <v>76</v>
      </c>
      <c r="AU123" s="175" t="s">
        <v>77</v>
      </c>
      <c r="AY123" s="167" t="s">
        <v>148</v>
      </c>
      <c r="BK123" s="176">
        <f>BK124</f>
        <v>0</v>
      </c>
    </row>
    <row r="124" s="12" customFormat="1" ht="22.8" customHeight="1">
      <c r="A124" s="12"/>
      <c r="B124" s="166"/>
      <c r="C124" s="12"/>
      <c r="D124" s="167" t="s">
        <v>76</v>
      </c>
      <c r="E124" s="177" t="s">
        <v>1064</v>
      </c>
      <c r="F124" s="177" t="s">
        <v>1065</v>
      </c>
      <c r="G124" s="12"/>
      <c r="H124" s="12"/>
      <c r="I124" s="169"/>
      <c r="J124" s="178">
        <f>BK124</f>
        <v>0</v>
      </c>
      <c r="K124" s="12"/>
      <c r="L124" s="166"/>
      <c r="M124" s="171"/>
      <c r="N124" s="172"/>
      <c r="O124" s="172"/>
      <c r="P124" s="173">
        <f>SUM(P125:P170)</f>
        <v>0</v>
      </c>
      <c r="Q124" s="172"/>
      <c r="R124" s="173">
        <f>SUM(R125:R170)</f>
        <v>0</v>
      </c>
      <c r="S124" s="172"/>
      <c r="T124" s="174">
        <f>SUM(T125:T170)</f>
        <v>0</v>
      </c>
      <c r="U124" s="12"/>
      <c r="V124" s="12"/>
      <c r="W124" s="12"/>
      <c r="X124" s="12"/>
      <c r="Y124" s="12"/>
      <c r="Z124" s="12"/>
      <c r="AA124" s="12"/>
      <c r="AB124" s="12"/>
      <c r="AC124" s="12"/>
      <c r="AD124" s="12"/>
      <c r="AE124" s="12"/>
      <c r="AR124" s="167" t="s">
        <v>87</v>
      </c>
      <c r="AT124" s="175" t="s">
        <v>76</v>
      </c>
      <c r="AU124" s="175" t="s">
        <v>85</v>
      </c>
      <c r="AY124" s="167" t="s">
        <v>148</v>
      </c>
      <c r="BK124" s="176">
        <f>SUM(BK125:BK170)</f>
        <v>0</v>
      </c>
    </row>
    <row r="125" s="2" customFormat="1" ht="16.5" customHeight="1">
      <c r="A125" s="38"/>
      <c r="B125" s="179"/>
      <c r="C125" s="180" t="s">
        <v>85</v>
      </c>
      <c r="D125" s="180" t="s">
        <v>150</v>
      </c>
      <c r="E125" s="181" t="s">
        <v>1289</v>
      </c>
      <c r="F125" s="182" t="s">
        <v>1290</v>
      </c>
      <c r="G125" s="183" t="s">
        <v>181</v>
      </c>
      <c r="H125" s="184">
        <v>1178.0999999999999</v>
      </c>
      <c r="I125" s="185"/>
      <c r="J125" s="186">
        <f>ROUND(I125*H125,2)</f>
        <v>0</v>
      </c>
      <c r="K125" s="182" t="s">
        <v>1</v>
      </c>
      <c r="L125" s="39"/>
      <c r="M125" s="187" t="s">
        <v>1</v>
      </c>
      <c r="N125" s="188" t="s">
        <v>42</v>
      </c>
      <c r="O125" s="77"/>
      <c r="P125" s="189">
        <f>O125*H125</f>
        <v>0</v>
      </c>
      <c r="Q125" s="189">
        <v>0</v>
      </c>
      <c r="R125" s="189">
        <f>Q125*H125</f>
        <v>0</v>
      </c>
      <c r="S125" s="189">
        <v>0</v>
      </c>
      <c r="T125" s="190">
        <f>S125*H125</f>
        <v>0</v>
      </c>
      <c r="U125" s="38"/>
      <c r="V125" s="38"/>
      <c r="W125" s="38"/>
      <c r="X125" s="38"/>
      <c r="Y125" s="38"/>
      <c r="Z125" s="38"/>
      <c r="AA125" s="38"/>
      <c r="AB125" s="38"/>
      <c r="AC125" s="38"/>
      <c r="AD125" s="38"/>
      <c r="AE125" s="38"/>
      <c r="AR125" s="191" t="s">
        <v>231</v>
      </c>
      <c r="AT125" s="191" t="s">
        <v>150</v>
      </c>
      <c r="AU125" s="191" t="s">
        <v>87</v>
      </c>
      <c r="AY125" s="19" t="s">
        <v>148</v>
      </c>
      <c r="BE125" s="192">
        <f>IF(N125="základní",J125,0)</f>
        <v>0</v>
      </c>
      <c r="BF125" s="192">
        <f>IF(N125="snížená",J125,0)</f>
        <v>0</v>
      </c>
      <c r="BG125" s="192">
        <f>IF(N125="zákl. přenesená",J125,0)</f>
        <v>0</v>
      </c>
      <c r="BH125" s="192">
        <f>IF(N125="sníž. přenesená",J125,0)</f>
        <v>0</v>
      </c>
      <c r="BI125" s="192">
        <f>IF(N125="nulová",J125,0)</f>
        <v>0</v>
      </c>
      <c r="BJ125" s="19" t="s">
        <v>85</v>
      </c>
      <c r="BK125" s="192">
        <f>ROUND(I125*H125,2)</f>
        <v>0</v>
      </c>
      <c r="BL125" s="19" t="s">
        <v>231</v>
      </c>
      <c r="BM125" s="191" t="s">
        <v>87</v>
      </c>
    </row>
    <row r="126" s="2" customFormat="1">
      <c r="A126" s="38"/>
      <c r="B126" s="39"/>
      <c r="C126" s="38"/>
      <c r="D126" s="194" t="s">
        <v>183</v>
      </c>
      <c r="E126" s="38"/>
      <c r="F126" s="210" t="s">
        <v>1291</v>
      </c>
      <c r="G126" s="38"/>
      <c r="H126" s="38"/>
      <c r="I126" s="211"/>
      <c r="J126" s="38"/>
      <c r="K126" s="38"/>
      <c r="L126" s="39"/>
      <c r="M126" s="212"/>
      <c r="N126" s="213"/>
      <c r="O126" s="77"/>
      <c r="P126" s="77"/>
      <c r="Q126" s="77"/>
      <c r="R126" s="77"/>
      <c r="S126" s="77"/>
      <c r="T126" s="78"/>
      <c r="U126" s="38"/>
      <c r="V126" s="38"/>
      <c r="W126" s="38"/>
      <c r="X126" s="38"/>
      <c r="Y126" s="38"/>
      <c r="Z126" s="38"/>
      <c r="AA126" s="38"/>
      <c r="AB126" s="38"/>
      <c r="AC126" s="38"/>
      <c r="AD126" s="38"/>
      <c r="AE126" s="38"/>
      <c r="AT126" s="19" t="s">
        <v>183</v>
      </c>
      <c r="AU126" s="19" t="s">
        <v>87</v>
      </c>
    </row>
    <row r="127" s="13" customFormat="1">
      <c r="A127" s="13"/>
      <c r="B127" s="193"/>
      <c r="C127" s="13"/>
      <c r="D127" s="194" t="s">
        <v>157</v>
      </c>
      <c r="E127" s="195" t="s">
        <v>1</v>
      </c>
      <c r="F127" s="196" t="s">
        <v>1292</v>
      </c>
      <c r="G127" s="13"/>
      <c r="H127" s="197">
        <v>1178.0999999999999</v>
      </c>
      <c r="I127" s="198"/>
      <c r="J127" s="13"/>
      <c r="K127" s="13"/>
      <c r="L127" s="193"/>
      <c r="M127" s="199"/>
      <c r="N127" s="200"/>
      <c r="O127" s="200"/>
      <c r="P127" s="200"/>
      <c r="Q127" s="200"/>
      <c r="R127" s="200"/>
      <c r="S127" s="200"/>
      <c r="T127" s="201"/>
      <c r="U127" s="13"/>
      <c r="V127" s="13"/>
      <c r="W127" s="13"/>
      <c r="X127" s="13"/>
      <c r="Y127" s="13"/>
      <c r="Z127" s="13"/>
      <c r="AA127" s="13"/>
      <c r="AB127" s="13"/>
      <c r="AC127" s="13"/>
      <c r="AD127" s="13"/>
      <c r="AE127" s="13"/>
      <c r="AT127" s="195" t="s">
        <v>157</v>
      </c>
      <c r="AU127" s="195" t="s">
        <v>87</v>
      </c>
      <c r="AV127" s="13" t="s">
        <v>87</v>
      </c>
      <c r="AW127" s="13" t="s">
        <v>32</v>
      </c>
      <c r="AX127" s="13" t="s">
        <v>77</v>
      </c>
      <c r="AY127" s="195" t="s">
        <v>148</v>
      </c>
    </row>
    <row r="128" s="14" customFormat="1">
      <c r="A128" s="14"/>
      <c r="B128" s="202"/>
      <c r="C128" s="14"/>
      <c r="D128" s="194" t="s">
        <v>157</v>
      </c>
      <c r="E128" s="203" t="s">
        <v>1</v>
      </c>
      <c r="F128" s="204" t="s">
        <v>159</v>
      </c>
      <c r="G128" s="14"/>
      <c r="H128" s="205">
        <v>1178.0999999999999</v>
      </c>
      <c r="I128" s="206"/>
      <c r="J128" s="14"/>
      <c r="K128" s="14"/>
      <c r="L128" s="202"/>
      <c r="M128" s="207"/>
      <c r="N128" s="208"/>
      <c r="O128" s="208"/>
      <c r="P128" s="208"/>
      <c r="Q128" s="208"/>
      <c r="R128" s="208"/>
      <c r="S128" s="208"/>
      <c r="T128" s="209"/>
      <c r="U128" s="14"/>
      <c r="V128" s="14"/>
      <c r="W128" s="14"/>
      <c r="X128" s="14"/>
      <c r="Y128" s="14"/>
      <c r="Z128" s="14"/>
      <c r="AA128" s="14"/>
      <c r="AB128" s="14"/>
      <c r="AC128" s="14"/>
      <c r="AD128" s="14"/>
      <c r="AE128" s="14"/>
      <c r="AT128" s="203" t="s">
        <v>157</v>
      </c>
      <c r="AU128" s="203" t="s">
        <v>87</v>
      </c>
      <c r="AV128" s="14" t="s">
        <v>155</v>
      </c>
      <c r="AW128" s="14" t="s">
        <v>32</v>
      </c>
      <c r="AX128" s="14" t="s">
        <v>85</v>
      </c>
      <c r="AY128" s="203" t="s">
        <v>148</v>
      </c>
    </row>
    <row r="129" s="2" customFormat="1" ht="21.75" customHeight="1">
      <c r="A129" s="38"/>
      <c r="B129" s="179"/>
      <c r="C129" s="214" t="s">
        <v>87</v>
      </c>
      <c r="D129" s="214" t="s">
        <v>253</v>
      </c>
      <c r="E129" s="215" t="s">
        <v>1083</v>
      </c>
      <c r="F129" s="216" t="s">
        <v>1293</v>
      </c>
      <c r="G129" s="217" t="s">
        <v>181</v>
      </c>
      <c r="H129" s="218">
        <v>1272.348</v>
      </c>
      <c r="I129" s="219"/>
      <c r="J129" s="220">
        <f>ROUND(I129*H129,2)</f>
        <v>0</v>
      </c>
      <c r="K129" s="216" t="s">
        <v>1</v>
      </c>
      <c r="L129" s="221"/>
      <c r="M129" s="222" t="s">
        <v>1</v>
      </c>
      <c r="N129" s="223" t="s">
        <v>42</v>
      </c>
      <c r="O129" s="77"/>
      <c r="P129" s="189">
        <f>O129*H129</f>
        <v>0</v>
      </c>
      <c r="Q129" s="189">
        <v>0</v>
      </c>
      <c r="R129" s="189">
        <f>Q129*H129</f>
        <v>0</v>
      </c>
      <c r="S129" s="189">
        <v>0</v>
      </c>
      <c r="T129" s="190">
        <f>S129*H129</f>
        <v>0</v>
      </c>
      <c r="U129" s="38"/>
      <c r="V129" s="38"/>
      <c r="W129" s="38"/>
      <c r="X129" s="38"/>
      <c r="Y129" s="38"/>
      <c r="Z129" s="38"/>
      <c r="AA129" s="38"/>
      <c r="AB129" s="38"/>
      <c r="AC129" s="38"/>
      <c r="AD129" s="38"/>
      <c r="AE129" s="38"/>
      <c r="AR129" s="191" t="s">
        <v>314</v>
      </c>
      <c r="AT129" s="191" t="s">
        <v>253</v>
      </c>
      <c r="AU129" s="191" t="s">
        <v>87</v>
      </c>
      <c r="AY129" s="19" t="s">
        <v>148</v>
      </c>
      <c r="BE129" s="192">
        <f>IF(N129="základní",J129,0)</f>
        <v>0</v>
      </c>
      <c r="BF129" s="192">
        <f>IF(N129="snížená",J129,0)</f>
        <v>0</v>
      </c>
      <c r="BG129" s="192">
        <f>IF(N129="zákl. přenesená",J129,0)</f>
        <v>0</v>
      </c>
      <c r="BH129" s="192">
        <f>IF(N129="sníž. přenesená",J129,0)</f>
        <v>0</v>
      </c>
      <c r="BI129" s="192">
        <f>IF(N129="nulová",J129,0)</f>
        <v>0</v>
      </c>
      <c r="BJ129" s="19" t="s">
        <v>85</v>
      </c>
      <c r="BK129" s="192">
        <f>ROUND(I129*H129,2)</f>
        <v>0</v>
      </c>
      <c r="BL129" s="19" t="s">
        <v>231</v>
      </c>
      <c r="BM129" s="191" t="s">
        <v>155</v>
      </c>
    </row>
    <row r="130" s="2" customFormat="1">
      <c r="A130" s="38"/>
      <c r="B130" s="39"/>
      <c r="C130" s="38"/>
      <c r="D130" s="194" t="s">
        <v>183</v>
      </c>
      <c r="E130" s="38"/>
      <c r="F130" s="210" t="s">
        <v>1294</v>
      </c>
      <c r="G130" s="38"/>
      <c r="H130" s="38"/>
      <c r="I130" s="211"/>
      <c r="J130" s="38"/>
      <c r="K130" s="38"/>
      <c r="L130" s="39"/>
      <c r="M130" s="212"/>
      <c r="N130" s="213"/>
      <c r="O130" s="77"/>
      <c r="P130" s="77"/>
      <c r="Q130" s="77"/>
      <c r="R130" s="77"/>
      <c r="S130" s="77"/>
      <c r="T130" s="78"/>
      <c r="U130" s="38"/>
      <c r="V130" s="38"/>
      <c r="W130" s="38"/>
      <c r="X130" s="38"/>
      <c r="Y130" s="38"/>
      <c r="Z130" s="38"/>
      <c r="AA130" s="38"/>
      <c r="AB130" s="38"/>
      <c r="AC130" s="38"/>
      <c r="AD130" s="38"/>
      <c r="AE130" s="38"/>
      <c r="AT130" s="19" t="s">
        <v>183</v>
      </c>
      <c r="AU130" s="19" t="s">
        <v>87</v>
      </c>
    </row>
    <row r="131" s="13" customFormat="1">
      <c r="A131" s="13"/>
      <c r="B131" s="193"/>
      <c r="C131" s="13"/>
      <c r="D131" s="194" t="s">
        <v>157</v>
      </c>
      <c r="E131" s="195" t="s">
        <v>1</v>
      </c>
      <c r="F131" s="196" t="s">
        <v>1295</v>
      </c>
      <c r="G131" s="13"/>
      <c r="H131" s="197">
        <v>1272.348</v>
      </c>
      <c r="I131" s="198"/>
      <c r="J131" s="13"/>
      <c r="K131" s="13"/>
      <c r="L131" s="193"/>
      <c r="M131" s="199"/>
      <c r="N131" s="200"/>
      <c r="O131" s="200"/>
      <c r="P131" s="200"/>
      <c r="Q131" s="200"/>
      <c r="R131" s="200"/>
      <c r="S131" s="200"/>
      <c r="T131" s="201"/>
      <c r="U131" s="13"/>
      <c r="V131" s="13"/>
      <c r="W131" s="13"/>
      <c r="X131" s="13"/>
      <c r="Y131" s="13"/>
      <c r="Z131" s="13"/>
      <c r="AA131" s="13"/>
      <c r="AB131" s="13"/>
      <c r="AC131" s="13"/>
      <c r="AD131" s="13"/>
      <c r="AE131" s="13"/>
      <c r="AT131" s="195" t="s">
        <v>157</v>
      </c>
      <c r="AU131" s="195" t="s">
        <v>87</v>
      </c>
      <c r="AV131" s="13" t="s">
        <v>87</v>
      </c>
      <c r="AW131" s="13" t="s">
        <v>32</v>
      </c>
      <c r="AX131" s="13" t="s">
        <v>77</v>
      </c>
      <c r="AY131" s="195" t="s">
        <v>148</v>
      </c>
    </row>
    <row r="132" s="14" customFormat="1">
      <c r="A132" s="14"/>
      <c r="B132" s="202"/>
      <c r="C132" s="14"/>
      <c r="D132" s="194" t="s">
        <v>157</v>
      </c>
      <c r="E132" s="203" t="s">
        <v>1</v>
      </c>
      <c r="F132" s="204" t="s">
        <v>159</v>
      </c>
      <c r="G132" s="14"/>
      <c r="H132" s="205">
        <v>1272.348</v>
      </c>
      <c r="I132" s="206"/>
      <c r="J132" s="14"/>
      <c r="K132" s="14"/>
      <c r="L132" s="202"/>
      <c r="M132" s="207"/>
      <c r="N132" s="208"/>
      <c r="O132" s="208"/>
      <c r="P132" s="208"/>
      <c r="Q132" s="208"/>
      <c r="R132" s="208"/>
      <c r="S132" s="208"/>
      <c r="T132" s="209"/>
      <c r="U132" s="14"/>
      <c r="V132" s="14"/>
      <c r="W132" s="14"/>
      <c r="X132" s="14"/>
      <c r="Y132" s="14"/>
      <c r="Z132" s="14"/>
      <c r="AA132" s="14"/>
      <c r="AB132" s="14"/>
      <c r="AC132" s="14"/>
      <c r="AD132" s="14"/>
      <c r="AE132" s="14"/>
      <c r="AT132" s="203" t="s">
        <v>157</v>
      </c>
      <c r="AU132" s="203" t="s">
        <v>87</v>
      </c>
      <c r="AV132" s="14" t="s">
        <v>155</v>
      </c>
      <c r="AW132" s="14" t="s">
        <v>32</v>
      </c>
      <c r="AX132" s="14" t="s">
        <v>85</v>
      </c>
      <c r="AY132" s="203" t="s">
        <v>148</v>
      </c>
    </row>
    <row r="133" s="2" customFormat="1" ht="16.5" customHeight="1">
      <c r="A133" s="38"/>
      <c r="B133" s="179"/>
      <c r="C133" s="214" t="s">
        <v>163</v>
      </c>
      <c r="D133" s="214" t="s">
        <v>253</v>
      </c>
      <c r="E133" s="215" t="s">
        <v>1296</v>
      </c>
      <c r="F133" s="216" t="s">
        <v>1297</v>
      </c>
      <c r="G133" s="217" t="s">
        <v>444</v>
      </c>
      <c r="H133" s="218">
        <v>1584</v>
      </c>
      <c r="I133" s="219"/>
      <c r="J133" s="220">
        <f>ROUND(I133*H133,2)</f>
        <v>0</v>
      </c>
      <c r="K133" s="216" t="s">
        <v>1</v>
      </c>
      <c r="L133" s="221"/>
      <c r="M133" s="222" t="s">
        <v>1</v>
      </c>
      <c r="N133" s="223" t="s">
        <v>42</v>
      </c>
      <c r="O133" s="77"/>
      <c r="P133" s="189">
        <f>O133*H133</f>
        <v>0</v>
      </c>
      <c r="Q133" s="189">
        <v>0</v>
      </c>
      <c r="R133" s="189">
        <f>Q133*H133</f>
        <v>0</v>
      </c>
      <c r="S133" s="189">
        <v>0</v>
      </c>
      <c r="T133" s="190">
        <f>S133*H133</f>
        <v>0</v>
      </c>
      <c r="U133" s="38"/>
      <c r="V133" s="38"/>
      <c r="W133" s="38"/>
      <c r="X133" s="38"/>
      <c r="Y133" s="38"/>
      <c r="Z133" s="38"/>
      <c r="AA133" s="38"/>
      <c r="AB133" s="38"/>
      <c r="AC133" s="38"/>
      <c r="AD133" s="38"/>
      <c r="AE133" s="38"/>
      <c r="AR133" s="191" t="s">
        <v>314</v>
      </c>
      <c r="AT133" s="191" t="s">
        <v>253</v>
      </c>
      <c r="AU133" s="191" t="s">
        <v>87</v>
      </c>
      <c r="AY133" s="19" t="s">
        <v>148</v>
      </c>
      <c r="BE133" s="192">
        <f>IF(N133="základní",J133,0)</f>
        <v>0</v>
      </c>
      <c r="BF133" s="192">
        <f>IF(N133="snížená",J133,0)</f>
        <v>0</v>
      </c>
      <c r="BG133" s="192">
        <f>IF(N133="zákl. přenesená",J133,0)</f>
        <v>0</v>
      </c>
      <c r="BH133" s="192">
        <f>IF(N133="sníž. přenesená",J133,0)</f>
        <v>0</v>
      </c>
      <c r="BI133" s="192">
        <f>IF(N133="nulová",J133,0)</f>
        <v>0</v>
      </c>
      <c r="BJ133" s="19" t="s">
        <v>85</v>
      </c>
      <c r="BK133" s="192">
        <f>ROUND(I133*H133,2)</f>
        <v>0</v>
      </c>
      <c r="BL133" s="19" t="s">
        <v>231</v>
      </c>
      <c r="BM133" s="191" t="s">
        <v>173</v>
      </c>
    </row>
    <row r="134" s="2" customFormat="1">
      <c r="A134" s="38"/>
      <c r="B134" s="39"/>
      <c r="C134" s="38"/>
      <c r="D134" s="194" t="s">
        <v>183</v>
      </c>
      <c r="E134" s="38"/>
      <c r="F134" s="210" t="s">
        <v>1298</v>
      </c>
      <c r="G134" s="38"/>
      <c r="H134" s="38"/>
      <c r="I134" s="211"/>
      <c r="J134" s="38"/>
      <c r="K134" s="38"/>
      <c r="L134" s="39"/>
      <c r="M134" s="212"/>
      <c r="N134" s="213"/>
      <c r="O134" s="77"/>
      <c r="P134" s="77"/>
      <c r="Q134" s="77"/>
      <c r="R134" s="77"/>
      <c r="S134" s="77"/>
      <c r="T134" s="78"/>
      <c r="U134" s="38"/>
      <c r="V134" s="38"/>
      <c r="W134" s="38"/>
      <c r="X134" s="38"/>
      <c r="Y134" s="38"/>
      <c r="Z134" s="38"/>
      <c r="AA134" s="38"/>
      <c r="AB134" s="38"/>
      <c r="AC134" s="38"/>
      <c r="AD134" s="38"/>
      <c r="AE134" s="38"/>
      <c r="AT134" s="19" t="s">
        <v>183</v>
      </c>
      <c r="AU134" s="19" t="s">
        <v>87</v>
      </c>
    </row>
    <row r="135" s="2" customFormat="1" ht="16.5" customHeight="1">
      <c r="A135" s="38"/>
      <c r="B135" s="179"/>
      <c r="C135" s="214" t="s">
        <v>155</v>
      </c>
      <c r="D135" s="214" t="s">
        <v>253</v>
      </c>
      <c r="E135" s="215" t="s">
        <v>1119</v>
      </c>
      <c r="F135" s="216" t="s">
        <v>1299</v>
      </c>
      <c r="G135" s="217" t="s">
        <v>440</v>
      </c>
      <c r="H135" s="218">
        <v>66</v>
      </c>
      <c r="I135" s="219"/>
      <c r="J135" s="220">
        <f>ROUND(I135*H135,2)</f>
        <v>0</v>
      </c>
      <c r="K135" s="216" t="s">
        <v>1</v>
      </c>
      <c r="L135" s="221"/>
      <c r="M135" s="222" t="s">
        <v>1</v>
      </c>
      <c r="N135" s="223" t="s">
        <v>42</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314</v>
      </c>
      <c r="AT135" s="191" t="s">
        <v>253</v>
      </c>
      <c r="AU135" s="191" t="s">
        <v>87</v>
      </c>
      <c r="AY135" s="19" t="s">
        <v>148</v>
      </c>
      <c r="BE135" s="192">
        <f>IF(N135="základní",J135,0)</f>
        <v>0</v>
      </c>
      <c r="BF135" s="192">
        <f>IF(N135="snížená",J135,0)</f>
        <v>0</v>
      </c>
      <c r="BG135" s="192">
        <f>IF(N135="zákl. přenesená",J135,0)</f>
        <v>0</v>
      </c>
      <c r="BH135" s="192">
        <f>IF(N135="sníž. přenesená",J135,0)</f>
        <v>0</v>
      </c>
      <c r="BI135" s="192">
        <f>IF(N135="nulová",J135,0)</f>
        <v>0</v>
      </c>
      <c r="BJ135" s="19" t="s">
        <v>85</v>
      </c>
      <c r="BK135" s="192">
        <f>ROUND(I135*H135,2)</f>
        <v>0</v>
      </c>
      <c r="BL135" s="19" t="s">
        <v>231</v>
      </c>
      <c r="BM135" s="191" t="s">
        <v>186</v>
      </c>
    </row>
    <row r="136" s="2" customFormat="1">
      <c r="A136" s="38"/>
      <c r="B136" s="39"/>
      <c r="C136" s="38"/>
      <c r="D136" s="194" t="s">
        <v>183</v>
      </c>
      <c r="E136" s="38"/>
      <c r="F136" s="210" t="s">
        <v>1300</v>
      </c>
      <c r="G136" s="38"/>
      <c r="H136" s="38"/>
      <c r="I136" s="211"/>
      <c r="J136" s="38"/>
      <c r="K136" s="38"/>
      <c r="L136" s="39"/>
      <c r="M136" s="212"/>
      <c r="N136" s="213"/>
      <c r="O136" s="77"/>
      <c r="P136" s="77"/>
      <c r="Q136" s="77"/>
      <c r="R136" s="77"/>
      <c r="S136" s="77"/>
      <c r="T136" s="78"/>
      <c r="U136" s="38"/>
      <c r="V136" s="38"/>
      <c r="W136" s="38"/>
      <c r="X136" s="38"/>
      <c r="Y136" s="38"/>
      <c r="Z136" s="38"/>
      <c r="AA136" s="38"/>
      <c r="AB136" s="38"/>
      <c r="AC136" s="38"/>
      <c r="AD136" s="38"/>
      <c r="AE136" s="38"/>
      <c r="AT136" s="19" t="s">
        <v>183</v>
      </c>
      <c r="AU136" s="19" t="s">
        <v>87</v>
      </c>
    </row>
    <row r="137" s="2" customFormat="1" ht="21.75" customHeight="1">
      <c r="A137" s="38"/>
      <c r="B137" s="179"/>
      <c r="C137" s="214" t="s">
        <v>168</v>
      </c>
      <c r="D137" s="214" t="s">
        <v>253</v>
      </c>
      <c r="E137" s="215" t="s">
        <v>1122</v>
      </c>
      <c r="F137" s="216" t="s">
        <v>1301</v>
      </c>
      <c r="G137" s="217" t="s">
        <v>440</v>
      </c>
      <c r="H137" s="218">
        <v>66</v>
      </c>
      <c r="I137" s="219"/>
      <c r="J137" s="220">
        <f>ROUND(I137*H137,2)</f>
        <v>0</v>
      </c>
      <c r="K137" s="216" t="s">
        <v>1</v>
      </c>
      <c r="L137" s="221"/>
      <c r="M137" s="222" t="s">
        <v>1</v>
      </c>
      <c r="N137" s="223" t="s">
        <v>42</v>
      </c>
      <c r="O137" s="77"/>
      <c r="P137" s="189">
        <f>O137*H137</f>
        <v>0</v>
      </c>
      <c r="Q137" s="189">
        <v>0</v>
      </c>
      <c r="R137" s="189">
        <f>Q137*H137</f>
        <v>0</v>
      </c>
      <c r="S137" s="189">
        <v>0</v>
      </c>
      <c r="T137" s="190">
        <f>S137*H137</f>
        <v>0</v>
      </c>
      <c r="U137" s="38"/>
      <c r="V137" s="38"/>
      <c r="W137" s="38"/>
      <c r="X137" s="38"/>
      <c r="Y137" s="38"/>
      <c r="Z137" s="38"/>
      <c r="AA137" s="38"/>
      <c r="AB137" s="38"/>
      <c r="AC137" s="38"/>
      <c r="AD137" s="38"/>
      <c r="AE137" s="38"/>
      <c r="AR137" s="191" t="s">
        <v>314</v>
      </c>
      <c r="AT137" s="191" t="s">
        <v>253</v>
      </c>
      <c r="AU137" s="191" t="s">
        <v>87</v>
      </c>
      <c r="AY137" s="19" t="s">
        <v>148</v>
      </c>
      <c r="BE137" s="192">
        <f>IF(N137="základní",J137,0)</f>
        <v>0</v>
      </c>
      <c r="BF137" s="192">
        <f>IF(N137="snížená",J137,0)</f>
        <v>0</v>
      </c>
      <c r="BG137" s="192">
        <f>IF(N137="zákl. přenesená",J137,0)</f>
        <v>0</v>
      </c>
      <c r="BH137" s="192">
        <f>IF(N137="sníž. přenesená",J137,0)</f>
        <v>0</v>
      </c>
      <c r="BI137" s="192">
        <f>IF(N137="nulová",J137,0)</f>
        <v>0</v>
      </c>
      <c r="BJ137" s="19" t="s">
        <v>85</v>
      </c>
      <c r="BK137" s="192">
        <f>ROUND(I137*H137,2)</f>
        <v>0</v>
      </c>
      <c r="BL137" s="19" t="s">
        <v>231</v>
      </c>
      <c r="BM137" s="191" t="s">
        <v>201</v>
      </c>
    </row>
    <row r="138" s="2" customFormat="1">
      <c r="A138" s="38"/>
      <c r="B138" s="39"/>
      <c r="C138" s="38"/>
      <c r="D138" s="194" t="s">
        <v>183</v>
      </c>
      <c r="E138" s="38"/>
      <c r="F138" s="210" t="s">
        <v>1302</v>
      </c>
      <c r="G138" s="38"/>
      <c r="H138" s="38"/>
      <c r="I138" s="211"/>
      <c r="J138" s="38"/>
      <c r="K138" s="38"/>
      <c r="L138" s="39"/>
      <c r="M138" s="212"/>
      <c r="N138" s="213"/>
      <c r="O138" s="77"/>
      <c r="P138" s="77"/>
      <c r="Q138" s="77"/>
      <c r="R138" s="77"/>
      <c r="S138" s="77"/>
      <c r="T138" s="78"/>
      <c r="U138" s="38"/>
      <c r="V138" s="38"/>
      <c r="W138" s="38"/>
      <c r="X138" s="38"/>
      <c r="Y138" s="38"/>
      <c r="Z138" s="38"/>
      <c r="AA138" s="38"/>
      <c r="AB138" s="38"/>
      <c r="AC138" s="38"/>
      <c r="AD138" s="38"/>
      <c r="AE138" s="38"/>
      <c r="AT138" s="19" t="s">
        <v>183</v>
      </c>
      <c r="AU138" s="19" t="s">
        <v>87</v>
      </c>
    </row>
    <row r="139" s="2" customFormat="1" ht="24.15" customHeight="1">
      <c r="A139" s="38"/>
      <c r="B139" s="179"/>
      <c r="C139" s="214" t="s">
        <v>173</v>
      </c>
      <c r="D139" s="214" t="s">
        <v>253</v>
      </c>
      <c r="E139" s="215" t="s">
        <v>1176</v>
      </c>
      <c r="F139" s="216" t="s">
        <v>1303</v>
      </c>
      <c r="G139" s="217" t="s">
        <v>181</v>
      </c>
      <c r="H139" s="218">
        <v>1272.348</v>
      </c>
      <c r="I139" s="219"/>
      <c r="J139" s="220">
        <f>ROUND(I139*H139,2)</f>
        <v>0</v>
      </c>
      <c r="K139" s="216" t="s">
        <v>1</v>
      </c>
      <c r="L139" s="221"/>
      <c r="M139" s="222" t="s">
        <v>1</v>
      </c>
      <c r="N139" s="223" t="s">
        <v>42</v>
      </c>
      <c r="O139" s="77"/>
      <c r="P139" s="189">
        <f>O139*H139</f>
        <v>0</v>
      </c>
      <c r="Q139" s="189">
        <v>0</v>
      </c>
      <c r="R139" s="189">
        <f>Q139*H139</f>
        <v>0</v>
      </c>
      <c r="S139" s="189">
        <v>0</v>
      </c>
      <c r="T139" s="190">
        <f>S139*H139</f>
        <v>0</v>
      </c>
      <c r="U139" s="38"/>
      <c r="V139" s="38"/>
      <c r="W139" s="38"/>
      <c r="X139" s="38"/>
      <c r="Y139" s="38"/>
      <c r="Z139" s="38"/>
      <c r="AA139" s="38"/>
      <c r="AB139" s="38"/>
      <c r="AC139" s="38"/>
      <c r="AD139" s="38"/>
      <c r="AE139" s="38"/>
      <c r="AR139" s="191" t="s">
        <v>314</v>
      </c>
      <c r="AT139" s="191" t="s">
        <v>253</v>
      </c>
      <c r="AU139" s="191" t="s">
        <v>87</v>
      </c>
      <c r="AY139" s="19" t="s">
        <v>148</v>
      </c>
      <c r="BE139" s="192">
        <f>IF(N139="základní",J139,0)</f>
        <v>0</v>
      </c>
      <c r="BF139" s="192">
        <f>IF(N139="snížená",J139,0)</f>
        <v>0</v>
      </c>
      <c r="BG139" s="192">
        <f>IF(N139="zákl. přenesená",J139,0)</f>
        <v>0</v>
      </c>
      <c r="BH139" s="192">
        <f>IF(N139="sníž. přenesená",J139,0)</f>
        <v>0</v>
      </c>
      <c r="BI139" s="192">
        <f>IF(N139="nulová",J139,0)</f>
        <v>0</v>
      </c>
      <c r="BJ139" s="19" t="s">
        <v>85</v>
      </c>
      <c r="BK139" s="192">
        <f>ROUND(I139*H139,2)</f>
        <v>0</v>
      </c>
      <c r="BL139" s="19" t="s">
        <v>231</v>
      </c>
      <c r="BM139" s="191" t="s">
        <v>8</v>
      </c>
    </row>
    <row r="140" s="2" customFormat="1">
      <c r="A140" s="38"/>
      <c r="B140" s="39"/>
      <c r="C140" s="38"/>
      <c r="D140" s="194" t="s">
        <v>183</v>
      </c>
      <c r="E140" s="38"/>
      <c r="F140" s="210" t="s">
        <v>1304</v>
      </c>
      <c r="G140" s="38"/>
      <c r="H140" s="38"/>
      <c r="I140" s="211"/>
      <c r="J140" s="38"/>
      <c r="K140" s="38"/>
      <c r="L140" s="39"/>
      <c r="M140" s="212"/>
      <c r="N140" s="213"/>
      <c r="O140" s="77"/>
      <c r="P140" s="77"/>
      <c r="Q140" s="77"/>
      <c r="R140" s="77"/>
      <c r="S140" s="77"/>
      <c r="T140" s="78"/>
      <c r="U140" s="38"/>
      <c r="V140" s="38"/>
      <c r="W140" s="38"/>
      <c r="X140" s="38"/>
      <c r="Y140" s="38"/>
      <c r="Z140" s="38"/>
      <c r="AA140" s="38"/>
      <c r="AB140" s="38"/>
      <c r="AC140" s="38"/>
      <c r="AD140" s="38"/>
      <c r="AE140" s="38"/>
      <c r="AT140" s="19" t="s">
        <v>183</v>
      </c>
      <c r="AU140" s="19" t="s">
        <v>87</v>
      </c>
    </row>
    <row r="141" s="13" customFormat="1">
      <c r="A141" s="13"/>
      <c r="B141" s="193"/>
      <c r="C141" s="13"/>
      <c r="D141" s="194" t="s">
        <v>157</v>
      </c>
      <c r="E141" s="195" t="s">
        <v>1</v>
      </c>
      <c r="F141" s="196" t="s">
        <v>1295</v>
      </c>
      <c r="G141" s="13"/>
      <c r="H141" s="197">
        <v>1272.348</v>
      </c>
      <c r="I141" s="198"/>
      <c r="J141" s="13"/>
      <c r="K141" s="13"/>
      <c r="L141" s="193"/>
      <c r="M141" s="199"/>
      <c r="N141" s="200"/>
      <c r="O141" s="200"/>
      <c r="P141" s="200"/>
      <c r="Q141" s="200"/>
      <c r="R141" s="200"/>
      <c r="S141" s="200"/>
      <c r="T141" s="201"/>
      <c r="U141" s="13"/>
      <c r="V141" s="13"/>
      <c r="W141" s="13"/>
      <c r="X141" s="13"/>
      <c r="Y141" s="13"/>
      <c r="Z141" s="13"/>
      <c r="AA141" s="13"/>
      <c r="AB141" s="13"/>
      <c r="AC141" s="13"/>
      <c r="AD141" s="13"/>
      <c r="AE141" s="13"/>
      <c r="AT141" s="195" t="s">
        <v>157</v>
      </c>
      <c r="AU141" s="195" t="s">
        <v>87</v>
      </c>
      <c r="AV141" s="13" t="s">
        <v>87</v>
      </c>
      <c r="AW141" s="13" t="s">
        <v>32</v>
      </c>
      <c r="AX141" s="13" t="s">
        <v>77</v>
      </c>
      <c r="AY141" s="195" t="s">
        <v>148</v>
      </c>
    </row>
    <row r="142" s="14" customFormat="1">
      <c r="A142" s="14"/>
      <c r="B142" s="202"/>
      <c r="C142" s="14"/>
      <c r="D142" s="194" t="s">
        <v>157</v>
      </c>
      <c r="E142" s="203" t="s">
        <v>1</v>
      </c>
      <c r="F142" s="204" t="s">
        <v>159</v>
      </c>
      <c r="G142" s="14"/>
      <c r="H142" s="205">
        <v>1272.348</v>
      </c>
      <c r="I142" s="206"/>
      <c r="J142" s="14"/>
      <c r="K142" s="14"/>
      <c r="L142" s="202"/>
      <c r="M142" s="207"/>
      <c r="N142" s="208"/>
      <c r="O142" s="208"/>
      <c r="P142" s="208"/>
      <c r="Q142" s="208"/>
      <c r="R142" s="208"/>
      <c r="S142" s="208"/>
      <c r="T142" s="209"/>
      <c r="U142" s="14"/>
      <c r="V142" s="14"/>
      <c r="W142" s="14"/>
      <c r="X142" s="14"/>
      <c r="Y142" s="14"/>
      <c r="Z142" s="14"/>
      <c r="AA142" s="14"/>
      <c r="AB142" s="14"/>
      <c r="AC142" s="14"/>
      <c r="AD142" s="14"/>
      <c r="AE142" s="14"/>
      <c r="AT142" s="203" t="s">
        <v>157</v>
      </c>
      <c r="AU142" s="203" t="s">
        <v>87</v>
      </c>
      <c r="AV142" s="14" t="s">
        <v>155</v>
      </c>
      <c r="AW142" s="14" t="s">
        <v>32</v>
      </c>
      <c r="AX142" s="14" t="s">
        <v>85</v>
      </c>
      <c r="AY142" s="203" t="s">
        <v>148</v>
      </c>
    </row>
    <row r="143" s="2" customFormat="1" ht="16.5" customHeight="1">
      <c r="A143" s="38"/>
      <c r="B143" s="179"/>
      <c r="C143" s="214" t="s">
        <v>178</v>
      </c>
      <c r="D143" s="214" t="s">
        <v>253</v>
      </c>
      <c r="E143" s="215" t="s">
        <v>1086</v>
      </c>
      <c r="F143" s="216" t="s">
        <v>1305</v>
      </c>
      <c r="G143" s="217" t="s">
        <v>444</v>
      </c>
      <c r="H143" s="218">
        <v>66</v>
      </c>
      <c r="I143" s="219"/>
      <c r="J143" s="220">
        <f>ROUND(I143*H143,2)</f>
        <v>0</v>
      </c>
      <c r="K143" s="216" t="s">
        <v>1</v>
      </c>
      <c r="L143" s="221"/>
      <c r="M143" s="222" t="s">
        <v>1</v>
      </c>
      <c r="N143" s="223" t="s">
        <v>42</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314</v>
      </c>
      <c r="AT143" s="191" t="s">
        <v>253</v>
      </c>
      <c r="AU143" s="191" t="s">
        <v>87</v>
      </c>
      <c r="AY143" s="19" t="s">
        <v>148</v>
      </c>
      <c r="BE143" s="192">
        <f>IF(N143="základní",J143,0)</f>
        <v>0</v>
      </c>
      <c r="BF143" s="192">
        <f>IF(N143="snížená",J143,0)</f>
        <v>0</v>
      </c>
      <c r="BG143" s="192">
        <f>IF(N143="zákl. přenesená",J143,0)</f>
        <v>0</v>
      </c>
      <c r="BH143" s="192">
        <f>IF(N143="sníž. přenesená",J143,0)</f>
        <v>0</v>
      </c>
      <c r="BI143" s="192">
        <f>IF(N143="nulová",J143,0)</f>
        <v>0</v>
      </c>
      <c r="BJ143" s="19" t="s">
        <v>85</v>
      </c>
      <c r="BK143" s="192">
        <f>ROUND(I143*H143,2)</f>
        <v>0</v>
      </c>
      <c r="BL143" s="19" t="s">
        <v>231</v>
      </c>
      <c r="BM143" s="191" t="s">
        <v>218</v>
      </c>
    </row>
    <row r="144" s="2" customFormat="1">
      <c r="A144" s="38"/>
      <c r="B144" s="39"/>
      <c r="C144" s="38"/>
      <c r="D144" s="194" t="s">
        <v>183</v>
      </c>
      <c r="E144" s="38"/>
      <c r="F144" s="210" t="s">
        <v>1306</v>
      </c>
      <c r="G144" s="38"/>
      <c r="H144" s="38"/>
      <c r="I144" s="211"/>
      <c r="J144" s="38"/>
      <c r="K144" s="38"/>
      <c r="L144" s="39"/>
      <c r="M144" s="212"/>
      <c r="N144" s="213"/>
      <c r="O144" s="77"/>
      <c r="P144" s="77"/>
      <c r="Q144" s="77"/>
      <c r="R144" s="77"/>
      <c r="S144" s="77"/>
      <c r="T144" s="78"/>
      <c r="U144" s="38"/>
      <c r="V144" s="38"/>
      <c r="W144" s="38"/>
      <c r="X144" s="38"/>
      <c r="Y144" s="38"/>
      <c r="Z144" s="38"/>
      <c r="AA144" s="38"/>
      <c r="AB144" s="38"/>
      <c r="AC144" s="38"/>
      <c r="AD144" s="38"/>
      <c r="AE144" s="38"/>
      <c r="AT144" s="19" t="s">
        <v>183</v>
      </c>
      <c r="AU144" s="19" t="s">
        <v>87</v>
      </c>
    </row>
    <row r="145" s="2" customFormat="1" ht="16.5" customHeight="1">
      <c r="A145" s="38"/>
      <c r="B145" s="179"/>
      <c r="C145" s="214" t="s">
        <v>186</v>
      </c>
      <c r="D145" s="214" t="s">
        <v>253</v>
      </c>
      <c r="E145" s="215" t="s">
        <v>1089</v>
      </c>
      <c r="F145" s="216" t="s">
        <v>1307</v>
      </c>
      <c r="G145" s="217" t="s">
        <v>444</v>
      </c>
      <c r="H145" s="218">
        <v>66</v>
      </c>
      <c r="I145" s="219"/>
      <c r="J145" s="220">
        <f>ROUND(I145*H145,2)</f>
        <v>0</v>
      </c>
      <c r="K145" s="216" t="s">
        <v>1</v>
      </c>
      <c r="L145" s="221"/>
      <c r="M145" s="222" t="s">
        <v>1</v>
      </c>
      <c r="N145" s="223"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314</v>
      </c>
      <c r="AT145" s="191" t="s">
        <v>253</v>
      </c>
      <c r="AU145" s="191" t="s">
        <v>87</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231</v>
      </c>
      <c r="BM145" s="191" t="s">
        <v>231</v>
      </c>
    </row>
    <row r="146" s="2" customFormat="1">
      <c r="A146" s="38"/>
      <c r="B146" s="39"/>
      <c r="C146" s="38"/>
      <c r="D146" s="194" t="s">
        <v>183</v>
      </c>
      <c r="E146" s="38"/>
      <c r="F146" s="210" t="s">
        <v>1308</v>
      </c>
      <c r="G146" s="38"/>
      <c r="H146" s="38"/>
      <c r="I146" s="211"/>
      <c r="J146" s="38"/>
      <c r="K146" s="38"/>
      <c r="L146" s="39"/>
      <c r="M146" s="212"/>
      <c r="N146" s="213"/>
      <c r="O146" s="77"/>
      <c r="P146" s="77"/>
      <c r="Q146" s="77"/>
      <c r="R146" s="77"/>
      <c r="S146" s="77"/>
      <c r="T146" s="78"/>
      <c r="U146" s="38"/>
      <c r="V146" s="38"/>
      <c r="W146" s="38"/>
      <c r="X146" s="38"/>
      <c r="Y146" s="38"/>
      <c r="Z146" s="38"/>
      <c r="AA146" s="38"/>
      <c r="AB146" s="38"/>
      <c r="AC146" s="38"/>
      <c r="AD146" s="38"/>
      <c r="AE146" s="38"/>
      <c r="AT146" s="19" t="s">
        <v>183</v>
      </c>
      <c r="AU146" s="19" t="s">
        <v>87</v>
      </c>
    </row>
    <row r="147" s="2" customFormat="1" ht="16.5" customHeight="1">
      <c r="A147" s="38"/>
      <c r="B147" s="179"/>
      <c r="C147" s="214" t="s">
        <v>192</v>
      </c>
      <c r="D147" s="214" t="s">
        <v>253</v>
      </c>
      <c r="E147" s="215" t="s">
        <v>1092</v>
      </c>
      <c r="F147" s="216" t="s">
        <v>1309</v>
      </c>
      <c r="G147" s="217" t="s">
        <v>444</v>
      </c>
      <c r="H147" s="218">
        <v>198</v>
      </c>
      <c r="I147" s="219"/>
      <c r="J147" s="220">
        <f>ROUND(I147*H147,2)</f>
        <v>0</v>
      </c>
      <c r="K147" s="216" t="s">
        <v>1</v>
      </c>
      <c r="L147" s="221"/>
      <c r="M147" s="222" t="s">
        <v>1</v>
      </c>
      <c r="N147" s="223" t="s">
        <v>42</v>
      </c>
      <c r="O147" s="77"/>
      <c r="P147" s="189">
        <f>O147*H147</f>
        <v>0</v>
      </c>
      <c r="Q147" s="189">
        <v>0</v>
      </c>
      <c r="R147" s="189">
        <f>Q147*H147</f>
        <v>0</v>
      </c>
      <c r="S147" s="189">
        <v>0</v>
      </c>
      <c r="T147" s="190">
        <f>S147*H147</f>
        <v>0</v>
      </c>
      <c r="U147" s="38"/>
      <c r="V147" s="38"/>
      <c r="W147" s="38"/>
      <c r="X147" s="38"/>
      <c r="Y147" s="38"/>
      <c r="Z147" s="38"/>
      <c r="AA147" s="38"/>
      <c r="AB147" s="38"/>
      <c r="AC147" s="38"/>
      <c r="AD147" s="38"/>
      <c r="AE147" s="38"/>
      <c r="AR147" s="191" t="s">
        <v>314</v>
      </c>
      <c r="AT147" s="191" t="s">
        <v>253</v>
      </c>
      <c r="AU147" s="191" t="s">
        <v>87</v>
      </c>
      <c r="AY147" s="19" t="s">
        <v>148</v>
      </c>
      <c r="BE147" s="192">
        <f>IF(N147="základní",J147,0)</f>
        <v>0</v>
      </c>
      <c r="BF147" s="192">
        <f>IF(N147="snížená",J147,0)</f>
        <v>0</v>
      </c>
      <c r="BG147" s="192">
        <f>IF(N147="zákl. přenesená",J147,0)</f>
        <v>0</v>
      </c>
      <c r="BH147" s="192">
        <f>IF(N147="sníž. přenesená",J147,0)</f>
        <v>0</v>
      </c>
      <c r="BI147" s="192">
        <f>IF(N147="nulová",J147,0)</f>
        <v>0</v>
      </c>
      <c r="BJ147" s="19" t="s">
        <v>85</v>
      </c>
      <c r="BK147" s="192">
        <f>ROUND(I147*H147,2)</f>
        <v>0</v>
      </c>
      <c r="BL147" s="19" t="s">
        <v>231</v>
      </c>
      <c r="BM147" s="191" t="s">
        <v>240</v>
      </c>
    </row>
    <row r="148" s="2" customFormat="1">
      <c r="A148" s="38"/>
      <c r="B148" s="39"/>
      <c r="C148" s="38"/>
      <c r="D148" s="194" t="s">
        <v>183</v>
      </c>
      <c r="E148" s="38"/>
      <c r="F148" s="210" t="s">
        <v>1310</v>
      </c>
      <c r="G148" s="38"/>
      <c r="H148" s="38"/>
      <c r="I148" s="211"/>
      <c r="J148" s="38"/>
      <c r="K148" s="38"/>
      <c r="L148" s="39"/>
      <c r="M148" s="212"/>
      <c r="N148" s="213"/>
      <c r="O148" s="77"/>
      <c r="P148" s="77"/>
      <c r="Q148" s="77"/>
      <c r="R148" s="77"/>
      <c r="S148" s="77"/>
      <c r="T148" s="78"/>
      <c r="U148" s="38"/>
      <c r="V148" s="38"/>
      <c r="W148" s="38"/>
      <c r="X148" s="38"/>
      <c r="Y148" s="38"/>
      <c r="Z148" s="38"/>
      <c r="AA148" s="38"/>
      <c r="AB148" s="38"/>
      <c r="AC148" s="38"/>
      <c r="AD148" s="38"/>
      <c r="AE148" s="38"/>
      <c r="AT148" s="19" t="s">
        <v>183</v>
      </c>
      <c r="AU148" s="19" t="s">
        <v>87</v>
      </c>
    </row>
    <row r="149" s="2" customFormat="1" ht="21.75" customHeight="1">
      <c r="A149" s="38"/>
      <c r="B149" s="179"/>
      <c r="C149" s="214" t="s">
        <v>201</v>
      </c>
      <c r="D149" s="214" t="s">
        <v>253</v>
      </c>
      <c r="E149" s="215" t="s">
        <v>1095</v>
      </c>
      <c r="F149" s="216" t="s">
        <v>1311</v>
      </c>
      <c r="G149" s="217" t="s">
        <v>444</v>
      </c>
      <c r="H149" s="218">
        <v>198</v>
      </c>
      <c r="I149" s="219"/>
      <c r="J149" s="220">
        <f>ROUND(I149*H149,2)</f>
        <v>0</v>
      </c>
      <c r="K149" s="216" t="s">
        <v>1</v>
      </c>
      <c r="L149" s="221"/>
      <c r="M149" s="222" t="s">
        <v>1</v>
      </c>
      <c r="N149" s="223" t="s">
        <v>42</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314</v>
      </c>
      <c r="AT149" s="191" t="s">
        <v>253</v>
      </c>
      <c r="AU149" s="191" t="s">
        <v>87</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231</v>
      </c>
      <c r="BM149" s="191" t="s">
        <v>249</v>
      </c>
    </row>
    <row r="150" s="2" customFormat="1">
      <c r="A150" s="38"/>
      <c r="B150" s="39"/>
      <c r="C150" s="38"/>
      <c r="D150" s="194" t="s">
        <v>183</v>
      </c>
      <c r="E150" s="38"/>
      <c r="F150" s="210" t="s">
        <v>1312</v>
      </c>
      <c r="G150" s="38"/>
      <c r="H150" s="38"/>
      <c r="I150" s="211"/>
      <c r="J150" s="38"/>
      <c r="K150" s="38"/>
      <c r="L150" s="39"/>
      <c r="M150" s="212"/>
      <c r="N150" s="213"/>
      <c r="O150" s="77"/>
      <c r="P150" s="77"/>
      <c r="Q150" s="77"/>
      <c r="R150" s="77"/>
      <c r="S150" s="77"/>
      <c r="T150" s="78"/>
      <c r="U150" s="38"/>
      <c r="V150" s="38"/>
      <c r="W150" s="38"/>
      <c r="X150" s="38"/>
      <c r="Y150" s="38"/>
      <c r="Z150" s="38"/>
      <c r="AA150" s="38"/>
      <c r="AB150" s="38"/>
      <c r="AC150" s="38"/>
      <c r="AD150" s="38"/>
      <c r="AE150" s="38"/>
      <c r="AT150" s="19" t="s">
        <v>183</v>
      </c>
      <c r="AU150" s="19" t="s">
        <v>87</v>
      </c>
    </row>
    <row r="151" s="2" customFormat="1" ht="16.5" customHeight="1">
      <c r="A151" s="38"/>
      <c r="B151" s="179"/>
      <c r="C151" s="214" t="s">
        <v>205</v>
      </c>
      <c r="D151" s="214" t="s">
        <v>253</v>
      </c>
      <c r="E151" s="215" t="s">
        <v>1098</v>
      </c>
      <c r="F151" s="216" t="s">
        <v>1313</v>
      </c>
      <c r="G151" s="217" t="s">
        <v>444</v>
      </c>
      <c r="H151" s="218">
        <v>330</v>
      </c>
      <c r="I151" s="219"/>
      <c r="J151" s="220">
        <f>ROUND(I151*H151,2)</f>
        <v>0</v>
      </c>
      <c r="K151" s="216" t="s">
        <v>1</v>
      </c>
      <c r="L151" s="221"/>
      <c r="M151" s="222" t="s">
        <v>1</v>
      </c>
      <c r="N151" s="223" t="s">
        <v>42</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314</v>
      </c>
      <c r="AT151" s="191" t="s">
        <v>253</v>
      </c>
      <c r="AU151" s="191" t="s">
        <v>87</v>
      </c>
      <c r="AY151" s="19" t="s">
        <v>148</v>
      </c>
      <c r="BE151" s="192">
        <f>IF(N151="základní",J151,0)</f>
        <v>0</v>
      </c>
      <c r="BF151" s="192">
        <f>IF(N151="snížená",J151,0)</f>
        <v>0</v>
      </c>
      <c r="BG151" s="192">
        <f>IF(N151="zákl. přenesená",J151,0)</f>
        <v>0</v>
      </c>
      <c r="BH151" s="192">
        <f>IF(N151="sníž. přenesená",J151,0)</f>
        <v>0</v>
      </c>
      <c r="BI151" s="192">
        <f>IF(N151="nulová",J151,0)</f>
        <v>0</v>
      </c>
      <c r="BJ151" s="19" t="s">
        <v>85</v>
      </c>
      <c r="BK151" s="192">
        <f>ROUND(I151*H151,2)</f>
        <v>0</v>
      </c>
      <c r="BL151" s="19" t="s">
        <v>231</v>
      </c>
      <c r="BM151" s="191" t="s">
        <v>258</v>
      </c>
    </row>
    <row r="152" s="2" customFormat="1">
      <c r="A152" s="38"/>
      <c r="B152" s="39"/>
      <c r="C152" s="38"/>
      <c r="D152" s="194" t="s">
        <v>183</v>
      </c>
      <c r="E152" s="38"/>
      <c r="F152" s="210" t="s">
        <v>1314</v>
      </c>
      <c r="G152" s="38"/>
      <c r="H152" s="38"/>
      <c r="I152" s="211"/>
      <c r="J152" s="38"/>
      <c r="K152" s="38"/>
      <c r="L152" s="39"/>
      <c r="M152" s="212"/>
      <c r="N152" s="213"/>
      <c r="O152" s="77"/>
      <c r="P152" s="77"/>
      <c r="Q152" s="77"/>
      <c r="R152" s="77"/>
      <c r="S152" s="77"/>
      <c r="T152" s="78"/>
      <c r="U152" s="38"/>
      <c r="V152" s="38"/>
      <c r="W152" s="38"/>
      <c r="X152" s="38"/>
      <c r="Y152" s="38"/>
      <c r="Z152" s="38"/>
      <c r="AA152" s="38"/>
      <c r="AB152" s="38"/>
      <c r="AC152" s="38"/>
      <c r="AD152" s="38"/>
      <c r="AE152" s="38"/>
      <c r="AT152" s="19" t="s">
        <v>183</v>
      </c>
      <c r="AU152" s="19" t="s">
        <v>87</v>
      </c>
    </row>
    <row r="153" s="2" customFormat="1" ht="16.5" customHeight="1">
      <c r="A153" s="38"/>
      <c r="B153" s="179"/>
      <c r="C153" s="214" t="s">
        <v>8</v>
      </c>
      <c r="D153" s="214" t="s">
        <v>253</v>
      </c>
      <c r="E153" s="215" t="s">
        <v>1101</v>
      </c>
      <c r="F153" s="216" t="s">
        <v>1315</v>
      </c>
      <c r="G153" s="217" t="s">
        <v>444</v>
      </c>
      <c r="H153" s="218">
        <v>858</v>
      </c>
      <c r="I153" s="219"/>
      <c r="J153" s="220">
        <f>ROUND(I153*H153,2)</f>
        <v>0</v>
      </c>
      <c r="K153" s="216" t="s">
        <v>1</v>
      </c>
      <c r="L153" s="221"/>
      <c r="M153" s="222" t="s">
        <v>1</v>
      </c>
      <c r="N153" s="223"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314</v>
      </c>
      <c r="AT153" s="191" t="s">
        <v>253</v>
      </c>
      <c r="AU153" s="191" t="s">
        <v>87</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231</v>
      </c>
      <c r="BM153" s="191" t="s">
        <v>268</v>
      </c>
    </row>
    <row r="154" s="2" customFormat="1">
      <c r="A154" s="38"/>
      <c r="B154" s="39"/>
      <c r="C154" s="38"/>
      <c r="D154" s="194" t="s">
        <v>183</v>
      </c>
      <c r="E154" s="38"/>
      <c r="F154" s="210" t="s">
        <v>1316</v>
      </c>
      <c r="G154" s="38"/>
      <c r="H154" s="38"/>
      <c r="I154" s="211"/>
      <c r="J154" s="38"/>
      <c r="K154" s="38"/>
      <c r="L154" s="39"/>
      <c r="M154" s="212"/>
      <c r="N154" s="213"/>
      <c r="O154" s="77"/>
      <c r="P154" s="77"/>
      <c r="Q154" s="77"/>
      <c r="R154" s="77"/>
      <c r="S154" s="77"/>
      <c r="T154" s="78"/>
      <c r="U154" s="38"/>
      <c r="V154" s="38"/>
      <c r="W154" s="38"/>
      <c r="X154" s="38"/>
      <c r="Y154" s="38"/>
      <c r="Z154" s="38"/>
      <c r="AA154" s="38"/>
      <c r="AB154" s="38"/>
      <c r="AC154" s="38"/>
      <c r="AD154" s="38"/>
      <c r="AE154" s="38"/>
      <c r="AT154" s="19" t="s">
        <v>183</v>
      </c>
      <c r="AU154" s="19" t="s">
        <v>87</v>
      </c>
    </row>
    <row r="155" s="2" customFormat="1" ht="16.5" customHeight="1">
      <c r="A155" s="38"/>
      <c r="B155" s="179"/>
      <c r="C155" s="214" t="s">
        <v>214</v>
      </c>
      <c r="D155" s="214" t="s">
        <v>253</v>
      </c>
      <c r="E155" s="215" t="s">
        <v>1104</v>
      </c>
      <c r="F155" s="216" t="s">
        <v>1317</v>
      </c>
      <c r="G155" s="217" t="s">
        <v>444</v>
      </c>
      <c r="H155" s="218">
        <v>1188</v>
      </c>
      <c r="I155" s="219"/>
      <c r="J155" s="220">
        <f>ROUND(I155*H155,2)</f>
        <v>0</v>
      </c>
      <c r="K155" s="216" t="s">
        <v>1</v>
      </c>
      <c r="L155" s="221"/>
      <c r="M155" s="222" t="s">
        <v>1</v>
      </c>
      <c r="N155" s="223" t="s">
        <v>42</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314</v>
      </c>
      <c r="AT155" s="191" t="s">
        <v>253</v>
      </c>
      <c r="AU155" s="191" t="s">
        <v>87</v>
      </c>
      <c r="AY155" s="19" t="s">
        <v>148</v>
      </c>
      <c r="BE155" s="192">
        <f>IF(N155="základní",J155,0)</f>
        <v>0</v>
      </c>
      <c r="BF155" s="192">
        <f>IF(N155="snížená",J155,0)</f>
        <v>0</v>
      </c>
      <c r="BG155" s="192">
        <f>IF(N155="zákl. přenesená",J155,0)</f>
        <v>0</v>
      </c>
      <c r="BH155" s="192">
        <f>IF(N155="sníž. přenesená",J155,0)</f>
        <v>0</v>
      </c>
      <c r="BI155" s="192">
        <f>IF(N155="nulová",J155,0)</f>
        <v>0</v>
      </c>
      <c r="BJ155" s="19" t="s">
        <v>85</v>
      </c>
      <c r="BK155" s="192">
        <f>ROUND(I155*H155,2)</f>
        <v>0</v>
      </c>
      <c r="BL155" s="19" t="s">
        <v>231</v>
      </c>
      <c r="BM155" s="191" t="s">
        <v>278</v>
      </c>
    </row>
    <row r="156" s="2" customFormat="1">
      <c r="A156" s="38"/>
      <c r="B156" s="39"/>
      <c r="C156" s="38"/>
      <c r="D156" s="194" t="s">
        <v>183</v>
      </c>
      <c r="E156" s="38"/>
      <c r="F156" s="210" t="s">
        <v>1318</v>
      </c>
      <c r="G156" s="38"/>
      <c r="H156" s="38"/>
      <c r="I156" s="211"/>
      <c r="J156" s="38"/>
      <c r="K156" s="38"/>
      <c r="L156" s="39"/>
      <c r="M156" s="212"/>
      <c r="N156" s="213"/>
      <c r="O156" s="77"/>
      <c r="P156" s="77"/>
      <c r="Q156" s="77"/>
      <c r="R156" s="77"/>
      <c r="S156" s="77"/>
      <c r="T156" s="78"/>
      <c r="U156" s="38"/>
      <c r="V156" s="38"/>
      <c r="W156" s="38"/>
      <c r="X156" s="38"/>
      <c r="Y156" s="38"/>
      <c r="Z156" s="38"/>
      <c r="AA156" s="38"/>
      <c r="AB156" s="38"/>
      <c r="AC156" s="38"/>
      <c r="AD156" s="38"/>
      <c r="AE156" s="38"/>
      <c r="AT156" s="19" t="s">
        <v>183</v>
      </c>
      <c r="AU156" s="19" t="s">
        <v>87</v>
      </c>
    </row>
    <row r="157" s="2" customFormat="1" ht="16.5" customHeight="1">
      <c r="A157" s="38"/>
      <c r="B157" s="179"/>
      <c r="C157" s="214" t="s">
        <v>218</v>
      </c>
      <c r="D157" s="214" t="s">
        <v>253</v>
      </c>
      <c r="E157" s="215" t="s">
        <v>1319</v>
      </c>
      <c r="F157" s="216" t="s">
        <v>1320</v>
      </c>
      <c r="G157" s="217" t="s">
        <v>181</v>
      </c>
      <c r="H157" s="218">
        <v>1425.5999999999999</v>
      </c>
      <c r="I157" s="219"/>
      <c r="J157" s="220">
        <f>ROUND(I157*H157,2)</f>
        <v>0</v>
      </c>
      <c r="K157" s="216" t="s">
        <v>1</v>
      </c>
      <c r="L157" s="221"/>
      <c r="M157" s="222" t="s">
        <v>1</v>
      </c>
      <c r="N157" s="223" t="s">
        <v>42</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314</v>
      </c>
      <c r="AT157" s="191" t="s">
        <v>253</v>
      </c>
      <c r="AU157" s="191" t="s">
        <v>87</v>
      </c>
      <c r="AY157" s="19" t="s">
        <v>148</v>
      </c>
      <c r="BE157" s="192">
        <f>IF(N157="základní",J157,0)</f>
        <v>0</v>
      </c>
      <c r="BF157" s="192">
        <f>IF(N157="snížená",J157,0)</f>
        <v>0</v>
      </c>
      <c r="BG157" s="192">
        <f>IF(N157="zákl. přenesená",J157,0)</f>
        <v>0</v>
      </c>
      <c r="BH157" s="192">
        <f>IF(N157="sníž. přenesená",J157,0)</f>
        <v>0</v>
      </c>
      <c r="BI157" s="192">
        <f>IF(N157="nulová",J157,0)</f>
        <v>0</v>
      </c>
      <c r="BJ157" s="19" t="s">
        <v>85</v>
      </c>
      <c r="BK157" s="192">
        <f>ROUND(I157*H157,2)</f>
        <v>0</v>
      </c>
      <c r="BL157" s="19" t="s">
        <v>231</v>
      </c>
      <c r="BM157" s="191" t="s">
        <v>293</v>
      </c>
    </row>
    <row r="158" s="2" customFormat="1">
      <c r="A158" s="38"/>
      <c r="B158" s="39"/>
      <c r="C158" s="38"/>
      <c r="D158" s="194" t="s">
        <v>183</v>
      </c>
      <c r="E158" s="38"/>
      <c r="F158" s="210" t="s">
        <v>1321</v>
      </c>
      <c r="G158" s="38"/>
      <c r="H158" s="38"/>
      <c r="I158" s="211"/>
      <c r="J158" s="38"/>
      <c r="K158" s="38"/>
      <c r="L158" s="39"/>
      <c r="M158" s="212"/>
      <c r="N158" s="213"/>
      <c r="O158" s="77"/>
      <c r="P158" s="77"/>
      <c r="Q158" s="77"/>
      <c r="R158" s="77"/>
      <c r="S158" s="77"/>
      <c r="T158" s="78"/>
      <c r="U158" s="38"/>
      <c r="V158" s="38"/>
      <c r="W158" s="38"/>
      <c r="X158" s="38"/>
      <c r="Y158" s="38"/>
      <c r="Z158" s="38"/>
      <c r="AA158" s="38"/>
      <c r="AB158" s="38"/>
      <c r="AC158" s="38"/>
      <c r="AD158" s="38"/>
      <c r="AE158" s="38"/>
      <c r="AT158" s="19" t="s">
        <v>183</v>
      </c>
      <c r="AU158" s="19" t="s">
        <v>87</v>
      </c>
    </row>
    <row r="159" s="13" customFormat="1">
      <c r="A159" s="13"/>
      <c r="B159" s="193"/>
      <c r="C159" s="13"/>
      <c r="D159" s="194" t="s">
        <v>157</v>
      </c>
      <c r="E159" s="195" t="s">
        <v>1</v>
      </c>
      <c r="F159" s="196" t="s">
        <v>1322</v>
      </c>
      <c r="G159" s="13"/>
      <c r="H159" s="197">
        <v>1425.5999999999999</v>
      </c>
      <c r="I159" s="198"/>
      <c r="J159" s="13"/>
      <c r="K159" s="13"/>
      <c r="L159" s="193"/>
      <c r="M159" s="199"/>
      <c r="N159" s="200"/>
      <c r="O159" s="200"/>
      <c r="P159" s="200"/>
      <c r="Q159" s="200"/>
      <c r="R159" s="200"/>
      <c r="S159" s="200"/>
      <c r="T159" s="201"/>
      <c r="U159" s="13"/>
      <c r="V159" s="13"/>
      <c r="W159" s="13"/>
      <c r="X159" s="13"/>
      <c r="Y159" s="13"/>
      <c r="Z159" s="13"/>
      <c r="AA159" s="13"/>
      <c r="AB159" s="13"/>
      <c r="AC159" s="13"/>
      <c r="AD159" s="13"/>
      <c r="AE159" s="13"/>
      <c r="AT159" s="195" t="s">
        <v>157</v>
      </c>
      <c r="AU159" s="195" t="s">
        <v>87</v>
      </c>
      <c r="AV159" s="13" t="s">
        <v>87</v>
      </c>
      <c r="AW159" s="13" t="s">
        <v>32</v>
      </c>
      <c r="AX159" s="13" t="s">
        <v>77</v>
      </c>
      <c r="AY159" s="195" t="s">
        <v>148</v>
      </c>
    </row>
    <row r="160" s="14" customFormat="1">
      <c r="A160" s="14"/>
      <c r="B160" s="202"/>
      <c r="C160" s="14"/>
      <c r="D160" s="194" t="s">
        <v>157</v>
      </c>
      <c r="E160" s="203" t="s">
        <v>1</v>
      </c>
      <c r="F160" s="204" t="s">
        <v>159</v>
      </c>
      <c r="G160" s="14"/>
      <c r="H160" s="205">
        <v>1425.5999999999999</v>
      </c>
      <c r="I160" s="206"/>
      <c r="J160" s="14"/>
      <c r="K160" s="14"/>
      <c r="L160" s="202"/>
      <c r="M160" s="207"/>
      <c r="N160" s="208"/>
      <c r="O160" s="208"/>
      <c r="P160" s="208"/>
      <c r="Q160" s="208"/>
      <c r="R160" s="208"/>
      <c r="S160" s="208"/>
      <c r="T160" s="209"/>
      <c r="U160" s="14"/>
      <c r="V160" s="14"/>
      <c r="W160" s="14"/>
      <c r="X160" s="14"/>
      <c r="Y160" s="14"/>
      <c r="Z160" s="14"/>
      <c r="AA160" s="14"/>
      <c r="AB160" s="14"/>
      <c r="AC160" s="14"/>
      <c r="AD160" s="14"/>
      <c r="AE160" s="14"/>
      <c r="AT160" s="203" t="s">
        <v>157</v>
      </c>
      <c r="AU160" s="203" t="s">
        <v>87</v>
      </c>
      <c r="AV160" s="14" t="s">
        <v>155</v>
      </c>
      <c r="AW160" s="14" t="s">
        <v>32</v>
      </c>
      <c r="AX160" s="14" t="s">
        <v>85</v>
      </c>
      <c r="AY160" s="203" t="s">
        <v>148</v>
      </c>
    </row>
    <row r="161" s="2" customFormat="1" ht="16.5" customHeight="1">
      <c r="A161" s="38"/>
      <c r="B161" s="179"/>
      <c r="C161" s="214" t="s">
        <v>226</v>
      </c>
      <c r="D161" s="214" t="s">
        <v>253</v>
      </c>
      <c r="E161" s="215" t="s">
        <v>1323</v>
      </c>
      <c r="F161" s="216" t="s">
        <v>1324</v>
      </c>
      <c r="G161" s="217" t="s">
        <v>444</v>
      </c>
      <c r="H161" s="218">
        <v>330</v>
      </c>
      <c r="I161" s="219"/>
      <c r="J161" s="220">
        <f>ROUND(I161*H161,2)</f>
        <v>0</v>
      </c>
      <c r="K161" s="216" t="s">
        <v>1</v>
      </c>
      <c r="L161" s="221"/>
      <c r="M161" s="222" t="s">
        <v>1</v>
      </c>
      <c r="N161" s="223" t="s">
        <v>42</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314</v>
      </c>
      <c r="AT161" s="191" t="s">
        <v>253</v>
      </c>
      <c r="AU161" s="191" t="s">
        <v>87</v>
      </c>
      <c r="AY161" s="19" t="s">
        <v>148</v>
      </c>
      <c r="BE161" s="192">
        <f>IF(N161="základní",J161,0)</f>
        <v>0</v>
      </c>
      <c r="BF161" s="192">
        <f>IF(N161="snížená",J161,0)</f>
        <v>0</v>
      </c>
      <c r="BG161" s="192">
        <f>IF(N161="zákl. přenesená",J161,0)</f>
        <v>0</v>
      </c>
      <c r="BH161" s="192">
        <f>IF(N161="sníž. přenesená",J161,0)</f>
        <v>0</v>
      </c>
      <c r="BI161" s="192">
        <f>IF(N161="nulová",J161,0)</f>
        <v>0</v>
      </c>
      <c r="BJ161" s="19" t="s">
        <v>85</v>
      </c>
      <c r="BK161" s="192">
        <f>ROUND(I161*H161,2)</f>
        <v>0</v>
      </c>
      <c r="BL161" s="19" t="s">
        <v>231</v>
      </c>
      <c r="BM161" s="191" t="s">
        <v>303</v>
      </c>
    </row>
    <row r="162" s="2" customFormat="1">
      <c r="A162" s="38"/>
      <c r="B162" s="39"/>
      <c r="C162" s="38"/>
      <c r="D162" s="194" t="s">
        <v>183</v>
      </c>
      <c r="E162" s="38"/>
      <c r="F162" s="210" t="s">
        <v>1325</v>
      </c>
      <c r="G162" s="38"/>
      <c r="H162" s="38"/>
      <c r="I162" s="211"/>
      <c r="J162" s="38"/>
      <c r="K162" s="38"/>
      <c r="L162" s="39"/>
      <c r="M162" s="212"/>
      <c r="N162" s="213"/>
      <c r="O162" s="77"/>
      <c r="P162" s="77"/>
      <c r="Q162" s="77"/>
      <c r="R162" s="77"/>
      <c r="S162" s="77"/>
      <c r="T162" s="78"/>
      <c r="U162" s="38"/>
      <c r="V162" s="38"/>
      <c r="W162" s="38"/>
      <c r="X162" s="38"/>
      <c r="Y162" s="38"/>
      <c r="Z162" s="38"/>
      <c r="AA162" s="38"/>
      <c r="AB162" s="38"/>
      <c r="AC162" s="38"/>
      <c r="AD162" s="38"/>
      <c r="AE162" s="38"/>
      <c r="AT162" s="19" t="s">
        <v>183</v>
      </c>
      <c r="AU162" s="19" t="s">
        <v>87</v>
      </c>
    </row>
    <row r="163" s="2" customFormat="1" ht="16.5" customHeight="1">
      <c r="A163" s="38"/>
      <c r="B163" s="179"/>
      <c r="C163" s="214" t="s">
        <v>231</v>
      </c>
      <c r="D163" s="214" t="s">
        <v>253</v>
      </c>
      <c r="E163" s="215" t="s">
        <v>1326</v>
      </c>
      <c r="F163" s="216" t="s">
        <v>1327</v>
      </c>
      <c r="G163" s="217" t="s">
        <v>181</v>
      </c>
      <c r="H163" s="218">
        <v>712.79999999999995</v>
      </c>
      <c r="I163" s="219"/>
      <c r="J163" s="220">
        <f>ROUND(I163*H163,2)</f>
        <v>0</v>
      </c>
      <c r="K163" s="216" t="s">
        <v>1</v>
      </c>
      <c r="L163" s="221"/>
      <c r="M163" s="222" t="s">
        <v>1</v>
      </c>
      <c r="N163" s="223" t="s">
        <v>42</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314</v>
      </c>
      <c r="AT163" s="191" t="s">
        <v>253</v>
      </c>
      <c r="AU163" s="191" t="s">
        <v>87</v>
      </c>
      <c r="AY163" s="19" t="s">
        <v>148</v>
      </c>
      <c r="BE163" s="192">
        <f>IF(N163="základní",J163,0)</f>
        <v>0</v>
      </c>
      <c r="BF163" s="192">
        <f>IF(N163="snížená",J163,0)</f>
        <v>0</v>
      </c>
      <c r="BG163" s="192">
        <f>IF(N163="zákl. přenesená",J163,0)</f>
        <v>0</v>
      </c>
      <c r="BH163" s="192">
        <f>IF(N163="sníž. přenesená",J163,0)</f>
        <v>0</v>
      </c>
      <c r="BI163" s="192">
        <f>IF(N163="nulová",J163,0)</f>
        <v>0</v>
      </c>
      <c r="BJ163" s="19" t="s">
        <v>85</v>
      </c>
      <c r="BK163" s="192">
        <f>ROUND(I163*H163,2)</f>
        <v>0</v>
      </c>
      <c r="BL163" s="19" t="s">
        <v>231</v>
      </c>
      <c r="BM163" s="191" t="s">
        <v>314</v>
      </c>
    </row>
    <row r="164" s="2" customFormat="1">
      <c r="A164" s="38"/>
      <c r="B164" s="39"/>
      <c r="C164" s="38"/>
      <c r="D164" s="194" t="s">
        <v>183</v>
      </c>
      <c r="E164" s="38"/>
      <c r="F164" s="210" t="s">
        <v>1328</v>
      </c>
      <c r="G164" s="38"/>
      <c r="H164" s="38"/>
      <c r="I164" s="211"/>
      <c r="J164" s="38"/>
      <c r="K164" s="38"/>
      <c r="L164" s="39"/>
      <c r="M164" s="212"/>
      <c r="N164" s="213"/>
      <c r="O164" s="77"/>
      <c r="P164" s="77"/>
      <c r="Q164" s="77"/>
      <c r="R164" s="77"/>
      <c r="S164" s="77"/>
      <c r="T164" s="78"/>
      <c r="U164" s="38"/>
      <c r="V164" s="38"/>
      <c r="W164" s="38"/>
      <c r="X164" s="38"/>
      <c r="Y164" s="38"/>
      <c r="Z164" s="38"/>
      <c r="AA164" s="38"/>
      <c r="AB164" s="38"/>
      <c r="AC164" s="38"/>
      <c r="AD164" s="38"/>
      <c r="AE164" s="38"/>
      <c r="AT164" s="19" t="s">
        <v>183</v>
      </c>
      <c r="AU164" s="19" t="s">
        <v>87</v>
      </c>
    </row>
    <row r="165" s="13" customFormat="1">
      <c r="A165" s="13"/>
      <c r="B165" s="193"/>
      <c r="C165" s="13"/>
      <c r="D165" s="194" t="s">
        <v>157</v>
      </c>
      <c r="E165" s="195" t="s">
        <v>1</v>
      </c>
      <c r="F165" s="196" t="s">
        <v>1329</v>
      </c>
      <c r="G165" s="13"/>
      <c r="H165" s="197">
        <v>712.79999999999995</v>
      </c>
      <c r="I165" s="198"/>
      <c r="J165" s="13"/>
      <c r="K165" s="13"/>
      <c r="L165" s="193"/>
      <c r="M165" s="199"/>
      <c r="N165" s="200"/>
      <c r="O165" s="200"/>
      <c r="P165" s="200"/>
      <c r="Q165" s="200"/>
      <c r="R165" s="200"/>
      <c r="S165" s="200"/>
      <c r="T165" s="201"/>
      <c r="U165" s="13"/>
      <c r="V165" s="13"/>
      <c r="W165" s="13"/>
      <c r="X165" s="13"/>
      <c r="Y165" s="13"/>
      <c r="Z165" s="13"/>
      <c r="AA165" s="13"/>
      <c r="AB165" s="13"/>
      <c r="AC165" s="13"/>
      <c r="AD165" s="13"/>
      <c r="AE165" s="13"/>
      <c r="AT165" s="195" t="s">
        <v>157</v>
      </c>
      <c r="AU165" s="195" t="s">
        <v>87</v>
      </c>
      <c r="AV165" s="13" t="s">
        <v>87</v>
      </c>
      <c r="AW165" s="13" t="s">
        <v>32</v>
      </c>
      <c r="AX165" s="13" t="s">
        <v>77</v>
      </c>
      <c r="AY165" s="195" t="s">
        <v>148</v>
      </c>
    </row>
    <row r="166" s="14" customFormat="1">
      <c r="A166" s="14"/>
      <c r="B166" s="202"/>
      <c r="C166" s="14"/>
      <c r="D166" s="194" t="s">
        <v>157</v>
      </c>
      <c r="E166" s="203" t="s">
        <v>1</v>
      </c>
      <c r="F166" s="204" t="s">
        <v>159</v>
      </c>
      <c r="G166" s="14"/>
      <c r="H166" s="205">
        <v>712.79999999999995</v>
      </c>
      <c r="I166" s="206"/>
      <c r="J166" s="14"/>
      <c r="K166" s="14"/>
      <c r="L166" s="202"/>
      <c r="M166" s="207"/>
      <c r="N166" s="208"/>
      <c r="O166" s="208"/>
      <c r="P166" s="208"/>
      <c r="Q166" s="208"/>
      <c r="R166" s="208"/>
      <c r="S166" s="208"/>
      <c r="T166" s="209"/>
      <c r="U166" s="14"/>
      <c r="V166" s="14"/>
      <c r="W166" s="14"/>
      <c r="X166" s="14"/>
      <c r="Y166" s="14"/>
      <c r="Z166" s="14"/>
      <c r="AA166" s="14"/>
      <c r="AB166" s="14"/>
      <c r="AC166" s="14"/>
      <c r="AD166" s="14"/>
      <c r="AE166" s="14"/>
      <c r="AT166" s="203" t="s">
        <v>157</v>
      </c>
      <c r="AU166" s="203" t="s">
        <v>87</v>
      </c>
      <c r="AV166" s="14" t="s">
        <v>155</v>
      </c>
      <c r="AW166" s="14" t="s">
        <v>32</v>
      </c>
      <c r="AX166" s="14" t="s">
        <v>85</v>
      </c>
      <c r="AY166" s="203" t="s">
        <v>148</v>
      </c>
    </row>
    <row r="167" s="2" customFormat="1" ht="24.15" customHeight="1">
      <c r="A167" s="38"/>
      <c r="B167" s="179"/>
      <c r="C167" s="214" t="s">
        <v>235</v>
      </c>
      <c r="D167" s="214" t="s">
        <v>253</v>
      </c>
      <c r="E167" s="215" t="s">
        <v>1330</v>
      </c>
      <c r="F167" s="216" t="s">
        <v>1331</v>
      </c>
      <c r="G167" s="217" t="s">
        <v>440</v>
      </c>
      <c r="H167" s="218">
        <v>66</v>
      </c>
      <c r="I167" s="219"/>
      <c r="J167" s="220">
        <f>ROUND(I167*H167,2)</f>
        <v>0</v>
      </c>
      <c r="K167" s="216" t="s">
        <v>1</v>
      </c>
      <c r="L167" s="221"/>
      <c r="M167" s="222" t="s">
        <v>1</v>
      </c>
      <c r="N167" s="223" t="s">
        <v>42</v>
      </c>
      <c r="O167" s="77"/>
      <c r="P167" s="189">
        <f>O167*H167</f>
        <v>0</v>
      </c>
      <c r="Q167" s="189">
        <v>0</v>
      </c>
      <c r="R167" s="189">
        <f>Q167*H167</f>
        <v>0</v>
      </c>
      <c r="S167" s="189">
        <v>0</v>
      </c>
      <c r="T167" s="190">
        <f>S167*H167</f>
        <v>0</v>
      </c>
      <c r="U167" s="38"/>
      <c r="V167" s="38"/>
      <c r="W167" s="38"/>
      <c r="X167" s="38"/>
      <c r="Y167" s="38"/>
      <c r="Z167" s="38"/>
      <c r="AA167" s="38"/>
      <c r="AB167" s="38"/>
      <c r="AC167" s="38"/>
      <c r="AD167" s="38"/>
      <c r="AE167" s="38"/>
      <c r="AR167" s="191" t="s">
        <v>314</v>
      </c>
      <c r="AT167" s="191" t="s">
        <v>253</v>
      </c>
      <c r="AU167" s="191" t="s">
        <v>87</v>
      </c>
      <c r="AY167" s="19" t="s">
        <v>148</v>
      </c>
      <c r="BE167" s="192">
        <f>IF(N167="základní",J167,0)</f>
        <v>0</v>
      </c>
      <c r="BF167" s="192">
        <f>IF(N167="snížená",J167,0)</f>
        <v>0</v>
      </c>
      <c r="BG167" s="192">
        <f>IF(N167="zákl. přenesená",J167,0)</f>
        <v>0</v>
      </c>
      <c r="BH167" s="192">
        <f>IF(N167="sníž. přenesená",J167,0)</f>
        <v>0</v>
      </c>
      <c r="BI167" s="192">
        <f>IF(N167="nulová",J167,0)</f>
        <v>0</v>
      </c>
      <c r="BJ167" s="19" t="s">
        <v>85</v>
      </c>
      <c r="BK167" s="192">
        <f>ROUND(I167*H167,2)</f>
        <v>0</v>
      </c>
      <c r="BL167" s="19" t="s">
        <v>231</v>
      </c>
      <c r="BM167" s="191" t="s">
        <v>325</v>
      </c>
    </row>
    <row r="168" s="2" customFormat="1">
      <c r="A168" s="38"/>
      <c r="B168" s="39"/>
      <c r="C168" s="38"/>
      <c r="D168" s="194" t="s">
        <v>183</v>
      </c>
      <c r="E168" s="38"/>
      <c r="F168" s="210" t="s">
        <v>1332</v>
      </c>
      <c r="G168" s="38"/>
      <c r="H168" s="38"/>
      <c r="I168" s="211"/>
      <c r="J168" s="38"/>
      <c r="K168" s="38"/>
      <c r="L168" s="39"/>
      <c r="M168" s="212"/>
      <c r="N168" s="213"/>
      <c r="O168" s="77"/>
      <c r="P168" s="77"/>
      <c r="Q168" s="77"/>
      <c r="R168" s="77"/>
      <c r="S168" s="77"/>
      <c r="T168" s="78"/>
      <c r="U168" s="38"/>
      <c r="V168" s="38"/>
      <c r="W168" s="38"/>
      <c r="X168" s="38"/>
      <c r="Y168" s="38"/>
      <c r="Z168" s="38"/>
      <c r="AA168" s="38"/>
      <c r="AB168" s="38"/>
      <c r="AC168" s="38"/>
      <c r="AD168" s="38"/>
      <c r="AE168" s="38"/>
      <c r="AT168" s="19" t="s">
        <v>183</v>
      </c>
      <c r="AU168" s="19" t="s">
        <v>87</v>
      </c>
    </row>
    <row r="169" s="2" customFormat="1" ht="16.5" customHeight="1">
      <c r="A169" s="38"/>
      <c r="B169" s="179"/>
      <c r="C169" s="214" t="s">
        <v>240</v>
      </c>
      <c r="D169" s="214" t="s">
        <v>253</v>
      </c>
      <c r="E169" s="215" t="s">
        <v>1333</v>
      </c>
      <c r="F169" s="216" t="s">
        <v>1334</v>
      </c>
      <c r="G169" s="217" t="s">
        <v>440</v>
      </c>
      <c r="H169" s="218">
        <v>66</v>
      </c>
      <c r="I169" s="219"/>
      <c r="J169" s="220">
        <f>ROUND(I169*H169,2)</f>
        <v>0</v>
      </c>
      <c r="K169" s="216" t="s">
        <v>1</v>
      </c>
      <c r="L169" s="221"/>
      <c r="M169" s="222" t="s">
        <v>1</v>
      </c>
      <c r="N169" s="223" t="s">
        <v>42</v>
      </c>
      <c r="O169" s="77"/>
      <c r="P169" s="189">
        <f>O169*H169</f>
        <v>0</v>
      </c>
      <c r="Q169" s="189">
        <v>0</v>
      </c>
      <c r="R169" s="189">
        <f>Q169*H169</f>
        <v>0</v>
      </c>
      <c r="S169" s="189">
        <v>0</v>
      </c>
      <c r="T169" s="190">
        <f>S169*H169</f>
        <v>0</v>
      </c>
      <c r="U169" s="38"/>
      <c r="V169" s="38"/>
      <c r="W169" s="38"/>
      <c r="X169" s="38"/>
      <c r="Y169" s="38"/>
      <c r="Z169" s="38"/>
      <c r="AA169" s="38"/>
      <c r="AB169" s="38"/>
      <c r="AC169" s="38"/>
      <c r="AD169" s="38"/>
      <c r="AE169" s="38"/>
      <c r="AR169" s="191" t="s">
        <v>314</v>
      </c>
      <c r="AT169" s="191" t="s">
        <v>253</v>
      </c>
      <c r="AU169" s="191" t="s">
        <v>87</v>
      </c>
      <c r="AY169" s="19" t="s">
        <v>148</v>
      </c>
      <c r="BE169" s="192">
        <f>IF(N169="základní",J169,0)</f>
        <v>0</v>
      </c>
      <c r="BF169" s="192">
        <f>IF(N169="snížená",J169,0)</f>
        <v>0</v>
      </c>
      <c r="BG169" s="192">
        <f>IF(N169="zákl. přenesená",J169,0)</f>
        <v>0</v>
      </c>
      <c r="BH169" s="192">
        <f>IF(N169="sníž. přenesená",J169,0)</f>
        <v>0</v>
      </c>
      <c r="BI169" s="192">
        <f>IF(N169="nulová",J169,0)</f>
        <v>0</v>
      </c>
      <c r="BJ169" s="19" t="s">
        <v>85</v>
      </c>
      <c r="BK169" s="192">
        <f>ROUND(I169*H169,2)</f>
        <v>0</v>
      </c>
      <c r="BL169" s="19" t="s">
        <v>231</v>
      </c>
      <c r="BM169" s="191" t="s">
        <v>336</v>
      </c>
    </row>
    <row r="170" s="2" customFormat="1">
      <c r="A170" s="38"/>
      <c r="B170" s="39"/>
      <c r="C170" s="38"/>
      <c r="D170" s="194" t="s">
        <v>183</v>
      </c>
      <c r="E170" s="38"/>
      <c r="F170" s="210" t="s">
        <v>1335</v>
      </c>
      <c r="G170" s="38"/>
      <c r="H170" s="38"/>
      <c r="I170" s="211"/>
      <c r="J170" s="38"/>
      <c r="K170" s="38"/>
      <c r="L170" s="39"/>
      <c r="M170" s="245"/>
      <c r="N170" s="246"/>
      <c r="O170" s="234"/>
      <c r="P170" s="234"/>
      <c r="Q170" s="234"/>
      <c r="R170" s="234"/>
      <c r="S170" s="234"/>
      <c r="T170" s="247"/>
      <c r="U170" s="38"/>
      <c r="V170" s="38"/>
      <c r="W170" s="38"/>
      <c r="X170" s="38"/>
      <c r="Y170" s="38"/>
      <c r="Z170" s="38"/>
      <c r="AA170" s="38"/>
      <c r="AB170" s="38"/>
      <c r="AC170" s="38"/>
      <c r="AD170" s="38"/>
      <c r="AE170" s="38"/>
      <c r="AT170" s="19" t="s">
        <v>183</v>
      </c>
      <c r="AU170" s="19" t="s">
        <v>87</v>
      </c>
    </row>
    <row r="171" s="2" customFormat="1" ht="6.96" customHeight="1">
      <c r="A171" s="38"/>
      <c r="B171" s="60"/>
      <c r="C171" s="61"/>
      <c r="D171" s="61"/>
      <c r="E171" s="61"/>
      <c r="F171" s="61"/>
      <c r="G171" s="61"/>
      <c r="H171" s="61"/>
      <c r="I171" s="61"/>
      <c r="J171" s="61"/>
      <c r="K171" s="61"/>
      <c r="L171" s="39"/>
      <c r="M171" s="38"/>
      <c r="O171" s="38"/>
      <c r="P171" s="38"/>
      <c r="Q171" s="38"/>
      <c r="R171" s="38"/>
      <c r="S171" s="38"/>
      <c r="T171" s="38"/>
      <c r="U171" s="38"/>
      <c r="V171" s="38"/>
      <c r="W171" s="38"/>
      <c r="X171" s="38"/>
      <c r="Y171" s="38"/>
      <c r="Z171" s="38"/>
      <c r="AA171" s="38"/>
      <c r="AB171" s="38"/>
      <c r="AC171" s="38"/>
      <c r="AD171" s="38"/>
      <c r="AE171" s="38"/>
    </row>
  </sheetData>
  <autoFilter ref="C121:K170"/>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117</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1336</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ROUND(J123,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ROUND((SUM(BE123:BE158)),  2)</f>
        <v>0</v>
      </c>
      <c r="G33" s="38"/>
      <c r="H33" s="38"/>
      <c r="I33" s="136">
        <v>0.20999999999999999</v>
      </c>
      <c r="J33" s="135">
        <f>ROUND(((SUM(BE123:BE158))*I33),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ROUND((SUM(BF123:BF158)),  2)</f>
        <v>0</v>
      </c>
      <c r="G34" s="38"/>
      <c r="H34" s="38"/>
      <c r="I34" s="136">
        <v>0.12</v>
      </c>
      <c r="J34" s="135">
        <f>ROUND(((SUM(BF123:BF158))*I34),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ROUND((SUM(BG123:BG158)),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ROUND((SUM(BH123:BH158)),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ROUND((SUM(BI123:BI158)),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 xml:space="preserve">VON - Vedlejší a ostatní náklady stavby </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J123</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863</v>
      </c>
      <c r="E97" s="150"/>
      <c r="F97" s="150"/>
      <c r="G97" s="150"/>
      <c r="H97" s="150"/>
      <c r="I97" s="150"/>
      <c r="J97" s="151">
        <f>J124</f>
        <v>0</v>
      </c>
      <c r="K97" s="9"/>
      <c r="L97" s="148"/>
      <c r="S97" s="9"/>
      <c r="T97" s="9"/>
      <c r="U97" s="9"/>
      <c r="V97" s="9"/>
      <c r="W97" s="9"/>
      <c r="X97" s="9"/>
      <c r="Y97" s="9"/>
      <c r="Z97" s="9"/>
      <c r="AA97" s="9"/>
      <c r="AB97" s="9"/>
      <c r="AC97" s="9"/>
      <c r="AD97" s="9"/>
      <c r="AE97" s="9"/>
    </row>
    <row r="98" s="10" customFormat="1" ht="19.92" customHeight="1">
      <c r="A98" s="10"/>
      <c r="B98" s="152"/>
      <c r="C98" s="10"/>
      <c r="D98" s="153" t="s">
        <v>864</v>
      </c>
      <c r="E98" s="154"/>
      <c r="F98" s="154"/>
      <c r="G98" s="154"/>
      <c r="H98" s="154"/>
      <c r="I98" s="154"/>
      <c r="J98" s="155">
        <f>J125</f>
        <v>0</v>
      </c>
      <c r="K98" s="10"/>
      <c r="L98" s="152"/>
      <c r="S98" s="10"/>
      <c r="T98" s="10"/>
      <c r="U98" s="10"/>
      <c r="V98" s="10"/>
      <c r="W98" s="10"/>
      <c r="X98" s="10"/>
      <c r="Y98" s="10"/>
      <c r="Z98" s="10"/>
      <c r="AA98" s="10"/>
      <c r="AB98" s="10"/>
      <c r="AC98" s="10"/>
      <c r="AD98" s="10"/>
      <c r="AE98" s="10"/>
    </row>
    <row r="99" s="10" customFormat="1" ht="19.92" customHeight="1">
      <c r="A99" s="10"/>
      <c r="B99" s="152"/>
      <c r="C99" s="10"/>
      <c r="D99" s="153" t="s">
        <v>1337</v>
      </c>
      <c r="E99" s="154"/>
      <c r="F99" s="154"/>
      <c r="G99" s="154"/>
      <c r="H99" s="154"/>
      <c r="I99" s="154"/>
      <c r="J99" s="155">
        <f>J134</f>
        <v>0</v>
      </c>
      <c r="K99" s="10"/>
      <c r="L99" s="152"/>
      <c r="S99" s="10"/>
      <c r="T99" s="10"/>
      <c r="U99" s="10"/>
      <c r="V99" s="10"/>
      <c r="W99" s="10"/>
      <c r="X99" s="10"/>
      <c r="Y99" s="10"/>
      <c r="Z99" s="10"/>
      <c r="AA99" s="10"/>
      <c r="AB99" s="10"/>
      <c r="AC99" s="10"/>
      <c r="AD99" s="10"/>
      <c r="AE99" s="10"/>
    </row>
    <row r="100" s="10" customFormat="1" ht="19.92" customHeight="1">
      <c r="A100" s="10"/>
      <c r="B100" s="152"/>
      <c r="C100" s="10"/>
      <c r="D100" s="153" t="s">
        <v>1054</v>
      </c>
      <c r="E100" s="154"/>
      <c r="F100" s="154"/>
      <c r="G100" s="154"/>
      <c r="H100" s="154"/>
      <c r="I100" s="154"/>
      <c r="J100" s="155">
        <f>J137</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1055</v>
      </c>
      <c r="E101" s="154"/>
      <c r="F101" s="154"/>
      <c r="G101" s="154"/>
      <c r="H101" s="154"/>
      <c r="I101" s="154"/>
      <c r="J101" s="155">
        <f>J144</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1056</v>
      </c>
      <c r="E102" s="154"/>
      <c r="F102" s="154"/>
      <c r="G102" s="154"/>
      <c r="H102" s="154"/>
      <c r="I102" s="154"/>
      <c r="J102" s="155">
        <f>J149</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1057</v>
      </c>
      <c r="E103" s="154"/>
      <c r="F103" s="154"/>
      <c r="G103" s="154"/>
      <c r="H103" s="154"/>
      <c r="I103" s="154"/>
      <c r="J103" s="155">
        <f>J152</f>
        <v>0</v>
      </c>
      <c r="K103" s="10"/>
      <c r="L103" s="152"/>
      <c r="S103" s="10"/>
      <c r="T103" s="10"/>
      <c r="U103" s="10"/>
      <c r="V103" s="10"/>
      <c r="W103" s="10"/>
      <c r="X103" s="10"/>
      <c r="Y103" s="10"/>
      <c r="Z103" s="10"/>
      <c r="AA103" s="10"/>
      <c r="AB103" s="10"/>
      <c r="AC103" s="10"/>
      <c r="AD103" s="10"/>
      <c r="AE103" s="10"/>
    </row>
    <row r="104" s="2" customFormat="1" ht="21.84" customHeight="1">
      <c r="A104" s="38"/>
      <c r="B104" s="39"/>
      <c r="C104" s="38"/>
      <c r="D104" s="38"/>
      <c r="E104" s="38"/>
      <c r="F104" s="38"/>
      <c r="G104" s="38"/>
      <c r="H104" s="38"/>
      <c r="I104" s="38"/>
      <c r="J104" s="38"/>
      <c r="K104" s="38"/>
      <c r="L104" s="55"/>
      <c r="S104" s="38"/>
      <c r="T104" s="38"/>
      <c r="U104" s="38"/>
      <c r="V104" s="38"/>
      <c r="W104" s="38"/>
      <c r="X104" s="38"/>
      <c r="Y104" s="38"/>
      <c r="Z104" s="38"/>
      <c r="AA104" s="38"/>
      <c r="AB104" s="38"/>
      <c r="AC104" s="38"/>
      <c r="AD104" s="38"/>
      <c r="AE104" s="38"/>
    </row>
    <row r="105" s="2" customFormat="1" ht="6.96" customHeight="1">
      <c r="A105" s="38"/>
      <c r="B105" s="60"/>
      <c r="C105" s="61"/>
      <c r="D105" s="61"/>
      <c r="E105" s="61"/>
      <c r="F105" s="61"/>
      <c r="G105" s="61"/>
      <c r="H105" s="61"/>
      <c r="I105" s="61"/>
      <c r="J105" s="61"/>
      <c r="K105" s="61"/>
      <c r="L105" s="55"/>
      <c r="S105" s="38"/>
      <c r="T105" s="38"/>
      <c r="U105" s="38"/>
      <c r="V105" s="38"/>
      <c r="W105" s="38"/>
      <c r="X105" s="38"/>
      <c r="Y105" s="38"/>
      <c r="Z105" s="38"/>
      <c r="AA105" s="38"/>
      <c r="AB105" s="38"/>
      <c r="AC105" s="38"/>
      <c r="AD105" s="38"/>
      <c r="AE105" s="38"/>
    </row>
    <row r="109" s="2" customFormat="1" ht="6.96" customHeight="1">
      <c r="A109" s="38"/>
      <c r="B109" s="62"/>
      <c r="C109" s="63"/>
      <c r="D109" s="63"/>
      <c r="E109" s="63"/>
      <c r="F109" s="63"/>
      <c r="G109" s="63"/>
      <c r="H109" s="63"/>
      <c r="I109" s="63"/>
      <c r="J109" s="63"/>
      <c r="K109" s="63"/>
      <c r="L109" s="55"/>
      <c r="S109" s="38"/>
      <c r="T109" s="38"/>
      <c r="U109" s="38"/>
      <c r="V109" s="38"/>
      <c r="W109" s="38"/>
      <c r="X109" s="38"/>
      <c r="Y109" s="38"/>
      <c r="Z109" s="38"/>
      <c r="AA109" s="38"/>
      <c r="AB109" s="38"/>
      <c r="AC109" s="38"/>
      <c r="AD109" s="38"/>
      <c r="AE109" s="38"/>
    </row>
    <row r="110" s="2" customFormat="1" ht="24.96" customHeight="1">
      <c r="A110" s="38"/>
      <c r="B110" s="39"/>
      <c r="C110" s="23" t="s">
        <v>133</v>
      </c>
      <c r="D110" s="38"/>
      <c r="E110" s="38"/>
      <c r="F110" s="38"/>
      <c r="G110" s="38"/>
      <c r="H110" s="38"/>
      <c r="I110" s="38"/>
      <c r="J110" s="38"/>
      <c r="K110" s="38"/>
      <c r="L110" s="55"/>
      <c r="S110" s="38"/>
      <c r="T110" s="38"/>
      <c r="U110" s="38"/>
      <c r="V110" s="38"/>
      <c r="W110" s="38"/>
      <c r="X110" s="38"/>
      <c r="Y110" s="38"/>
      <c r="Z110" s="38"/>
      <c r="AA110" s="38"/>
      <c r="AB110" s="38"/>
      <c r="AC110" s="38"/>
      <c r="AD110" s="38"/>
      <c r="AE110" s="38"/>
    </row>
    <row r="111" s="2" customFormat="1" ht="6.96" customHeight="1">
      <c r="A111" s="38"/>
      <c r="B111" s="39"/>
      <c r="C111" s="38"/>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2" customHeight="1">
      <c r="A112" s="38"/>
      <c r="B112" s="39"/>
      <c r="C112" s="32" t="s">
        <v>16</v>
      </c>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16.5" customHeight="1">
      <c r="A113" s="38"/>
      <c r="B113" s="39"/>
      <c r="C113" s="38"/>
      <c r="D113" s="38"/>
      <c r="E113" s="129" t="str">
        <f>E7</f>
        <v>ESTETIZACE ZASTÁVKY KAROLINA II</v>
      </c>
      <c r="F113" s="32"/>
      <c r="G113" s="32"/>
      <c r="H113" s="32"/>
      <c r="I113" s="38"/>
      <c r="J113" s="38"/>
      <c r="K113" s="38"/>
      <c r="L113" s="55"/>
      <c r="S113" s="38"/>
      <c r="T113" s="38"/>
      <c r="U113" s="38"/>
      <c r="V113" s="38"/>
      <c r="W113" s="38"/>
      <c r="X113" s="38"/>
      <c r="Y113" s="38"/>
      <c r="Z113" s="38"/>
      <c r="AA113" s="38"/>
      <c r="AB113" s="38"/>
      <c r="AC113" s="38"/>
      <c r="AD113" s="38"/>
      <c r="AE113" s="38"/>
    </row>
    <row r="114" s="2" customFormat="1" ht="12" customHeight="1">
      <c r="A114" s="38"/>
      <c r="B114" s="39"/>
      <c r="C114" s="32" t="s">
        <v>119</v>
      </c>
      <c r="D114" s="38"/>
      <c r="E114" s="38"/>
      <c r="F114" s="38"/>
      <c r="G114" s="38"/>
      <c r="H114" s="38"/>
      <c r="I114" s="38"/>
      <c r="J114" s="38"/>
      <c r="K114" s="38"/>
      <c r="L114" s="55"/>
      <c r="S114" s="38"/>
      <c r="T114" s="38"/>
      <c r="U114" s="38"/>
      <c r="V114" s="38"/>
      <c r="W114" s="38"/>
      <c r="X114" s="38"/>
      <c r="Y114" s="38"/>
      <c r="Z114" s="38"/>
      <c r="AA114" s="38"/>
      <c r="AB114" s="38"/>
      <c r="AC114" s="38"/>
      <c r="AD114" s="38"/>
      <c r="AE114" s="38"/>
    </row>
    <row r="115" s="2" customFormat="1" ht="16.5" customHeight="1">
      <c r="A115" s="38"/>
      <c r="B115" s="39"/>
      <c r="C115" s="38"/>
      <c r="D115" s="38"/>
      <c r="E115" s="67" t="str">
        <f>E9</f>
        <v xml:space="preserve">VON - Vedlejší a ostatní náklady stavby </v>
      </c>
      <c r="F115" s="38"/>
      <c r="G115" s="38"/>
      <c r="H115" s="38"/>
      <c r="I115" s="38"/>
      <c r="J115" s="38"/>
      <c r="K115" s="38"/>
      <c r="L115" s="55"/>
      <c r="S115" s="38"/>
      <c r="T115" s="38"/>
      <c r="U115" s="38"/>
      <c r="V115" s="38"/>
      <c r="W115" s="38"/>
      <c r="X115" s="38"/>
      <c r="Y115" s="38"/>
      <c r="Z115" s="38"/>
      <c r="AA115" s="38"/>
      <c r="AB115" s="38"/>
      <c r="AC115" s="38"/>
      <c r="AD115" s="38"/>
      <c r="AE115" s="38"/>
    </row>
    <row r="116" s="2" customFormat="1" ht="6.96" customHeight="1">
      <c r="A116" s="38"/>
      <c r="B116" s="39"/>
      <c r="C116" s="38"/>
      <c r="D116" s="38"/>
      <c r="E116" s="38"/>
      <c r="F116" s="38"/>
      <c r="G116" s="38"/>
      <c r="H116" s="38"/>
      <c r="I116" s="38"/>
      <c r="J116" s="38"/>
      <c r="K116" s="38"/>
      <c r="L116" s="55"/>
      <c r="S116" s="38"/>
      <c r="T116" s="38"/>
      <c r="U116" s="38"/>
      <c r="V116" s="38"/>
      <c r="W116" s="38"/>
      <c r="X116" s="38"/>
      <c r="Y116" s="38"/>
      <c r="Z116" s="38"/>
      <c r="AA116" s="38"/>
      <c r="AB116" s="38"/>
      <c r="AC116" s="38"/>
      <c r="AD116" s="38"/>
      <c r="AE116" s="38"/>
    </row>
    <row r="117" s="2" customFormat="1" ht="12" customHeight="1">
      <c r="A117" s="38"/>
      <c r="B117" s="39"/>
      <c r="C117" s="32" t="s">
        <v>20</v>
      </c>
      <c r="D117" s="38"/>
      <c r="E117" s="38"/>
      <c r="F117" s="27" t="str">
        <f>F12</f>
        <v>k.ú. MORAVSKÁ OSTRAVA</v>
      </c>
      <c r="G117" s="38"/>
      <c r="H117" s="38"/>
      <c r="I117" s="32" t="s">
        <v>22</v>
      </c>
      <c r="J117" s="69" t="str">
        <f>IF(J12="","",J12)</f>
        <v>31. 12. 2023</v>
      </c>
      <c r="K117" s="38"/>
      <c r="L117" s="55"/>
      <c r="S117" s="38"/>
      <c r="T117" s="38"/>
      <c r="U117" s="38"/>
      <c r="V117" s="38"/>
      <c r="W117" s="38"/>
      <c r="X117" s="38"/>
      <c r="Y117" s="38"/>
      <c r="Z117" s="38"/>
      <c r="AA117" s="38"/>
      <c r="AB117" s="38"/>
      <c r="AC117" s="38"/>
      <c r="AD117" s="38"/>
      <c r="AE117" s="38"/>
    </row>
    <row r="118" s="2" customFormat="1" ht="6.96" customHeight="1">
      <c r="A118" s="38"/>
      <c r="B118" s="39"/>
      <c r="C118" s="38"/>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2" customFormat="1" ht="25.65" customHeight="1">
      <c r="A119" s="38"/>
      <c r="B119" s="39"/>
      <c r="C119" s="32" t="s">
        <v>24</v>
      </c>
      <c r="D119" s="38"/>
      <c r="E119" s="38"/>
      <c r="F119" s="27" t="str">
        <f>E15</f>
        <v xml:space="preserve">DOPRAVNÍ PODNIK OSTRAVA a.s. </v>
      </c>
      <c r="G119" s="38"/>
      <c r="H119" s="38"/>
      <c r="I119" s="32" t="s">
        <v>30</v>
      </c>
      <c r="J119" s="36" t="str">
        <f>E21</f>
        <v>PROJEKTSTUDIO EUCZ, s.r.o.</v>
      </c>
      <c r="K119" s="38"/>
      <c r="L119" s="55"/>
      <c r="S119" s="38"/>
      <c r="T119" s="38"/>
      <c r="U119" s="38"/>
      <c r="V119" s="38"/>
      <c r="W119" s="38"/>
      <c r="X119" s="38"/>
      <c r="Y119" s="38"/>
      <c r="Z119" s="38"/>
      <c r="AA119" s="38"/>
      <c r="AB119" s="38"/>
      <c r="AC119" s="38"/>
      <c r="AD119" s="38"/>
      <c r="AE119" s="38"/>
    </row>
    <row r="120" s="2" customFormat="1" ht="15.15" customHeight="1">
      <c r="A120" s="38"/>
      <c r="B120" s="39"/>
      <c r="C120" s="32" t="s">
        <v>28</v>
      </c>
      <c r="D120" s="38"/>
      <c r="E120" s="38"/>
      <c r="F120" s="27" t="str">
        <f>IF(E18="","",E18)</f>
        <v>Vyplň údaj</v>
      </c>
      <c r="G120" s="38"/>
      <c r="H120" s="38"/>
      <c r="I120" s="32" t="s">
        <v>33</v>
      </c>
      <c r="J120" s="36" t="str">
        <f>E24</f>
        <v xml:space="preserve"> </v>
      </c>
      <c r="K120" s="38"/>
      <c r="L120" s="55"/>
      <c r="S120" s="38"/>
      <c r="T120" s="38"/>
      <c r="U120" s="38"/>
      <c r="V120" s="38"/>
      <c r="W120" s="38"/>
      <c r="X120" s="38"/>
      <c r="Y120" s="38"/>
      <c r="Z120" s="38"/>
      <c r="AA120" s="38"/>
      <c r="AB120" s="38"/>
      <c r="AC120" s="38"/>
      <c r="AD120" s="38"/>
      <c r="AE120" s="38"/>
    </row>
    <row r="121" s="2" customFormat="1" ht="10.32"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11" customFormat="1" ht="29.28" customHeight="1">
      <c r="A122" s="156"/>
      <c r="B122" s="157"/>
      <c r="C122" s="158" t="s">
        <v>134</v>
      </c>
      <c r="D122" s="159" t="s">
        <v>62</v>
      </c>
      <c r="E122" s="159" t="s">
        <v>58</v>
      </c>
      <c r="F122" s="159" t="s">
        <v>59</v>
      </c>
      <c r="G122" s="159" t="s">
        <v>135</v>
      </c>
      <c r="H122" s="159" t="s">
        <v>136</v>
      </c>
      <c r="I122" s="159" t="s">
        <v>137</v>
      </c>
      <c r="J122" s="159" t="s">
        <v>123</v>
      </c>
      <c r="K122" s="160" t="s">
        <v>138</v>
      </c>
      <c r="L122" s="161"/>
      <c r="M122" s="86" t="s">
        <v>1</v>
      </c>
      <c r="N122" s="87" t="s">
        <v>41</v>
      </c>
      <c r="O122" s="87" t="s">
        <v>139</v>
      </c>
      <c r="P122" s="87" t="s">
        <v>140</v>
      </c>
      <c r="Q122" s="87" t="s">
        <v>141</v>
      </c>
      <c r="R122" s="87" t="s">
        <v>142</v>
      </c>
      <c r="S122" s="87" t="s">
        <v>143</v>
      </c>
      <c r="T122" s="88" t="s">
        <v>144</v>
      </c>
      <c r="U122" s="156"/>
      <c r="V122" s="156"/>
      <c r="W122" s="156"/>
      <c r="X122" s="156"/>
      <c r="Y122" s="156"/>
      <c r="Z122" s="156"/>
      <c r="AA122" s="156"/>
      <c r="AB122" s="156"/>
      <c r="AC122" s="156"/>
      <c r="AD122" s="156"/>
      <c r="AE122" s="156"/>
    </row>
    <row r="123" s="2" customFormat="1" ht="22.8" customHeight="1">
      <c r="A123" s="38"/>
      <c r="B123" s="39"/>
      <c r="C123" s="93" t="s">
        <v>145</v>
      </c>
      <c r="D123" s="38"/>
      <c r="E123" s="38"/>
      <c r="F123" s="38"/>
      <c r="G123" s="38"/>
      <c r="H123" s="38"/>
      <c r="I123" s="38"/>
      <c r="J123" s="162">
        <f>BK123</f>
        <v>0</v>
      </c>
      <c r="K123" s="38"/>
      <c r="L123" s="39"/>
      <c r="M123" s="89"/>
      <c r="N123" s="73"/>
      <c r="O123" s="90"/>
      <c r="P123" s="163">
        <f>P124</f>
        <v>0</v>
      </c>
      <c r="Q123" s="90"/>
      <c r="R123" s="163">
        <f>R124</f>
        <v>0</v>
      </c>
      <c r="S123" s="90"/>
      <c r="T123" s="164">
        <f>T124</f>
        <v>0</v>
      </c>
      <c r="U123" s="38"/>
      <c r="V123" s="38"/>
      <c r="W123" s="38"/>
      <c r="X123" s="38"/>
      <c r="Y123" s="38"/>
      <c r="Z123" s="38"/>
      <c r="AA123" s="38"/>
      <c r="AB123" s="38"/>
      <c r="AC123" s="38"/>
      <c r="AD123" s="38"/>
      <c r="AE123" s="38"/>
      <c r="AT123" s="19" t="s">
        <v>76</v>
      </c>
      <c r="AU123" s="19" t="s">
        <v>125</v>
      </c>
      <c r="BK123" s="165">
        <f>BK124</f>
        <v>0</v>
      </c>
    </row>
    <row r="124" s="12" customFormat="1" ht="25.92" customHeight="1">
      <c r="A124" s="12"/>
      <c r="B124" s="166"/>
      <c r="C124" s="12"/>
      <c r="D124" s="167" t="s">
        <v>76</v>
      </c>
      <c r="E124" s="168" t="s">
        <v>1038</v>
      </c>
      <c r="F124" s="168" t="s">
        <v>1038</v>
      </c>
      <c r="G124" s="12"/>
      <c r="H124" s="12"/>
      <c r="I124" s="169"/>
      <c r="J124" s="170">
        <f>BK124</f>
        <v>0</v>
      </c>
      <c r="K124" s="12"/>
      <c r="L124" s="166"/>
      <c r="M124" s="171"/>
      <c r="N124" s="172"/>
      <c r="O124" s="172"/>
      <c r="P124" s="173">
        <f>P125+P134+P137+P144+P149+P152</f>
        <v>0</v>
      </c>
      <c r="Q124" s="172"/>
      <c r="R124" s="173">
        <f>R125+R134+R137+R144+R149+R152</f>
        <v>0</v>
      </c>
      <c r="S124" s="172"/>
      <c r="T124" s="174">
        <f>T125+T134+T137+T144+T149+T152</f>
        <v>0</v>
      </c>
      <c r="U124" s="12"/>
      <c r="V124" s="12"/>
      <c r="W124" s="12"/>
      <c r="X124" s="12"/>
      <c r="Y124" s="12"/>
      <c r="Z124" s="12"/>
      <c r="AA124" s="12"/>
      <c r="AB124" s="12"/>
      <c r="AC124" s="12"/>
      <c r="AD124" s="12"/>
      <c r="AE124" s="12"/>
      <c r="AR124" s="167" t="s">
        <v>168</v>
      </c>
      <c r="AT124" s="175" t="s">
        <v>76</v>
      </c>
      <c r="AU124" s="175" t="s">
        <v>77</v>
      </c>
      <c r="AY124" s="167" t="s">
        <v>148</v>
      </c>
      <c r="BK124" s="176">
        <f>BK125+BK134+BK137+BK144+BK149+BK152</f>
        <v>0</v>
      </c>
    </row>
    <row r="125" s="12" customFormat="1" ht="22.8" customHeight="1">
      <c r="A125" s="12"/>
      <c r="B125" s="166"/>
      <c r="C125" s="12"/>
      <c r="D125" s="167" t="s">
        <v>76</v>
      </c>
      <c r="E125" s="177" t="s">
        <v>1039</v>
      </c>
      <c r="F125" s="177" t="s">
        <v>1040</v>
      </c>
      <c r="G125" s="12"/>
      <c r="H125" s="12"/>
      <c r="I125" s="169"/>
      <c r="J125" s="178">
        <f>BK125</f>
        <v>0</v>
      </c>
      <c r="K125" s="12"/>
      <c r="L125" s="166"/>
      <c r="M125" s="171"/>
      <c r="N125" s="172"/>
      <c r="O125" s="172"/>
      <c r="P125" s="173">
        <f>SUM(P126:P133)</f>
        <v>0</v>
      </c>
      <c r="Q125" s="172"/>
      <c r="R125" s="173">
        <f>SUM(R126:R133)</f>
        <v>0</v>
      </c>
      <c r="S125" s="172"/>
      <c r="T125" s="174">
        <f>SUM(T126:T133)</f>
        <v>0</v>
      </c>
      <c r="U125" s="12"/>
      <c r="V125" s="12"/>
      <c r="W125" s="12"/>
      <c r="X125" s="12"/>
      <c r="Y125" s="12"/>
      <c r="Z125" s="12"/>
      <c r="AA125" s="12"/>
      <c r="AB125" s="12"/>
      <c r="AC125" s="12"/>
      <c r="AD125" s="12"/>
      <c r="AE125" s="12"/>
      <c r="AR125" s="167" t="s">
        <v>168</v>
      </c>
      <c r="AT125" s="175" t="s">
        <v>76</v>
      </c>
      <c r="AU125" s="175" t="s">
        <v>85</v>
      </c>
      <c r="AY125" s="167" t="s">
        <v>148</v>
      </c>
      <c r="BK125" s="176">
        <f>SUM(BK126:BK133)</f>
        <v>0</v>
      </c>
    </row>
    <row r="126" s="2" customFormat="1" ht="16.5" customHeight="1">
      <c r="A126" s="38"/>
      <c r="B126" s="179"/>
      <c r="C126" s="180" t="s">
        <v>85</v>
      </c>
      <c r="D126" s="180" t="s">
        <v>150</v>
      </c>
      <c r="E126" s="181" t="s">
        <v>1338</v>
      </c>
      <c r="F126" s="182" t="s">
        <v>1339</v>
      </c>
      <c r="G126" s="183" t="s">
        <v>1035</v>
      </c>
      <c r="H126" s="184">
        <v>1</v>
      </c>
      <c r="I126" s="185"/>
      <c r="J126" s="186">
        <f>ROUND(I126*H126,2)</f>
        <v>0</v>
      </c>
      <c r="K126" s="182" t="s">
        <v>154</v>
      </c>
      <c r="L126" s="39"/>
      <c r="M126" s="187" t="s">
        <v>1</v>
      </c>
      <c r="N126" s="188" t="s">
        <v>42</v>
      </c>
      <c r="O126" s="77"/>
      <c r="P126" s="189">
        <f>O126*H126</f>
        <v>0</v>
      </c>
      <c r="Q126" s="189">
        <v>0</v>
      </c>
      <c r="R126" s="189">
        <f>Q126*H126</f>
        <v>0</v>
      </c>
      <c r="S126" s="189">
        <v>0</v>
      </c>
      <c r="T126" s="190">
        <f>S126*H126</f>
        <v>0</v>
      </c>
      <c r="U126" s="38"/>
      <c r="V126" s="38"/>
      <c r="W126" s="38"/>
      <c r="X126" s="38"/>
      <c r="Y126" s="38"/>
      <c r="Z126" s="38"/>
      <c r="AA126" s="38"/>
      <c r="AB126" s="38"/>
      <c r="AC126" s="38"/>
      <c r="AD126" s="38"/>
      <c r="AE126" s="38"/>
      <c r="AR126" s="191" t="s">
        <v>1043</v>
      </c>
      <c r="AT126" s="191" t="s">
        <v>150</v>
      </c>
      <c r="AU126" s="191" t="s">
        <v>87</v>
      </c>
      <c r="AY126" s="19" t="s">
        <v>148</v>
      </c>
      <c r="BE126" s="192">
        <f>IF(N126="základní",J126,0)</f>
        <v>0</v>
      </c>
      <c r="BF126" s="192">
        <f>IF(N126="snížená",J126,0)</f>
        <v>0</v>
      </c>
      <c r="BG126" s="192">
        <f>IF(N126="zákl. přenesená",J126,0)</f>
        <v>0</v>
      </c>
      <c r="BH126" s="192">
        <f>IF(N126="sníž. přenesená",J126,0)</f>
        <v>0</v>
      </c>
      <c r="BI126" s="192">
        <f>IF(N126="nulová",J126,0)</f>
        <v>0</v>
      </c>
      <c r="BJ126" s="19" t="s">
        <v>85</v>
      </c>
      <c r="BK126" s="192">
        <f>ROUND(I126*H126,2)</f>
        <v>0</v>
      </c>
      <c r="BL126" s="19" t="s">
        <v>1043</v>
      </c>
      <c r="BM126" s="191" t="s">
        <v>1340</v>
      </c>
    </row>
    <row r="127" s="2" customFormat="1">
      <c r="A127" s="38"/>
      <c r="B127" s="39"/>
      <c r="C127" s="38"/>
      <c r="D127" s="194" t="s">
        <v>183</v>
      </c>
      <c r="E127" s="38"/>
      <c r="F127" s="210" t="s">
        <v>1341</v>
      </c>
      <c r="G127" s="38"/>
      <c r="H127" s="38"/>
      <c r="I127" s="211"/>
      <c r="J127" s="38"/>
      <c r="K127" s="38"/>
      <c r="L127" s="39"/>
      <c r="M127" s="212"/>
      <c r="N127" s="213"/>
      <c r="O127" s="77"/>
      <c r="P127" s="77"/>
      <c r="Q127" s="77"/>
      <c r="R127" s="77"/>
      <c r="S127" s="77"/>
      <c r="T127" s="78"/>
      <c r="U127" s="38"/>
      <c r="V127" s="38"/>
      <c r="W127" s="38"/>
      <c r="X127" s="38"/>
      <c r="Y127" s="38"/>
      <c r="Z127" s="38"/>
      <c r="AA127" s="38"/>
      <c r="AB127" s="38"/>
      <c r="AC127" s="38"/>
      <c r="AD127" s="38"/>
      <c r="AE127" s="38"/>
      <c r="AT127" s="19" t="s">
        <v>183</v>
      </c>
      <c r="AU127" s="19" t="s">
        <v>87</v>
      </c>
    </row>
    <row r="128" s="2" customFormat="1" ht="16.5" customHeight="1">
      <c r="A128" s="38"/>
      <c r="B128" s="179"/>
      <c r="C128" s="180" t="s">
        <v>87</v>
      </c>
      <c r="D128" s="180" t="s">
        <v>150</v>
      </c>
      <c r="E128" s="181" t="s">
        <v>1342</v>
      </c>
      <c r="F128" s="182" t="s">
        <v>1343</v>
      </c>
      <c r="G128" s="183" t="s">
        <v>1035</v>
      </c>
      <c r="H128" s="184">
        <v>1</v>
      </c>
      <c r="I128" s="185"/>
      <c r="J128" s="186">
        <f>ROUND(I128*H128,2)</f>
        <v>0</v>
      </c>
      <c r="K128" s="182" t="s">
        <v>154</v>
      </c>
      <c r="L128" s="39"/>
      <c r="M128" s="187" t="s">
        <v>1</v>
      </c>
      <c r="N128" s="188" t="s">
        <v>42</v>
      </c>
      <c r="O128" s="77"/>
      <c r="P128" s="189">
        <f>O128*H128</f>
        <v>0</v>
      </c>
      <c r="Q128" s="189">
        <v>0</v>
      </c>
      <c r="R128" s="189">
        <f>Q128*H128</f>
        <v>0</v>
      </c>
      <c r="S128" s="189">
        <v>0</v>
      </c>
      <c r="T128" s="190">
        <f>S128*H128</f>
        <v>0</v>
      </c>
      <c r="U128" s="38"/>
      <c r="V128" s="38"/>
      <c r="W128" s="38"/>
      <c r="X128" s="38"/>
      <c r="Y128" s="38"/>
      <c r="Z128" s="38"/>
      <c r="AA128" s="38"/>
      <c r="AB128" s="38"/>
      <c r="AC128" s="38"/>
      <c r="AD128" s="38"/>
      <c r="AE128" s="38"/>
      <c r="AR128" s="191" t="s">
        <v>1043</v>
      </c>
      <c r="AT128" s="191" t="s">
        <v>150</v>
      </c>
      <c r="AU128" s="191" t="s">
        <v>87</v>
      </c>
      <c r="AY128" s="19" t="s">
        <v>148</v>
      </c>
      <c r="BE128" s="192">
        <f>IF(N128="základní",J128,0)</f>
        <v>0</v>
      </c>
      <c r="BF128" s="192">
        <f>IF(N128="snížená",J128,0)</f>
        <v>0</v>
      </c>
      <c r="BG128" s="192">
        <f>IF(N128="zákl. přenesená",J128,0)</f>
        <v>0</v>
      </c>
      <c r="BH128" s="192">
        <f>IF(N128="sníž. přenesená",J128,0)</f>
        <v>0</v>
      </c>
      <c r="BI128" s="192">
        <f>IF(N128="nulová",J128,0)</f>
        <v>0</v>
      </c>
      <c r="BJ128" s="19" t="s">
        <v>85</v>
      </c>
      <c r="BK128" s="192">
        <f>ROUND(I128*H128,2)</f>
        <v>0</v>
      </c>
      <c r="BL128" s="19" t="s">
        <v>1043</v>
      </c>
      <c r="BM128" s="191" t="s">
        <v>1344</v>
      </c>
    </row>
    <row r="129" s="2" customFormat="1">
      <c r="A129" s="38"/>
      <c r="B129" s="39"/>
      <c r="C129" s="38"/>
      <c r="D129" s="194" t="s">
        <v>183</v>
      </c>
      <c r="E129" s="38"/>
      <c r="F129" s="210" t="s">
        <v>1345</v>
      </c>
      <c r="G129" s="38"/>
      <c r="H129" s="38"/>
      <c r="I129" s="211"/>
      <c r="J129" s="38"/>
      <c r="K129" s="38"/>
      <c r="L129" s="39"/>
      <c r="M129" s="212"/>
      <c r="N129" s="213"/>
      <c r="O129" s="77"/>
      <c r="P129" s="77"/>
      <c r="Q129" s="77"/>
      <c r="R129" s="77"/>
      <c r="S129" s="77"/>
      <c r="T129" s="78"/>
      <c r="U129" s="38"/>
      <c r="V129" s="38"/>
      <c r="W129" s="38"/>
      <c r="X129" s="38"/>
      <c r="Y129" s="38"/>
      <c r="Z129" s="38"/>
      <c r="AA129" s="38"/>
      <c r="AB129" s="38"/>
      <c r="AC129" s="38"/>
      <c r="AD129" s="38"/>
      <c r="AE129" s="38"/>
      <c r="AT129" s="19" t="s">
        <v>183</v>
      </c>
      <c r="AU129" s="19" t="s">
        <v>87</v>
      </c>
    </row>
    <row r="130" s="2" customFormat="1" ht="16.5" customHeight="1">
      <c r="A130" s="38"/>
      <c r="B130" s="179"/>
      <c r="C130" s="180" t="s">
        <v>163</v>
      </c>
      <c r="D130" s="180" t="s">
        <v>150</v>
      </c>
      <c r="E130" s="181" t="s">
        <v>1346</v>
      </c>
      <c r="F130" s="182" t="s">
        <v>1347</v>
      </c>
      <c r="G130" s="183" t="s">
        <v>1035</v>
      </c>
      <c r="H130" s="184">
        <v>1</v>
      </c>
      <c r="I130" s="185"/>
      <c r="J130" s="186">
        <f>ROUND(I130*H130,2)</f>
        <v>0</v>
      </c>
      <c r="K130" s="182" t="s">
        <v>154</v>
      </c>
      <c r="L130" s="39"/>
      <c r="M130" s="187" t="s">
        <v>1</v>
      </c>
      <c r="N130" s="188" t="s">
        <v>42</v>
      </c>
      <c r="O130" s="77"/>
      <c r="P130" s="189">
        <f>O130*H130</f>
        <v>0</v>
      </c>
      <c r="Q130" s="189">
        <v>0</v>
      </c>
      <c r="R130" s="189">
        <f>Q130*H130</f>
        <v>0</v>
      </c>
      <c r="S130" s="189">
        <v>0</v>
      </c>
      <c r="T130" s="190">
        <f>S130*H130</f>
        <v>0</v>
      </c>
      <c r="U130" s="38"/>
      <c r="V130" s="38"/>
      <c r="W130" s="38"/>
      <c r="X130" s="38"/>
      <c r="Y130" s="38"/>
      <c r="Z130" s="38"/>
      <c r="AA130" s="38"/>
      <c r="AB130" s="38"/>
      <c r="AC130" s="38"/>
      <c r="AD130" s="38"/>
      <c r="AE130" s="38"/>
      <c r="AR130" s="191" t="s">
        <v>1043</v>
      </c>
      <c r="AT130" s="191" t="s">
        <v>150</v>
      </c>
      <c r="AU130" s="191" t="s">
        <v>87</v>
      </c>
      <c r="AY130" s="19" t="s">
        <v>148</v>
      </c>
      <c r="BE130" s="192">
        <f>IF(N130="základní",J130,0)</f>
        <v>0</v>
      </c>
      <c r="BF130" s="192">
        <f>IF(N130="snížená",J130,0)</f>
        <v>0</v>
      </c>
      <c r="BG130" s="192">
        <f>IF(N130="zákl. přenesená",J130,0)</f>
        <v>0</v>
      </c>
      <c r="BH130" s="192">
        <f>IF(N130="sníž. přenesená",J130,0)</f>
        <v>0</v>
      </c>
      <c r="BI130" s="192">
        <f>IF(N130="nulová",J130,0)</f>
        <v>0</v>
      </c>
      <c r="BJ130" s="19" t="s">
        <v>85</v>
      </c>
      <c r="BK130" s="192">
        <f>ROUND(I130*H130,2)</f>
        <v>0</v>
      </c>
      <c r="BL130" s="19" t="s">
        <v>1043</v>
      </c>
      <c r="BM130" s="191" t="s">
        <v>1348</v>
      </c>
    </row>
    <row r="131" s="2" customFormat="1">
      <c r="A131" s="38"/>
      <c r="B131" s="39"/>
      <c r="C131" s="38"/>
      <c r="D131" s="194" t="s">
        <v>183</v>
      </c>
      <c r="E131" s="38"/>
      <c r="F131" s="210" t="s">
        <v>1349</v>
      </c>
      <c r="G131" s="38"/>
      <c r="H131" s="38"/>
      <c r="I131" s="211"/>
      <c r="J131" s="38"/>
      <c r="K131" s="38"/>
      <c r="L131" s="39"/>
      <c r="M131" s="212"/>
      <c r="N131" s="213"/>
      <c r="O131" s="77"/>
      <c r="P131" s="77"/>
      <c r="Q131" s="77"/>
      <c r="R131" s="77"/>
      <c r="S131" s="77"/>
      <c r="T131" s="78"/>
      <c r="U131" s="38"/>
      <c r="V131" s="38"/>
      <c r="W131" s="38"/>
      <c r="X131" s="38"/>
      <c r="Y131" s="38"/>
      <c r="Z131" s="38"/>
      <c r="AA131" s="38"/>
      <c r="AB131" s="38"/>
      <c r="AC131" s="38"/>
      <c r="AD131" s="38"/>
      <c r="AE131" s="38"/>
      <c r="AT131" s="19" t="s">
        <v>183</v>
      </c>
      <c r="AU131" s="19" t="s">
        <v>87</v>
      </c>
    </row>
    <row r="132" s="2" customFormat="1" ht="16.5" customHeight="1">
      <c r="A132" s="38"/>
      <c r="B132" s="179"/>
      <c r="C132" s="180" t="s">
        <v>155</v>
      </c>
      <c r="D132" s="180" t="s">
        <v>150</v>
      </c>
      <c r="E132" s="181" t="s">
        <v>1211</v>
      </c>
      <c r="F132" s="182" t="s">
        <v>1212</v>
      </c>
      <c r="G132" s="183" t="s">
        <v>1035</v>
      </c>
      <c r="H132" s="184">
        <v>1</v>
      </c>
      <c r="I132" s="185"/>
      <c r="J132" s="186">
        <f>ROUND(I132*H132,2)</f>
        <v>0</v>
      </c>
      <c r="K132" s="182" t="s">
        <v>154</v>
      </c>
      <c r="L132" s="39"/>
      <c r="M132" s="187" t="s">
        <v>1</v>
      </c>
      <c r="N132" s="188" t="s">
        <v>42</v>
      </c>
      <c r="O132" s="77"/>
      <c r="P132" s="189">
        <f>O132*H132</f>
        <v>0</v>
      </c>
      <c r="Q132" s="189">
        <v>0</v>
      </c>
      <c r="R132" s="189">
        <f>Q132*H132</f>
        <v>0</v>
      </c>
      <c r="S132" s="189">
        <v>0</v>
      </c>
      <c r="T132" s="190">
        <f>S132*H132</f>
        <v>0</v>
      </c>
      <c r="U132" s="38"/>
      <c r="V132" s="38"/>
      <c r="W132" s="38"/>
      <c r="X132" s="38"/>
      <c r="Y132" s="38"/>
      <c r="Z132" s="38"/>
      <c r="AA132" s="38"/>
      <c r="AB132" s="38"/>
      <c r="AC132" s="38"/>
      <c r="AD132" s="38"/>
      <c r="AE132" s="38"/>
      <c r="AR132" s="191" t="s">
        <v>1043</v>
      </c>
      <c r="AT132" s="191" t="s">
        <v>150</v>
      </c>
      <c r="AU132" s="191" t="s">
        <v>87</v>
      </c>
      <c r="AY132" s="19" t="s">
        <v>148</v>
      </c>
      <c r="BE132" s="192">
        <f>IF(N132="základní",J132,0)</f>
        <v>0</v>
      </c>
      <c r="BF132" s="192">
        <f>IF(N132="snížená",J132,0)</f>
        <v>0</v>
      </c>
      <c r="BG132" s="192">
        <f>IF(N132="zákl. přenesená",J132,0)</f>
        <v>0</v>
      </c>
      <c r="BH132" s="192">
        <f>IF(N132="sníž. přenesená",J132,0)</f>
        <v>0</v>
      </c>
      <c r="BI132" s="192">
        <f>IF(N132="nulová",J132,0)</f>
        <v>0</v>
      </c>
      <c r="BJ132" s="19" t="s">
        <v>85</v>
      </c>
      <c r="BK132" s="192">
        <f>ROUND(I132*H132,2)</f>
        <v>0</v>
      </c>
      <c r="BL132" s="19" t="s">
        <v>1043</v>
      </c>
      <c r="BM132" s="191" t="s">
        <v>1350</v>
      </c>
    </row>
    <row r="133" s="2" customFormat="1">
      <c r="A133" s="38"/>
      <c r="B133" s="39"/>
      <c r="C133" s="38"/>
      <c r="D133" s="194" t="s">
        <v>183</v>
      </c>
      <c r="E133" s="38"/>
      <c r="F133" s="210" t="s">
        <v>1351</v>
      </c>
      <c r="G133" s="38"/>
      <c r="H133" s="38"/>
      <c r="I133" s="211"/>
      <c r="J133" s="38"/>
      <c r="K133" s="38"/>
      <c r="L133" s="39"/>
      <c r="M133" s="212"/>
      <c r="N133" s="213"/>
      <c r="O133" s="77"/>
      <c r="P133" s="77"/>
      <c r="Q133" s="77"/>
      <c r="R133" s="77"/>
      <c r="S133" s="77"/>
      <c r="T133" s="78"/>
      <c r="U133" s="38"/>
      <c r="V133" s="38"/>
      <c r="W133" s="38"/>
      <c r="X133" s="38"/>
      <c r="Y133" s="38"/>
      <c r="Z133" s="38"/>
      <c r="AA133" s="38"/>
      <c r="AB133" s="38"/>
      <c r="AC133" s="38"/>
      <c r="AD133" s="38"/>
      <c r="AE133" s="38"/>
      <c r="AT133" s="19" t="s">
        <v>183</v>
      </c>
      <c r="AU133" s="19" t="s">
        <v>87</v>
      </c>
    </row>
    <row r="134" s="12" customFormat="1" ht="22.8" customHeight="1">
      <c r="A134" s="12"/>
      <c r="B134" s="166"/>
      <c r="C134" s="12"/>
      <c r="D134" s="167" t="s">
        <v>76</v>
      </c>
      <c r="E134" s="177" t="s">
        <v>1352</v>
      </c>
      <c r="F134" s="177" t="s">
        <v>1353</v>
      </c>
      <c r="G134" s="12"/>
      <c r="H134" s="12"/>
      <c r="I134" s="169"/>
      <c r="J134" s="178">
        <f>BK134</f>
        <v>0</v>
      </c>
      <c r="K134" s="12"/>
      <c r="L134" s="166"/>
      <c r="M134" s="171"/>
      <c r="N134" s="172"/>
      <c r="O134" s="172"/>
      <c r="P134" s="173">
        <f>SUM(P135:P136)</f>
        <v>0</v>
      </c>
      <c r="Q134" s="172"/>
      <c r="R134" s="173">
        <f>SUM(R135:R136)</f>
        <v>0</v>
      </c>
      <c r="S134" s="172"/>
      <c r="T134" s="174">
        <f>SUM(T135:T136)</f>
        <v>0</v>
      </c>
      <c r="U134" s="12"/>
      <c r="V134" s="12"/>
      <c r="W134" s="12"/>
      <c r="X134" s="12"/>
      <c r="Y134" s="12"/>
      <c r="Z134" s="12"/>
      <c r="AA134" s="12"/>
      <c r="AB134" s="12"/>
      <c r="AC134" s="12"/>
      <c r="AD134" s="12"/>
      <c r="AE134" s="12"/>
      <c r="AR134" s="167" t="s">
        <v>168</v>
      </c>
      <c r="AT134" s="175" t="s">
        <v>76</v>
      </c>
      <c r="AU134" s="175" t="s">
        <v>85</v>
      </c>
      <c r="AY134" s="167" t="s">
        <v>148</v>
      </c>
      <c r="BK134" s="176">
        <f>SUM(BK135:BK136)</f>
        <v>0</v>
      </c>
    </row>
    <row r="135" s="2" customFormat="1" ht="16.5" customHeight="1">
      <c r="A135" s="38"/>
      <c r="B135" s="179"/>
      <c r="C135" s="180" t="s">
        <v>168</v>
      </c>
      <c r="D135" s="180" t="s">
        <v>150</v>
      </c>
      <c r="E135" s="181" t="s">
        <v>1354</v>
      </c>
      <c r="F135" s="182" t="s">
        <v>1355</v>
      </c>
      <c r="G135" s="183" t="s">
        <v>1035</v>
      </c>
      <c r="H135" s="184">
        <v>1</v>
      </c>
      <c r="I135" s="185"/>
      <c r="J135" s="186">
        <f>ROUND(I135*H135,2)</f>
        <v>0</v>
      </c>
      <c r="K135" s="182" t="s">
        <v>154</v>
      </c>
      <c r="L135" s="39"/>
      <c r="M135" s="187" t="s">
        <v>1</v>
      </c>
      <c r="N135" s="188" t="s">
        <v>42</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1043</v>
      </c>
      <c r="AT135" s="191" t="s">
        <v>150</v>
      </c>
      <c r="AU135" s="191" t="s">
        <v>87</v>
      </c>
      <c r="AY135" s="19" t="s">
        <v>148</v>
      </c>
      <c r="BE135" s="192">
        <f>IF(N135="základní",J135,0)</f>
        <v>0</v>
      </c>
      <c r="BF135" s="192">
        <f>IF(N135="snížená",J135,0)</f>
        <v>0</v>
      </c>
      <c r="BG135" s="192">
        <f>IF(N135="zákl. přenesená",J135,0)</f>
        <v>0</v>
      </c>
      <c r="BH135" s="192">
        <f>IF(N135="sníž. přenesená",J135,0)</f>
        <v>0</v>
      </c>
      <c r="BI135" s="192">
        <f>IF(N135="nulová",J135,0)</f>
        <v>0</v>
      </c>
      <c r="BJ135" s="19" t="s">
        <v>85</v>
      </c>
      <c r="BK135" s="192">
        <f>ROUND(I135*H135,2)</f>
        <v>0</v>
      </c>
      <c r="BL135" s="19" t="s">
        <v>1043</v>
      </c>
      <c r="BM135" s="191" t="s">
        <v>1356</v>
      </c>
    </row>
    <row r="136" s="2" customFormat="1">
      <c r="A136" s="38"/>
      <c r="B136" s="39"/>
      <c r="C136" s="38"/>
      <c r="D136" s="194" t="s">
        <v>183</v>
      </c>
      <c r="E136" s="38"/>
      <c r="F136" s="210" t="s">
        <v>1357</v>
      </c>
      <c r="G136" s="38"/>
      <c r="H136" s="38"/>
      <c r="I136" s="211"/>
      <c r="J136" s="38"/>
      <c r="K136" s="38"/>
      <c r="L136" s="39"/>
      <c r="M136" s="212"/>
      <c r="N136" s="213"/>
      <c r="O136" s="77"/>
      <c r="P136" s="77"/>
      <c r="Q136" s="77"/>
      <c r="R136" s="77"/>
      <c r="S136" s="77"/>
      <c r="T136" s="78"/>
      <c r="U136" s="38"/>
      <c r="V136" s="38"/>
      <c r="W136" s="38"/>
      <c r="X136" s="38"/>
      <c r="Y136" s="38"/>
      <c r="Z136" s="38"/>
      <c r="AA136" s="38"/>
      <c r="AB136" s="38"/>
      <c r="AC136" s="38"/>
      <c r="AD136" s="38"/>
      <c r="AE136" s="38"/>
      <c r="AT136" s="19" t="s">
        <v>183</v>
      </c>
      <c r="AU136" s="19" t="s">
        <v>87</v>
      </c>
    </row>
    <row r="137" s="12" customFormat="1" ht="22.8" customHeight="1">
      <c r="A137" s="12"/>
      <c r="B137" s="166"/>
      <c r="C137" s="12"/>
      <c r="D137" s="167" t="s">
        <v>76</v>
      </c>
      <c r="E137" s="177" t="s">
        <v>1223</v>
      </c>
      <c r="F137" s="177" t="s">
        <v>1224</v>
      </c>
      <c r="G137" s="12"/>
      <c r="H137" s="12"/>
      <c r="I137" s="169"/>
      <c r="J137" s="178">
        <f>BK137</f>
        <v>0</v>
      </c>
      <c r="K137" s="12"/>
      <c r="L137" s="166"/>
      <c r="M137" s="171"/>
      <c r="N137" s="172"/>
      <c r="O137" s="172"/>
      <c r="P137" s="173">
        <f>SUM(P138:P143)</f>
        <v>0</v>
      </c>
      <c r="Q137" s="172"/>
      <c r="R137" s="173">
        <f>SUM(R138:R143)</f>
        <v>0</v>
      </c>
      <c r="S137" s="172"/>
      <c r="T137" s="174">
        <f>SUM(T138:T143)</f>
        <v>0</v>
      </c>
      <c r="U137" s="12"/>
      <c r="V137" s="12"/>
      <c r="W137" s="12"/>
      <c r="X137" s="12"/>
      <c r="Y137" s="12"/>
      <c r="Z137" s="12"/>
      <c r="AA137" s="12"/>
      <c r="AB137" s="12"/>
      <c r="AC137" s="12"/>
      <c r="AD137" s="12"/>
      <c r="AE137" s="12"/>
      <c r="AR137" s="167" t="s">
        <v>168</v>
      </c>
      <c r="AT137" s="175" t="s">
        <v>76</v>
      </c>
      <c r="AU137" s="175" t="s">
        <v>85</v>
      </c>
      <c r="AY137" s="167" t="s">
        <v>148</v>
      </c>
      <c r="BK137" s="176">
        <f>SUM(BK138:BK143)</f>
        <v>0</v>
      </c>
    </row>
    <row r="138" s="2" customFormat="1" ht="16.5" customHeight="1">
      <c r="A138" s="38"/>
      <c r="B138" s="179"/>
      <c r="C138" s="180" t="s">
        <v>173</v>
      </c>
      <c r="D138" s="180" t="s">
        <v>150</v>
      </c>
      <c r="E138" s="181" t="s">
        <v>1225</v>
      </c>
      <c r="F138" s="182" t="s">
        <v>1358</v>
      </c>
      <c r="G138" s="183" t="s">
        <v>1035</v>
      </c>
      <c r="H138" s="184">
        <v>1</v>
      </c>
      <c r="I138" s="185"/>
      <c r="J138" s="186">
        <f>ROUND(I138*H138,2)</f>
        <v>0</v>
      </c>
      <c r="K138" s="182" t="s">
        <v>154</v>
      </c>
      <c r="L138" s="39"/>
      <c r="M138" s="187" t="s">
        <v>1</v>
      </c>
      <c r="N138" s="188" t="s">
        <v>42</v>
      </c>
      <c r="O138" s="77"/>
      <c r="P138" s="189">
        <f>O138*H138</f>
        <v>0</v>
      </c>
      <c r="Q138" s="189">
        <v>0</v>
      </c>
      <c r="R138" s="189">
        <f>Q138*H138</f>
        <v>0</v>
      </c>
      <c r="S138" s="189">
        <v>0</v>
      </c>
      <c r="T138" s="190">
        <f>S138*H138</f>
        <v>0</v>
      </c>
      <c r="U138" s="38"/>
      <c r="V138" s="38"/>
      <c r="W138" s="38"/>
      <c r="X138" s="38"/>
      <c r="Y138" s="38"/>
      <c r="Z138" s="38"/>
      <c r="AA138" s="38"/>
      <c r="AB138" s="38"/>
      <c r="AC138" s="38"/>
      <c r="AD138" s="38"/>
      <c r="AE138" s="38"/>
      <c r="AR138" s="191" t="s">
        <v>1043</v>
      </c>
      <c r="AT138" s="191" t="s">
        <v>150</v>
      </c>
      <c r="AU138" s="191" t="s">
        <v>87</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1043</v>
      </c>
      <c r="BM138" s="191" t="s">
        <v>1359</v>
      </c>
    </row>
    <row r="139" s="2" customFormat="1">
      <c r="A139" s="38"/>
      <c r="B139" s="39"/>
      <c r="C139" s="38"/>
      <c r="D139" s="194" t="s">
        <v>183</v>
      </c>
      <c r="E139" s="38"/>
      <c r="F139" s="210" t="s">
        <v>1360</v>
      </c>
      <c r="G139" s="38"/>
      <c r="H139" s="38"/>
      <c r="I139" s="211"/>
      <c r="J139" s="38"/>
      <c r="K139" s="38"/>
      <c r="L139" s="39"/>
      <c r="M139" s="212"/>
      <c r="N139" s="213"/>
      <c r="O139" s="77"/>
      <c r="P139" s="77"/>
      <c r="Q139" s="77"/>
      <c r="R139" s="77"/>
      <c r="S139" s="77"/>
      <c r="T139" s="78"/>
      <c r="U139" s="38"/>
      <c r="V139" s="38"/>
      <c r="W139" s="38"/>
      <c r="X139" s="38"/>
      <c r="Y139" s="38"/>
      <c r="Z139" s="38"/>
      <c r="AA139" s="38"/>
      <c r="AB139" s="38"/>
      <c r="AC139" s="38"/>
      <c r="AD139" s="38"/>
      <c r="AE139" s="38"/>
      <c r="AT139" s="19" t="s">
        <v>183</v>
      </c>
      <c r="AU139" s="19" t="s">
        <v>87</v>
      </c>
    </row>
    <row r="140" s="2" customFormat="1" ht="16.5" customHeight="1">
      <c r="A140" s="38"/>
      <c r="B140" s="179"/>
      <c r="C140" s="180" t="s">
        <v>178</v>
      </c>
      <c r="D140" s="180" t="s">
        <v>150</v>
      </c>
      <c r="E140" s="181" t="s">
        <v>1361</v>
      </c>
      <c r="F140" s="182" t="s">
        <v>1362</v>
      </c>
      <c r="G140" s="183" t="s">
        <v>1035</v>
      </c>
      <c r="H140" s="184">
        <v>1</v>
      </c>
      <c r="I140" s="185"/>
      <c r="J140" s="186">
        <f>ROUND(I140*H140,2)</f>
        <v>0</v>
      </c>
      <c r="K140" s="182" t="s">
        <v>154</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1043</v>
      </c>
      <c r="AT140" s="191" t="s">
        <v>150</v>
      </c>
      <c r="AU140" s="191" t="s">
        <v>87</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1043</v>
      </c>
      <c r="BM140" s="191" t="s">
        <v>1363</v>
      </c>
    </row>
    <row r="141" s="2" customFormat="1">
      <c r="A141" s="38"/>
      <c r="B141" s="39"/>
      <c r="C141" s="38"/>
      <c r="D141" s="194" t="s">
        <v>183</v>
      </c>
      <c r="E141" s="38"/>
      <c r="F141" s="210" t="s">
        <v>1364</v>
      </c>
      <c r="G141" s="38"/>
      <c r="H141" s="38"/>
      <c r="I141" s="211"/>
      <c r="J141" s="38"/>
      <c r="K141" s="38"/>
      <c r="L141" s="39"/>
      <c r="M141" s="212"/>
      <c r="N141" s="213"/>
      <c r="O141" s="77"/>
      <c r="P141" s="77"/>
      <c r="Q141" s="77"/>
      <c r="R141" s="77"/>
      <c r="S141" s="77"/>
      <c r="T141" s="78"/>
      <c r="U141" s="38"/>
      <c r="V141" s="38"/>
      <c r="W141" s="38"/>
      <c r="X141" s="38"/>
      <c r="Y141" s="38"/>
      <c r="Z141" s="38"/>
      <c r="AA141" s="38"/>
      <c r="AB141" s="38"/>
      <c r="AC141" s="38"/>
      <c r="AD141" s="38"/>
      <c r="AE141" s="38"/>
      <c r="AT141" s="19" t="s">
        <v>183</v>
      </c>
      <c r="AU141" s="19" t="s">
        <v>87</v>
      </c>
    </row>
    <row r="142" s="2" customFormat="1" ht="16.5" customHeight="1">
      <c r="A142" s="38"/>
      <c r="B142" s="179"/>
      <c r="C142" s="180" t="s">
        <v>186</v>
      </c>
      <c r="D142" s="180" t="s">
        <v>150</v>
      </c>
      <c r="E142" s="181" t="s">
        <v>1365</v>
      </c>
      <c r="F142" s="182" t="s">
        <v>1366</v>
      </c>
      <c r="G142" s="183" t="s">
        <v>1035</v>
      </c>
      <c r="H142" s="184">
        <v>1</v>
      </c>
      <c r="I142" s="185"/>
      <c r="J142" s="186">
        <f>ROUND(I142*H142,2)</f>
        <v>0</v>
      </c>
      <c r="K142" s="182" t="s">
        <v>154</v>
      </c>
      <c r="L142" s="39"/>
      <c r="M142" s="187" t="s">
        <v>1</v>
      </c>
      <c r="N142" s="188" t="s">
        <v>42</v>
      </c>
      <c r="O142" s="77"/>
      <c r="P142" s="189">
        <f>O142*H142</f>
        <v>0</v>
      </c>
      <c r="Q142" s="189">
        <v>0</v>
      </c>
      <c r="R142" s="189">
        <f>Q142*H142</f>
        <v>0</v>
      </c>
      <c r="S142" s="189">
        <v>0</v>
      </c>
      <c r="T142" s="190">
        <f>S142*H142</f>
        <v>0</v>
      </c>
      <c r="U142" s="38"/>
      <c r="V142" s="38"/>
      <c r="W142" s="38"/>
      <c r="X142" s="38"/>
      <c r="Y142" s="38"/>
      <c r="Z142" s="38"/>
      <c r="AA142" s="38"/>
      <c r="AB142" s="38"/>
      <c r="AC142" s="38"/>
      <c r="AD142" s="38"/>
      <c r="AE142" s="38"/>
      <c r="AR142" s="191" t="s">
        <v>1043</v>
      </c>
      <c r="AT142" s="191" t="s">
        <v>150</v>
      </c>
      <c r="AU142" s="191" t="s">
        <v>87</v>
      </c>
      <c r="AY142" s="19" t="s">
        <v>148</v>
      </c>
      <c r="BE142" s="192">
        <f>IF(N142="základní",J142,0)</f>
        <v>0</v>
      </c>
      <c r="BF142" s="192">
        <f>IF(N142="snížená",J142,0)</f>
        <v>0</v>
      </c>
      <c r="BG142" s="192">
        <f>IF(N142="zákl. přenesená",J142,0)</f>
        <v>0</v>
      </c>
      <c r="BH142" s="192">
        <f>IF(N142="sníž. přenesená",J142,0)</f>
        <v>0</v>
      </c>
      <c r="BI142" s="192">
        <f>IF(N142="nulová",J142,0)</f>
        <v>0</v>
      </c>
      <c r="BJ142" s="19" t="s">
        <v>85</v>
      </c>
      <c r="BK142" s="192">
        <f>ROUND(I142*H142,2)</f>
        <v>0</v>
      </c>
      <c r="BL142" s="19" t="s">
        <v>1043</v>
      </c>
      <c r="BM142" s="191" t="s">
        <v>1367</v>
      </c>
    </row>
    <row r="143" s="2" customFormat="1">
      <c r="A143" s="38"/>
      <c r="B143" s="39"/>
      <c r="C143" s="38"/>
      <c r="D143" s="194" t="s">
        <v>183</v>
      </c>
      <c r="E143" s="38"/>
      <c r="F143" s="210" t="s">
        <v>1368</v>
      </c>
      <c r="G143" s="38"/>
      <c r="H143" s="38"/>
      <c r="I143" s="211"/>
      <c r="J143" s="38"/>
      <c r="K143" s="38"/>
      <c r="L143" s="39"/>
      <c r="M143" s="212"/>
      <c r="N143" s="213"/>
      <c r="O143" s="77"/>
      <c r="P143" s="77"/>
      <c r="Q143" s="77"/>
      <c r="R143" s="77"/>
      <c r="S143" s="77"/>
      <c r="T143" s="78"/>
      <c r="U143" s="38"/>
      <c r="V143" s="38"/>
      <c r="W143" s="38"/>
      <c r="X143" s="38"/>
      <c r="Y143" s="38"/>
      <c r="Z143" s="38"/>
      <c r="AA143" s="38"/>
      <c r="AB143" s="38"/>
      <c r="AC143" s="38"/>
      <c r="AD143" s="38"/>
      <c r="AE143" s="38"/>
      <c r="AT143" s="19" t="s">
        <v>183</v>
      </c>
      <c r="AU143" s="19" t="s">
        <v>87</v>
      </c>
    </row>
    <row r="144" s="12" customFormat="1" ht="22.8" customHeight="1">
      <c r="A144" s="12"/>
      <c r="B144" s="166"/>
      <c r="C144" s="12"/>
      <c r="D144" s="167" t="s">
        <v>76</v>
      </c>
      <c r="E144" s="177" t="s">
        <v>1228</v>
      </c>
      <c r="F144" s="177" t="s">
        <v>1229</v>
      </c>
      <c r="G144" s="12"/>
      <c r="H144" s="12"/>
      <c r="I144" s="169"/>
      <c r="J144" s="178">
        <f>BK144</f>
        <v>0</v>
      </c>
      <c r="K144" s="12"/>
      <c r="L144" s="166"/>
      <c r="M144" s="171"/>
      <c r="N144" s="172"/>
      <c r="O144" s="172"/>
      <c r="P144" s="173">
        <f>SUM(P145:P148)</f>
        <v>0</v>
      </c>
      <c r="Q144" s="172"/>
      <c r="R144" s="173">
        <f>SUM(R145:R148)</f>
        <v>0</v>
      </c>
      <c r="S144" s="172"/>
      <c r="T144" s="174">
        <f>SUM(T145:T148)</f>
        <v>0</v>
      </c>
      <c r="U144" s="12"/>
      <c r="V144" s="12"/>
      <c r="W144" s="12"/>
      <c r="X144" s="12"/>
      <c r="Y144" s="12"/>
      <c r="Z144" s="12"/>
      <c r="AA144" s="12"/>
      <c r="AB144" s="12"/>
      <c r="AC144" s="12"/>
      <c r="AD144" s="12"/>
      <c r="AE144" s="12"/>
      <c r="AR144" s="167" t="s">
        <v>168</v>
      </c>
      <c r="AT144" s="175" t="s">
        <v>76</v>
      </c>
      <c r="AU144" s="175" t="s">
        <v>85</v>
      </c>
      <c r="AY144" s="167" t="s">
        <v>148</v>
      </c>
      <c r="BK144" s="176">
        <f>SUM(BK145:BK148)</f>
        <v>0</v>
      </c>
    </row>
    <row r="145" s="2" customFormat="1" ht="16.5" customHeight="1">
      <c r="A145" s="38"/>
      <c r="B145" s="179"/>
      <c r="C145" s="180" t="s">
        <v>192</v>
      </c>
      <c r="D145" s="180" t="s">
        <v>150</v>
      </c>
      <c r="E145" s="181" t="s">
        <v>1369</v>
      </c>
      <c r="F145" s="182" t="s">
        <v>1370</v>
      </c>
      <c r="G145" s="183" t="s">
        <v>1035</v>
      </c>
      <c r="H145" s="184">
        <v>1</v>
      </c>
      <c r="I145" s="185"/>
      <c r="J145" s="186">
        <f>ROUND(I145*H145,2)</f>
        <v>0</v>
      </c>
      <c r="K145" s="182" t="s">
        <v>154</v>
      </c>
      <c r="L145" s="39"/>
      <c r="M145" s="187" t="s">
        <v>1</v>
      </c>
      <c r="N145" s="188"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1043</v>
      </c>
      <c r="AT145" s="191" t="s">
        <v>150</v>
      </c>
      <c r="AU145" s="191" t="s">
        <v>87</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1043</v>
      </c>
      <c r="BM145" s="191" t="s">
        <v>1371</v>
      </c>
    </row>
    <row r="146" s="2" customFormat="1">
      <c r="A146" s="38"/>
      <c r="B146" s="39"/>
      <c r="C146" s="38"/>
      <c r="D146" s="194" t="s">
        <v>183</v>
      </c>
      <c r="E146" s="38"/>
      <c r="F146" s="210" t="s">
        <v>1372</v>
      </c>
      <c r="G146" s="38"/>
      <c r="H146" s="38"/>
      <c r="I146" s="211"/>
      <c r="J146" s="38"/>
      <c r="K146" s="38"/>
      <c r="L146" s="39"/>
      <c r="M146" s="212"/>
      <c r="N146" s="213"/>
      <c r="O146" s="77"/>
      <c r="P146" s="77"/>
      <c r="Q146" s="77"/>
      <c r="R146" s="77"/>
      <c r="S146" s="77"/>
      <c r="T146" s="78"/>
      <c r="U146" s="38"/>
      <c r="V146" s="38"/>
      <c r="W146" s="38"/>
      <c r="X146" s="38"/>
      <c r="Y146" s="38"/>
      <c r="Z146" s="38"/>
      <c r="AA146" s="38"/>
      <c r="AB146" s="38"/>
      <c r="AC146" s="38"/>
      <c r="AD146" s="38"/>
      <c r="AE146" s="38"/>
      <c r="AT146" s="19" t="s">
        <v>183</v>
      </c>
      <c r="AU146" s="19" t="s">
        <v>87</v>
      </c>
    </row>
    <row r="147" s="2" customFormat="1" ht="16.5" customHeight="1">
      <c r="A147" s="38"/>
      <c r="B147" s="179"/>
      <c r="C147" s="180" t="s">
        <v>201</v>
      </c>
      <c r="D147" s="180" t="s">
        <v>150</v>
      </c>
      <c r="E147" s="181" t="s">
        <v>1373</v>
      </c>
      <c r="F147" s="182" t="s">
        <v>1374</v>
      </c>
      <c r="G147" s="183" t="s">
        <v>1035</v>
      </c>
      <c r="H147" s="184">
        <v>1</v>
      </c>
      <c r="I147" s="185"/>
      <c r="J147" s="186">
        <f>ROUND(I147*H147,2)</f>
        <v>0</v>
      </c>
      <c r="K147" s="182" t="s">
        <v>154</v>
      </c>
      <c r="L147" s="39"/>
      <c r="M147" s="187" t="s">
        <v>1</v>
      </c>
      <c r="N147" s="188" t="s">
        <v>42</v>
      </c>
      <c r="O147" s="77"/>
      <c r="P147" s="189">
        <f>O147*H147</f>
        <v>0</v>
      </c>
      <c r="Q147" s="189">
        <v>0</v>
      </c>
      <c r="R147" s="189">
        <f>Q147*H147</f>
        <v>0</v>
      </c>
      <c r="S147" s="189">
        <v>0</v>
      </c>
      <c r="T147" s="190">
        <f>S147*H147</f>
        <v>0</v>
      </c>
      <c r="U147" s="38"/>
      <c r="V147" s="38"/>
      <c r="W147" s="38"/>
      <c r="X147" s="38"/>
      <c r="Y147" s="38"/>
      <c r="Z147" s="38"/>
      <c r="AA147" s="38"/>
      <c r="AB147" s="38"/>
      <c r="AC147" s="38"/>
      <c r="AD147" s="38"/>
      <c r="AE147" s="38"/>
      <c r="AR147" s="191" t="s">
        <v>1043</v>
      </c>
      <c r="AT147" s="191" t="s">
        <v>150</v>
      </c>
      <c r="AU147" s="191" t="s">
        <v>87</v>
      </c>
      <c r="AY147" s="19" t="s">
        <v>148</v>
      </c>
      <c r="BE147" s="192">
        <f>IF(N147="základní",J147,0)</f>
        <v>0</v>
      </c>
      <c r="BF147" s="192">
        <f>IF(N147="snížená",J147,0)</f>
        <v>0</v>
      </c>
      <c r="BG147" s="192">
        <f>IF(N147="zákl. přenesená",J147,0)</f>
        <v>0</v>
      </c>
      <c r="BH147" s="192">
        <f>IF(N147="sníž. přenesená",J147,0)</f>
        <v>0</v>
      </c>
      <c r="BI147" s="192">
        <f>IF(N147="nulová",J147,0)</f>
        <v>0</v>
      </c>
      <c r="BJ147" s="19" t="s">
        <v>85</v>
      </c>
      <c r="BK147" s="192">
        <f>ROUND(I147*H147,2)</f>
        <v>0</v>
      </c>
      <c r="BL147" s="19" t="s">
        <v>1043</v>
      </c>
      <c r="BM147" s="191" t="s">
        <v>1375</v>
      </c>
    </row>
    <row r="148" s="2" customFormat="1">
      <c r="A148" s="38"/>
      <c r="B148" s="39"/>
      <c r="C148" s="38"/>
      <c r="D148" s="194" t="s">
        <v>183</v>
      </c>
      <c r="E148" s="38"/>
      <c r="F148" s="210" t="s">
        <v>1376</v>
      </c>
      <c r="G148" s="38"/>
      <c r="H148" s="38"/>
      <c r="I148" s="211"/>
      <c r="J148" s="38"/>
      <c r="K148" s="38"/>
      <c r="L148" s="39"/>
      <c r="M148" s="212"/>
      <c r="N148" s="213"/>
      <c r="O148" s="77"/>
      <c r="P148" s="77"/>
      <c r="Q148" s="77"/>
      <c r="R148" s="77"/>
      <c r="S148" s="77"/>
      <c r="T148" s="78"/>
      <c r="U148" s="38"/>
      <c r="V148" s="38"/>
      <c r="W148" s="38"/>
      <c r="X148" s="38"/>
      <c r="Y148" s="38"/>
      <c r="Z148" s="38"/>
      <c r="AA148" s="38"/>
      <c r="AB148" s="38"/>
      <c r="AC148" s="38"/>
      <c r="AD148" s="38"/>
      <c r="AE148" s="38"/>
      <c r="AT148" s="19" t="s">
        <v>183</v>
      </c>
      <c r="AU148" s="19" t="s">
        <v>87</v>
      </c>
    </row>
    <row r="149" s="12" customFormat="1" ht="22.8" customHeight="1">
      <c r="A149" s="12"/>
      <c r="B149" s="166"/>
      <c r="C149" s="12"/>
      <c r="D149" s="167" t="s">
        <v>76</v>
      </c>
      <c r="E149" s="177" t="s">
        <v>1265</v>
      </c>
      <c r="F149" s="177" t="s">
        <v>1266</v>
      </c>
      <c r="G149" s="12"/>
      <c r="H149" s="12"/>
      <c r="I149" s="169"/>
      <c r="J149" s="178">
        <f>BK149</f>
        <v>0</v>
      </c>
      <c r="K149" s="12"/>
      <c r="L149" s="166"/>
      <c r="M149" s="171"/>
      <c r="N149" s="172"/>
      <c r="O149" s="172"/>
      <c r="P149" s="173">
        <f>SUM(P150:P151)</f>
        <v>0</v>
      </c>
      <c r="Q149" s="172"/>
      <c r="R149" s="173">
        <f>SUM(R150:R151)</f>
        <v>0</v>
      </c>
      <c r="S149" s="172"/>
      <c r="T149" s="174">
        <f>SUM(T150:T151)</f>
        <v>0</v>
      </c>
      <c r="U149" s="12"/>
      <c r="V149" s="12"/>
      <c r="W149" s="12"/>
      <c r="X149" s="12"/>
      <c r="Y149" s="12"/>
      <c r="Z149" s="12"/>
      <c r="AA149" s="12"/>
      <c r="AB149" s="12"/>
      <c r="AC149" s="12"/>
      <c r="AD149" s="12"/>
      <c r="AE149" s="12"/>
      <c r="AR149" s="167" t="s">
        <v>168</v>
      </c>
      <c r="AT149" s="175" t="s">
        <v>76</v>
      </c>
      <c r="AU149" s="175" t="s">
        <v>85</v>
      </c>
      <c r="AY149" s="167" t="s">
        <v>148</v>
      </c>
      <c r="BK149" s="176">
        <f>SUM(BK150:BK151)</f>
        <v>0</v>
      </c>
    </row>
    <row r="150" s="2" customFormat="1" ht="16.5" customHeight="1">
      <c r="A150" s="38"/>
      <c r="B150" s="179"/>
      <c r="C150" s="180" t="s">
        <v>205</v>
      </c>
      <c r="D150" s="180" t="s">
        <v>150</v>
      </c>
      <c r="E150" s="181" t="s">
        <v>1377</v>
      </c>
      <c r="F150" s="182" t="s">
        <v>1378</v>
      </c>
      <c r="G150" s="183" t="s">
        <v>1035</v>
      </c>
      <c r="H150" s="184">
        <v>1</v>
      </c>
      <c r="I150" s="185"/>
      <c r="J150" s="186">
        <f>ROUND(I150*H150,2)</f>
        <v>0</v>
      </c>
      <c r="K150" s="182" t="s">
        <v>212</v>
      </c>
      <c r="L150" s="39"/>
      <c r="M150" s="187" t="s">
        <v>1</v>
      </c>
      <c r="N150" s="188" t="s">
        <v>42</v>
      </c>
      <c r="O150" s="77"/>
      <c r="P150" s="189">
        <f>O150*H150</f>
        <v>0</v>
      </c>
      <c r="Q150" s="189">
        <v>0</v>
      </c>
      <c r="R150" s="189">
        <f>Q150*H150</f>
        <v>0</v>
      </c>
      <c r="S150" s="189">
        <v>0</v>
      </c>
      <c r="T150" s="190">
        <f>S150*H150</f>
        <v>0</v>
      </c>
      <c r="U150" s="38"/>
      <c r="V150" s="38"/>
      <c r="W150" s="38"/>
      <c r="X150" s="38"/>
      <c r="Y150" s="38"/>
      <c r="Z150" s="38"/>
      <c r="AA150" s="38"/>
      <c r="AB150" s="38"/>
      <c r="AC150" s="38"/>
      <c r="AD150" s="38"/>
      <c r="AE150" s="38"/>
      <c r="AR150" s="191" t="s">
        <v>1043</v>
      </c>
      <c r="AT150" s="191" t="s">
        <v>150</v>
      </c>
      <c r="AU150" s="191" t="s">
        <v>87</v>
      </c>
      <c r="AY150" s="19" t="s">
        <v>148</v>
      </c>
      <c r="BE150" s="192">
        <f>IF(N150="základní",J150,0)</f>
        <v>0</v>
      </c>
      <c r="BF150" s="192">
        <f>IF(N150="snížená",J150,0)</f>
        <v>0</v>
      </c>
      <c r="BG150" s="192">
        <f>IF(N150="zákl. přenesená",J150,0)</f>
        <v>0</v>
      </c>
      <c r="BH150" s="192">
        <f>IF(N150="sníž. přenesená",J150,0)</f>
        <v>0</v>
      </c>
      <c r="BI150" s="192">
        <f>IF(N150="nulová",J150,0)</f>
        <v>0</v>
      </c>
      <c r="BJ150" s="19" t="s">
        <v>85</v>
      </c>
      <c r="BK150" s="192">
        <f>ROUND(I150*H150,2)</f>
        <v>0</v>
      </c>
      <c r="BL150" s="19" t="s">
        <v>1043</v>
      </c>
      <c r="BM150" s="191" t="s">
        <v>1379</v>
      </c>
    </row>
    <row r="151" s="2" customFormat="1">
      <c r="A151" s="38"/>
      <c r="B151" s="39"/>
      <c r="C151" s="38"/>
      <c r="D151" s="194" t="s">
        <v>183</v>
      </c>
      <c r="E151" s="38"/>
      <c r="F151" s="210" t="s">
        <v>1380</v>
      </c>
      <c r="G151" s="38"/>
      <c r="H151" s="38"/>
      <c r="I151" s="211"/>
      <c r="J151" s="38"/>
      <c r="K151" s="38"/>
      <c r="L151" s="39"/>
      <c r="M151" s="212"/>
      <c r="N151" s="213"/>
      <c r="O151" s="77"/>
      <c r="P151" s="77"/>
      <c r="Q151" s="77"/>
      <c r="R151" s="77"/>
      <c r="S151" s="77"/>
      <c r="T151" s="78"/>
      <c r="U151" s="38"/>
      <c r="V151" s="38"/>
      <c r="W151" s="38"/>
      <c r="X151" s="38"/>
      <c r="Y151" s="38"/>
      <c r="Z151" s="38"/>
      <c r="AA151" s="38"/>
      <c r="AB151" s="38"/>
      <c r="AC151" s="38"/>
      <c r="AD151" s="38"/>
      <c r="AE151" s="38"/>
      <c r="AT151" s="19" t="s">
        <v>183</v>
      </c>
      <c r="AU151" s="19" t="s">
        <v>87</v>
      </c>
    </row>
    <row r="152" s="12" customFormat="1" ht="22.8" customHeight="1">
      <c r="A152" s="12"/>
      <c r="B152" s="166"/>
      <c r="C152" s="12"/>
      <c r="D152" s="167" t="s">
        <v>76</v>
      </c>
      <c r="E152" s="177" t="s">
        <v>1273</v>
      </c>
      <c r="F152" s="177" t="s">
        <v>1274</v>
      </c>
      <c r="G152" s="12"/>
      <c r="H152" s="12"/>
      <c r="I152" s="169"/>
      <c r="J152" s="178">
        <f>BK152</f>
        <v>0</v>
      </c>
      <c r="K152" s="12"/>
      <c r="L152" s="166"/>
      <c r="M152" s="171"/>
      <c r="N152" s="172"/>
      <c r="O152" s="172"/>
      <c r="P152" s="173">
        <f>SUM(P153:P158)</f>
        <v>0</v>
      </c>
      <c r="Q152" s="172"/>
      <c r="R152" s="173">
        <f>SUM(R153:R158)</f>
        <v>0</v>
      </c>
      <c r="S152" s="172"/>
      <c r="T152" s="174">
        <f>SUM(T153:T158)</f>
        <v>0</v>
      </c>
      <c r="U152" s="12"/>
      <c r="V152" s="12"/>
      <c r="W152" s="12"/>
      <c r="X152" s="12"/>
      <c r="Y152" s="12"/>
      <c r="Z152" s="12"/>
      <c r="AA152" s="12"/>
      <c r="AB152" s="12"/>
      <c r="AC152" s="12"/>
      <c r="AD152" s="12"/>
      <c r="AE152" s="12"/>
      <c r="AR152" s="167" t="s">
        <v>168</v>
      </c>
      <c r="AT152" s="175" t="s">
        <v>76</v>
      </c>
      <c r="AU152" s="175" t="s">
        <v>85</v>
      </c>
      <c r="AY152" s="167" t="s">
        <v>148</v>
      </c>
      <c r="BK152" s="176">
        <f>SUM(BK153:BK158)</f>
        <v>0</v>
      </c>
    </row>
    <row r="153" s="2" customFormat="1" ht="16.5" customHeight="1">
      <c r="A153" s="38"/>
      <c r="B153" s="179"/>
      <c r="C153" s="180" t="s">
        <v>8</v>
      </c>
      <c r="D153" s="180" t="s">
        <v>150</v>
      </c>
      <c r="E153" s="181" t="s">
        <v>1381</v>
      </c>
      <c r="F153" s="182" t="s">
        <v>1274</v>
      </c>
      <c r="G153" s="183" t="s">
        <v>1035</v>
      </c>
      <c r="H153" s="184">
        <v>1</v>
      </c>
      <c r="I153" s="185"/>
      <c r="J153" s="186">
        <f>ROUND(I153*H153,2)</f>
        <v>0</v>
      </c>
      <c r="K153" s="182" t="s">
        <v>154</v>
      </c>
      <c r="L153" s="39"/>
      <c r="M153" s="187" t="s">
        <v>1</v>
      </c>
      <c r="N153" s="188"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1043</v>
      </c>
      <c r="AT153" s="191" t="s">
        <v>150</v>
      </c>
      <c r="AU153" s="191" t="s">
        <v>87</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1043</v>
      </c>
      <c r="BM153" s="191" t="s">
        <v>1382</v>
      </c>
    </row>
    <row r="154" s="2" customFormat="1">
      <c r="A154" s="38"/>
      <c r="B154" s="39"/>
      <c r="C154" s="38"/>
      <c r="D154" s="194" t="s">
        <v>183</v>
      </c>
      <c r="E154" s="38"/>
      <c r="F154" s="210" t="s">
        <v>1383</v>
      </c>
      <c r="G154" s="38"/>
      <c r="H154" s="38"/>
      <c r="I154" s="211"/>
      <c r="J154" s="38"/>
      <c r="K154" s="38"/>
      <c r="L154" s="39"/>
      <c r="M154" s="212"/>
      <c r="N154" s="213"/>
      <c r="O154" s="77"/>
      <c r="P154" s="77"/>
      <c r="Q154" s="77"/>
      <c r="R154" s="77"/>
      <c r="S154" s="77"/>
      <c r="T154" s="78"/>
      <c r="U154" s="38"/>
      <c r="V154" s="38"/>
      <c r="W154" s="38"/>
      <c r="X154" s="38"/>
      <c r="Y154" s="38"/>
      <c r="Z154" s="38"/>
      <c r="AA154" s="38"/>
      <c r="AB154" s="38"/>
      <c r="AC154" s="38"/>
      <c r="AD154" s="38"/>
      <c r="AE154" s="38"/>
      <c r="AT154" s="19" t="s">
        <v>183</v>
      </c>
      <c r="AU154" s="19" t="s">
        <v>87</v>
      </c>
    </row>
    <row r="155" s="2" customFormat="1" ht="16.5" customHeight="1">
      <c r="A155" s="38"/>
      <c r="B155" s="179"/>
      <c r="C155" s="180" t="s">
        <v>214</v>
      </c>
      <c r="D155" s="180" t="s">
        <v>150</v>
      </c>
      <c r="E155" s="181" t="s">
        <v>1384</v>
      </c>
      <c r="F155" s="182" t="s">
        <v>1385</v>
      </c>
      <c r="G155" s="183" t="s">
        <v>1035</v>
      </c>
      <c r="H155" s="184">
        <v>1</v>
      </c>
      <c r="I155" s="185"/>
      <c r="J155" s="186">
        <f>ROUND(I155*H155,2)</f>
        <v>0</v>
      </c>
      <c r="K155" s="182" t="s">
        <v>212</v>
      </c>
      <c r="L155" s="39"/>
      <c r="M155" s="187" t="s">
        <v>1</v>
      </c>
      <c r="N155" s="188" t="s">
        <v>42</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1043</v>
      </c>
      <c r="AT155" s="191" t="s">
        <v>150</v>
      </c>
      <c r="AU155" s="191" t="s">
        <v>87</v>
      </c>
      <c r="AY155" s="19" t="s">
        <v>148</v>
      </c>
      <c r="BE155" s="192">
        <f>IF(N155="základní",J155,0)</f>
        <v>0</v>
      </c>
      <c r="BF155" s="192">
        <f>IF(N155="snížená",J155,0)</f>
        <v>0</v>
      </c>
      <c r="BG155" s="192">
        <f>IF(N155="zákl. přenesená",J155,0)</f>
        <v>0</v>
      </c>
      <c r="BH155" s="192">
        <f>IF(N155="sníž. přenesená",J155,0)</f>
        <v>0</v>
      </c>
      <c r="BI155" s="192">
        <f>IF(N155="nulová",J155,0)</f>
        <v>0</v>
      </c>
      <c r="BJ155" s="19" t="s">
        <v>85</v>
      </c>
      <c r="BK155" s="192">
        <f>ROUND(I155*H155,2)</f>
        <v>0</v>
      </c>
      <c r="BL155" s="19" t="s">
        <v>1043</v>
      </c>
      <c r="BM155" s="191" t="s">
        <v>1386</v>
      </c>
    </row>
    <row r="156" s="2" customFormat="1">
      <c r="A156" s="38"/>
      <c r="B156" s="39"/>
      <c r="C156" s="38"/>
      <c r="D156" s="194" t="s">
        <v>183</v>
      </c>
      <c r="E156" s="38"/>
      <c r="F156" s="210" t="s">
        <v>1387</v>
      </c>
      <c r="G156" s="38"/>
      <c r="H156" s="38"/>
      <c r="I156" s="211"/>
      <c r="J156" s="38"/>
      <c r="K156" s="38"/>
      <c r="L156" s="39"/>
      <c r="M156" s="212"/>
      <c r="N156" s="213"/>
      <c r="O156" s="77"/>
      <c r="P156" s="77"/>
      <c r="Q156" s="77"/>
      <c r="R156" s="77"/>
      <c r="S156" s="77"/>
      <c r="T156" s="78"/>
      <c r="U156" s="38"/>
      <c r="V156" s="38"/>
      <c r="W156" s="38"/>
      <c r="X156" s="38"/>
      <c r="Y156" s="38"/>
      <c r="Z156" s="38"/>
      <c r="AA156" s="38"/>
      <c r="AB156" s="38"/>
      <c r="AC156" s="38"/>
      <c r="AD156" s="38"/>
      <c r="AE156" s="38"/>
      <c r="AT156" s="19" t="s">
        <v>183</v>
      </c>
      <c r="AU156" s="19" t="s">
        <v>87</v>
      </c>
    </row>
    <row r="157" s="2" customFormat="1" ht="24.15" customHeight="1">
      <c r="A157" s="38"/>
      <c r="B157" s="179"/>
      <c r="C157" s="180" t="s">
        <v>218</v>
      </c>
      <c r="D157" s="180" t="s">
        <v>150</v>
      </c>
      <c r="E157" s="181" t="s">
        <v>1388</v>
      </c>
      <c r="F157" s="182" t="s">
        <v>1389</v>
      </c>
      <c r="G157" s="183" t="s">
        <v>1035</v>
      </c>
      <c r="H157" s="184">
        <v>1</v>
      </c>
      <c r="I157" s="185"/>
      <c r="J157" s="186">
        <f>ROUND(I157*H157,2)</f>
        <v>0</v>
      </c>
      <c r="K157" s="182" t="s">
        <v>212</v>
      </c>
      <c r="L157" s="39"/>
      <c r="M157" s="187" t="s">
        <v>1</v>
      </c>
      <c r="N157" s="188" t="s">
        <v>42</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1043</v>
      </c>
      <c r="AT157" s="191" t="s">
        <v>150</v>
      </c>
      <c r="AU157" s="191" t="s">
        <v>87</v>
      </c>
      <c r="AY157" s="19" t="s">
        <v>148</v>
      </c>
      <c r="BE157" s="192">
        <f>IF(N157="základní",J157,0)</f>
        <v>0</v>
      </c>
      <c r="BF157" s="192">
        <f>IF(N157="snížená",J157,0)</f>
        <v>0</v>
      </c>
      <c r="BG157" s="192">
        <f>IF(N157="zákl. přenesená",J157,0)</f>
        <v>0</v>
      </c>
      <c r="BH157" s="192">
        <f>IF(N157="sníž. přenesená",J157,0)</f>
        <v>0</v>
      </c>
      <c r="BI157" s="192">
        <f>IF(N157="nulová",J157,0)</f>
        <v>0</v>
      </c>
      <c r="BJ157" s="19" t="s">
        <v>85</v>
      </c>
      <c r="BK157" s="192">
        <f>ROUND(I157*H157,2)</f>
        <v>0</v>
      </c>
      <c r="BL157" s="19" t="s">
        <v>1043</v>
      </c>
      <c r="BM157" s="191" t="s">
        <v>1390</v>
      </c>
    </row>
    <row r="158" s="2" customFormat="1">
      <c r="A158" s="38"/>
      <c r="B158" s="39"/>
      <c r="C158" s="38"/>
      <c r="D158" s="194" t="s">
        <v>183</v>
      </c>
      <c r="E158" s="38"/>
      <c r="F158" s="210" t="s">
        <v>1391</v>
      </c>
      <c r="G158" s="38"/>
      <c r="H158" s="38"/>
      <c r="I158" s="211"/>
      <c r="J158" s="38"/>
      <c r="K158" s="38"/>
      <c r="L158" s="39"/>
      <c r="M158" s="245"/>
      <c r="N158" s="246"/>
      <c r="O158" s="234"/>
      <c r="P158" s="234"/>
      <c r="Q158" s="234"/>
      <c r="R158" s="234"/>
      <c r="S158" s="234"/>
      <c r="T158" s="247"/>
      <c r="U158" s="38"/>
      <c r="V158" s="38"/>
      <c r="W158" s="38"/>
      <c r="X158" s="38"/>
      <c r="Y158" s="38"/>
      <c r="Z158" s="38"/>
      <c r="AA158" s="38"/>
      <c r="AB158" s="38"/>
      <c r="AC158" s="38"/>
      <c r="AD158" s="38"/>
      <c r="AE158" s="38"/>
      <c r="AT158" s="19" t="s">
        <v>183</v>
      </c>
      <c r="AU158" s="19" t="s">
        <v>87</v>
      </c>
    </row>
    <row r="159" s="2" customFormat="1" ht="6.96" customHeight="1">
      <c r="A159" s="38"/>
      <c r="B159" s="60"/>
      <c r="C159" s="61"/>
      <c r="D159" s="61"/>
      <c r="E159" s="61"/>
      <c r="F159" s="61"/>
      <c r="G159" s="61"/>
      <c r="H159" s="61"/>
      <c r="I159" s="61"/>
      <c r="J159" s="61"/>
      <c r="K159" s="61"/>
      <c r="L159" s="39"/>
      <c r="M159" s="38"/>
      <c r="O159" s="38"/>
      <c r="P159" s="38"/>
      <c r="Q159" s="38"/>
      <c r="R159" s="38"/>
      <c r="S159" s="38"/>
      <c r="T159" s="38"/>
      <c r="U159" s="38"/>
      <c r="V159" s="38"/>
      <c r="W159" s="38"/>
      <c r="X159" s="38"/>
      <c r="Y159" s="38"/>
      <c r="Z159" s="38"/>
      <c r="AA159" s="38"/>
      <c r="AB159" s="38"/>
      <c r="AC159" s="38"/>
      <c r="AD159" s="38"/>
      <c r="AE159" s="38"/>
    </row>
  </sheetData>
  <autoFilter ref="C122:K158"/>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86</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120</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ROUND(J123,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ROUND((SUM(BE123:BE245)),  2)</f>
        <v>0</v>
      </c>
      <c r="G33" s="38"/>
      <c r="H33" s="38"/>
      <c r="I33" s="136">
        <v>0.20999999999999999</v>
      </c>
      <c r="J33" s="135">
        <f>ROUND(((SUM(BE123:BE245))*I33),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ROUND((SUM(BF123:BF245)),  2)</f>
        <v>0</v>
      </c>
      <c r="G34" s="38"/>
      <c r="H34" s="38"/>
      <c r="I34" s="136">
        <v>0.12</v>
      </c>
      <c r="J34" s="135">
        <f>ROUND(((SUM(BF123:BF245))*I34),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ROUND((SUM(BG123:BG245)),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ROUND((SUM(BH123:BH245)),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ROUND((SUM(BI123:BI245)),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SO 101 - Stavební úpravy ochranných ostrůvků</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J123</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126</v>
      </c>
      <c r="E97" s="150"/>
      <c r="F97" s="150"/>
      <c r="G97" s="150"/>
      <c r="H97" s="150"/>
      <c r="I97" s="150"/>
      <c r="J97" s="151">
        <f>J124</f>
        <v>0</v>
      </c>
      <c r="K97" s="9"/>
      <c r="L97" s="148"/>
      <c r="S97" s="9"/>
      <c r="T97" s="9"/>
      <c r="U97" s="9"/>
      <c r="V97" s="9"/>
      <c r="W97" s="9"/>
      <c r="X97" s="9"/>
      <c r="Y97" s="9"/>
      <c r="Z97" s="9"/>
      <c r="AA97" s="9"/>
      <c r="AB97" s="9"/>
      <c r="AC97" s="9"/>
      <c r="AD97" s="9"/>
      <c r="AE97" s="9"/>
    </row>
    <row r="98" s="10" customFormat="1" ht="19.92" customHeight="1">
      <c r="A98" s="10"/>
      <c r="B98" s="152"/>
      <c r="C98" s="10"/>
      <c r="D98" s="153" t="s">
        <v>127</v>
      </c>
      <c r="E98" s="154"/>
      <c r="F98" s="154"/>
      <c r="G98" s="154"/>
      <c r="H98" s="154"/>
      <c r="I98" s="154"/>
      <c r="J98" s="155">
        <f>J125</f>
        <v>0</v>
      </c>
      <c r="K98" s="10"/>
      <c r="L98" s="152"/>
      <c r="S98" s="10"/>
      <c r="T98" s="10"/>
      <c r="U98" s="10"/>
      <c r="V98" s="10"/>
      <c r="W98" s="10"/>
      <c r="X98" s="10"/>
      <c r="Y98" s="10"/>
      <c r="Z98" s="10"/>
      <c r="AA98" s="10"/>
      <c r="AB98" s="10"/>
      <c r="AC98" s="10"/>
      <c r="AD98" s="10"/>
      <c r="AE98" s="10"/>
    </row>
    <row r="99" s="10" customFormat="1" ht="19.92" customHeight="1">
      <c r="A99" s="10"/>
      <c r="B99" s="152"/>
      <c r="C99" s="10"/>
      <c r="D99" s="153" t="s">
        <v>128</v>
      </c>
      <c r="E99" s="154"/>
      <c r="F99" s="154"/>
      <c r="G99" s="154"/>
      <c r="H99" s="154"/>
      <c r="I99" s="154"/>
      <c r="J99" s="155">
        <f>J166</f>
        <v>0</v>
      </c>
      <c r="K99" s="10"/>
      <c r="L99" s="152"/>
      <c r="S99" s="10"/>
      <c r="T99" s="10"/>
      <c r="U99" s="10"/>
      <c r="V99" s="10"/>
      <c r="W99" s="10"/>
      <c r="X99" s="10"/>
      <c r="Y99" s="10"/>
      <c r="Z99" s="10"/>
      <c r="AA99" s="10"/>
      <c r="AB99" s="10"/>
      <c r="AC99" s="10"/>
      <c r="AD99" s="10"/>
      <c r="AE99" s="10"/>
    </row>
    <row r="100" s="10" customFormat="1" ht="19.92" customHeight="1">
      <c r="A100" s="10"/>
      <c r="B100" s="152"/>
      <c r="C100" s="10"/>
      <c r="D100" s="153" t="s">
        <v>129</v>
      </c>
      <c r="E100" s="154"/>
      <c r="F100" s="154"/>
      <c r="G100" s="154"/>
      <c r="H100" s="154"/>
      <c r="I100" s="154"/>
      <c r="J100" s="155">
        <f>J191</f>
        <v>0</v>
      </c>
      <c r="K100" s="10"/>
      <c r="L100" s="152"/>
      <c r="S100" s="10"/>
      <c r="T100" s="10"/>
      <c r="U100" s="10"/>
      <c r="V100" s="10"/>
      <c r="W100" s="10"/>
      <c r="X100" s="10"/>
      <c r="Y100" s="10"/>
      <c r="Z100" s="10"/>
      <c r="AA100" s="10"/>
      <c r="AB100" s="10"/>
      <c r="AC100" s="10"/>
      <c r="AD100" s="10"/>
      <c r="AE100" s="10"/>
    </row>
    <row r="101" s="10" customFormat="1" ht="14.88" customHeight="1">
      <c r="A101" s="10"/>
      <c r="B101" s="152"/>
      <c r="C101" s="10"/>
      <c r="D101" s="153" t="s">
        <v>130</v>
      </c>
      <c r="E101" s="154"/>
      <c r="F101" s="154"/>
      <c r="G101" s="154"/>
      <c r="H101" s="154"/>
      <c r="I101" s="154"/>
      <c r="J101" s="155">
        <f>J223</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131</v>
      </c>
      <c r="E102" s="154"/>
      <c r="F102" s="154"/>
      <c r="G102" s="154"/>
      <c r="H102" s="154"/>
      <c r="I102" s="154"/>
      <c r="J102" s="155">
        <f>J236</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132</v>
      </c>
      <c r="E103" s="154"/>
      <c r="F103" s="154"/>
      <c r="G103" s="154"/>
      <c r="H103" s="154"/>
      <c r="I103" s="154"/>
      <c r="J103" s="155">
        <f>J243</f>
        <v>0</v>
      </c>
      <c r="K103" s="10"/>
      <c r="L103" s="152"/>
      <c r="S103" s="10"/>
      <c r="T103" s="10"/>
      <c r="U103" s="10"/>
      <c r="V103" s="10"/>
      <c r="W103" s="10"/>
      <c r="X103" s="10"/>
      <c r="Y103" s="10"/>
      <c r="Z103" s="10"/>
      <c r="AA103" s="10"/>
      <c r="AB103" s="10"/>
      <c r="AC103" s="10"/>
      <c r="AD103" s="10"/>
      <c r="AE103" s="10"/>
    </row>
    <row r="104" s="2" customFormat="1" ht="21.84" customHeight="1">
      <c r="A104" s="38"/>
      <c r="B104" s="39"/>
      <c r="C104" s="38"/>
      <c r="D104" s="38"/>
      <c r="E104" s="38"/>
      <c r="F104" s="38"/>
      <c r="G104" s="38"/>
      <c r="H104" s="38"/>
      <c r="I104" s="38"/>
      <c r="J104" s="38"/>
      <c r="K104" s="38"/>
      <c r="L104" s="55"/>
      <c r="S104" s="38"/>
      <c r="T104" s="38"/>
      <c r="U104" s="38"/>
      <c r="V104" s="38"/>
      <c r="W104" s="38"/>
      <c r="X104" s="38"/>
      <c r="Y104" s="38"/>
      <c r="Z104" s="38"/>
      <c r="AA104" s="38"/>
      <c r="AB104" s="38"/>
      <c r="AC104" s="38"/>
      <c r="AD104" s="38"/>
      <c r="AE104" s="38"/>
    </row>
    <row r="105" s="2" customFormat="1" ht="6.96" customHeight="1">
      <c r="A105" s="38"/>
      <c r="B105" s="60"/>
      <c r="C105" s="61"/>
      <c r="D105" s="61"/>
      <c r="E105" s="61"/>
      <c r="F105" s="61"/>
      <c r="G105" s="61"/>
      <c r="H105" s="61"/>
      <c r="I105" s="61"/>
      <c r="J105" s="61"/>
      <c r="K105" s="61"/>
      <c r="L105" s="55"/>
      <c r="S105" s="38"/>
      <c r="T105" s="38"/>
      <c r="U105" s="38"/>
      <c r="V105" s="38"/>
      <c r="W105" s="38"/>
      <c r="X105" s="38"/>
      <c r="Y105" s="38"/>
      <c r="Z105" s="38"/>
      <c r="AA105" s="38"/>
      <c r="AB105" s="38"/>
      <c r="AC105" s="38"/>
      <c r="AD105" s="38"/>
      <c r="AE105" s="38"/>
    </row>
    <row r="109" s="2" customFormat="1" ht="6.96" customHeight="1">
      <c r="A109" s="38"/>
      <c r="B109" s="62"/>
      <c r="C109" s="63"/>
      <c r="D109" s="63"/>
      <c r="E109" s="63"/>
      <c r="F109" s="63"/>
      <c r="G109" s="63"/>
      <c r="H109" s="63"/>
      <c r="I109" s="63"/>
      <c r="J109" s="63"/>
      <c r="K109" s="63"/>
      <c r="L109" s="55"/>
      <c r="S109" s="38"/>
      <c r="T109" s="38"/>
      <c r="U109" s="38"/>
      <c r="V109" s="38"/>
      <c r="W109" s="38"/>
      <c r="X109" s="38"/>
      <c r="Y109" s="38"/>
      <c r="Z109" s="38"/>
      <c r="AA109" s="38"/>
      <c r="AB109" s="38"/>
      <c r="AC109" s="38"/>
      <c r="AD109" s="38"/>
      <c r="AE109" s="38"/>
    </row>
    <row r="110" s="2" customFormat="1" ht="24.96" customHeight="1">
      <c r="A110" s="38"/>
      <c r="B110" s="39"/>
      <c r="C110" s="23" t="s">
        <v>133</v>
      </c>
      <c r="D110" s="38"/>
      <c r="E110" s="38"/>
      <c r="F110" s="38"/>
      <c r="G110" s="38"/>
      <c r="H110" s="38"/>
      <c r="I110" s="38"/>
      <c r="J110" s="38"/>
      <c r="K110" s="38"/>
      <c r="L110" s="55"/>
      <c r="S110" s="38"/>
      <c r="T110" s="38"/>
      <c r="U110" s="38"/>
      <c r="V110" s="38"/>
      <c r="W110" s="38"/>
      <c r="X110" s="38"/>
      <c r="Y110" s="38"/>
      <c r="Z110" s="38"/>
      <c r="AA110" s="38"/>
      <c r="AB110" s="38"/>
      <c r="AC110" s="38"/>
      <c r="AD110" s="38"/>
      <c r="AE110" s="38"/>
    </row>
    <row r="111" s="2" customFormat="1" ht="6.96" customHeight="1">
      <c r="A111" s="38"/>
      <c r="B111" s="39"/>
      <c r="C111" s="38"/>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2" customHeight="1">
      <c r="A112" s="38"/>
      <c r="B112" s="39"/>
      <c r="C112" s="32" t="s">
        <v>16</v>
      </c>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16.5" customHeight="1">
      <c r="A113" s="38"/>
      <c r="B113" s="39"/>
      <c r="C113" s="38"/>
      <c r="D113" s="38"/>
      <c r="E113" s="129" t="str">
        <f>E7</f>
        <v>ESTETIZACE ZASTÁVKY KAROLINA II</v>
      </c>
      <c r="F113" s="32"/>
      <c r="G113" s="32"/>
      <c r="H113" s="32"/>
      <c r="I113" s="38"/>
      <c r="J113" s="38"/>
      <c r="K113" s="38"/>
      <c r="L113" s="55"/>
      <c r="S113" s="38"/>
      <c r="T113" s="38"/>
      <c r="U113" s="38"/>
      <c r="V113" s="38"/>
      <c r="W113" s="38"/>
      <c r="X113" s="38"/>
      <c r="Y113" s="38"/>
      <c r="Z113" s="38"/>
      <c r="AA113" s="38"/>
      <c r="AB113" s="38"/>
      <c r="AC113" s="38"/>
      <c r="AD113" s="38"/>
      <c r="AE113" s="38"/>
    </row>
    <row r="114" s="2" customFormat="1" ht="12" customHeight="1">
      <c r="A114" s="38"/>
      <c r="B114" s="39"/>
      <c r="C114" s="32" t="s">
        <v>119</v>
      </c>
      <c r="D114" s="38"/>
      <c r="E114" s="38"/>
      <c r="F114" s="38"/>
      <c r="G114" s="38"/>
      <c r="H114" s="38"/>
      <c r="I114" s="38"/>
      <c r="J114" s="38"/>
      <c r="K114" s="38"/>
      <c r="L114" s="55"/>
      <c r="S114" s="38"/>
      <c r="T114" s="38"/>
      <c r="U114" s="38"/>
      <c r="V114" s="38"/>
      <c r="W114" s="38"/>
      <c r="X114" s="38"/>
      <c r="Y114" s="38"/>
      <c r="Z114" s="38"/>
      <c r="AA114" s="38"/>
      <c r="AB114" s="38"/>
      <c r="AC114" s="38"/>
      <c r="AD114" s="38"/>
      <c r="AE114" s="38"/>
    </row>
    <row r="115" s="2" customFormat="1" ht="16.5" customHeight="1">
      <c r="A115" s="38"/>
      <c r="B115" s="39"/>
      <c r="C115" s="38"/>
      <c r="D115" s="38"/>
      <c r="E115" s="67" t="str">
        <f>E9</f>
        <v>SO 101 - Stavební úpravy ochranných ostrůvků</v>
      </c>
      <c r="F115" s="38"/>
      <c r="G115" s="38"/>
      <c r="H115" s="38"/>
      <c r="I115" s="38"/>
      <c r="J115" s="38"/>
      <c r="K115" s="38"/>
      <c r="L115" s="55"/>
      <c r="S115" s="38"/>
      <c r="T115" s="38"/>
      <c r="U115" s="38"/>
      <c r="V115" s="38"/>
      <c r="W115" s="38"/>
      <c r="X115" s="38"/>
      <c r="Y115" s="38"/>
      <c r="Z115" s="38"/>
      <c r="AA115" s="38"/>
      <c r="AB115" s="38"/>
      <c r="AC115" s="38"/>
      <c r="AD115" s="38"/>
      <c r="AE115" s="38"/>
    </row>
    <row r="116" s="2" customFormat="1" ht="6.96" customHeight="1">
      <c r="A116" s="38"/>
      <c r="B116" s="39"/>
      <c r="C116" s="38"/>
      <c r="D116" s="38"/>
      <c r="E116" s="38"/>
      <c r="F116" s="38"/>
      <c r="G116" s="38"/>
      <c r="H116" s="38"/>
      <c r="I116" s="38"/>
      <c r="J116" s="38"/>
      <c r="K116" s="38"/>
      <c r="L116" s="55"/>
      <c r="S116" s="38"/>
      <c r="T116" s="38"/>
      <c r="U116" s="38"/>
      <c r="V116" s="38"/>
      <c r="W116" s="38"/>
      <c r="X116" s="38"/>
      <c r="Y116" s="38"/>
      <c r="Z116" s="38"/>
      <c r="AA116" s="38"/>
      <c r="AB116" s="38"/>
      <c r="AC116" s="38"/>
      <c r="AD116" s="38"/>
      <c r="AE116" s="38"/>
    </row>
    <row r="117" s="2" customFormat="1" ht="12" customHeight="1">
      <c r="A117" s="38"/>
      <c r="B117" s="39"/>
      <c r="C117" s="32" t="s">
        <v>20</v>
      </c>
      <c r="D117" s="38"/>
      <c r="E117" s="38"/>
      <c r="F117" s="27" t="str">
        <f>F12</f>
        <v>k.ú. MORAVSKÁ OSTRAVA</v>
      </c>
      <c r="G117" s="38"/>
      <c r="H117" s="38"/>
      <c r="I117" s="32" t="s">
        <v>22</v>
      </c>
      <c r="J117" s="69" t="str">
        <f>IF(J12="","",J12)</f>
        <v>31. 12. 2023</v>
      </c>
      <c r="K117" s="38"/>
      <c r="L117" s="55"/>
      <c r="S117" s="38"/>
      <c r="T117" s="38"/>
      <c r="U117" s="38"/>
      <c r="V117" s="38"/>
      <c r="W117" s="38"/>
      <c r="X117" s="38"/>
      <c r="Y117" s="38"/>
      <c r="Z117" s="38"/>
      <c r="AA117" s="38"/>
      <c r="AB117" s="38"/>
      <c r="AC117" s="38"/>
      <c r="AD117" s="38"/>
      <c r="AE117" s="38"/>
    </row>
    <row r="118" s="2" customFormat="1" ht="6.96" customHeight="1">
      <c r="A118" s="38"/>
      <c r="B118" s="39"/>
      <c r="C118" s="38"/>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2" customFormat="1" ht="25.65" customHeight="1">
      <c r="A119" s="38"/>
      <c r="B119" s="39"/>
      <c r="C119" s="32" t="s">
        <v>24</v>
      </c>
      <c r="D119" s="38"/>
      <c r="E119" s="38"/>
      <c r="F119" s="27" t="str">
        <f>E15</f>
        <v xml:space="preserve">DOPRAVNÍ PODNIK OSTRAVA a.s. </v>
      </c>
      <c r="G119" s="38"/>
      <c r="H119" s="38"/>
      <c r="I119" s="32" t="s">
        <v>30</v>
      </c>
      <c r="J119" s="36" t="str">
        <f>E21</f>
        <v>PROJEKTSTUDIO EUCZ, s.r.o.</v>
      </c>
      <c r="K119" s="38"/>
      <c r="L119" s="55"/>
      <c r="S119" s="38"/>
      <c r="T119" s="38"/>
      <c r="U119" s="38"/>
      <c r="V119" s="38"/>
      <c r="W119" s="38"/>
      <c r="X119" s="38"/>
      <c r="Y119" s="38"/>
      <c r="Z119" s="38"/>
      <c r="AA119" s="38"/>
      <c r="AB119" s="38"/>
      <c r="AC119" s="38"/>
      <c r="AD119" s="38"/>
      <c r="AE119" s="38"/>
    </row>
    <row r="120" s="2" customFormat="1" ht="15.15" customHeight="1">
      <c r="A120" s="38"/>
      <c r="B120" s="39"/>
      <c r="C120" s="32" t="s">
        <v>28</v>
      </c>
      <c r="D120" s="38"/>
      <c r="E120" s="38"/>
      <c r="F120" s="27" t="str">
        <f>IF(E18="","",E18)</f>
        <v>Vyplň údaj</v>
      </c>
      <c r="G120" s="38"/>
      <c r="H120" s="38"/>
      <c r="I120" s="32" t="s">
        <v>33</v>
      </c>
      <c r="J120" s="36" t="str">
        <f>E24</f>
        <v xml:space="preserve"> </v>
      </c>
      <c r="K120" s="38"/>
      <c r="L120" s="55"/>
      <c r="S120" s="38"/>
      <c r="T120" s="38"/>
      <c r="U120" s="38"/>
      <c r="V120" s="38"/>
      <c r="W120" s="38"/>
      <c r="X120" s="38"/>
      <c r="Y120" s="38"/>
      <c r="Z120" s="38"/>
      <c r="AA120" s="38"/>
      <c r="AB120" s="38"/>
      <c r="AC120" s="38"/>
      <c r="AD120" s="38"/>
      <c r="AE120" s="38"/>
    </row>
    <row r="121" s="2" customFormat="1" ht="10.32"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11" customFormat="1" ht="29.28" customHeight="1">
      <c r="A122" s="156"/>
      <c r="B122" s="157"/>
      <c r="C122" s="158" t="s">
        <v>134</v>
      </c>
      <c r="D122" s="159" t="s">
        <v>62</v>
      </c>
      <c r="E122" s="159" t="s">
        <v>58</v>
      </c>
      <c r="F122" s="159" t="s">
        <v>59</v>
      </c>
      <c r="G122" s="159" t="s">
        <v>135</v>
      </c>
      <c r="H122" s="159" t="s">
        <v>136</v>
      </c>
      <c r="I122" s="159" t="s">
        <v>137</v>
      </c>
      <c r="J122" s="159" t="s">
        <v>123</v>
      </c>
      <c r="K122" s="160" t="s">
        <v>138</v>
      </c>
      <c r="L122" s="161"/>
      <c r="M122" s="86" t="s">
        <v>1</v>
      </c>
      <c r="N122" s="87" t="s">
        <v>41</v>
      </c>
      <c r="O122" s="87" t="s">
        <v>139</v>
      </c>
      <c r="P122" s="87" t="s">
        <v>140</v>
      </c>
      <c r="Q122" s="87" t="s">
        <v>141</v>
      </c>
      <c r="R122" s="87" t="s">
        <v>142</v>
      </c>
      <c r="S122" s="87" t="s">
        <v>143</v>
      </c>
      <c r="T122" s="88" t="s">
        <v>144</v>
      </c>
      <c r="U122" s="156"/>
      <c r="V122" s="156"/>
      <c r="W122" s="156"/>
      <c r="X122" s="156"/>
      <c r="Y122" s="156"/>
      <c r="Z122" s="156"/>
      <c r="AA122" s="156"/>
      <c r="AB122" s="156"/>
      <c r="AC122" s="156"/>
      <c r="AD122" s="156"/>
      <c r="AE122" s="156"/>
    </row>
    <row r="123" s="2" customFormat="1" ht="22.8" customHeight="1">
      <c r="A123" s="38"/>
      <c r="B123" s="39"/>
      <c r="C123" s="93" t="s">
        <v>145</v>
      </c>
      <c r="D123" s="38"/>
      <c r="E123" s="38"/>
      <c r="F123" s="38"/>
      <c r="G123" s="38"/>
      <c r="H123" s="38"/>
      <c r="I123" s="38"/>
      <c r="J123" s="162">
        <f>BK123</f>
        <v>0</v>
      </c>
      <c r="K123" s="38"/>
      <c r="L123" s="39"/>
      <c r="M123" s="89"/>
      <c r="N123" s="73"/>
      <c r="O123" s="90"/>
      <c r="P123" s="163">
        <f>P124</f>
        <v>0</v>
      </c>
      <c r="Q123" s="90"/>
      <c r="R123" s="163">
        <f>R124</f>
        <v>111.93211057999997</v>
      </c>
      <c r="S123" s="90"/>
      <c r="T123" s="164">
        <f>T124</f>
        <v>65.345500000000001</v>
      </c>
      <c r="U123" s="38"/>
      <c r="V123" s="38"/>
      <c r="W123" s="38"/>
      <c r="X123" s="38"/>
      <c r="Y123" s="38"/>
      <c r="Z123" s="38"/>
      <c r="AA123" s="38"/>
      <c r="AB123" s="38"/>
      <c r="AC123" s="38"/>
      <c r="AD123" s="38"/>
      <c r="AE123" s="38"/>
      <c r="AT123" s="19" t="s">
        <v>76</v>
      </c>
      <c r="AU123" s="19" t="s">
        <v>125</v>
      </c>
      <c r="BK123" s="165">
        <f>BK124</f>
        <v>0</v>
      </c>
    </row>
    <row r="124" s="12" customFormat="1" ht="25.92" customHeight="1">
      <c r="A124" s="12"/>
      <c r="B124" s="166"/>
      <c r="C124" s="12"/>
      <c r="D124" s="167" t="s">
        <v>76</v>
      </c>
      <c r="E124" s="168" t="s">
        <v>146</v>
      </c>
      <c r="F124" s="168" t="s">
        <v>147</v>
      </c>
      <c r="G124" s="12"/>
      <c r="H124" s="12"/>
      <c r="I124" s="169"/>
      <c r="J124" s="170">
        <f>BK124</f>
        <v>0</v>
      </c>
      <c r="K124" s="12"/>
      <c r="L124" s="166"/>
      <c r="M124" s="171"/>
      <c r="N124" s="172"/>
      <c r="O124" s="172"/>
      <c r="P124" s="173">
        <f>P125+P166+P191+P236+P243</f>
        <v>0</v>
      </c>
      <c r="Q124" s="172"/>
      <c r="R124" s="173">
        <f>R125+R166+R191+R236+R243</f>
        <v>111.93211057999997</v>
      </c>
      <c r="S124" s="172"/>
      <c r="T124" s="174">
        <f>T125+T166+T191+T236+T243</f>
        <v>65.345500000000001</v>
      </c>
      <c r="U124" s="12"/>
      <c r="V124" s="12"/>
      <c r="W124" s="12"/>
      <c r="X124" s="12"/>
      <c r="Y124" s="12"/>
      <c r="Z124" s="12"/>
      <c r="AA124" s="12"/>
      <c r="AB124" s="12"/>
      <c r="AC124" s="12"/>
      <c r="AD124" s="12"/>
      <c r="AE124" s="12"/>
      <c r="AR124" s="167" t="s">
        <v>85</v>
      </c>
      <c r="AT124" s="175" t="s">
        <v>76</v>
      </c>
      <c r="AU124" s="175" t="s">
        <v>77</v>
      </c>
      <c r="AY124" s="167" t="s">
        <v>148</v>
      </c>
      <c r="BK124" s="176">
        <f>BK125+BK166+BK191+BK236+BK243</f>
        <v>0</v>
      </c>
    </row>
    <row r="125" s="12" customFormat="1" ht="22.8" customHeight="1">
      <c r="A125" s="12"/>
      <c r="B125" s="166"/>
      <c r="C125" s="12"/>
      <c r="D125" s="167" t="s">
        <v>76</v>
      </c>
      <c r="E125" s="177" t="s">
        <v>85</v>
      </c>
      <c r="F125" s="177" t="s">
        <v>149</v>
      </c>
      <c r="G125" s="12"/>
      <c r="H125" s="12"/>
      <c r="I125" s="169"/>
      <c r="J125" s="178">
        <f>BK125</f>
        <v>0</v>
      </c>
      <c r="K125" s="12"/>
      <c r="L125" s="166"/>
      <c r="M125" s="171"/>
      <c r="N125" s="172"/>
      <c r="O125" s="172"/>
      <c r="P125" s="173">
        <f>SUM(P126:P165)</f>
        <v>0</v>
      </c>
      <c r="Q125" s="172"/>
      <c r="R125" s="173">
        <f>SUM(R126:R165)</f>
        <v>0</v>
      </c>
      <c r="S125" s="172"/>
      <c r="T125" s="174">
        <f>SUM(T126:T165)</f>
        <v>65.345500000000001</v>
      </c>
      <c r="U125" s="12"/>
      <c r="V125" s="12"/>
      <c r="W125" s="12"/>
      <c r="X125" s="12"/>
      <c r="Y125" s="12"/>
      <c r="Z125" s="12"/>
      <c r="AA125" s="12"/>
      <c r="AB125" s="12"/>
      <c r="AC125" s="12"/>
      <c r="AD125" s="12"/>
      <c r="AE125" s="12"/>
      <c r="AR125" s="167" t="s">
        <v>85</v>
      </c>
      <c r="AT125" s="175" t="s">
        <v>76</v>
      </c>
      <c r="AU125" s="175" t="s">
        <v>85</v>
      </c>
      <c r="AY125" s="167" t="s">
        <v>148</v>
      </c>
      <c r="BK125" s="176">
        <f>SUM(BK126:BK165)</f>
        <v>0</v>
      </c>
    </row>
    <row r="126" s="2" customFormat="1" ht="16.5" customHeight="1">
      <c r="A126" s="38"/>
      <c r="B126" s="179"/>
      <c r="C126" s="180" t="s">
        <v>85</v>
      </c>
      <c r="D126" s="180" t="s">
        <v>150</v>
      </c>
      <c r="E126" s="181" t="s">
        <v>151</v>
      </c>
      <c r="F126" s="182" t="s">
        <v>152</v>
      </c>
      <c r="G126" s="183" t="s">
        <v>153</v>
      </c>
      <c r="H126" s="184">
        <v>25</v>
      </c>
      <c r="I126" s="185"/>
      <c r="J126" s="186">
        <f>ROUND(I126*H126,2)</f>
        <v>0</v>
      </c>
      <c r="K126" s="182" t="s">
        <v>154</v>
      </c>
      <c r="L126" s="39"/>
      <c r="M126" s="187" t="s">
        <v>1</v>
      </c>
      <c r="N126" s="188" t="s">
        <v>42</v>
      </c>
      <c r="O126" s="77"/>
      <c r="P126" s="189">
        <f>O126*H126</f>
        <v>0</v>
      </c>
      <c r="Q126" s="189">
        <v>0</v>
      </c>
      <c r="R126" s="189">
        <f>Q126*H126</f>
        <v>0</v>
      </c>
      <c r="S126" s="189">
        <v>0.29499999999999998</v>
      </c>
      <c r="T126" s="190">
        <f>S126*H126</f>
        <v>7.375</v>
      </c>
      <c r="U126" s="38"/>
      <c r="V126" s="38"/>
      <c r="W126" s="38"/>
      <c r="X126" s="38"/>
      <c r="Y126" s="38"/>
      <c r="Z126" s="38"/>
      <c r="AA126" s="38"/>
      <c r="AB126" s="38"/>
      <c r="AC126" s="38"/>
      <c r="AD126" s="38"/>
      <c r="AE126" s="38"/>
      <c r="AR126" s="191" t="s">
        <v>155</v>
      </c>
      <c r="AT126" s="191" t="s">
        <v>150</v>
      </c>
      <c r="AU126" s="191" t="s">
        <v>87</v>
      </c>
      <c r="AY126" s="19" t="s">
        <v>148</v>
      </c>
      <c r="BE126" s="192">
        <f>IF(N126="základní",J126,0)</f>
        <v>0</v>
      </c>
      <c r="BF126" s="192">
        <f>IF(N126="snížená",J126,0)</f>
        <v>0</v>
      </c>
      <c r="BG126" s="192">
        <f>IF(N126="zákl. přenesená",J126,0)</f>
        <v>0</v>
      </c>
      <c r="BH126" s="192">
        <f>IF(N126="sníž. přenesená",J126,0)</f>
        <v>0</v>
      </c>
      <c r="BI126" s="192">
        <f>IF(N126="nulová",J126,0)</f>
        <v>0</v>
      </c>
      <c r="BJ126" s="19" t="s">
        <v>85</v>
      </c>
      <c r="BK126" s="192">
        <f>ROUND(I126*H126,2)</f>
        <v>0</v>
      </c>
      <c r="BL126" s="19" t="s">
        <v>155</v>
      </c>
      <c r="BM126" s="191" t="s">
        <v>156</v>
      </c>
    </row>
    <row r="127" s="13" customFormat="1">
      <c r="A127" s="13"/>
      <c r="B127" s="193"/>
      <c r="C127" s="13"/>
      <c r="D127" s="194" t="s">
        <v>157</v>
      </c>
      <c r="E127" s="195" t="s">
        <v>1</v>
      </c>
      <c r="F127" s="196" t="s">
        <v>158</v>
      </c>
      <c r="G127" s="13"/>
      <c r="H127" s="197">
        <v>25</v>
      </c>
      <c r="I127" s="198"/>
      <c r="J127" s="13"/>
      <c r="K127" s="13"/>
      <c r="L127" s="193"/>
      <c r="M127" s="199"/>
      <c r="N127" s="200"/>
      <c r="O127" s="200"/>
      <c r="P127" s="200"/>
      <c r="Q127" s="200"/>
      <c r="R127" s="200"/>
      <c r="S127" s="200"/>
      <c r="T127" s="201"/>
      <c r="U127" s="13"/>
      <c r="V127" s="13"/>
      <c r="W127" s="13"/>
      <c r="X127" s="13"/>
      <c r="Y127" s="13"/>
      <c r="Z127" s="13"/>
      <c r="AA127" s="13"/>
      <c r="AB127" s="13"/>
      <c r="AC127" s="13"/>
      <c r="AD127" s="13"/>
      <c r="AE127" s="13"/>
      <c r="AT127" s="195" t="s">
        <v>157</v>
      </c>
      <c r="AU127" s="195" t="s">
        <v>87</v>
      </c>
      <c r="AV127" s="13" t="s">
        <v>87</v>
      </c>
      <c r="AW127" s="13" t="s">
        <v>32</v>
      </c>
      <c r="AX127" s="13" t="s">
        <v>77</v>
      </c>
      <c r="AY127" s="195" t="s">
        <v>148</v>
      </c>
    </row>
    <row r="128" s="14" customFormat="1">
      <c r="A128" s="14"/>
      <c r="B128" s="202"/>
      <c r="C128" s="14"/>
      <c r="D128" s="194" t="s">
        <v>157</v>
      </c>
      <c r="E128" s="203" t="s">
        <v>1</v>
      </c>
      <c r="F128" s="204" t="s">
        <v>159</v>
      </c>
      <c r="G128" s="14"/>
      <c r="H128" s="205">
        <v>25</v>
      </c>
      <c r="I128" s="206"/>
      <c r="J128" s="14"/>
      <c r="K128" s="14"/>
      <c r="L128" s="202"/>
      <c r="M128" s="207"/>
      <c r="N128" s="208"/>
      <c r="O128" s="208"/>
      <c r="P128" s="208"/>
      <c r="Q128" s="208"/>
      <c r="R128" s="208"/>
      <c r="S128" s="208"/>
      <c r="T128" s="209"/>
      <c r="U128" s="14"/>
      <c r="V128" s="14"/>
      <c r="W128" s="14"/>
      <c r="X128" s="14"/>
      <c r="Y128" s="14"/>
      <c r="Z128" s="14"/>
      <c r="AA128" s="14"/>
      <c r="AB128" s="14"/>
      <c r="AC128" s="14"/>
      <c r="AD128" s="14"/>
      <c r="AE128" s="14"/>
      <c r="AT128" s="203" t="s">
        <v>157</v>
      </c>
      <c r="AU128" s="203" t="s">
        <v>87</v>
      </c>
      <c r="AV128" s="14" t="s">
        <v>155</v>
      </c>
      <c r="AW128" s="14" t="s">
        <v>32</v>
      </c>
      <c r="AX128" s="14" t="s">
        <v>85</v>
      </c>
      <c r="AY128" s="203" t="s">
        <v>148</v>
      </c>
    </row>
    <row r="129" s="2" customFormat="1" ht="16.5" customHeight="1">
      <c r="A129" s="38"/>
      <c r="B129" s="179"/>
      <c r="C129" s="180" t="s">
        <v>87</v>
      </c>
      <c r="D129" s="180" t="s">
        <v>150</v>
      </c>
      <c r="E129" s="181" t="s">
        <v>160</v>
      </c>
      <c r="F129" s="182" t="s">
        <v>161</v>
      </c>
      <c r="G129" s="183" t="s">
        <v>153</v>
      </c>
      <c r="H129" s="184">
        <v>13</v>
      </c>
      <c r="I129" s="185"/>
      <c r="J129" s="186">
        <f>ROUND(I129*H129,2)</f>
        <v>0</v>
      </c>
      <c r="K129" s="182" t="s">
        <v>154</v>
      </c>
      <c r="L129" s="39"/>
      <c r="M129" s="187" t="s">
        <v>1</v>
      </c>
      <c r="N129" s="188" t="s">
        <v>42</v>
      </c>
      <c r="O129" s="77"/>
      <c r="P129" s="189">
        <f>O129*H129</f>
        <v>0</v>
      </c>
      <c r="Q129" s="189">
        <v>0</v>
      </c>
      <c r="R129" s="189">
        <f>Q129*H129</f>
        <v>0</v>
      </c>
      <c r="S129" s="189">
        <v>0.44</v>
      </c>
      <c r="T129" s="190">
        <f>S129*H129</f>
        <v>5.7199999999999998</v>
      </c>
      <c r="U129" s="38"/>
      <c r="V129" s="38"/>
      <c r="W129" s="38"/>
      <c r="X129" s="38"/>
      <c r="Y129" s="38"/>
      <c r="Z129" s="38"/>
      <c r="AA129" s="38"/>
      <c r="AB129" s="38"/>
      <c r="AC129" s="38"/>
      <c r="AD129" s="38"/>
      <c r="AE129" s="38"/>
      <c r="AR129" s="191" t="s">
        <v>155</v>
      </c>
      <c r="AT129" s="191" t="s">
        <v>150</v>
      </c>
      <c r="AU129" s="191" t="s">
        <v>87</v>
      </c>
      <c r="AY129" s="19" t="s">
        <v>148</v>
      </c>
      <c r="BE129" s="192">
        <f>IF(N129="základní",J129,0)</f>
        <v>0</v>
      </c>
      <c r="BF129" s="192">
        <f>IF(N129="snížená",J129,0)</f>
        <v>0</v>
      </c>
      <c r="BG129" s="192">
        <f>IF(N129="zákl. přenesená",J129,0)</f>
        <v>0</v>
      </c>
      <c r="BH129" s="192">
        <f>IF(N129="sníž. přenesená",J129,0)</f>
        <v>0</v>
      </c>
      <c r="BI129" s="192">
        <f>IF(N129="nulová",J129,0)</f>
        <v>0</v>
      </c>
      <c r="BJ129" s="19" t="s">
        <v>85</v>
      </c>
      <c r="BK129" s="192">
        <f>ROUND(I129*H129,2)</f>
        <v>0</v>
      </c>
      <c r="BL129" s="19" t="s">
        <v>155</v>
      </c>
      <c r="BM129" s="191" t="s">
        <v>162</v>
      </c>
    </row>
    <row r="130" s="2" customFormat="1" ht="16.5" customHeight="1">
      <c r="A130" s="38"/>
      <c r="B130" s="179"/>
      <c r="C130" s="180" t="s">
        <v>163</v>
      </c>
      <c r="D130" s="180" t="s">
        <v>150</v>
      </c>
      <c r="E130" s="181" t="s">
        <v>164</v>
      </c>
      <c r="F130" s="182" t="s">
        <v>165</v>
      </c>
      <c r="G130" s="183" t="s">
        <v>153</v>
      </c>
      <c r="H130" s="184">
        <v>25</v>
      </c>
      <c r="I130" s="185"/>
      <c r="J130" s="186">
        <f>ROUND(I130*H130,2)</f>
        <v>0</v>
      </c>
      <c r="K130" s="182" t="s">
        <v>154</v>
      </c>
      <c r="L130" s="39"/>
      <c r="M130" s="187" t="s">
        <v>1</v>
      </c>
      <c r="N130" s="188" t="s">
        <v>42</v>
      </c>
      <c r="O130" s="77"/>
      <c r="P130" s="189">
        <f>O130*H130</f>
        <v>0</v>
      </c>
      <c r="Q130" s="189">
        <v>0</v>
      </c>
      <c r="R130" s="189">
        <f>Q130*H130</f>
        <v>0</v>
      </c>
      <c r="S130" s="189">
        <v>0.57999999999999996</v>
      </c>
      <c r="T130" s="190">
        <f>S130*H130</f>
        <v>14.499999999999998</v>
      </c>
      <c r="U130" s="38"/>
      <c r="V130" s="38"/>
      <c r="W130" s="38"/>
      <c r="X130" s="38"/>
      <c r="Y130" s="38"/>
      <c r="Z130" s="38"/>
      <c r="AA130" s="38"/>
      <c r="AB130" s="38"/>
      <c r="AC130" s="38"/>
      <c r="AD130" s="38"/>
      <c r="AE130" s="38"/>
      <c r="AR130" s="191" t="s">
        <v>155</v>
      </c>
      <c r="AT130" s="191" t="s">
        <v>150</v>
      </c>
      <c r="AU130" s="191" t="s">
        <v>87</v>
      </c>
      <c r="AY130" s="19" t="s">
        <v>148</v>
      </c>
      <c r="BE130" s="192">
        <f>IF(N130="základní",J130,0)</f>
        <v>0</v>
      </c>
      <c r="BF130" s="192">
        <f>IF(N130="snížená",J130,0)</f>
        <v>0</v>
      </c>
      <c r="BG130" s="192">
        <f>IF(N130="zákl. přenesená",J130,0)</f>
        <v>0</v>
      </c>
      <c r="BH130" s="192">
        <f>IF(N130="sníž. přenesená",J130,0)</f>
        <v>0</v>
      </c>
      <c r="BI130" s="192">
        <f>IF(N130="nulová",J130,0)</f>
        <v>0</v>
      </c>
      <c r="BJ130" s="19" t="s">
        <v>85</v>
      </c>
      <c r="BK130" s="192">
        <f>ROUND(I130*H130,2)</f>
        <v>0</v>
      </c>
      <c r="BL130" s="19" t="s">
        <v>155</v>
      </c>
      <c r="BM130" s="191" t="s">
        <v>166</v>
      </c>
    </row>
    <row r="131" s="2" customFormat="1" ht="16.5" customHeight="1">
      <c r="A131" s="38"/>
      <c r="B131" s="179"/>
      <c r="C131" s="180" t="s">
        <v>155</v>
      </c>
      <c r="D131" s="180" t="s">
        <v>150</v>
      </c>
      <c r="E131" s="181" t="s">
        <v>164</v>
      </c>
      <c r="F131" s="182" t="s">
        <v>165</v>
      </c>
      <c r="G131" s="183" t="s">
        <v>153</v>
      </c>
      <c r="H131" s="184">
        <v>24</v>
      </c>
      <c r="I131" s="185"/>
      <c r="J131" s="186">
        <f>ROUND(I131*H131,2)</f>
        <v>0</v>
      </c>
      <c r="K131" s="182" t="s">
        <v>154</v>
      </c>
      <c r="L131" s="39"/>
      <c r="M131" s="187" t="s">
        <v>1</v>
      </c>
      <c r="N131" s="188" t="s">
        <v>42</v>
      </c>
      <c r="O131" s="77"/>
      <c r="P131" s="189">
        <f>O131*H131</f>
        <v>0</v>
      </c>
      <c r="Q131" s="189">
        <v>0</v>
      </c>
      <c r="R131" s="189">
        <f>Q131*H131</f>
        <v>0</v>
      </c>
      <c r="S131" s="189">
        <v>0.57999999999999996</v>
      </c>
      <c r="T131" s="190">
        <f>S131*H131</f>
        <v>13.919999999999998</v>
      </c>
      <c r="U131" s="38"/>
      <c r="V131" s="38"/>
      <c r="W131" s="38"/>
      <c r="X131" s="38"/>
      <c r="Y131" s="38"/>
      <c r="Z131" s="38"/>
      <c r="AA131" s="38"/>
      <c r="AB131" s="38"/>
      <c r="AC131" s="38"/>
      <c r="AD131" s="38"/>
      <c r="AE131" s="38"/>
      <c r="AR131" s="191" t="s">
        <v>155</v>
      </c>
      <c r="AT131" s="191" t="s">
        <v>150</v>
      </c>
      <c r="AU131" s="191" t="s">
        <v>87</v>
      </c>
      <c r="AY131" s="19" t="s">
        <v>148</v>
      </c>
      <c r="BE131" s="192">
        <f>IF(N131="základní",J131,0)</f>
        <v>0</v>
      </c>
      <c r="BF131" s="192">
        <f>IF(N131="snížená",J131,0)</f>
        <v>0</v>
      </c>
      <c r="BG131" s="192">
        <f>IF(N131="zákl. přenesená",J131,0)</f>
        <v>0</v>
      </c>
      <c r="BH131" s="192">
        <f>IF(N131="sníž. přenesená",J131,0)</f>
        <v>0</v>
      </c>
      <c r="BI131" s="192">
        <f>IF(N131="nulová",J131,0)</f>
        <v>0</v>
      </c>
      <c r="BJ131" s="19" t="s">
        <v>85</v>
      </c>
      <c r="BK131" s="192">
        <f>ROUND(I131*H131,2)</f>
        <v>0</v>
      </c>
      <c r="BL131" s="19" t="s">
        <v>155</v>
      </c>
      <c r="BM131" s="191" t="s">
        <v>167</v>
      </c>
    </row>
    <row r="132" s="2" customFormat="1" ht="16.5" customHeight="1">
      <c r="A132" s="38"/>
      <c r="B132" s="179"/>
      <c r="C132" s="180" t="s">
        <v>168</v>
      </c>
      <c r="D132" s="180" t="s">
        <v>150</v>
      </c>
      <c r="E132" s="181" t="s">
        <v>169</v>
      </c>
      <c r="F132" s="182" t="s">
        <v>170</v>
      </c>
      <c r="G132" s="183" t="s">
        <v>153</v>
      </c>
      <c r="H132" s="184">
        <v>24</v>
      </c>
      <c r="I132" s="185"/>
      <c r="J132" s="186">
        <f>ROUND(I132*H132,2)</f>
        <v>0</v>
      </c>
      <c r="K132" s="182" t="s">
        <v>154</v>
      </c>
      <c r="L132" s="39"/>
      <c r="M132" s="187" t="s">
        <v>1</v>
      </c>
      <c r="N132" s="188" t="s">
        <v>42</v>
      </c>
      <c r="O132" s="77"/>
      <c r="P132" s="189">
        <f>O132*H132</f>
        <v>0</v>
      </c>
      <c r="Q132" s="189">
        <v>0</v>
      </c>
      <c r="R132" s="189">
        <f>Q132*H132</f>
        <v>0</v>
      </c>
      <c r="S132" s="189">
        <v>0.33000000000000002</v>
      </c>
      <c r="T132" s="190">
        <f>S132*H132</f>
        <v>7.9199999999999999</v>
      </c>
      <c r="U132" s="38"/>
      <c r="V132" s="38"/>
      <c r="W132" s="38"/>
      <c r="X132" s="38"/>
      <c r="Y132" s="38"/>
      <c r="Z132" s="38"/>
      <c r="AA132" s="38"/>
      <c r="AB132" s="38"/>
      <c r="AC132" s="38"/>
      <c r="AD132" s="38"/>
      <c r="AE132" s="38"/>
      <c r="AR132" s="191" t="s">
        <v>155</v>
      </c>
      <c r="AT132" s="191" t="s">
        <v>150</v>
      </c>
      <c r="AU132" s="191" t="s">
        <v>87</v>
      </c>
      <c r="AY132" s="19" t="s">
        <v>148</v>
      </c>
      <c r="BE132" s="192">
        <f>IF(N132="základní",J132,0)</f>
        <v>0</v>
      </c>
      <c r="BF132" s="192">
        <f>IF(N132="snížená",J132,0)</f>
        <v>0</v>
      </c>
      <c r="BG132" s="192">
        <f>IF(N132="zákl. přenesená",J132,0)</f>
        <v>0</v>
      </c>
      <c r="BH132" s="192">
        <f>IF(N132="sníž. přenesená",J132,0)</f>
        <v>0</v>
      </c>
      <c r="BI132" s="192">
        <f>IF(N132="nulová",J132,0)</f>
        <v>0</v>
      </c>
      <c r="BJ132" s="19" t="s">
        <v>85</v>
      </c>
      <c r="BK132" s="192">
        <f>ROUND(I132*H132,2)</f>
        <v>0</v>
      </c>
      <c r="BL132" s="19" t="s">
        <v>155</v>
      </c>
      <c r="BM132" s="191" t="s">
        <v>171</v>
      </c>
    </row>
    <row r="133" s="13" customFormat="1">
      <c r="A133" s="13"/>
      <c r="B133" s="193"/>
      <c r="C133" s="13"/>
      <c r="D133" s="194" t="s">
        <v>157</v>
      </c>
      <c r="E133" s="195" t="s">
        <v>1</v>
      </c>
      <c r="F133" s="196" t="s">
        <v>172</v>
      </c>
      <c r="G133" s="13"/>
      <c r="H133" s="197">
        <v>24</v>
      </c>
      <c r="I133" s="198"/>
      <c r="J133" s="13"/>
      <c r="K133" s="13"/>
      <c r="L133" s="193"/>
      <c r="M133" s="199"/>
      <c r="N133" s="200"/>
      <c r="O133" s="200"/>
      <c r="P133" s="200"/>
      <c r="Q133" s="200"/>
      <c r="R133" s="200"/>
      <c r="S133" s="200"/>
      <c r="T133" s="201"/>
      <c r="U133" s="13"/>
      <c r="V133" s="13"/>
      <c r="W133" s="13"/>
      <c r="X133" s="13"/>
      <c r="Y133" s="13"/>
      <c r="Z133" s="13"/>
      <c r="AA133" s="13"/>
      <c r="AB133" s="13"/>
      <c r="AC133" s="13"/>
      <c r="AD133" s="13"/>
      <c r="AE133" s="13"/>
      <c r="AT133" s="195" t="s">
        <v>157</v>
      </c>
      <c r="AU133" s="195" t="s">
        <v>87</v>
      </c>
      <c r="AV133" s="13" t="s">
        <v>87</v>
      </c>
      <c r="AW133" s="13" t="s">
        <v>32</v>
      </c>
      <c r="AX133" s="13" t="s">
        <v>77</v>
      </c>
      <c r="AY133" s="195" t="s">
        <v>148</v>
      </c>
    </row>
    <row r="134" s="14" customFormat="1">
      <c r="A134" s="14"/>
      <c r="B134" s="202"/>
      <c r="C134" s="14"/>
      <c r="D134" s="194" t="s">
        <v>157</v>
      </c>
      <c r="E134" s="203" t="s">
        <v>1</v>
      </c>
      <c r="F134" s="204" t="s">
        <v>159</v>
      </c>
      <c r="G134" s="14"/>
      <c r="H134" s="205">
        <v>24</v>
      </c>
      <c r="I134" s="206"/>
      <c r="J134" s="14"/>
      <c r="K134" s="14"/>
      <c r="L134" s="202"/>
      <c r="M134" s="207"/>
      <c r="N134" s="208"/>
      <c r="O134" s="208"/>
      <c r="P134" s="208"/>
      <c r="Q134" s="208"/>
      <c r="R134" s="208"/>
      <c r="S134" s="208"/>
      <c r="T134" s="209"/>
      <c r="U134" s="14"/>
      <c r="V134" s="14"/>
      <c r="W134" s="14"/>
      <c r="X134" s="14"/>
      <c r="Y134" s="14"/>
      <c r="Z134" s="14"/>
      <c r="AA134" s="14"/>
      <c r="AB134" s="14"/>
      <c r="AC134" s="14"/>
      <c r="AD134" s="14"/>
      <c r="AE134" s="14"/>
      <c r="AT134" s="203" t="s">
        <v>157</v>
      </c>
      <c r="AU134" s="203" t="s">
        <v>87</v>
      </c>
      <c r="AV134" s="14" t="s">
        <v>155</v>
      </c>
      <c r="AW134" s="14" t="s">
        <v>32</v>
      </c>
      <c r="AX134" s="14" t="s">
        <v>85</v>
      </c>
      <c r="AY134" s="203" t="s">
        <v>148</v>
      </c>
    </row>
    <row r="135" s="2" customFormat="1" ht="16.5" customHeight="1">
      <c r="A135" s="38"/>
      <c r="B135" s="179"/>
      <c r="C135" s="180" t="s">
        <v>173</v>
      </c>
      <c r="D135" s="180" t="s">
        <v>150</v>
      </c>
      <c r="E135" s="181" t="s">
        <v>174</v>
      </c>
      <c r="F135" s="182" t="s">
        <v>175</v>
      </c>
      <c r="G135" s="183" t="s">
        <v>153</v>
      </c>
      <c r="H135" s="184">
        <v>13</v>
      </c>
      <c r="I135" s="185"/>
      <c r="J135" s="186">
        <f>ROUND(I135*H135,2)</f>
        <v>0</v>
      </c>
      <c r="K135" s="182" t="s">
        <v>154</v>
      </c>
      <c r="L135" s="39"/>
      <c r="M135" s="187" t="s">
        <v>1</v>
      </c>
      <c r="N135" s="188" t="s">
        <v>42</v>
      </c>
      <c r="O135" s="77"/>
      <c r="P135" s="189">
        <f>O135*H135</f>
        <v>0</v>
      </c>
      <c r="Q135" s="189">
        <v>0</v>
      </c>
      <c r="R135" s="189">
        <f>Q135*H135</f>
        <v>0</v>
      </c>
      <c r="S135" s="189">
        <v>0.316</v>
      </c>
      <c r="T135" s="190">
        <f>S135*H135</f>
        <v>4.1079999999999997</v>
      </c>
      <c r="U135" s="38"/>
      <c r="V135" s="38"/>
      <c r="W135" s="38"/>
      <c r="X135" s="38"/>
      <c r="Y135" s="38"/>
      <c r="Z135" s="38"/>
      <c r="AA135" s="38"/>
      <c r="AB135" s="38"/>
      <c r="AC135" s="38"/>
      <c r="AD135" s="38"/>
      <c r="AE135" s="38"/>
      <c r="AR135" s="191" t="s">
        <v>155</v>
      </c>
      <c r="AT135" s="191" t="s">
        <v>150</v>
      </c>
      <c r="AU135" s="191" t="s">
        <v>87</v>
      </c>
      <c r="AY135" s="19" t="s">
        <v>148</v>
      </c>
      <c r="BE135" s="192">
        <f>IF(N135="základní",J135,0)</f>
        <v>0</v>
      </c>
      <c r="BF135" s="192">
        <f>IF(N135="snížená",J135,0)</f>
        <v>0</v>
      </c>
      <c r="BG135" s="192">
        <f>IF(N135="zákl. přenesená",J135,0)</f>
        <v>0</v>
      </c>
      <c r="BH135" s="192">
        <f>IF(N135="sníž. přenesená",J135,0)</f>
        <v>0</v>
      </c>
      <c r="BI135" s="192">
        <f>IF(N135="nulová",J135,0)</f>
        <v>0</v>
      </c>
      <c r="BJ135" s="19" t="s">
        <v>85</v>
      </c>
      <c r="BK135" s="192">
        <f>ROUND(I135*H135,2)</f>
        <v>0</v>
      </c>
      <c r="BL135" s="19" t="s">
        <v>155</v>
      </c>
      <c r="BM135" s="191" t="s">
        <v>176</v>
      </c>
    </row>
    <row r="136" s="13" customFormat="1">
      <c r="A136" s="13"/>
      <c r="B136" s="193"/>
      <c r="C136" s="13"/>
      <c r="D136" s="194" t="s">
        <v>157</v>
      </c>
      <c r="E136" s="195" t="s">
        <v>1</v>
      </c>
      <c r="F136" s="196" t="s">
        <v>177</v>
      </c>
      <c r="G136" s="13"/>
      <c r="H136" s="197">
        <v>13</v>
      </c>
      <c r="I136" s="198"/>
      <c r="J136" s="13"/>
      <c r="K136" s="13"/>
      <c r="L136" s="193"/>
      <c r="M136" s="199"/>
      <c r="N136" s="200"/>
      <c r="O136" s="200"/>
      <c r="P136" s="200"/>
      <c r="Q136" s="200"/>
      <c r="R136" s="200"/>
      <c r="S136" s="200"/>
      <c r="T136" s="201"/>
      <c r="U136" s="13"/>
      <c r="V136" s="13"/>
      <c r="W136" s="13"/>
      <c r="X136" s="13"/>
      <c r="Y136" s="13"/>
      <c r="Z136" s="13"/>
      <c r="AA136" s="13"/>
      <c r="AB136" s="13"/>
      <c r="AC136" s="13"/>
      <c r="AD136" s="13"/>
      <c r="AE136" s="13"/>
      <c r="AT136" s="195" t="s">
        <v>157</v>
      </c>
      <c r="AU136" s="195" t="s">
        <v>87</v>
      </c>
      <c r="AV136" s="13" t="s">
        <v>87</v>
      </c>
      <c r="AW136" s="13" t="s">
        <v>32</v>
      </c>
      <c r="AX136" s="13" t="s">
        <v>77</v>
      </c>
      <c r="AY136" s="195" t="s">
        <v>148</v>
      </c>
    </row>
    <row r="137" s="14" customFormat="1">
      <c r="A137" s="14"/>
      <c r="B137" s="202"/>
      <c r="C137" s="14"/>
      <c r="D137" s="194" t="s">
        <v>157</v>
      </c>
      <c r="E137" s="203" t="s">
        <v>1</v>
      </c>
      <c r="F137" s="204" t="s">
        <v>159</v>
      </c>
      <c r="G137" s="14"/>
      <c r="H137" s="205">
        <v>13</v>
      </c>
      <c r="I137" s="206"/>
      <c r="J137" s="14"/>
      <c r="K137" s="14"/>
      <c r="L137" s="202"/>
      <c r="M137" s="207"/>
      <c r="N137" s="208"/>
      <c r="O137" s="208"/>
      <c r="P137" s="208"/>
      <c r="Q137" s="208"/>
      <c r="R137" s="208"/>
      <c r="S137" s="208"/>
      <c r="T137" s="209"/>
      <c r="U137" s="14"/>
      <c r="V137" s="14"/>
      <c r="W137" s="14"/>
      <c r="X137" s="14"/>
      <c r="Y137" s="14"/>
      <c r="Z137" s="14"/>
      <c r="AA137" s="14"/>
      <c r="AB137" s="14"/>
      <c r="AC137" s="14"/>
      <c r="AD137" s="14"/>
      <c r="AE137" s="14"/>
      <c r="AT137" s="203" t="s">
        <v>157</v>
      </c>
      <c r="AU137" s="203" t="s">
        <v>87</v>
      </c>
      <c r="AV137" s="14" t="s">
        <v>155</v>
      </c>
      <c r="AW137" s="14" t="s">
        <v>32</v>
      </c>
      <c r="AX137" s="14" t="s">
        <v>85</v>
      </c>
      <c r="AY137" s="203" t="s">
        <v>148</v>
      </c>
    </row>
    <row r="138" s="2" customFormat="1" ht="16.5" customHeight="1">
      <c r="A138" s="38"/>
      <c r="B138" s="179"/>
      <c r="C138" s="180" t="s">
        <v>178</v>
      </c>
      <c r="D138" s="180" t="s">
        <v>150</v>
      </c>
      <c r="E138" s="181" t="s">
        <v>179</v>
      </c>
      <c r="F138" s="182" t="s">
        <v>180</v>
      </c>
      <c r="G138" s="183" t="s">
        <v>181</v>
      </c>
      <c r="H138" s="184">
        <v>50</v>
      </c>
      <c r="I138" s="185"/>
      <c r="J138" s="186">
        <f>ROUND(I138*H138,2)</f>
        <v>0</v>
      </c>
      <c r="K138" s="182" t="s">
        <v>154</v>
      </c>
      <c r="L138" s="39"/>
      <c r="M138" s="187" t="s">
        <v>1</v>
      </c>
      <c r="N138" s="188" t="s">
        <v>42</v>
      </c>
      <c r="O138" s="77"/>
      <c r="P138" s="189">
        <f>O138*H138</f>
        <v>0</v>
      </c>
      <c r="Q138" s="189">
        <v>0</v>
      </c>
      <c r="R138" s="189">
        <f>Q138*H138</f>
        <v>0</v>
      </c>
      <c r="S138" s="189">
        <v>0.20499999999999999</v>
      </c>
      <c r="T138" s="190">
        <f>S138*H138</f>
        <v>10.25</v>
      </c>
      <c r="U138" s="38"/>
      <c r="V138" s="38"/>
      <c r="W138" s="38"/>
      <c r="X138" s="38"/>
      <c r="Y138" s="38"/>
      <c r="Z138" s="38"/>
      <c r="AA138" s="38"/>
      <c r="AB138" s="38"/>
      <c r="AC138" s="38"/>
      <c r="AD138" s="38"/>
      <c r="AE138" s="38"/>
      <c r="AR138" s="191" t="s">
        <v>155</v>
      </c>
      <c r="AT138" s="191" t="s">
        <v>150</v>
      </c>
      <c r="AU138" s="191" t="s">
        <v>87</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155</v>
      </c>
      <c r="BM138" s="191" t="s">
        <v>182</v>
      </c>
    </row>
    <row r="139" s="2" customFormat="1">
      <c r="A139" s="38"/>
      <c r="B139" s="39"/>
      <c r="C139" s="38"/>
      <c r="D139" s="194" t="s">
        <v>183</v>
      </c>
      <c r="E139" s="38"/>
      <c r="F139" s="210" t="s">
        <v>184</v>
      </c>
      <c r="G139" s="38"/>
      <c r="H139" s="38"/>
      <c r="I139" s="211"/>
      <c r="J139" s="38"/>
      <c r="K139" s="38"/>
      <c r="L139" s="39"/>
      <c r="M139" s="212"/>
      <c r="N139" s="213"/>
      <c r="O139" s="77"/>
      <c r="P139" s="77"/>
      <c r="Q139" s="77"/>
      <c r="R139" s="77"/>
      <c r="S139" s="77"/>
      <c r="T139" s="78"/>
      <c r="U139" s="38"/>
      <c r="V139" s="38"/>
      <c r="W139" s="38"/>
      <c r="X139" s="38"/>
      <c r="Y139" s="38"/>
      <c r="Z139" s="38"/>
      <c r="AA139" s="38"/>
      <c r="AB139" s="38"/>
      <c r="AC139" s="38"/>
      <c r="AD139" s="38"/>
      <c r="AE139" s="38"/>
      <c r="AT139" s="19" t="s">
        <v>183</v>
      </c>
      <c r="AU139" s="19" t="s">
        <v>87</v>
      </c>
    </row>
    <row r="140" s="13" customFormat="1">
      <c r="A140" s="13"/>
      <c r="B140" s="193"/>
      <c r="C140" s="13"/>
      <c r="D140" s="194" t="s">
        <v>157</v>
      </c>
      <c r="E140" s="195" t="s">
        <v>1</v>
      </c>
      <c r="F140" s="196" t="s">
        <v>185</v>
      </c>
      <c r="G140" s="13"/>
      <c r="H140" s="197">
        <v>50</v>
      </c>
      <c r="I140" s="198"/>
      <c r="J140" s="13"/>
      <c r="K140" s="13"/>
      <c r="L140" s="193"/>
      <c r="M140" s="199"/>
      <c r="N140" s="200"/>
      <c r="O140" s="200"/>
      <c r="P140" s="200"/>
      <c r="Q140" s="200"/>
      <c r="R140" s="200"/>
      <c r="S140" s="200"/>
      <c r="T140" s="201"/>
      <c r="U140" s="13"/>
      <c r="V140" s="13"/>
      <c r="W140" s="13"/>
      <c r="X140" s="13"/>
      <c r="Y140" s="13"/>
      <c r="Z140" s="13"/>
      <c r="AA140" s="13"/>
      <c r="AB140" s="13"/>
      <c r="AC140" s="13"/>
      <c r="AD140" s="13"/>
      <c r="AE140" s="13"/>
      <c r="AT140" s="195" t="s">
        <v>157</v>
      </c>
      <c r="AU140" s="195" t="s">
        <v>87</v>
      </c>
      <c r="AV140" s="13" t="s">
        <v>87</v>
      </c>
      <c r="AW140" s="13" t="s">
        <v>32</v>
      </c>
      <c r="AX140" s="13" t="s">
        <v>77</v>
      </c>
      <c r="AY140" s="195" t="s">
        <v>148</v>
      </c>
    </row>
    <row r="141" s="14" customFormat="1">
      <c r="A141" s="14"/>
      <c r="B141" s="202"/>
      <c r="C141" s="14"/>
      <c r="D141" s="194" t="s">
        <v>157</v>
      </c>
      <c r="E141" s="203" t="s">
        <v>1</v>
      </c>
      <c r="F141" s="204" t="s">
        <v>159</v>
      </c>
      <c r="G141" s="14"/>
      <c r="H141" s="205">
        <v>50</v>
      </c>
      <c r="I141" s="206"/>
      <c r="J141" s="14"/>
      <c r="K141" s="14"/>
      <c r="L141" s="202"/>
      <c r="M141" s="207"/>
      <c r="N141" s="208"/>
      <c r="O141" s="208"/>
      <c r="P141" s="208"/>
      <c r="Q141" s="208"/>
      <c r="R141" s="208"/>
      <c r="S141" s="208"/>
      <c r="T141" s="209"/>
      <c r="U141" s="14"/>
      <c r="V141" s="14"/>
      <c r="W141" s="14"/>
      <c r="X141" s="14"/>
      <c r="Y141" s="14"/>
      <c r="Z141" s="14"/>
      <c r="AA141" s="14"/>
      <c r="AB141" s="14"/>
      <c r="AC141" s="14"/>
      <c r="AD141" s="14"/>
      <c r="AE141" s="14"/>
      <c r="AT141" s="203" t="s">
        <v>157</v>
      </c>
      <c r="AU141" s="203" t="s">
        <v>87</v>
      </c>
      <c r="AV141" s="14" t="s">
        <v>155</v>
      </c>
      <c r="AW141" s="14" t="s">
        <v>32</v>
      </c>
      <c r="AX141" s="14" t="s">
        <v>85</v>
      </c>
      <c r="AY141" s="203" t="s">
        <v>148</v>
      </c>
    </row>
    <row r="142" s="2" customFormat="1" ht="16.5" customHeight="1">
      <c r="A142" s="38"/>
      <c r="B142" s="179"/>
      <c r="C142" s="180" t="s">
        <v>186</v>
      </c>
      <c r="D142" s="180" t="s">
        <v>150</v>
      </c>
      <c r="E142" s="181" t="s">
        <v>187</v>
      </c>
      <c r="F142" s="182" t="s">
        <v>188</v>
      </c>
      <c r="G142" s="183" t="s">
        <v>181</v>
      </c>
      <c r="H142" s="184">
        <v>13.5</v>
      </c>
      <c r="I142" s="185"/>
      <c r="J142" s="186">
        <f>ROUND(I142*H142,2)</f>
        <v>0</v>
      </c>
      <c r="K142" s="182" t="s">
        <v>154</v>
      </c>
      <c r="L142" s="39"/>
      <c r="M142" s="187" t="s">
        <v>1</v>
      </c>
      <c r="N142" s="188" t="s">
        <v>42</v>
      </c>
      <c r="O142" s="77"/>
      <c r="P142" s="189">
        <f>O142*H142</f>
        <v>0</v>
      </c>
      <c r="Q142" s="189">
        <v>0</v>
      </c>
      <c r="R142" s="189">
        <f>Q142*H142</f>
        <v>0</v>
      </c>
      <c r="S142" s="189">
        <v>0.11500000000000001</v>
      </c>
      <c r="T142" s="190">
        <f>S142*H142</f>
        <v>1.5525</v>
      </c>
      <c r="U142" s="38"/>
      <c r="V142" s="38"/>
      <c r="W142" s="38"/>
      <c r="X142" s="38"/>
      <c r="Y142" s="38"/>
      <c r="Z142" s="38"/>
      <c r="AA142" s="38"/>
      <c r="AB142" s="38"/>
      <c r="AC142" s="38"/>
      <c r="AD142" s="38"/>
      <c r="AE142" s="38"/>
      <c r="AR142" s="191" t="s">
        <v>155</v>
      </c>
      <c r="AT142" s="191" t="s">
        <v>150</v>
      </c>
      <c r="AU142" s="191" t="s">
        <v>87</v>
      </c>
      <c r="AY142" s="19" t="s">
        <v>148</v>
      </c>
      <c r="BE142" s="192">
        <f>IF(N142="základní",J142,0)</f>
        <v>0</v>
      </c>
      <c r="BF142" s="192">
        <f>IF(N142="snížená",J142,0)</f>
        <v>0</v>
      </c>
      <c r="BG142" s="192">
        <f>IF(N142="zákl. přenesená",J142,0)</f>
        <v>0</v>
      </c>
      <c r="BH142" s="192">
        <f>IF(N142="sníž. přenesená",J142,0)</f>
        <v>0</v>
      </c>
      <c r="BI142" s="192">
        <f>IF(N142="nulová",J142,0)</f>
        <v>0</v>
      </c>
      <c r="BJ142" s="19" t="s">
        <v>85</v>
      </c>
      <c r="BK142" s="192">
        <f>ROUND(I142*H142,2)</f>
        <v>0</v>
      </c>
      <c r="BL142" s="19" t="s">
        <v>155</v>
      </c>
      <c r="BM142" s="191" t="s">
        <v>189</v>
      </c>
    </row>
    <row r="143" s="2" customFormat="1">
      <c r="A143" s="38"/>
      <c r="B143" s="39"/>
      <c r="C143" s="38"/>
      <c r="D143" s="194" t="s">
        <v>183</v>
      </c>
      <c r="E143" s="38"/>
      <c r="F143" s="210" t="s">
        <v>190</v>
      </c>
      <c r="G143" s="38"/>
      <c r="H143" s="38"/>
      <c r="I143" s="211"/>
      <c r="J143" s="38"/>
      <c r="K143" s="38"/>
      <c r="L143" s="39"/>
      <c r="M143" s="212"/>
      <c r="N143" s="213"/>
      <c r="O143" s="77"/>
      <c r="P143" s="77"/>
      <c r="Q143" s="77"/>
      <c r="R143" s="77"/>
      <c r="S143" s="77"/>
      <c r="T143" s="78"/>
      <c r="U143" s="38"/>
      <c r="V143" s="38"/>
      <c r="W143" s="38"/>
      <c r="X143" s="38"/>
      <c r="Y143" s="38"/>
      <c r="Z143" s="38"/>
      <c r="AA143" s="38"/>
      <c r="AB143" s="38"/>
      <c r="AC143" s="38"/>
      <c r="AD143" s="38"/>
      <c r="AE143" s="38"/>
      <c r="AT143" s="19" t="s">
        <v>183</v>
      </c>
      <c r="AU143" s="19" t="s">
        <v>87</v>
      </c>
    </row>
    <row r="144" s="13" customFormat="1">
      <c r="A144" s="13"/>
      <c r="B144" s="193"/>
      <c r="C144" s="13"/>
      <c r="D144" s="194" t="s">
        <v>157</v>
      </c>
      <c r="E144" s="195" t="s">
        <v>1</v>
      </c>
      <c r="F144" s="196" t="s">
        <v>191</v>
      </c>
      <c r="G144" s="13"/>
      <c r="H144" s="197">
        <v>13.5</v>
      </c>
      <c r="I144" s="198"/>
      <c r="J144" s="13"/>
      <c r="K144" s="13"/>
      <c r="L144" s="193"/>
      <c r="M144" s="199"/>
      <c r="N144" s="200"/>
      <c r="O144" s="200"/>
      <c r="P144" s="200"/>
      <c r="Q144" s="200"/>
      <c r="R144" s="200"/>
      <c r="S144" s="200"/>
      <c r="T144" s="201"/>
      <c r="U144" s="13"/>
      <c r="V144" s="13"/>
      <c r="W144" s="13"/>
      <c r="X144" s="13"/>
      <c r="Y144" s="13"/>
      <c r="Z144" s="13"/>
      <c r="AA144" s="13"/>
      <c r="AB144" s="13"/>
      <c r="AC144" s="13"/>
      <c r="AD144" s="13"/>
      <c r="AE144" s="13"/>
      <c r="AT144" s="195" t="s">
        <v>157</v>
      </c>
      <c r="AU144" s="195" t="s">
        <v>87</v>
      </c>
      <c r="AV144" s="13" t="s">
        <v>87</v>
      </c>
      <c r="AW144" s="13" t="s">
        <v>32</v>
      </c>
      <c r="AX144" s="13" t="s">
        <v>77</v>
      </c>
      <c r="AY144" s="195" t="s">
        <v>148</v>
      </c>
    </row>
    <row r="145" s="14" customFormat="1">
      <c r="A145" s="14"/>
      <c r="B145" s="202"/>
      <c r="C145" s="14"/>
      <c r="D145" s="194" t="s">
        <v>157</v>
      </c>
      <c r="E145" s="203" t="s">
        <v>1</v>
      </c>
      <c r="F145" s="204" t="s">
        <v>159</v>
      </c>
      <c r="G145" s="14"/>
      <c r="H145" s="205">
        <v>13.5</v>
      </c>
      <c r="I145" s="206"/>
      <c r="J145" s="14"/>
      <c r="K145" s="14"/>
      <c r="L145" s="202"/>
      <c r="M145" s="207"/>
      <c r="N145" s="208"/>
      <c r="O145" s="208"/>
      <c r="P145" s="208"/>
      <c r="Q145" s="208"/>
      <c r="R145" s="208"/>
      <c r="S145" s="208"/>
      <c r="T145" s="209"/>
      <c r="U145" s="14"/>
      <c r="V145" s="14"/>
      <c r="W145" s="14"/>
      <c r="X145" s="14"/>
      <c r="Y145" s="14"/>
      <c r="Z145" s="14"/>
      <c r="AA145" s="14"/>
      <c r="AB145" s="14"/>
      <c r="AC145" s="14"/>
      <c r="AD145" s="14"/>
      <c r="AE145" s="14"/>
      <c r="AT145" s="203" t="s">
        <v>157</v>
      </c>
      <c r="AU145" s="203" t="s">
        <v>87</v>
      </c>
      <c r="AV145" s="14" t="s">
        <v>155</v>
      </c>
      <c r="AW145" s="14" t="s">
        <v>32</v>
      </c>
      <c r="AX145" s="14" t="s">
        <v>85</v>
      </c>
      <c r="AY145" s="203" t="s">
        <v>148</v>
      </c>
    </row>
    <row r="146" s="2" customFormat="1" ht="21.75" customHeight="1">
      <c r="A146" s="38"/>
      <c r="B146" s="179"/>
      <c r="C146" s="180" t="s">
        <v>192</v>
      </c>
      <c r="D146" s="180" t="s">
        <v>150</v>
      </c>
      <c r="E146" s="181" t="s">
        <v>193</v>
      </c>
      <c r="F146" s="182" t="s">
        <v>194</v>
      </c>
      <c r="G146" s="183" t="s">
        <v>195</v>
      </c>
      <c r="H146" s="184">
        <v>40.380000000000003</v>
      </c>
      <c r="I146" s="185"/>
      <c r="J146" s="186">
        <f>ROUND(I146*H146,2)</f>
        <v>0</v>
      </c>
      <c r="K146" s="182" t="s">
        <v>154</v>
      </c>
      <c r="L146" s="39"/>
      <c r="M146" s="187" t="s">
        <v>1</v>
      </c>
      <c r="N146" s="188" t="s">
        <v>42</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155</v>
      </c>
      <c r="AT146" s="191" t="s">
        <v>150</v>
      </c>
      <c r="AU146" s="191" t="s">
        <v>87</v>
      </c>
      <c r="AY146" s="19" t="s">
        <v>148</v>
      </c>
      <c r="BE146" s="192">
        <f>IF(N146="základní",J146,0)</f>
        <v>0</v>
      </c>
      <c r="BF146" s="192">
        <f>IF(N146="snížená",J146,0)</f>
        <v>0</v>
      </c>
      <c r="BG146" s="192">
        <f>IF(N146="zákl. přenesená",J146,0)</f>
        <v>0</v>
      </c>
      <c r="BH146" s="192">
        <f>IF(N146="sníž. přenesená",J146,0)</f>
        <v>0</v>
      </c>
      <c r="BI146" s="192">
        <f>IF(N146="nulová",J146,0)</f>
        <v>0</v>
      </c>
      <c r="BJ146" s="19" t="s">
        <v>85</v>
      </c>
      <c r="BK146" s="192">
        <f>ROUND(I146*H146,2)</f>
        <v>0</v>
      </c>
      <c r="BL146" s="19" t="s">
        <v>155</v>
      </c>
      <c r="BM146" s="191" t="s">
        <v>196</v>
      </c>
    </row>
    <row r="147" s="2" customFormat="1">
      <c r="A147" s="38"/>
      <c r="B147" s="39"/>
      <c r="C147" s="38"/>
      <c r="D147" s="194" t="s">
        <v>183</v>
      </c>
      <c r="E147" s="38"/>
      <c r="F147" s="210" t="s">
        <v>197</v>
      </c>
      <c r="G147" s="38"/>
      <c r="H147" s="38"/>
      <c r="I147" s="211"/>
      <c r="J147" s="38"/>
      <c r="K147" s="38"/>
      <c r="L147" s="39"/>
      <c r="M147" s="212"/>
      <c r="N147" s="213"/>
      <c r="O147" s="77"/>
      <c r="P147" s="77"/>
      <c r="Q147" s="77"/>
      <c r="R147" s="77"/>
      <c r="S147" s="77"/>
      <c r="T147" s="78"/>
      <c r="U147" s="38"/>
      <c r="V147" s="38"/>
      <c r="W147" s="38"/>
      <c r="X147" s="38"/>
      <c r="Y147" s="38"/>
      <c r="Z147" s="38"/>
      <c r="AA147" s="38"/>
      <c r="AB147" s="38"/>
      <c r="AC147" s="38"/>
      <c r="AD147" s="38"/>
      <c r="AE147" s="38"/>
      <c r="AT147" s="19" t="s">
        <v>183</v>
      </c>
      <c r="AU147" s="19" t="s">
        <v>87</v>
      </c>
    </row>
    <row r="148" s="13" customFormat="1">
      <c r="A148" s="13"/>
      <c r="B148" s="193"/>
      <c r="C148" s="13"/>
      <c r="D148" s="194" t="s">
        <v>157</v>
      </c>
      <c r="E148" s="195" t="s">
        <v>1</v>
      </c>
      <c r="F148" s="196" t="s">
        <v>198</v>
      </c>
      <c r="G148" s="13"/>
      <c r="H148" s="197">
        <v>17.760000000000002</v>
      </c>
      <c r="I148" s="198"/>
      <c r="J148" s="13"/>
      <c r="K148" s="13"/>
      <c r="L148" s="193"/>
      <c r="M148" s="199"/>
      <c r="N148" s="200"/>
      <c r="O148" s="200"/>
      <c r="P148" s="200"/>
      <c r="Q148" s="200"/>
      <c r="R148" s="200"/>
      <c r="S148" s="200"/>
      <c r="T148" s="201"/>
      <c r="U148" s="13"/>
      <c r="V148" s="13"/>
      <c r="W148" s="13"/>
      <c r="X148" s="13"/>
      <c r="Y148" s="13"/>
      <c r="Z148" s="13"/>
      <c r="AA148" s="13"/>
      <c r="AB148" s="13"/>
      <c r="AC148" s="13"/>
      <c r="AD148" s="13"/>
      <c r="AE148" s="13"/>
      <c r="AT148" s="195" t="s">
        <v>157</v>
      </c>
      <c r="AU148" s="195" t="s">
        <v>87</v>
      </c>
      <c r="AV148" s="13" t="s">
        <v>87</v>
      </c>
      <c r="AW148" s="13" t="s">
        <v>32</v>
      </c>
      <c r="AX148" s="13" t="s">
        <v>77</v>
      </c>
      <c r="AY148" s="195" t="s">
        <v>148</v>
      </c>
    </row>
    <row r="149" s="13" customFormat="1">
      <c r="A149" s="13"/>
      <c r="B149" s="193"/>
      <c r="C149" s="13"/>
      <c r="D149" s="194" t="s">
        <v>157</v>
      </c>
      <c r="E149" s="195" t="s">
        <v>1</v>
      </c>
      <c r="F149" s="196" t="s">
        <v>199</v>
      </c>
      <c r="G149" s="13"/>
      <c r="H149" s="197">
        <v>6.1200000000000001</v>
      </c>
      <c r="I149" s="198"/>
      <c r="J149" s="13"/>
      <c r="K149" s="13"/>
      <c r="L149" s="193"/>
      <c r="M149" s="199"/>
      <c r="N149" s="200"/>
      <c r="O149" s="200"/>
      <c r="P149" s="200"/>
      <c r="Q149" s="200"/>
      <c r="R149" s="200"/>
      <c r="S149" s="200"/>
      <c r="T149" s="201"/>
      <c r="U149" s="13"/>
      <c r="V149" s="13"/>
      <c r="W149" s="13"/>
      <c r="X149" s="13"/>
      <c r="Y149" s="13"/>
      <c r="Z149" s="13"/>
      <c r="AA149" s="13"/>
      <c r="AB149" s="13"/>
      <c r="AC149" s="13"/>
      <c r="AD149" s="13"/>
      <c r="AE149" s="13"/>
      <c r="AT149" s="195" t="s">
        <v>157</v>
      </c>
      <c r="AU149" s="195" t="s">
        <v>87</v>
      </c>
      <c r="AV149" s="13" t="s">
        <v>87</v>
      </c>
      <c r="AW149" s="13" t="s">
        <v>32</v>
      </c>
      <c r="AX149" s="13" t="s">
        <v>77</v>
      </c>
      <c r="AY149" s="195" t="s">
        <v>148</v>
      </c>
    </row>
    <row r="150" s="13" customFormat="1">
      <c r="A150" s="13"/>
      <c r="B150" s="193"/>
      <c r="C150" s="13"/>
      <c r="D150" s="194" t="s">
        <v>157</v>
      </c>
      <c r="E150" s="195" t="s">
        <v>1</v>
      </c>
      <c r="F150" s="196" t="s">
        <v>200</v>
      </c>
      <c r="G150" s="13"/>
      <c r="H150" s="197">
        <v>16.5</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87</v>
      </c>
      <c r="AV150" s="13" t="s">
        <v>87</v>
      </c>
      <c r="AW150" s="13" t="s">
        <v>32</v>
      </c>
      <c r="AX150" s="13" t="s">
        <v>77</v>
      </c>
      <c r="AY150" s="195" t="s">
        <v>148</v>
      </c>
    </row>
    <row r="151" s="14" customFormat="1">
      <c r="A151" s="14"/>
      <c r="B151" s="202"/>
      <c r="C151" s="14"/>
      <c r="D151" s="194" t="s">
        <v>157</v>
      </c>
      <c r="E151" s="203" t="s">
        <v>1</v>
      </c>
      <c r="F151" s="204" t="s">
        <v>159</v>
      </c>
      <c r="G151" s="14"/>
      <c r="H151" s="205">
        <v>40.380000000000003</v>
      </c>
      <c r="I151" s="206"/>
      <c r="J151" s="14"/>
      <c r="K151" s="14"/>
      <c r="L151" s="202"/>
      <c r="M151" s="207"/>
      <c r="N151" s="208"/>
      <c r="O151" s="208"/>
      <c r="P151" s="208"/>
      <c r="Q151" s="208"/>
      <c r="R151" s="208"/>
      <c r="S151" s="208"/>
      <c r="T151" s="209"/>
      <c r="U151" s="14"/>
      <c r="V151" s="14"/>
      <c r="W151" s="14"/>
      <c r="X151" s="14"/>
      <c r="Y151" s="14"/>
      <c r="Z151" s="14"/>
      <c r="AA151" s="14"/>
      <c r="AB151" s="14"/>
      <c r="AC151" s="14"/>
      <c r="AD151" s="14"/>
      <c r="AE151" s="14"/>
      <c r="AT151" s="203" t="s">
        <v>157</v>
      </c>
      <c r="AU151" s="203" t="s">
        <v>87</v>
      </c>
      <c r="AV151" s="14" t="s">
        <v>155</v>
      </c>
      <c r="AW151" s="14" t="s">
        <v>32</v>
      </c>
      <c r="AX151" s="14" t="s">
        <v>85</v>
      </c>
      <c r="AY151" s="203" t="s">
        <v>148</v>
      </c>
    </row>
    <row r="152" s="2" customFormat="1" ht="21.75" customHeight="1">
      <c r="A152" s="38"/>
      <c r="B152" s="179"/>
      <c r="C152" s="180" t="s">
        <v>201</v>
      </c>
      <c r="D152" s="180" t="s">
        <v>150</v>
      </c>
      <c r="E152" s="181" t="s">
        <v>202</v>
      </c>
      <c r="F152" s="182" t="s">
        <v>203</v>
      </c>
      <c r="G152" s="183" t="s">
        <v>195</v>
      </c>
      <c r="H152" s="184">
        <v>40.380000000000003</v>
      </c>
      <c r="I152" s="185"/>
      <c r="J152" s="186">
        <f>ROUND(I152*H152,2)</f>
        <v>0</v>
      </c>
      <c r="K152" s="182" t="s">
        <v>154</v>
      </c>
      <c r="L152" s="39"/>
      <c r="M152" s="187" t="s">
        <v>1</v>
      </c>
      <c r="N152" s="188"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155</v>
      </c>
      <c r="AT152" s="191" t="s">
        <v>150</v>
      </c>
      <c r="AU152" s="191" t="s">
        <v>87</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204</v>
      </c>
    </row>
    <row r="153" s="13" customFormat="1">
      <c r="A153" s="13"/>
      <c r="B153" s="193"/>
      <c r="C153" s="13"/>
      <c r="D153" s="194" t="s">
        <v>157</v>
      </c>
      <c r="E153" s="195" t="s">
        <v>1</v>
      </c>
      <c r="F153" s="196" t="s">
        <v>198</v>
      </c>
      <c r="G153" s="13"/>
      <c r="H153" s="197">
        <v>17.760000000000002</v>
      </c>
      <c r="I153" s="198"/>
      <c r="J153" s="13"/>
      <c r="K153" s="13"/>
      <c r="L153" s="193"/>
      <c r="M153" s="199"/>
      <c r="N153" s="200"/>
      <c r="O153" s="200"/>
      <c r="P153" s="200"/>
      <c r="Q153" s="200"/>
      <c r="R153" s="200"/>
      <c r="S153" s="200"/>
      <c r="T153" s="201"/>
      <c r="U153" s="13"/>
      <c r="V153" s="13"/>
      <c r="W153" s="13"/>
      <c r="X153" s="13"/>
      <c r="Y153" s="13"/>
      <c r="Z153" s="13"/>
      <c r="AA153" s="13"/>
      <c r="AB153" s="13"/>
      <c r="AC153" s="13"/>
      <c r="AD153" s="13"/>
      <c r="AE153" s="13"/>
      <c r="AT153" s="195" t="s">
        <v>157</v>
      </c>
      <c r="AU153" s="195" t="s">
        <v>87</v>
      </c>
      <c r="AV153" s="13" t="s">
        <v>87</v>
      </c>
      <c r="AW153" s="13" t="s">
        <v>32</v>
      </c>
      <c r="AX153" s="13" t="s">
        <v>77</v>
      </c>
      <c r="AY153" s="195" t="s">
        <v>148</v>
      </c>
    </row>
    <row r="154" s="13" customFormat="1">
      <c r="A154" s="13"/>
      <c r="B154" s="193"/>
      <c r="C154" s="13"/>
      <c r="D154" s="194" t="s">
        <v>157</v>
      </c>
      <c r="E154" s="195" t="s">
        <v>1</v>
      </c>
      <c r="F154" s="196" t="s">
        <v>199</v>
      </c>
      <c r="G154" s="13"/>
      <c r="H154" s="197">
        <v>6.1200000000000001</v>
      </c>
      <c r="I154" s="198"/>
      <c r="J154" s="13"/>
      <c r="K154" s="13"/>
      <c r="L154" s="193"/>
      <c r="M154" s="199"/>
      <c r="N154" s="200"/>
      <c r="O154" s="200"/>
      <c r="P154" s="200"/>
      <c r="Q154" s="200"/>
      <c r="R154" s="200"/>
      <c r="S154" s="200"/>
      <c r="T154" s="201"/>
      <c r="U154" s="13"/>
      <c r="V154" s="13"/>
      <c r="W154" s="13"/>
      <c r="X154" s="13"/>
      <c r="Y154" s="13"/>
      <c r="Z154" s="13"/>
      <c r="AA154" s="13"/>
      <c r="AB154" s="13"/>
      <c r="AC154" s="13"/>
      <c r="AD154" s="13"/>
      <c r="AE154" s="13"/>
      <c r="AT154" s="195" t="s">
        <v>157</v>
      </c>
      <c r="AU154" s="195" t="s">
        <v>87</v>
      </c>
      <c r="AV154" s="13" t="s">
        <v>87</v>
      </c>
      <c r="AW154" s="13" t="s">
        <v>32</v>
      </c>
      <c r="AX154" s="13" t="s">
        <v>77</v>
      </c>
      <c r="AY154" s="195" t="s">
        <v>148</v>
      </c>
    </row>
    <row r="155" s="13" customFormat="1">
      <c r="A155" s="13"/>
      <c r="B155" s="193"/>
      <c r="C155" s="13"/>
      <c r="D155" s="194" t="s">
        <v>157</v>
      </c>
      <c r="E155" s="195" t="s">
        <v>1</v>
      </c>
      <c r="F155" s="196" t="s">
        <v>200</v>
      </c>
      <c r="G155" s="13"/>
      <c r="H155" s="197">
        <v>16.5</v>
      </c>
      <c r="I155" s="198"/>
      <c r="J155" s="13"/>
      <c r="K155" s="13"/>
      <c r="L155" s="193"/>
      <c r="M155" s="199"/>
      <c r="N155" s="200"/>
      <c r="O155" s="200"/>
      <c r="P155" s="200"/>
      <c r="Q155" s="200"/>
      <c r="R155" s="200"/>
      <c r="S155" s="200"/>
      <c r="T155" s="201"/>
      <c r="U155" s="13"/>
      <c r="V155" s="13"/>
      <c r="W155" s="13"/>
      <c r="X155" s="13"/>
      <c r="Y155" s="13"/>
      <c r="Z155" s="13"/>
      <c r="AA155" s="13"/>
      <c r="AB155" s="13"/>
      <c r="AC155" s="13"/>
      <c r="AD155" s="13"/>
      <c r="AE155" s="13"/>
      <c r="AT155" s="195" t="s">
        <v>157</v>
      </c>
      <c r="AU155" s="195" t="s">
        <v>87</v>
      </c>
      <c r="AV155" s="13" t="s">
        <v>87</v>
      </c>
      <c r="AW155" s="13" t="s">
        <v>32</v>
      </c>
      <c r="AX155" s="13" t="s">
        <v>77</v>
      </c>
      <c r="AY155" s="195" t="s">
        <v>148</v>
      </c>
    </row>
    <row r="156" s="14" customFormat="1">
      <c r="A156" s="14"/>
      <c r="B156" s="202"/>
      <c r="C156" s="14"/>
      <c r="D156" s="194" t="s">
        <v>157</v>
      </c>
      <c r="E156" s="203" t="s">
        <v>1</v>
      </c>
      <c r="F156" s="204" t="s">
        <v>159</v>
      </c>
      <c r="G156" s="14"/>
      <c r="H156" s="205">
        <v>40.380000000000003</v>
      </c>
      <c r="I156" s="206"/>
      <c r="J156" s="14"/>
      <c r="K156" s="14"/>
      <c r="L156" s="202"/>
      <c r="M156" s="207"/>
      <c r="N156" s="208"/>
      <c r="O156" s="208"/>
      <c r="P156" s="208"/>
      <c r="Q156" s="208"/>
      <c r="R156" s="208"/>
      <c r="S156" s="208"/>
      <c r="T156" s="209"/>
      <c r="U156" s="14"/>
      <c r="V156" s="14"/>
      <c r="W156" s="14"/>
      <c r="X156" s="14"/>
      <c r="Y156" s="14"/>
      <c r="Z156" s="14"/>
      <c r="AA156" s="14"/>
      <c r="AB156" s="14"/>
      <c r="AC156" s="14"/>
      <c r="AD156" s="14"/>
      <c r="AE156" s="14"/>
      <c r="AT156" s="203" t="s">
        <v>157</v>
      </c>
      <c r="AU156" s="203" t="s">
        <v>87</v>
      </c>
      <c r="AV156" s="14" t="s">
        <v>155</v>
      </c>
      <c r="AW156" s="14" t="s">
        <v>32</v>
      </c>
      <c r="AX156" s="14" t="s">
        <v>85</v>
      </c>
      <c r="AY156" s="203" t="s">
        <v>148</v>
      </c>
    </row>
    <row r="157" s="2" customFormat="1" ht="24.15" customHeight="1">
      <c r="A157" s="38"/>
      <c r="B157" s="179"/>
      <c r="C157" s="180" t="s">
        <v>205</v>
      </c>
      <c r="D157" s="180" t="s">
        <v>150</v>
      </c>
      <c r="E157" s="181" t="s">
        <v>206</v>
      </c>
      <c r="F157" s="182" t="s">
        <v>207</v>
      </c>
      <c r="G157" s="183" t="s">
        <v>195</v>
      </c>
      <c r="H157" s="184">
        <v>403.80000000000001</v>
      </c>
      <c r="I157" s="185"/>
      <c r="J157" s="186">
        <f>ROUND(I157*H157,2)</f>
        <v>0</v>
      </c>
      <c r="K157" s="182" t="s">
        <v>154</v>
      </c>
      <c r="L157" s="39"/>
      <c r="M157" s="187" t="s">
        <v>1</v>
      </c>
      <c r="N157" s="188" t="s">
        <v>42</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155</v>
      </c>
      <c r="AT157" s="191" t="s">
        <v>150</v>
      </c>
      <c r="AU157" s="191" t="s">
        <v>87</v>
      </c>
      <c r="AY157" s="19" t="s">
        <v>148</v>
      </c>
      <c r="BE157" s="192">
        <f>IF(N157="základní",J157,0)</f>
        <v>0</v>
      </c>
      <c r="BF157" s="192">
        <f>IF(N157="snížená",J157,0)</f>
        <v>0</v>
      </c>
      <c r="BG157" s="192">
        <f>IF(N157="zákl. přenesená",J157,0)</f>
        <v>0</v>
      </c>
      <c r="BH157" s="192">
        <f>IF(N157="sníž. přenesená",J157,0)</f>
        <v>0</v>
      </c>
      <c r="BI157" s="192">
        <f>IF(N157="nulová",J157,0)</f>
        <v>0</v>
      </c>
      <c r="BJ157" s="19" t="s">
        <v>85</v>
      </c>
      <c r="BK157" s="192">
        <f>ROUND(I157*H157,2)</f>
        <v>0</v>
      </c>
      <c r="BL157" s="19" t="s">
        <v>155</v>
      </c>
      <c r="BM157" s="191" t="s">
        <v>208</v>
      </c>
    </row>
    <row r="158" s="13" customFormat="1">
      <c r="A158" s="13"/>
      <c r="B158" s="193"/>
      <c r="C158" s="13"/>
      <c r="D158" s="194" t="s">
        <v>157</v>
      </c>
      <c r="E158" s="13"/>
      <c r="F158" s="196" t="s">
        <v>209</v>
      </c>
      <c r="G158" s="13"/>
      <c r="H158" s="197">
        <v>403.80000000000001</v>
      </c>
      <c r="I158" s="198"/>
      <c r="J158" s="13"/>
      <c r="K158" s="13"/>
      <c r="L158" s="193"/>
      <c r="M158" s="199"/>
      <c r="N158" s="200"/>
      <c r="O158" s="200"/>
      <c r="P158" s="200"/>
      <c r="Q158" s="200"/>
      <c r="R158" s="200"/>
      <c r="S158" s="200"/>
      <c r="T158" s="201"/>
      <c r="U158" s="13"/>
      <c r="V158" s="13"/>
      <c r="W158" s="13"/>
      <c r="X158" s="13"/>
      <c r="Y158" s="13"/>
      <c r="Z158" s="13"/>
      <c r="AA158" s="13"/>
      <c r="AB158" s="13"/>
      <c r="AC158" s="13"/>
      <c r="AD158" s="13"/>
      <c r="AE158" s="13"/>
      <c r="AT158" s="195" t="s">
        <v>157</v>
      </c>
      <c r="AU158" s="195" t="s">
        <v>87</v>
      </c>
      <c r="AV158" s="13" t="s">
        <v>87</v>
      </c>
      <c r="AW158" s="13" t="s">
        <v>3</v>
      </c>
      <c r="AX158" s="13" t="s">
        <v>85</v>
      </c>
      <c r="AY158" s="195" t="s">
        <v>148</v>
      </c>
    </row>
    <row r="159" s="2" customFormat="1" ht="16.5" customHeight="1">
      <c r="A159" s="38"/>
      <c r="B159" s="179"/>
      <c r="C159" s="180" t="s">
        <v>8</v>
      </c>
      <c r="D159" s="180" t="s">
        <v>150</v>
      </c>
      <c r="E159" s="181" t="s">
        <v>210</v>
      </c>
      <c r="F159" s="182" t="s">
        <v>211</v>
      </c>
      <c r="G159" s="183" t="s">
        <v>195</v>
      </c>
      <c r="H159" s="184">
        <v>40.380000000000003</v>
      </c>
      <c r="I159" s="185"/>
      <c r="J159" s="186">
        <f>ROUND(I159*H159,2)</f>
        <v>0</v>
      </c>
      <c r="K159" s="182" t="s">
        <v>212</v>
      </c>
      <c r="L159" s="39"/>
      <c r="M159" s="187" t="s">
        <v>1</v>
      </c>
      <c r="N159" s="188" t="s">
        <v>42</v>
      </c>
      <c r="O159" s="77"/>
      <c r="P159" s="189">
        <f>O159*H159</f>
        <v>0</v>
      </c>
      <c r="Q159" s="189">
        <v>0</v>
      </c>
      <c r="R159" s="189">
        <f>Q159*H159</f>
        <v>0</v>
      </c>
      <c r="S159" s="189">
        <v>0</v>
      </c>
      <c r="T159" s="190">
        <f>S159*H159</f>
        <v>0</v>
      </c>
      <c r="U159" s="38"/>
      <c r="V159" s="38"/>
      <c r="W159" s="38"/>
      <c r="X159" s="38"/>
      <c r="Y159" s="38"/>
      <c r="Z159" s="38"/>
      <c r="AA159" s="38"/>
      <c r="AB159" s="38"/>
      <c r="AC159" s="38"/>
      <c r="AD159" s="38"/>
      <c r="AE159" s="38"/>
      <c r="AR159" s="191" t="s">
        <v>155</v>
      </c>
      <c r="AT159" s="191" t="s">
        <v>150</v>
      </c>
      <c r="AU159" s="191" t="s">
        <v>87</v>
      </c>
      <c r="AY159" s="19" t="s">
        <v>148</v>
      </c>
      <c r="BE159" s="192">
        <f>IF(N159="základní",J159,0)</f>
        <v>0</v>
      </c>
      <c r="BF159" s="192">
        <f>IF(N159="snížená",J159,0)</f>
        <v>0</v>
      </c>
      <c r="BG159" s="192">
        <f>IF(N159="zákl. přenesená",J159,0)</f>
        <v>0</v>
      </c>
      <c r="BH159" s="192">
        <f>IF(N159="sníž. přenesená",J159,0)</f>
        <v>0</v>
      </c>
      <c r="BI159" s="192">
        <f>IF(N159="nulová",J159,0)</f>
        <v>0</v>
      </c>
      <c r="BJ159" s="19" t="s">
        <v>85</v>
      </c>
      <c r="BK159" s="192">
        <f>ROUND(I159*H159,2)</f>
        <v>0</v>
      </c>
      <c r="BL159" s="19" t="s">
        <v>155</v>
      </c>
      <c r="BM159" s="191" t="s">
        <v>213</v>
      </c>
    </row>
    <row r="160" s="2" customFormat="1" ht="16.5" customHeight="1">
      <c r="A160" s="38"/>
      <c r="B160" s="179"/>
      <c r="C160" s="180" t="s">
        <v>214</v>
      </c>
      <c r="D160" s="180" t="s">
        <v>150</v>
      </c>
      <c r="E160" s="181" t="s">
        <v>215</v>
      </c>
      <c r="F160" s="182" t="s">
        <v>216</v>
      </c>
      <c r="G160" s="183" t="s">
        <v>195</v>
      </c>
      <c r="H160" s="184">
        <v>40.380000000000003</v>
      </c>
      <c r="I160" s="185"/>
      <c r="J160" s="186">
        <f>ROUND(I160*H160,2)</f>
        <v>0</v>
      </c>
      <c r="K160" s="182" t="s">
        <v>154</v>
      </c>
      <c r="L160" s="39"/>
      <c r="M160" s="187" t="s">
        <v>1</v>
      </c>
      <c r="N160" s="188" t="s">
        <v>42</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155</v>
      </c>
      <c r="AT160" s="191" t="s">
        <v>150</v>
      </c>
      <c r="AU160" s="191" t="s">
        <v>87</v>
      </c>
      <c r="AY160" s="19" t="s">
        <v>148</v>
      </c>
      <c r="BE160" s="192">
        <f>IF(N160="základní",J160,0)</f>
        <v>0</v>
      </c>
      <c r="BF160" s="192">
        <f>IF(N160="snížená",J160,0)</f>
        <v>0</v>
      </c>
      <c r="BG160" s="192">
        <f>IF(N160="zákl. přenesená",J160,0)</f>
        <v>0</v>
      </c>
      <c r="BH160" s="192">
        <f>IF(N160="sníž. přenesená",J160,0)</f>
        <v>0</v>
      </c>
      <c r="BI160" s="192">
        <f>IF(N160="nulová",J160,0)</f>
        <v>0</v>
      </c>
      <c r="BJ160" s="19" t="s">
        <v>85</v>
      </c>
      <c r="BK160" s="192">
        <f>ROUND(I160*H160,2)</f>
        <v>0</v>
      </c>
      <c r="BL160" s="19" t="s">
        <v>155</v>
      </c>
      <c r="BM160" s="191" t="s">
        <v>217</v>
      </c>
    </row>
    <row r="161" s="2" customFormat="1" ht="16.5" customHeight="1">
      <c r="A161" s="38"/>
      <c r="B161" s="179"/>
      <c r="C161" s="180" t="s">
        <v>218</v>
      </c>
      <c r="D161" s="180" t="s">
        <v>150</v>
      </c>
      <c r="E161" s="181" t="s">
        <v>219</v>
      </c>
      <c r="F161" s="182" t="s">
        <v>220</v>
      </c>
      <c r="G161" s="183" t="s">
        <v>153</v>
      </c>
      <c r="H161" s="184">
        <v>117.40000000000001</v>
      </c>
      <c r="I161" s="185"/>
      <c r="J161" s="186">
        <f>ROUND(I161*H161,2)</f>
        <v>0</v>
      </c>
      <c r="K161" s="182" t="s">
        <v>154</v>
      </c>
      <c r="L161" s="39"/>
      <c r="M161" s="187" t="s">
        <v>1</v>
      </c>
      <c r="N161" s="188" t="s">
        <v>42</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155</v>
      </c>
      <c r="AT161" s="191" t="s">
        <v>150</v>
      </c>
      <c r="AU161" s="191" t="s">
        <v>87</v>
      </c>
      <c r="AY161" s="19" t="s">
        <v>148</v>
      </c>
      <c r="BE161" s="192">
        <f>IF(N161="základní",J161,0)</f>
        <v>0</v>
      </c>
      <c r="BF161" s="192">
        <f>IF(N161="snížená",J161,0)</f>
        <v>0</v>
      </c>
      <c r="BG161" s="192">
        <f>IF(N161="zákl. přenesená",J161,0)</f>
        <v>0</v>
      </c>
      <c r="BH161" s="192">
        <f>IF(N161="sníž. přenesená",J161,0)</f>
        <v>0</v>
      </c>
      <c r="BI161" s="192">
        <f>IF(N161="nulová",J161,0)</f>
        <v>0</v>
      </c>
      <c r="BJ161" s="19" t="s">
        <v>85</v>
      </c>
      <c r="BK161" s="192">
        <f>ROUND(I161*H161,2)</f>
        <v>0</v>
      </c>
      <c r="BL161" s="19" t="s">
        <v>155</v>
      </c>
      <c r="BM161" s="191" t="s">
        <v>221</v>
      </c>
    </row>
    <row r="162" s="13" customFormat="1">
      <c r="A162" s="13"/>
      <c r="B162" s="193"/>
      <c r="C162" s="13"/>
      <c r="D162" s="194" t="s">
        <v>157</v>
      </c>
      <c r="E162" s="195" t="s">
        <v>1</v>
      </c>
      <c r="F162" s="196" t="s">
        <v>222</v>
      </c>
      <c r="G162" s="13"/>
      <c r="H162" s="197">
        <v>44.399999999999999</v>
      </c>
      <c r="I162" s="198"/>
      <c r="J162" s="13"/>
      <c r="K162" s="13"/>
      <c r="L162" s="193"/>
      <c r="M162" s="199"/>
      <c r="N162" s="200"/>
      <c r="O162" s="200"/>
      <c r="P162" s="200"/>
      <c r="Q162" s="200"/>
      <c r="R162" s="200"/>
      <c r="S162" s="200"/>
      <c r="T162" s="201"/>
      <c r="U162" s="13"/>
      <c r="V162" s="13"/>
      <c r="W162" s="13"/>
      <c r="X162" s="13"/>
      <c r="Y162" s="13"/>
      <c r="Z162" s="13"/>
      <c r="AA162" s="13"/>
      <c r="AB162" s="13"/>
      <c r="AC162" s="13"/>
      <c r="AD162" s="13"/>
      <c r="AE162" s="13"/>
      <c r="AT162" s="195" t="s">
        <v>157</v>
      </c>
      <c r="AU162" s="195" t="s">
        <v>87</v>
      </c>
      <c r="AV162" s="13" t="s">
        <v>87</v>
      </c>
      <c r="AW162" s="13" t="s">
        <v>32</v>
      </c>
      <c r="AX162" s="13" t="s">
        <v>77</v>
      </c>
      <c r="AY162" s="195" t="s">
        <v>148</v>
      </c>
    </row>
    <row r="163" s="13" customFormat="1">
      <c r="A163" s="13"/>
      <c r="B163" s="193"/>
      <c r="C163" s="13"/>
      <c r="D163" s="194" t="s">
        <v>157</v>
      </c>
      <c r="E163" s="195" t="s">
        <v>1</v>
      </c>
      <c r="F163" s="196" t="s">
        <v>223</v>
      </c>
      <c r="G163" s="13"/>
      <c r="H163" s="197">
        <v>18</v>
      </c>
      <c r="I163" s="198"/>
      <c r="J163" s="13"/>
      <c r="K163" s="13"/>
      <c r="L163" s="193"/>
      <c r="M163" s="199"/>
      <c r="N163" s="200"/>
      <c r="O163" s="200"/>
      <c r="P163" s="200"/>
      <c r="Q163" s="200"/>
      <c r="R163" s="200"/>
      <c r="S163" s="200"/>
      <c r="T163" s="201"/>
      <c r="U163" s="13"/>
      <c r="V163" s="13"/>
      <c r="W163" s="13"/>
      <c r="X163" s="13"/>
      <c r="Y163" s="13"/>
      <c r="Z163" s="13"/>
      <c r="AA163" s="13"/>
      <c r="AB163" s="13"/>
      <c r="AC163" s="13"/>
      <c r="AD163" s="13"/>
      <c r="AE163" s="13"/>
      <c r="AT163" s="195" t="s">
        <v>157</v>
      </c>
      <c r="AU163" s="195" t="s">
        <v>87</v>
      </c>
      <c r="AV163" s="13" t="s">
        <v>87</v>
      </c>
      <c r="AW163" s="13" t="s">
        <v>32</v>
      </c>
      <c r="AX163" s="13" t="s">
        <v>77</v>
      </c>
      <c r="AY163" s="195" t="s">
        <v>148</v>
      </c>
    </row>
    <row r="164" s="13" customFormat="1">
      <c r="A164" s="13"/>
      <c r="B164" s="193"/>
      <c r="C164" s="13"/>
      <c r="D164" s="194" t="s">
        <v>157</v>
      </c>
      <c r="E164" s="195" t="s">
        <v>1</v>
      </c>
      <c r="F164" s="196" t="s">
        <v>224</v>
      </c>
      <c r="G164" s="13"/>
      <c r="H164" s="197">
        <v>55</v>
      </c>
      <c r="I164" s="198"/>
      <c r="J164" s="13"/>
      <c r="K164" s="13"/>
      <c r="L164" s="193"/>
      <c r="M164" s="199"/>
      <c r="N164" s="200"/>
      <c r="O164" s="200"/>
      <c r="P164" s="200"/>
      <c r="Q164" s="200"/>
      <c r="R164" s="200"/>
      <c r="S164" s="200"/>
      <c r="T164" s="201"/>
      <c r="U164" s="13"/>
      <c r="V164" s="13"/>
      <c r="W164" s="13"/>
      <c r="X164" s="13"/>
      <c r="Y164" s="13"/>
      <c r="Z164" s="13"/>
      <c r="AA164" s="13"/>
      <c r="AB164" s="13"/>
      <c r="AC164" s="13"/>
      <c r="AD164" s="13"/>
      <c r="AE164" s="13"/>
      <c r="AT164" s="195" t="s">
        <v>157</v>
      </c>
      <c r="AU164" s="195" t="s">
        <v>87</v>
      </c>
      <c r="AV164" s="13" t="s">
        <v>87</v>
      </c>
      <c r="AW164" s="13" t="s">
        <v>32</v>
      </c>
      <c r="AX164" s="13" t="s">
        <v>77</v>
      </c>
      <c r="AY164" s="195" t="s">
        <v>148</v>
      </c>
    </row>
    <row r="165" s="14" customFormat="1">
      <c r="A165" s="14"/>
      <c r="B165" s="202"/>
      <c r="C165" s="14"/>
      <c r="D165" s="194" t="s">
        <v>157</v>
      </c>
      <c r="E165" s="203" t="s">
        <v>1</v>
      </c>
      <c r="F165" s="204" t="s">
        <v>159</v>
      </c>
      <c r="G165" s="14"/>
      <c r="H165" s="205">
        <v>117.40000000000001</v>
      </c>
      <c r="I165" s="206"/>
      <c r="J165" s="14"/>
      <c r="K165" s="14"/>
      <c r="L165" s="202"/>
      <c r="M165" s="207"/>
      <c r="N165" s="208"/>
      <c r="O165" s="208"/>
      <c r="P165" s="208"/>
      <c r="Q165" s="208"/>
      <c r="R165" s="208"/>
      <c r="S165" s="208"/>
      <c r="T165" s="209"/>
      <c r="U165" s="14"/>
      <c r="V165" s="14"/>
      <c r="W165" s="14"/>
      <c r="X165" s="14"/>
      <c r="Y165" s="14"/>
      <c r="Z165" s="14"/>
      <c r="AA165" s="14"/>
      <c r="AB165" s="14"/>
      <c r="AC165" s="14"/>
      <c r="AD165" s="14"/>
      <c r="AE165" s="14"/>
      <c r="AT165" s="203" t="s">
        <v>157</v>
      </c>
      <c r="AU165" s="203" t="s">
        <v>87</v>
      </c>
      <c r="AV165" s="14" t="s">
        <v>155</v>
      </c>
      <c r="AW165" s="14" t="s">
        <v>32</v>
      </c>
      <c r="AX165" s="14" t="s">
        <v>85</v>
      </c>
      <c r="AY165" s="203" t="s">
        <v>148</v>
      </c>
    </row>
    <row r="166" s="12" customFormat="1" ht="22.8" customHeight="1">
      <c r="A166" s="12"/>
      <c r="B166" s="166"/>
      <c r="C166" s="12"/>
      <c r="D166" s="167" t="s">
        <v>76</v>
      </c>
      <c r="E166" s="177" t="s">
        <v>168</v>
      </c>
      <c r="F166" s="177" t="s">
        <v>225</v>
      </c>
      <c r="G166" s="12"/>
      <c r="H166" s="12"/>
      <c r="I166" s="169"/>
      <c r="J166" s="178">
        <f>BK166</f>
        <v>0</v>
      </c>
      <c r="K166" s="12"/>
      <c r="L166" s="166"/>
      <c r="M166" s="171"/>
      <c r="N166" s="172"/>
      <c r="O166" s="172"/>
      <c r="P166" s="173">
        <f>SUM(P167:P190)</f>
        <v>0</v>
      </c>
      <c r="Q166" s="172"/>
      <c r="R166" s="173">
        <f>SUM(R167:R190)</f>
        <v>97.165519999999972</v>
      </c>
      <c r="S166" s="172"/>
      <c r="T166" s="174">
        <f>SUM(T167:T190)</f>
        <v>0</v>
      </c>
      <c r="U166" s="12"/>
      <c r="V166" s="12"/>
      <c r="W166" s="12"/>
      <c r="X166" s="12"/>
      <c r="Y166" s="12"/>
      <c r="Z166" s="12"/>
      <c r="AA166" s="12"/>
      <c r="AB166" s="12"/>
      <c r="AC166" s="12"/>
      <c r="AD166" s="12"/>
      <c r="AE166" s="12"/>
      <c r="AR166" s="167" t="s">
        <v>85</v>
      </c>
      <c r="AT166" s="175" t="s">
        <v>76</v>
      </c>
      <c r="AU166" s="175" t="s">
        <v>85</v>
      </c>
      <c r="AY166" s="167" t="s">
        <v>148</v>
      </c>
      <c r="BK166" s="176">
        <f>SUM(BK167:BK190)</f>
        <v>0</v>
      </c>
    </row>
    <row r="167" s="2" customFormat="1" ht="16.5" customHeight="1">
      <c r="A167" s="38"/>
      <c r="B167" s="179"/>
      <c r="C167" s="180" t="s">
        <v>226</v>
      </c>
      <c r="D167" s="180" t="s">
        <v>150</v>
      </c>
      <c r="E167" s="181" t="s">
        <v>227</v>
      </c>
      <c r="F167" s="182" t="s">
        <v>228</v>
      </c>
      <c r="G167" s="183" t="s">
        <v>153</v>
      </c>
      <c r="H167" s="184">
        <v>37</v>
      </c>
      <c r="I167" s="185"/>
      <c r="J167" s="186">
        <f>ROUND(I167*H167,2)</f>
        <v>0</v>
      </c>
      <c r="K167" s="182" t="s">
        <v>154</v>
      </c>
      <c r="L167" s="39"/>
      <c r="M167" s="187" t="s">
        <v>1</v>
      </c>
      <c r="N167" s="188" t="s">
        <v>42</v>
      </c>
      <c r="O167" s="77"/>
      <c r="P167" s="189">
        <f>O167*H167</f>
        <v>0</v>
      </c>
      <c r="Q167" s="189">
        <v>0.091999999999999998</v>
      </c>
      <c r="R167" s="189">
        <f>Q167*H167</f>
        <v>3.4039999999999999</v>
      </c>
      <c r="S167" s="189">
        <v>0</v>
      </c>
      <c r="T167" s="190">
        <f>S167*H167</f>
        <v>0</v>
      </c>
      <c r="U167" s="38"/>
      <c r="V167" s="38"/>
      <c r="W167" s="38"/>
      <c r="X167" s="38"/>
      <c r="Y167" s="38"/>
      <c r="Z167" s="38"/>
      <c r="AA167" s="38"/>
      <c r="AB167" s="38"/>
      <c r="AC167" s="38"/>
      <c r="AD167" s="38"/>
      <c r="AE167" s="38"/>
      <c r="AR167" s="191" t="s">
        <v>155</v>
      </c>
      <c r="AT167" s="191" t="s">
        <v>150</v>
      </c>
      <c r="AU167" s="191" t="s">
        <v>87</v>
      </c>
      <c r="AY167" s="19" t="s">
        <v>148</v>
      </c>
      <c r="BE167" s="192">
        <f>IF(N167="základní",J167,0)</f>
        <v>0</v>
      </c>
      <c r="BF167" s="192">
        <f>IF(N167="snížená",J167,0)</f>
        <v>0</v>
      </c>
      <c r="BG167" s="192">
        <f>IF(N167="zákl. přenesená",J167,0)</f>
        <v>0</v>
      </c>
      <c r="BH167" s="192">
        <f>IF(N167="sníž. přenesená",J167,0)</f>
        <v>0</v>
      </c>
      <c r="BI167" s="192">
        <f>IF(N167="nulová",J167,0)</f>
        <v>0</v>
      </c>
      <c r="BJ167" s="19" t="s">
        <v>85</v>
      </c>
      <c r="BK167" s="192">
        <f>ROUND(I167*H167,2)</f>
        <v>0</v>
      </c>
      <c r="BL167" s="19" t="s">
        <v>155</v>
      </c>
      <c r="BM167" s="191" t="s">
        <v>229</v>
      </c>
    </row>
    <row r="168" s="13" customFormat="1">
      <c r="A168" s="13"/>
      <c r="B168" s="193"/>
      <c r="C168" s="13"/>
      <c r="D168" s="194" t="s">
        <v>157</v>
      </c>
      <c r="E168" s="195" t="s">
        <v>1</v>
      </c>
      <c r="F168" s="196" t="s">
        <v>230</v>
      </c>
      <c r="G168" s="13"/>
      <c r="H168" s="197">
        <v>37</v>
      </c>
      <c r="I168" s="198"/>
      <c r="J168" s="13"/>
      <c r="K168" s="13"/>
      <c r="L168" s="193"/>
      <c r="M168" s="199"/>
      <c r="N168" s="200"/>
      <c r="O168" s="200"/>
      <c r="P168" s="200"/>
      <c r="Q168" s="200"/>
      <c r="R168" s="200"/>
      <c r="S168" s="200"/>
      <c r="T168" s="201"/>
      <c r="U168" s="13"/>
      <c r="V168" s="13"/>
      <c r="W168" s="13"/>
      <c r="X168" s="13"/>
      <c r="Y168" s="13"/>
      <c r="Z168" s="13"/>
      <c r="AA168" s="13"/>
      <c r="AB168" s="13"/>
      <c r="AC168" s="13"/>
      <c r="AD168" s="13"/>
      <c r="AE168" s="13"/>
      <c r="AT168" s="195" t="s">
        <v>157</v>
      </c>
      <c r="AU168" s="195" t="s">
        <v>87</v>
      </c>
      <c r="AV168" s="13" t="s">
        <v>87</v>
      </c>
      <c r="AW168" s="13" t="s">
        <v>32</v>
      </c>
      <c r="AX168" s="13" t="s">
        <v>77</v>
      </c>
      <c r="AY168" s="195" t="s">
        <v>148</v>
      </c>
    </row>
    <row r="169" s="14" customFormat="1">
      <c r="A169" s="14"/>
      <c r="B169" s="202"/>
      <c r="C169" s="14"/>
      <c r="D169" s="194" t="s">
        <v>157</v>
      </c>
      <c r="E169" s="203" t="s">
        <v>1</v>
      </c>
      <c r="F169" s="204" t="s">
        <v>159</v>
      </c>
      <c r="G169" s="14"/>
      <c r="H169" s="205">
        <v>37</v>
      </c>
      <c r="I169" s="206"/>
      <c r="J169" s="14"/>
      <c r="K169" s="14"/>
      <c r="L169" s="202"/>
      <c r="M169" s="207"/>
      <c r="N169" s="208"/>
      <c r="O169" s="208"/>
      <c r="P169" s="208"/>
      <c r="Q169" s="208"/>
      <c r="R169" s="208"/>
      <c r="S169" s="208"/>
      <c r="T169" s="209"/>
      <c r="U169" s="14"/>
      <c r="V169" s="14"/>
      <c r="W169" s="14"/>
      <c r="X169" s="14"/>
      <c r="Y169" s="14"/>
      <c r="Z169" s="14"/>
      <c r="AA169" s="14"/>
      <c r="AB169" s="14"/>
      <c r="AC169" s="14"/>
      <c r="AD169" s="14"/>
      <c r="AE169" s="14"/>
      <c r="AT169" s="203" t="s">
        <v>157</v>
      </c>
      <c r="AU169" s="203" t="s">
        <v>87</v>
      </c>
      <c r="AV169" s="14" t="s">
        <v>155</v>
      </c>
      <c r="AW169" s="14" t="s">
        <v>32</v>
      </c>
      <c r="AX169" s="14" t="s">
        <v>85</v>
      </c>
      <c r="AY169" s="203" t="s">
        <v>148</v>
      </c>
    </row>
    <row r="170" s="2" customFormat="1" ht="16.5" customHeight="1">
      <c r="A170" s="38"/>
      <c r="B170" s="179"/>
      <c r="C170" s="180" t="s">
        <v>231</v>
      </c>
      <c r="D170" s="180" t="s">
        <v>150</v>
      </c>
      <c r="E170" s="181" t="s">
        <v>232</v>
      </c>
      <c r="F170" s="182" t="s">
        <v>233</v>
      </c>
      <c r="G170" s="183" t="s">
        <v>153</v>
      </c>
      <c r="H170" s="184">
        <v>18</v>
      </c>
      <c r="I170" s="185"/>
      <c r="J170" s="186">
        <f>ROUND(I170*H170,2)</f>
        <v>0</v>
      </c>
      <c r="K170" s="182" t="s">
        <v>154</v>
      </c>
      <c r="L170" s="39"/>
      <c r="M170" s="187" t="s">
        <v>1</v>
      </c>
      <c r="N170" s="188" t="s">
        <v>42</v>
      </c>
      <c r="O170" s="77"/>
      <c r="P170" s="189">
        <f>O170*H170</f>
        <v>0</v>
      </c>
      <c r="Q170" s="189">
        <v>0.46000000000000002</v>
      </c>
      <c r="R170" s="189">
        <f>Q170*H170</f>
        <v>8.2800000000000011</v>
      </c>
      <c r="S170" s="189">
        <v>0</v>
      </c>
      <c r="T170" s="190">
        <f>S170*H170</f>
        <v>0</v>
      </c>
      <c r="U170" s="38"/>
      <c r="V170" s="38"/>
      <c r="W170" s="38"/>
      <c r="X170" s="38"/>
      <c r="Y170" s="38"/>
      <c r="Z170" s="38"/>
      <c r="AA170" s="38"/>
      <c r="AB170" s="38"/>
      <c r="AC170" s="38"/>
      <c r="AD170" s="38"/>
      <c r="AE170" s="38"/>
      <c r="AR170" s="191" t="s">
        <v>155</v>
      </c>
      <c r="AT170" s="191" t="s">
        <v>150</v>
      </c>
      <c r="AU170" s="191" t="s">
        <v>87</v>
      </c>
      <c r="AY170" s="19" t="s">
        <v>148</v>
      </c>
      <c r="BE170" s="192">
        <f>IF(N170="základní",J170,0)</f>
        <v>0</v>
      </c>
      <c r="BF170" s="192">
        <f>IF(N170="snížená",J170,0)</f>
        <v>0</v>
      </c>
      <c r="BG170" s="192">
        <f>IF(N170="zákl. přenesená",J170,0)</f>
        <v>0</v>
      </c>
      <c r="BH170" s="192">
        <f>IF(N170="sníž. přenesená",J170,0)</f>
        <v>0</v>
      </c>
      <c r="BI170" s="192">
        <f>IF(N170="nulová",J170,0)</f>
        <v>0</v>
      </c>
      <c r="BJ170" s="19" t="s">
        <v>85</v>
      </c>
      <c r="BK170" s="192">
        <f>ROUND(I170*H170,2)</f>
        <v>0</v>
      </c>
      <c r="BL170" s="19" t="s">
        <v>155</v>
      </c>
      <c r="BM170" s="191" t="s">
        <v>234</v>
      </c>
    </row>
    <row r="171" s="13" customFormat="1">
      <c r="A171" s="13"/>
      <c r="B171" s="193"/>
      <c r="C171" s="13"/>
      <c r="D171" s="194" t="s">
        <v>157</v>
      </c>
      <c r="E171" s="195" t="s">
        <v>1</v>
      </c>
      <c r="F171" s="196" t="s">
        <v>223</v>
      </c>
      <c r="G171" s="13"/>
      <c r="H171" s="197">
        <v>18</v>
      </c>
      <c r="I171" s="198"/>
      <c r="J171" s="13"/>
      <c r="K171" s="13"/>
      <c r="L171" s="193"/>
      <c r="M171" s="199"/>
      <c r="N171" s="200"/>
      <c r="O171" s="200"/>
      <c r="P171" s="200"/>
      <c r="Q171" s="200"/>
      <c r="R171" s="200"/>
      <c r="S171" s="200"/>
      <c r="T171" s="201"/>
      <c r="U171" s="13"/>
      <c r="V171" s="13"/>
      <c r="W171" s="13"/>
      <c r="X171" s="13"/>
      <c r="Y171" s="13"/>
      <c r="Z171" s="13"/>
      <c r="AA171" s="13"/>
      <c r="AB171" s="13"/>
      <c r="AC171" s="13"/>
      <c r="AD171" s="13"/>
      <c r="AE171" s="13"/>
      <c r="AT171" s="195" t="s">
        <v>157</v>
      </c>
      <c r="AU171" s="195" t="s">
        <v>87</v>
      </c>
      <c r="AV171" s="13" t="s">
        <v>87</v>
      </c>
      <c r="AW171" s="13" t="s">
        <v>32</v>
      </c>
      <c r="AX171" s="13" t="s">
        <v>77</v>
      </c>
      <c r="AY171" s="195" t="s">
        <v>148</v>
      </c>
    </row>
    <row r="172" s="14" customFormat="1">
      <c r="A172" s="14"/>
      <c r="B172" s="202"/>
      <c r="C172" s="14"/>
      <c r="D172" s="194" t="s">
        <v>157</v>
      </c>
      <c r="E172" s="203" t="s">
        <v>1</v>
      </c>
      <c r="F172" s="204" t="s">
        <v>159</v>
      </c>
      <c r="G172" s="14"/>
      <c r="H172" s="205">
        <v>18</v>
      </c>
      <c r="I172" s="206"/>
      <c r="J172" s="14"/>
      <c r="K172" s="14"/>
      <c r="L172" s="202"/>
      <c r="M172" s="207"/>
      <c r="N172" s="208"/>
      <c r="O172" s="208"/>
      <c r="P172" s="208"/>
      <c r="Q172" s="208"/>
      <c r="R172" s="208"/>
      <c r="S172" s="208"/>
      <c r="T172" s="209"/>
      <c r="U172" s="14"/>
      <c r="V172" s="14"/>
      <c r="W172" s="14"/>
      <c r="X172" s="14"/>
      <c r="Y172" s="14"/>
      <c r="Z172" s="14"/>
      <c r="AA172" s="14"/>
      <c r="AB172" s="14"/>
      <c r="AC172" s="14"/>
      <c r="AD172" s="14"/>
      <c r="AE172" s="14"/>
      <c r="AT172" s="203" t="s">
        <v>157</v>
      </c>
      <c r="AU172" s="203" t="s">
        <v>87</v>
      </c>
      <c r="AV172" s="14" t="s">
        <v>155</v>
      </c>
      <c r="AW172" s="14" t="s">
        <v>32</v>
      </c>
      <c r="AX172" s="14" t="s">
        <v>85</v>
      </c>
      <c r="AY172" s="203" t="s">
        <v>148</v>
      </c>
    </row>
    <row r="173" s="2" customFormat="1" ht="16.5" customHeight="1">
      <c r="A173" s="38"/>
      <c r="B173" s="179"/>
      <c r="C173" s="180" t="s">
        <v>235</v>
      </c>
      <c r="D173" s="180" t="s">
        <v>150</v>
      </c>
      <c r="E173" s="181" t="s">
        <v>236</v>
      </c>
      <c r="F173" s="182" t="s">
        <v>237</v>
      </c>
      <c r="G173" s="183" t="s">
        <v>153</v>
      </c>
      <c r="H173" s="184">
        <v>110</v>
      </c>
      <c r="I173" s="185"/>
      <c r="J173" s="186">
        <f>ROUND(I173*H173,2)</f>
        <v>0</v>
      </c>
      <c r="K173" s="182" t="s">
        <v>154</v>
      </c>
      <c r="L173" s="39"/>
      <c r="M173" s="187" t="s">
        <v>1</v>
      </c>
      <c r="N173" s="188" t="s">
        <v>42</v>
      </c>
      <c r="O173" s="77"/>
      <c r="P173" s="189">
        <f>O173*H173</f>
        <v>0</v>
      </c>
      <c r="Q173" s="189">
        <v>0.34499999999999997</v>
      </c>
      <c r="R173" s="189">
        <f>Q173*H173</f>
        <v>37.949999999999996</v>
      </c>
      <c r="S173" s="189">
        <v>0</v>
      </c>
      <c r="T173" s="190">
        <f>S173*H173</f>
        <v>0</v>
      </c>
      <c r="U173" s="38"/>
      <c r="V173" s="38"/>
      <c r="W173" s="38"/>
      <c r="X173" s="38"/>
      <c r="Y173" s="38"/>
      <c r="Z173" s="38"/>
      <c r="AA173" s="38"/>
      <c r="AB173" s="38"/>
      <c r="AC173" s="38"/>
      <c r="AD173" s="38"/>
      <c r="AE173" s="38"/>
      <c r="AR173" s="191" t="s">
        <v>155</v>
      </c>
      <c r="AT173" s="191" t="s">
        <v>150</v>
      </c>
      <c r="AU173" s="191" t="s">
        <v>87</v>
      </c>
      <c r="AY173" s="19" t="s">
        <v>148</v>
      </c>
      <c r="BE173" s="192">
        <f>IF(N173="základní",J173,0)</f>
        <v>0</v>
      </c>
      <c r="BF173" s="192">
        <f>IF(N173="snížená",J173,0)</f>
        <v>0</v>
      </c>
      <c r="BG173" s="192">
        <f>IF(N173="zákl. přenesená",J173,0)</f>
        <v>0</v>
      </c>
      <c r="BH173" s="192">
        <f>IF(N173="sníž. přenesená",J173,0)</f>
        <v>0</v>
      </c>
      <c r="BI173" s="192">
        <f>IF(N173="nulová",J173,0)</f>
        <v>0</v>
      </c>
      <c r="BJ173" s="19" t="s">
        <v>85</v>
      </c>
      <c r="BK173" s="192">
        <f>ROUND(I173*H173,2)</f>
        <v>0</v>
      </c>
      <c r="BL173" s="19" t="s">
        <v>155</v>
      </c>
      <c r="BM173" s="191" t="s">
        <v>238</v>
      </c>
    </row>
    <row r="174" s="13" customFormat="1">
      <c r="A174" s="13"/>
      <c r="B174" s="193"/>
      <c r="C174" s="13"/>
      <c r="D174" s="194" t="s">
        <v>157</v>
      </c>
      <c r="E174" s="195" t="s">
        <v>1</v>
      </c>
      <c r="F174" s="196" t="s">
        <v>239</v>
      </c>
      <c r="G174" s="13"/>
      <c r="H174" s="197">
        <v>110</v>
      </c>
      <c r="I174" s="198"/>
      <c r="J174" s="13"/>
      <c r="K174" s="13"/>
      <c r="L174" s="193"/>
      <c r="M174" s="199"/>
      <c r="N174" s="200"/>
      <c r="O174" s="200"/>
      <c r="P174" s="200"/>
      <c r="Q174" s="200"/>
      <c r="R174" s="200"/>
      <c r="S174" s="200"/>
      <c r="T174" s="201"/>
      <c r="U174" s="13"/>
      <c r="V174" s="13"/>
      <c r="W174" s="13"/>
      <c r="X174" s="13"/>
      <c r="Y174" s="13"/>
      <c r="Z174" s="13"/>
      <c r="AA174" s="13"/>
      <c r="AB174" s="13"/>
      <c r="AC174" s="13"/>
      <c r="AD174" s="13"/>
      <c r="AE174" s="13"/>
      <c r="AT174" s="195" t="s">
        <v>157</v>
      </c>
      <c r="AU174" s="195" t="s">
        <v>87</v>
      </c>
      <c r="AV174" s="13" t="s">
        <v>87</v>
      </c>
      <c r="AW174" s="13" t="s">
        <v>32</v>
      </c>
      <c r="AX174" s="13" t="s">
        <v>77</v>
      </c>
      <c r="AY174" s="195" t="s">
        <v>148</v>
      </c>
    </row>
    <row r="175" s="14" customFormat="1">
      <c r="A175" s="14"/>
      <c r="B175" s="202"/>
      <c r="C175" s="14"/>
      <c r="D175" s="194" t="s">
        <v>157</v>
      </c>
      <c r="E175" s="203" t="s">
        <v>1</v>
      </c>
      <c r="F175" s="204" t="s">
        <v>159</v>
      </c>
      <c r="G175" s="14"/>
      <c r="H175" s="205">
        <v>110</v>
      </c>
      <c r="I175" s="206"/>
      <c r="J175" s="14"/>
      <c r="K175" s="14"/>
      <c r="L175" s="202"/>
      <c r="M175" s="207"/>
      <c r="N175" s="208"/>
      <c r="O175" s="208"/>
      <c r="P175" s="208"/>
      <c r="Q175" s="208"/>
      <c r="R175" s="208"/>
      <c r="S175" s="208"/>
      <c r="T175" s="209"/>
      <c r="U175" s="14"/>
      <c r="V175" s="14"/>
      <c r="W175" s="14"/>
      <c r="X175" s="14"/>
      <c r="Y175" s="14"/>
      <c r="Z175" s="14"/>
      <c r="AA175" s="14"/>
      <c r="AB175" s="14"/>
      <c r="AC175" s="14"/>
      <c r="AD175" s="14"/>
      <c r="AE175" s="14"/>
      <c r="AT175" s="203" t="s">
        <v>157</v>
      </c>
      <c r="AU175" s="203" t="s">
        <v>87</v>
      </c>
      <c r="AV175" s="14" t="s">
        <v>155</v>
      </c>
      <c r="AW175" s="14" t="s">
        <v>32</v>
      </c>
      <c r="AX175" s="14" t="s">
        <v>85</v>
      </c>
      <c r="AY175" s="203" t="s">
        <v>148</v>
      </c>
    </row>
    <row r="176" s="2" customFormat="1" ht="16.5" customHeight="1">
      <c r="A176" s="38"/>
      <c r="B176" s="179"/>
      <c r="C176" s="180" t="s">
        <v>240</v>
      </c>
      <c r="D176" s="180" t="s">
        <v>150</v>
      </c>
      <c r="E176" s="181" t="s">
        <v>241</v>
      </c>
      <c r="F176" s="182" t="s">
        <v>242</v>
      </c>
      <c r="G176" s="183" t="s">
        <v>153</v>
      </c>
      <c r="H176" s="184">
        <v>44.399999999999999</v>
      </c>
      <c r="I176" s="185"/>
      <c r="J176" s="186">
        <f>ROUND(I176*H176,2)</f>
        <v>0</v>
      </c>
      <c r="K176" s="182" t="s">
        <v>154</v>
      </c>
      <c r="L176" s="39"/>
      <c r="M176" s="187" t="s">
        <v>1</v>
      </c>
      <c r="N176" s="188" t="s">
        <v>42</v>
      </c>
      <c r="O176" s="77"/>
      <c r="P176" s="189">
        <f>O176*H176</f>
        <v>0</v>
      </c>
      <c r="Q176" s="189">
        <v>0.68999999999999995</v>
      </c>
      <c r="R176" s="189">
        <f>Q176*H176</f>
        <v>30.635999999999996</v>
      </c>
      <c r="S176" s="189">
        <v>0</v>
      </c>
      <c r="T176" s="190">
        <f>S176*H176</f>
        <v>0</v>
      </c>
      <c r="U176" s="38"/>
      <c r="V176" s="38"/>
      <c r="W176" s="38"/>
      <c r="X176" s="38"/>
      <c r="Y176" s="38"/>
      <c r="Z176" s="38"/>
      <c r="AA176" s="38"/>
      <c r="AB176" s="38"/>
      <c r="AC176" s="38"/>
      <c r="AD176" s="38"/>
      <c r="AE176" s="38"/>
      <c r="AR176" s="191" t="s">
        <v>155</v>
      </c>
      <c r="AT176" s="191" t="s">
        <v>150</v>
      </c>
      <c r="AU176" s="191" t="s">
        <v>87</v>
      </c>
      <c r="AY176" s="19" t="s">
        <v>148</v>
      </c>
      <c r="BE176" s="192">
        <f>IF(N176="základní",J176,0)</f>
        <v>0</v>
      </c>
      <c r="BF176" s="192">
        <f>IF(N176="snížená",J176,0)</f>
        <v>0</v>
      </c>
      <c r="BG176" s="192">
        <f>IF(N176="zákl. přenesená",J176,0)</f>
        <v>0</v>
      </c>
      <c r="BH176" s="192">
        <f>IF(N176="sníž. přenesená",J176,0)</f>
        <v>0</v>
      </c>
      <c r="BI176" s="192">
        <f>IF(N176="nulová",J176,0)</f>
        <v>0</v>
      </c>
      <c r="BJ176" s="19" t="s">
        <v>85</v>
      </c>
      <c r="BK176" s="192">
        <f>ROUND(I176*H176,2)</f>
        <v>0</v>
      </c>
      <c r="BL176" s="19" t="s">
        <v>155</v>
      </c>
      <c r="BM176" s="191" t="s">
        <v>243</v>
      </c>
    </row>
    <row r="177" s="13" customFormat="1">
      <c r="A177" s="13"/>
      <c r="B177" s="193"/>
      <c r="C177" s="13"/>
      <c r="D177" s="194" t="s">
        <v>157</v>
      </c>
      <c r="E177" s="195" t="s">
        <v>1</v>
      </c>
      <c r="F177" s="196" t="s">
        <v>222</v>
      </c>
      <c r="G177" s="13"/>
      <c r="H177" s="197">
        <v>44.399999999999999</v>
      </c>
      <c r="I177" s="198"/>
      <c r="J177" s="13"/>
      <c r="K177" s="13"/>
      <c r="L177" s="193"/>
      <c r="M177" s="199"/>
      <c r="N177" s="200"/>
      <c r="O177" s="200"/>
      <c r="P177" s="200"/>
      <c r="Q177" s="200"/>
      <c r="R177" s="200"/>
      <c r="S177" s="200"/>
      <c r="T177" s="201"/>
      <c r="U177" s="13"/>
      <c r="V177" s="13"/>
      <c r="W177" s="13"/>
      <c r="X177" s="13"/>
      <c r="Y177" s="13"/>
      <c r="Z177" s="13"/>
      <c r="AA177" s="13"/>
      <c r="AB177" s="13"/>
      <c r="AC177" s="13"/>
      <c r="AD177" s="13"/>
      <c r="AE177" s="13"/>
      <c r="AT177" s="195" t="s">
        <v>157</v>
      </c>
      <c r="AU177" s="195" t="s">
        <v>87</v>
      </c>
      <c r="AV177" s="13" t="s">
        <v>87</v>
      </c>
      <c r="AW177" s="13" t="s">
        <v>32</v>
      </c>
      <c r="AX177" s="13" t="s">
        <v>77</v>
      </c>
      <c r="AY177" s="195" t="s">
        <v>148</v>
      </c>
    </row>
    <row r="178" s="14" customFormat="1">
      <c r="A178" s="14"/>
      <c r="B178" s="202"/>
      <c r="C178" s="14"/>
      <c r="D178" s="194" t="s">
        <v>157</v>
      </c>
      <c r="E178" s="203" t="s">
        <v>1</v>
      </c>
      <c r="F178" s="204" t="s">
        <v>159</v>
      </c>
      <c r="G178" s="14"/>
      <c r="H178" s="205">
        <v>44.399999999999999</v>
      </c>
      <c r="I178" s="206"/>
      <c r="J178" s="14"/>
      <c r="K178" s="14"/>
      <c r="L178" s="202"/>
      <c r="M178" s="207"/>
      <c r="N178" s="208"/>
      <c r="O178" s="208"/>
      <c r="P178" s="208"/>
      <c r="Q178" s="208"/>
      <c r="R178" s="208"/>
      <c r="S178" s="208"/>
      <c r="T178" s="209"/>
      <c r="U178" s="14"/>
      <c r="V178" s="14"/>
      <c r="W178" s="14"/>
      <c r="X178" s="14"/>
      <c r="Y178" s="14"/>
      <c r="Z178" s="14"/>
      <c r="AA178" s="14"/>
      <c r="AB178" s="14"/>
      <c r="AC178" s="14"/>
      <c r="AD178" s="14"/>
      <c r="AE178" s="14"/>
      <c r="AT178" s="203" t="s">
        <v>157</v>
      </c>
      <c r="AU178" s="203" t="s">
        <v>87</v>
      </c>
      <c r="AV178" s="14" t="s">
        <v>155</v>
      </c>
      <c r="AW178" s="14" t="s">
        <v>32</v>
      </c>
      <c r="AX178" s="14" t="s">
        <v>85</v>
      </c>
      <c r="AY178" s="203" t="s">
        <v>148</v>
      </c>
    </row>
    <row r="179" s="2" customFormat="1" ht="16.5" customHeight="1">
      <c r="A179" s="38"/>
      <c r="B179" s="179"/>
      <c r="C179" s="180" t="s">
        <v>244</v>
      </c>
      <c r="D179" s="180" t="s">
        <v>150</v>
      </c>
      <c r="E179" s="181" t="s">
        <v>245</v>
      </c>
      <c r="F179" s="182" t="s">
        <v>246</v>
      </c>
      <c r="G179" s="183" t="s">
        <v>153</v>
      </c>
      <c r="H179" s="184">
        <v>18</v>
      </c>
      <c r="I179" s="185"/>
      <c r="J179" s="186">
        <f>ROUND(I179*H179,2)</f>
        <v>0</v>
      </c>
      <c r="K179" s="182" t="s">
        <v>154</v>
      </c>
      <c r="L179" s="39"/>
      <c r="M179" s="187" t="s">
        <v>1</v>
      </c>
      <c r="N179" s="188" t="s">
        <v>42</v>
      </c>
      <c r="O179" s="77"/>
      <c r="P179" s="189">
        <f>O179*H179</f>
        <v>0</v>
      </c>
      <c r="Q179" s="189">
        <v>0.34881000000000001</v>
      </c>
      <c r="R179" s="189">
        <f>Q179*H179</f>
        <v>6.2785799999999998</v>
      </c>
      <c r="S179" s="189">
        <v>0</v>
      </c>
      <c r="T179" s="190">
        <f>S179*H179</f>
        <v>0</v>
      </c>
      <c r="U179" s="38"/>
      <c r="V179" s="38"/>
      <c r="W179" s="38"/>
      <c r="X179" s="38"/>
      <c r="Y179" s="38"/>
      <c r="Z179" s="38"/>
      <c r="AA179" s="38"/>
      <c r="AB179" s="38"/>
      <c r="AC179" s="38"/>
      <c r="AD179" s="38"/>
      <c r="AE179" s="38"/>
      <c r="AR179" s="191" t="s">
        <v>155</v>
      </c>
      <c r="AT179" s="191" t="s">
        <v>150</v>
      </c>
      <c r="AU179" s="191" t="s">
        <v>87</v>
      </c>
      <c r="AY179" s="19" t="s">
        <v>148</v>
      </c>
      <c r="BE179" s="192">
        <f>IF(N179="základní",J179,0)</f>
        <v>0</v>
      </c>
      <c r="BF179" s="192">
        <f>IF(N179="snížená",J179,0)</f>
        <v>0</v>
      </c>
      <c r="BG179" s="192">
        <f>IF(N179="zákl. přenesená",J179,0)</f>
        <v>0</v>
      </c>
      <c r="BH179" s="192">
        <f>IF(N179="sníž. přenesená",J179,0)</f>
        <v>0</v>
      </c>
      <c r="BI179" s="192">
        <f>IF(N179="nulová",J179,0)</f>
        <v>0</v>
      </c>
      <c r="BJ179" s="19" t="s">
        <v>85</v>
      </c>
      <c r="BK179" s="192">
        <f>ROUND(I179*H179,2)</f>
        <v>0</v>
      </c>
      <c r="BL179" s="19" t="s">
        <v>155</v>
      </c>
      <c r="BM179" s="191" t="s">
        <v>247</v>
      </c>
    </row>
    <row r="180" s="2" customFormat="1">
      <c r="A180" s="38"/>
      <c r="B180" s="39"/>
      <c r="C180" s="38"/>
      <c r="D180" s="194" t="s">
        <v>183</v>
      </c>
      <c r="E180" s="38"/>
      <c r="F180" s="210" t="s">
        <v>248</v>
      </c>
      <c r="G180" s="38"/>
      <c r="H180" s="38"/>
      <c r="I180" s="211"/>
      <c r="J180" s="38"/>
      <c r="K180" s="38"/>
      <c r="L180" s="39"/>
      <c r="M180" s="212"/>
      <c r="N180" s="213"/>
      <c r="O180" s="77"/>
      <c r="P180" s="77"/>
      <c r="Q180" s="77"/>
      <c r="R180" s="77"/>
      <c r="S180" s="77"/>
      <c r="T180" s="78"/>
      <c r="U180" s="38"/>
      <c r="V180" s="38"/>
      <c r="W180" s="38"/>
      <c r="X180" s="38"/>
      <c r="Y180" s="38"/>
      <c r="Z180" s="38"/>
      <c r="AA180" s="38"/>
      <c r="AB180" s="38"/>
      <c r="AC180" s="38"/>
      <c r="AD180" s="38"/>
      <c r="AE180" s="38"/>
      <c r="AT180" s="19" t="s">
        <v>183</v>
      </c>
      <c r="AU180" s="19" t="s">
        <v>87</v>
      </c>
    </row>
    <row r="181" s="13" customFormat="1">
      <c r="A181" s="13"/>
      <c r="B181" s="193"/>
      <c r="C181" s="13"/>
      <c r="D181" s="194" t="s">
        <v>157</v>
      </c>
      <c r="E181" s="195" t="s">
        <v>1</v>
      </c>
      <c r="F181" s="196" t="s">
        <v>223</v>
      </c>
      <c r="G181" s="13"/>
      <c r="H181" s="197">
        <v>18</v>
      </c>
      <c r="I181" s="198"/>
      <c r="J181" s="13"/>
      <c r="K181" s="13"/>
      <c r="L181" s="193"/>
      <c r="M181" s="199"/>
      <c r="N181" s="200"/>
      <c r="O181" s="200"/>
      <c r="P181" s="200"/>
      <c r="Q181" s="200"/>
      <c r="R181" s="200"/>
      <c r="S181" s="200"/>
      <c r="T181" s="201"/>
      <c r="U181" s="13"/>
      <c r="V181" s="13"/>
      <c r="W181" s="13"/>
      <c r="X181" s="13"/>
      <c r="Y181" s="13"/>
      <c r="Z181" s="13"/>
      <c r="AA181" s="13"/>
      <c r="AB181" s="13"/>
      <c r="AC181" s="13"/>
      <c r="AD181" s="13"/>
      <c r="AE181" s="13"/>
      <c r="AT181" s="195" t="s">
        <v>157</v>
      </c>
      <c r="AU181" s="195" t="s">
        <v>87</v>
      </c>
      <c r="AV181" s="13" t="s">
        <v>87</v>
      </c>
      <c r="AW181" s="13" t="s">
        <v>32</v>
      </c>
      <c r="AX181" s="13" t="s">
        <v>77</v>
      </c>
      <c r="AY181" s="195" t="s">
        <v>148</v>
      </c>
    </row>
    <row r="182" s="14" customFormat="1">
      <c r="A182" s="14"/>
      <c r="B182" s="202"/>
      <c r="C182" s="14"/>
      <c r="D182" s="194" t="s">
        <v>157</v>
      </c>
      <c r="E182" s="203" t="s">
        <v>1</v>
      </c>
      <c r="F182" s="204" t="s">
        <v>159</v>
      </c>
      <c r="G182" s="14"/>
      <c r="H182" s="205">
        <v>18</v>
      </c>
      <c r="I182" s="206"/>
      <c r="J182" s="14"/>
      <c r="K182" s="14"/>
      <c r="L182" s="202"/>
      <c r="M182" s="207"/>
      <c r="N182" s="208"/>
      <c r="O182" s="208"/>
      <c r="P182" s="208"/>
      <c r="Q182" s="208"/>
      <c r="R182" s="208"/>
      <c r="S182" s="208"/>
      <c r="T182" s="209"/>
      <c r="U182" s="14"/>
      <c r="V182" s="14"/>
      <c r="W182" s="14"/>
      <c r="X182" s="14"/>
      <c r="Y182" s="14"/>
      <c r="Z182" s="14"/>
      <c r="AA182" s="14"/>
      <c r="AB182" s="14"/>
      <c r="AC182" s="14"/>
      <c r="AD182" s="14"/>
      <c r="AE182" s="14"/>
      <c r="AT182" s="203" t="s">
        <v>157</v>
      </c>
      <c r="AU182" s="203" t="s">
        <v>87</v>
      </c>
      <c r="AV182" s="14" t="s">
        <v>155</v>
      </c>
      <c r="AW182" s="14" t="s">
        <v>32</v>
      </c>
      <c r="AX182" s="14" t="s">
        <v>85</v>
      </c>
      <c r="AY182" s="203" t="s">
        <v>148</v>
      </c>
    </row>
    <row r="183" s="2" customFormat="1" ht="16.5" customHeight="1">
      <c r="A183" s="38"/>
      <c r="B183" s="179"/>
      <c r="C183" s="180" t="s">
        <v>249</v>
      </c>
      <c r="D183" s="180" t="s">
        <v>150</v>
      </c>
      <c r="E183" s="181" t="s">
        <v>250</v>
      </c>
      <c r="F183" s="182" t="s">
        <v>251</v>
      </c>
      <c r="G183" s="183" t="s">
        <v>153</v>
      </c>
      <c r="H183" s="184">
        <v>37</v>
      </c>
      <c r="I183" s="185"/>
      <c r="J183" s="186">
        <f>ROUND(I183*H183,2)</f>
        <v>0</v>
      </c>
      <c r="K183" s="182" t="s">
        <v>154</v>
      </c>
      <c r="L183" s="39"/>
      <c r="M183" s="187" t="s">
        <v>1</v>
      </c>
      <c r="N183" s="188" t="s">
        <v>42</v>
      </c>
      <c r="O183" s="77"/>
      <c r="P183" s="189">
        <f>O183*H183</f>
        <v>0</v>
      </c>
      <c r="Q183" s="189">
        <v>0.090620000000000006</v>
      </c>
      <c r="R183" s="189">
        <f>Q183*H183</f>
        <v>3.3529400000000003</v>
      </c>
      <c r="S183" s="189">
        <v>0</v>
      </c>
      <c r="T183" s="190">
        <f>S183*H183</f>
        <v>0</v>
      </c>
      <c r="U183" s="38"/>
      <c r="V183" s="38"/>
      <c r="W183" s="38"/>
      <c r="X183" s="38"/>
      <c r="Y183" s="38"/>
      <c r="Z183" s="38"/>
      <c r="AA183" s="38"/>
      <c r="AB183" s="38"/>
      <c r="AC183" s="38"/>
      <c r="AD183" s="38"/>
      <c r="AE183" s="38"/>
      <c r="AR183" s="191" t="s">
        <v>155</v>
      </c>
      <c r="AT183" s="191" t="s">
        <v>150</v>
      </c>
      <c r="AU183" s="191" t="s">
        <v>87</v>
      </c>
      <c r="AY183" s="19" t="s">
        <v>148</v>
      </c>
      <c r="BE183" s="192">
        <f>IF(N183="základní",J183,0)</f>
        <v>0</v>
      </c>
      <c r="BF183" s="192">
        <f>IF(N183="snížená",J183,0)</f>
        <v>0</v>
      </c>
      <c r="BG183" s="192">
        <f>IF(N183="zákl. přenesená",J183,0)</f>
        <v>0</v>
      </c>
      <c r="BH183" s="192">
        <f>IF(N183="sníž. přenesená",J183,0)</f>
        <v>0</v>
      </c>
      <c r="BI183" s="192">
        <f>IF(N183="nulová",J183,0)</f>
        <v>0</v>
      </c>
      <c r="BJ183" s="19" t="s">
        <v>85</v>
      </c>
      <c r="BK183" s="192">
        <f>ROUND(I183*H183,2)</f>
        <v>0</v>
      </c>
      <c r="BL183" s="19" t="s">
        <v>155</v>
      </c>
      <c r="BM183" s="191" t="s">
        <v>252</v>
      </c>
    </row>
    <row r="184" s="13" customFormat="1">
      <c r="A184" s="13"/>
      <c r="B184" s="193"/>
      <c r="C184" s="13"/>
      <c r="D184" s="194" t="s">
        <v>157</v>
      </c>
      <c r="E184" s="195" t="s">
        <v>1</v>
      </c>
      <c r="F184" s="196" t="s">
        <v>230</v>
      </c>
      <c r="G184" s="13"/>
      <c r="H184" s="197">
        <v>37</v>
      </c>
      <c r="I184" s="198"/>
      <c r="J184" s="13"/>
      <c r="K184" s="13"/>
      <c r="L184" s="193"/>
      <c r="M184" s="199"/>
      <c r="N184" s="200"/>
      <c r="O184" s="200"/>
      <c r="P184" s="200"/>
      <c r="Q184" s="200"/>
      <c r="R184" s="200"/>
      <c r="S184" s="200"/>
      <c r="T184" s="201"/>
      <c r="U184" s="13"/>
      <c r="V184" s="13"/>
      <c r="W184" s="13"/>
      <c r="X184" s="13"/>
      <c r="Y184" s="13"/>
      <c r="Z184" s="13"/>
      <c r="AA184" s="13"/>
      <c r="AB184" s="13"/>
      <c r="AC184" s="13"/>
      <c r="AD184" s="13"/>
      <c r="AE184" s="13"/>
      <c r="AT184" s="195" t="s">
        <v>157</v>
      </c>
      <c r="AU184" s="195" t="s">
        <v>87</v>
      </c>
      <c r="AV184" s="13" t="s">
        <v>87</v>
      </c>
      <c r="AW184" s="13" t="s">
        <v>32</v>
      </c>
      <c r="AX184" s="13" t="s">
        <v>77</v>
      </c>
      <c r="AY184" s="195" t="s">
        <v>148</v>
      </c>
    </row>
    <row r="185" s="14" customFormat="1">
      <c r="A185" s="14"/>
      <c r="B185" s="202"/>
      <c r="C185" s="14"/>
      <c r="D185" s="194" t="s">
        <v>157</v>
      </c>
      <c r="E185" s="203" t="s">
        <v>1</v>
      </c>
      <c r="F185" s="204" t="s">
        <v>159</v>
      </c>
      <c r="G185" s="14"/>
      <c r="H185" s="205">
        <v>37</v>
      </c>
      <c r="I185" s="206"/>
      <c r="J185" s="14"/>
      <c r="K185" s="14"/>
      <c r="L185" s="202"/>
      <c r="M185" s="207"/>
      <c r="N185" s="208"/>
      <c r="O185" s="208"/>
      <c r="P185" s="208"/>
      <c r="Q185" s="208"/>
      <c r="R185" s="208"/>
      <c r="S185" s="208"/>
      <c r="T185" s="209"/>
      <c r="U185" s="14"/>
      <c r="V185" s="14"/>
      <c r="W185" s="14"/>
      <c r="X185" s="14"/>
      <c r="Y185" s="14"/>
      <c r="Z185" s="14"/>
      <c r="AA185" s="14"/>
      <c r="AB185" s="14"/>
      <c r="AC185" s="14"/>
      <c r="AD185" s="14"/>
      <c r="AE185" s="14"/>
      <c r="AT185" s="203" t="s">
        <v>157</v>
      </c>
      <c r="AU185" s="203" t="s">
        <v>87</v>
      </c>
      <c r="AV185" s="14" t="s">
        <v>155</v>
      </c>
      <c r="AW185" s="14" t="s">
        <v>32</v>
      </c>
      <c r="AX185" s="14" t="s">
        <v>85</v>
      </c>
      <c r="AY185" s="203" t="s">
        <v>148</v>
      </c>
    </row>
    <row r="186" s="2" customFormat="1" ht="16.5" customHeight="1">
      <c r="A186" s="38"/>
      <c r="B186" s="179"/>
      <c r="C186" s="214" t="s">
        <v>7</v>
      </c>
      <c r="D186" s="214" t="s">
        <v>253</v>
      </c>
      <c r="E186" s="215" t="s">
        <v>254</v>
      </c>
      <c r="F186" s="216" t="s">
        <v>255</v>
      </c>
      <c r="G186" s="217" t="s">
        <v>153</v>
      </c>
      <c r="H186" s="218">
        <v>25.300000000000001</v>
      </c>
      <c r="I186" s="219"/>
      <c r="J186" s="220">
        <f>ROUND(I186*H186,2)</f>
        <v>0</v>
      </c>
      <c r="K186" s="216" t="s">
        <v>212</v>
      </c>
      <c r="L186" s="221"/>
      <c r="M186" s="222" t="s">
        <v>1</v>
      </c>
      <c r="N186" s="223" t="s">
        <v>42</v>
      </c>
      <c r="O186" s="77"/>
      <c r="P186" s="189">
        <f>O186*H186</f>
        <v>0</v>
      </c>
      <c r="Q186" s="189">
        <v>0.17599999999999999</v>
      </c>
      <c r="R186" s="189">
        <f>Q186*H186</f>
        <v>4.4527999999999999</v>
      </c>
      <c r="S186" s="189">
        <v>0</v>
      </c>
      <c r="T186" s="190">
        <f>S186*H186</f>
        <v>0</v>
      </c>
      <c r="U186" s="38"/>
      <c r="V186" s="38"/>
      <c r="W186" s="38"/>
      <c r="X186" s="38"/>
      <c r="Y186" s="38"/>
      <c r="Z186" s="38"/>
      <c r="AA186" s="38"/>
      <c r="AB186" s="38"/>
      <c r="AC186" s="38"/>
      <c r="AD186" s="38"/>
      <c r="AE186" s="38"/>
      <c r="AR186" s="191" t="s">
        <v>186</v>
      </c>
      <c r="AT186" s="191" t="s">
        <v>253</v>
      </c>
      <c r="AU186" s="191" t="s">
        <v>87</v>
      </c>
      <c r="AY186" s="19" t="s">
        <v>148</v>
      </c>
      <c r="BE186" s="192">
        <f>IF(N186="základní",J186,0)</f>
        <v>0</v>
      </c>
      <c r="BF186" s="192">
        <f>IF(N186="snížená",J186,0)</f>
        <v>0</v>
      </c>
      <c r="BG186" s="192">
        <f>IF(N186="zákl. přenesená",J186,0)</f>
        <v>0</v>
      </c>
      <c r="BH186" s="192">
        <f>IF(N186="sníž. přenesená",J186,0)</f>
        <v>0</v>
      </c>
      <c r="BI186" s="192">
        <f>IF(N186="nulová",J186,0)</f>
        <v>0</v>
      </c>
      <c r="BJ186" s="19" t="s">
        <v>85</v>
      </c>
      <c r="BK186" s="192">
        <f>ROUND(I186*H186,2)</f>
        <v>0</v>
      </c>
      <c r="BL186" s="19" t="s">
        <v>155</v>
      </c>
      <c r="BM186" s="191" t="s">
        <v>256</v>
      </c>
    </row>
    <row r="187" s="2" customFormat="1">
      <c r="A187" s="38"/>
      <c r="B187" s="39"/>
      <c r="C187" s="38"/>
      <c r="D187" s="194" t="s">
        <v>183</v>
      </c>
      <c r="E187" s="38"/>
      <c r="F187" s="210" t="s">
        <v>257</v>
      </c>
      <c r="G187" s="38"/>
      <c r="H187" s="38"/>
      <c r="I187" s="211"/>
      <c r="J187" s="38"/>
      <c r="K187" s="38"/>
      <c r="L187" s="39"/>
      <c r="M187" s="212"/>
      <c r="N187" s="213"/>
      <c r="O187" s="77"/>
      <c r="P187" s="77"/>
      <c r="Q187" s="77"/>
      <c r="R187" s="77"/>
      <c r="S187" s="77"/>
      <c r="T187" s="78"/>
      <c r="U187" s="38"/>
      <c r="V187" s="38"/>
      <c r="W187" s="38"/>
      <c r="X187" s="38"/>
      <c r="Y187" s="38"/>
      <c r="Z187" s="38"/>
      <c r="AA187" s="38"/>
      <c r="AB187" s="38"/>
      <c r="AC187" s="38"/>
      <c r="AD187" s="38"/>
      <c r="AE187" s="38"/>
      <c r="AT187" s="19" t="s">
        <v>183</v>
      </c>
      <c r="AU187" s="19" t="s">
        <v>87</v>
      </c>
    </row>
    <row r="188" s="2" customFormat="1" ht="16.5" customHeight="1">
      <c r="A188" s="38"/>
      <c r="B188" s="179"/>
      <c r="C188" s="214" t="s">
        <v>258</v>
      </c>
      <c r="D188" s="214" t="s">
        <v>253</v>
      </c>
      <c r="E188" s="215" t="s">
        <v>259</v>
      </c>
      <c r="F188" s="216" t="s">
        <v>260</v>
      </c>
      <c r="G188" s="217" t="s">
        <v>153</v>
      </c>
      <c r="H188" s="218">
        <v>15.4</v>
      </c>
      <c r="I188" s="219"/>
      <c r="J188" s="220">
        <f>ROUND(I188*H188,2)</f>
        <v>0</v>
      </c>
      <c r="K188" s="216" t="s">
        <v>212</v>
      </c>
      <c r="L188" s="221"/>
      <c r="M188" s="222" t="s">
        <v>1</v>
      </c>
      <c r="N188" s="223" t="s">
        <v>42</v>
      </c>
      <c r="O188" s="77"/>
      <c r="P188" s="189">
        <f>O188*H188</f>
        <v>0</v>
      </c>
      <c r="Q188" s="189">
        <v>0.17599999999999999</v>
      </c>
      <c r="R188" s="189">
        <f>Q188*H188</f>
        <v>2.7103999999999999</v>
      </c>
      <c r="S188" s="189">
        <v>0</v>
      </c>
      <c r="T188" s="190">
        <f>S188*H188</f>
        <v>0</v>
      </c>
      <c r="U188" s="38"/>
      <c r="V188" s="38"/>
      <c r="W188" s="38"/>
      <c r="X188" s="38"/>
      <c r="Y188" s="38"/>
      <c r="Z188" s="38"/>
      <c r="AA188" s="38"/>
      <c r="AB188" s="38"/>
      <c r="AC188" s="38"/>
      <c r="AD188" s="38"/>
      <c r="AE188" s="38"/>
      <c r="AR188" s="191" t="s">
        <v>186</v>
      </c>
      <c r="AT188" s="191" t="s">
        <v>253</v>
      </c>
      <c r="AU188" s="191" t="s">
        <v>87</v>
      </c>
      <c r="AY188" s="19" t="s">
        <v>148</v>
      </c>
      <c r="BE188" s="192">
        <f>IF(N188="základní",J188,0)</f>
        <v>0</v>
      </c>
      <c r="BF188" s="192">
        <f>IF(N188="snížená",J188,0)</f>
        <v>0</v>
      </c>
      <c r="BG188" s="192">
        <f>IF(N188="zákl. přenesená",J188,0)</f>
        <v>0</v>
      </c>
      <c r="BH188" s="192">
        <f>IF(N188="sníž. přenesená",J188,0)</f>
        <v>0</v>
      </c>
      <c r="BI188" s="192">
        <f>IF(N188="nulová",J188,0)</f>
        <v>0</v>
      </c>
      <c r="BJ188" s="19" t="s">
        <v>85</v>
      </c>
      <c r="BK188" s="192">
        <f>ROUND(I188*H188,2)</f>
        <v>0</v>
      </c>
      <c r="BL188" s="19" t="s">
        <v>155</v>
      </c>
      <c r="BM188" s="191" t="s">
        <v>261</v>
      </c>
    </row>
    <row r="189" s="2" customFormat="1">
      <c r="A189" s="38"/>
      <c r="B189" s="39"/>
      <c r="C189" s="38"/>
      <c r="D189" s="194" t="s">
        <v>183</v>
      </c>
      <c r="E189" s="38"/>
      <c r="F189" s="210" t="s">
        <v>262</v>
      </c>
      <c r="G189" s="38"/>
      <c r="H189" s="38"/>
      <c r="I189" s="211"/>
      <c r="J189" s="38"/>
      <c r="K189" s="38"/>
      <c r="L189" s="39"/>
      <c r="M189" s="212"/>
      <c r="N189" s="213"/>
      <c r="O189" s="77"/>
      <c r="P189" s="77"/>
      <c r="Q189" s="77"/>
      <c r="R189" s="77"/>
      <c r="S189" s="77"/>
      <c r="T189" s="78"/>
      <c r="U189" s="38"/>
      <c r="V189" s="38"/>
      <c r="W189" s="38"/>
      <c r="X189" s="38"/>
      <c r="Y189" s="38"/>
      <c r="Z189" s="38"/>
      <c r="AA189" s="38"/>
      <c r="AB189" s="38"/>
      <c r="AC189" s="38"/>
      <c r="AD189" s="38"/>
      <c r="AE189" s="38"/>
      <c r="AT189" s="19" t="s">
        <v>183</v>
      </c>
      <c r="AU189" s="19" t="s">
        <v>87</v>
      </c>
    </row>
    <row r="190" s="2" customFormat="1" ht="16.5" customHeight="1">
      <c r="A190" s="38"/>
      <c r="B190" s="179"/>
      <c r="C190" s="180" t="s">
        <v>263</v>
      </c>
      <c r="D190" s="180" t="s">
        <v>150</v>
      </c>
      <c r="E190" s="181" t="s">
        <v>264</v>
      </c>
      <c r="F190" s="182" t="s">
        <v>265</v>
      </c>
      <c r="G190" s="183" t="s">
        <v>181</v>
      </c>
      <c r="H190" s="184">
        <v>28</v>
      </c>
      <c r="I190" s="185"/>
      <c r="J190" s="186">
        <f>ROUND(I190*H190,2)</f>
        <v>0</v>
      </c>
      <c r="K190" s="182" t="s">
        <v>154</v>
      </c>
      <c r="L190" s="39"/>
      <c r="M190" s="187" t="s">
        <v>1</v>
      </c>
      <c r="N190" s="188" t="s">
        <v>42</v>
      </c>
      <c r="O190" s="77"/>
      <c r="P190" s="189">
        <f>O190*H190</f>
        <v>0</v>
      </c>
      <c r="Q190" s="189">
        <v>0.0035999999999999999</v>
      </c>
      <c r="R190" s="189">
        <f>Q190*H190</f>
        <v>0.1008</v>
      </c>
      <c r="S190" s="189">
        <v>0</v>
      </c>
      <c r="T190" s="190">
        <f>S190*H190</f>
        <v>0</v>
      </c>
      <c r="U190" s="38"/>
      <c r="V190" s="38"/>
      <c r="W190" s="38"/>
      <c r="X190" s="38"/>
      <c r="Y190" s="38"/>
      <c r="Z190" s="38"/>
      <c r="AA190" s="38"/>
      <c r="AB190" s="38"/>
      <c r="AC190" s="38"/>
      <c r="AD190" s="38"/>
      <c r="AE190" s="38"/>
      <c r="AR190" s="191" t="s">
        <v>155</v>
      </c>
      <c r="AT190" s="191" t="s">
        <v>150</v>
      </c>
      <c r="AU190" s="191" t="s">
        <v>87</v>
      </c>
      <c r="AY190" s="19" t="s">
        <v>148</v>
      </c>
      <c r="BE190" s="192">
        <f>IF(N190="základní",J190,0)</f>
        <v>0</v>
      </c>
      <c r="BF190" s="192">
        <f>IF(N190="snížená",J190,0)</f>
        <v>0</v>
      </c>
      <c r="BG190" s="192">
        <f>IF(N190="zákl. přenesená",J190,0)</f>
        <v>0</v>
      </c>
      <c r="BH190" s="192">
        <f>IF(N190="sníž. přenesená",J190,0)</f>
        <v>0</v>
      </c>
      <c r="BI190" s="192">
        <f>IF(N190="nulová",J190,0)</f>
        <v>0</v>
      </c>
      <c r="BJ190" s="19" t="s">
        <v>85</v>
      </c>
      <c r="BK190" s="192">
        <f>ROUND(I190*H190,2)</f>
        <v>0</v>
      </c>
      <c r="BL190" s="19" t="s">
        <v>155</v>
      </c>
      <c r="BM190" s="191" t="s">
        <v>266</v>
      </c>
    </row>
    <row r="191" s="12" customFormat="1" ht="22.8" customHeight="1">
      <c r="A191" s="12"/>
      <c r="B191" s="166"/>
      <c r="C191" s="12"/>
      <c r="D191" s="167" t="s">
        <v>76</v>
      </c>
      <c r="E191" s="177" t="s">
        <v>192</v>
      </c>
      <c r="F191" s="177" t="s">
        <v>267</v>
      </c>
      <c r="G191" s="12"/>
      <c r="H191" s="12"/>
      <c r="I191" s="169"/>
      <c r="J191" s="178">
        <f>BK191</f>
        <v>0</v>
      </c>
      <c r="K191" s="12"/>
      <c r="L191" s="166"/>
      <c r="M191" s="171"/>
      <c r="N191" s="172"/>
      <c r="O191" s="172"/>
      <c r="P191" s="173">
        <f>P192+SUM(P193:P223)</f>
        <v>0</v>
      </c>
      <c r="Q191" s="172"/>
      <c r="R191" s="173">
        <f>R192+SUM(R193:R223)</f>
        <v>14.766590579999999</v>
      </c>
      <c r="S191" s="172"/>
      <c r="T191" s="174">
        <f>T192+SUM(T193:T223)</f>
        <v>0</v>
      </c>
      <c r="U191" s="12"/>
      <c r="V191" s="12"/>
      <c r="W191" s="12"/>
      <c r="X191" s="12"/>
      <c r="Y191" s="12"/>
      <c r="Z191" s="12"/>
      <c r="AA191" s="12"/>
      <c r="AB191" s="12"/>
      <c r="AC191" s="12"/>
      <c r="AD191" s="12"/>
      <c r="AE191" s="12"/>
      <c r="AR191" s="167" t="s">
        <v>85</v>
      </c>
      <c r="AT191" s="175" t="s">
        <v>76</v>
      </c>
      <c r="AU191" s="175" t="s">
        <v>85</v>
      </c>
      <c r="AY191" s="167" t="s">
        <v>148</v>
      </c>
      <c r="BK191" s="176">
        <f>BK192+SUM(BK193:BK223)</f>
        <v>0</v>
      </c>
    </row>
    <row r="192" s="2" customFormat="1" ht="16.5" customHeight="1">
      <c r="A192" s="38"/>
      <c r="B192" s="179"/>
      <c r="C192" s="180" t="s">
        <v>268</v>
      </c>
      <c r="D192" s="180" t="s">
        <v>150</v>
      </c>
      <c r="E192" s="181" t="s">
        <v>269</v>
      </c>
      <c r="F192" s="182" t="s">
        <v>270</v>
      </c>
      <c r="G192" s="183" t="s">
        <v>181</v>
      </c>
      <c r="H192" s="184">
        <v>16.399999999999999</v>
      </c>
      <c r="I192" s="185"/>
      <c r="J192" s="186">
        <f>ROUND(I192*H192,2)</f>
        <v>0</v>
      </c>
      <c r="K192" s="182" t="s">
        <v>154</v>
      </c>
      <c r="L192" s="39"/>
      <c r="M192" s="187" t="s">
        <v>1</v>
      </c>
      <c r="N192" s="188" t="s">
        <v>42</v>
      </c>
      <c r="O192" s="77"/>
      <c r="P192" s="189">
        <f>O192*H192</f>
        <v>0</v>
      </c>
      <c r="Q192" s="189">
        <v>0.089779999999999999</v>
      </c>
      <c r="R192" s="189">
        <f>Q192*H192</f>
        <v>1.4723919999999999</v>
      </c>
      <c r="S192" s="189">
        <v>0</v>
      </c>
      <c r="T192" s="190">
        <f>S192*H192</f>
        <v>0</v>
      </c>
      <c r="U192" s="38"/>
      <c r="V192" s="38"/>
      <c r="W192" s="38"/>
      <c r="X192" s="38"/>
      <c r="Y192" s="38"/>
      <c r="Z192" s="38"/>
      <c r="AA192" s="38"/>
      <c r="AB192" s="38"/>
      <c r="AC192" s="38"/>
      <c r="AD192" s="38"/>
      <c r="AE192" s="38"/>
      <c r="AR192" s="191" t="s">
        <v>155</v>
      </c>
      <c r="AT192" s="191" t="s">
        <v>150</v>
      </c>
      <c r="AU192" s="191" t="s">
        <v>87</v>
      </c>
      <c r="AY192" s="19" t="s">
        <v>148</v>
      </c>
      <c r="BE192" s="192">
        <f>IF(N192="základní",J192,0)</f>
        <v>0</v>
      </c>
      <c r="BF192" s="192">
        <f>IF(N192="snížená",J192,0)</f>
        <v>0</v>
      </c>
      <c r="BG192" s="192">
        <f>IF(N192="zákl. přenesená",J192,0)</f>
        <v>0</v>
      </c>
      <c r="BH192" s="192">
        <f>IF(N192="sníž. přenesená",J192,0)</f>
        <v>0</v>
      </c>
      <c r="BI192" s="192">
        <f>IF(N192="nulová",J192,0)</f>
        <v>0</v>
      </c>
      <c r="BJ192" s="19" t="s">
        <v>85</v>
      </c>
      <c r="BK192" s="192">
        <f>ROUND(I192*H192,2)</f>
        <v>0</v>
      </c>
      <c r="BL192" s="19" t="s">
        <v>155</v>
      </c>
      <c r="BM192" s="191" t="s">
        <v>271</v>
      </c>
    </row>
    <row r="193" s="2" customFormat="1">
      <c r="A193" s="38"/>
      <c r="B193" s="39"/>
      <c r="C193" s="38"/>
      <c r="D193" s="194" t="s">
        <v>183</v>
      </c>
      <c r="E193" s="38"/>
      <c r="F193" s="210" t="s">
        <v>272</v>
      </c>
      <c r="G193" s="38"/>
      <c r="H193" s="38"/>
      <c r="I193" s="211"/>
      <c r="J193" s="38"/>
      <c r="K193" s="38"/>
      <c r="L193" s="39"/>
      <c r="M193" s="212"/>
      <c r="N193" s="213"/>
      <c r="O193" s="77"/>
      <c r="P193" s="77"/>
      <c r="Q193" s="77"/>
      <c r="R193" s="77"/>
      <c r="S193" s="77"/>
      <c r="T193" s="78"/>
      <c r="U193" s="38"/>
      <c r="V193" s="38"/>
      <c r="W193" s="38"/>
      <c r="X193" s="38"/>
      <c r="Y193" s="38"/>
      <c r="Z193" s="38"/>
      <c r="AA193" s="38"/>
      <c r="AB193" s="38"/>
      <c r="AC193" s="38"/>
      <c r="AD193" s="38"/>
      <c r="AE193" s="38"/>
      <c r="AT193" s="19" t="s">
        <v>183</v>
      </c>
      <c r="AU193" s="19" t="s">
        <v>87</v>
      </c>
    </row>
    <row r="194" s="2" customFormat="1" ht="16.5" customHeight="1">
      <c r="A194" s="38"/>
      <c r="B194" s="179"/>
      <c r="C194" s="214" t="s">
        <v>273</v>
      </c>
      <c r="D194" s="214" t="s">
        <v>253</v>
      </c>
      <c r="E194" s="215" t="s">
        <v>274</v>
      </c>
      <c r="F194" s="216" t="s">
        <v>275</v>
      </c>
      <c r="G194" s="217" t="s">
        <v>153</v>
      </c>
      <c r="H194" s="218">
        <v>1.8040000000000001</v>
      </c>
      <c r="I194" s="219"/>
      <c r="J194" s="220">
        <f>ROUND(I194*H194,2)</f>
        <v>0</v>
      </c>
      <c r="K194" s="216" t="s">
        <v>212</v>
      </c>
      <c r="L194" s="221"/>
      <c r="M194" s="222" t="s">
        <v>1</v>
      </c>
      <c r="N194" s="223" t="s">
        <v>42</v>
      </c>
      <c r="O194" s="77"/>
      <c r="P194" s="189">
        <f>O194*H194</f>
        <v>0</v>
      </c>
      <c r="Q194" s="189">
        <v>0.222</v>
      </c>
      <c r="R194" s="189">
        <f>Q194*H194</f>
        <v>0.40048800000000001</v>
      </c>
      <c r="S194" s="189">
        <v>0</v>
      </c>
      <c r="T194" s="190">
        <f>S194*H194</f>
        <v>0</v>
      </c>
      <c r="U194" s="38"/>
      <c r="V194" s="38"/>
      <c r="W194" s="38"/>
      <c r="X194" s="38"/>
      <c r="Y194" s="38"/>
      <c r="Z194" s="38"/>
      <c r="AA194" s="38"/>
      <c r="AB194" s="38"/>
      <c r="AC194" s="38"/>
      <c r="AD194" s="38"/>
      <c r="AE194" s="38"/>
      <c r="AR194" s="191" t="s">
        <v>186</v>
      </c>
      <c r="AT194" s="191" t="s">
        <v>253</v>
      </c>
      <c r="AU194" s="191" t="s">
        <v>87</v>
      </c>
      <c r="AY194" s="19" t="s">
        <v>148</v>
      </c>
      <c r="BE194" s="192">
        <f>IF(N194="základní",J194,0)</f>
        <v>0</v>
      </c>
      <c r="BF194" s="192">
        <f>IF(N194="snížená",J194,0)</f>
        <v>0</v>
      </c>
      <c r="BG194" s="192">
        <f>IF(N194="zákl. přenesená",J194,0)</f>
        <v>0</v>
      </c>
      <c r="BH194" s="192">
        <f>IF(N194="sníž. přenesená",J194,0)</f>
        <v>0</v>
      </c>
      <c r="BI194" s="192">
        <f>IF(N194="nulová",J194,0)</f>
        <v>0</v>
      </c>
      <c r="BJ194" s="19" t="s">
        <v>85</v>
      </c>
      <c r="BK194" s="192">
        <f>ROUND(I194*H194,2)</f>
        <v>0</v>
      </c>
      <c r="BL194" s="19" t="s">
        <v>155</v>
      </c>
      <c r="BM194" s="191" t="s">
        <v>276</v>
      </c>
    </row>
    <row r="195" s="13" customFormat="1">
      <c r="A195" s="13"/>
      <c r="B195" s="193"/>
      <c r="C195" s="13"/>
      <c r="D195" s="194" t="s">
        <v>157</v>
      </c>
      <c r="E195" s="13"/>
      <c r="F195" s="196" t="s">
        <v>277</v>
      </c>
      <c r="G195" s="13"/>
      <c r="H195" s="197">
        <v>1.8040000000000001</v>
      </c>
      <c r="I195" s="198"/>
      <c r="J195" s="13"/>
      <c r="K195" s="13"/>
      <c r="L195" s="193"/>
      <c r="M195" s="199"/>
      <c r="N195" s="200"/>
      <c r="O195" s="200"/>
      <c r="P195" s="200"/>
      <c r="Q195" s="200"/>
      <c r="R195" s="200"/>
      <c r="S195" s="200"/>
      <c r="T195" s="201"/>
      <c r="U195" s="13"/>
      <c r="V195" s="13"/>
      <c r="W195" s="13"/>
      <c r="X195" s="13"/>
      <c r="Y195" s="13"/>
      <c r="Z195" s="13"/>
      <c r="AA195" s="13"/>
      <c r="AB195" s="13"/>
      <c r="AC195" s="13"/>
      <c r="AD195" s="13"/>
      <c r="AE195" s="13"/>
      <c r="AT195" s="195" t="s">
        <v>157</v>
      </c>
      <c r="AU195" s="195" t="s">
        <v>87</v>
      </c>
      <c r="AV195" s="13" t="s">
        <v>87</v>
      </c>
      <c r="AW195" s="13" t="s">
        <v>3</v>
      </c>
      <c r="AX195" s="13" t="s">
        <v>85</v>
      </c>
      <c r="AY195" s="195" t="s">
        <v>148</v>
      </c>
    </row>
    <row r="196" s="2" customFormat="1" ht="16.5" customHeight="1">
      <c r="A196" s="38"/>
      <c r="B196" s="179"/>
      <c r="C196" s="180" t="s">
        <v>278</v>
      </c>
      <c r="D196" s="180" t="s">
        <v>150</v>
      </c>
      <c r="E196" s="181" t="s">
        <v>279</v>
      </c>
      <c r="F196" s="182" t="s">
        <v>280</v>
      </c>
      <c r="G196" s="183" t="s">
        <v>181</v>
      </c>
      <c r="H196" s="184">
        <v>59.600000000000001</v>
      </c>
      <c r="I196" s="185"/>
      <c r="J196" s="186">
        <f>ROUND(I196*H196,2)</f>
        <v>0</v>
      </c>
      <c r="K196" s="182" t="s">
        <v>154</v>
      </c>
      <c r="L196" s="39"/>
      <c r="M196" s="187" t="s">
        <v>1</v>
      </c>
      <c r="N196" s="188" t="s">
        <v>42</v>
      </c>
      <c r="O196" s="77"/>
      <c r="P196" s="189">
        <f>O196*H196</f>
        <v>0</v>
      </c>
      <c r="Q196" s="189">
        <v>0.16849</v>
      </c>
      <c r="R196" s="189">
        <f>Q196*H196</f>
        <v>10.042004</v>
      </c>
      <c r="S196" s="189">
        <v>0</v>
      </c>
      <c r="T196" s="190">
        <f>S196*H196</f>
        <v>0</v>
      </c>
      <c r="U196" s="38"/>
      <c r="V196" s="38"/>
      <c r="W196" s="38"/>
      <c r="X196" s="38"/>
      <c r="Y196" s="38"/>
      <c r="Z196" s="38"/>
      <c r="AA196" s="38"/>
      <c r="AB196" s="38"/>
      <c r="AC196" s="38"/>
      <c r="AD196" s="38"/>
      <c r="AE196" s="38"/>
      <c r="AR196" s="191" t="s">
        <v>155</v>
      </c>
      <c r="AT196" s="191" t="s">
        <v>150</v>
      </c>
      <c r="AU196" s="191" t="s">
        <v>87</v>
      </c>
      <c r="AY196" s="19" t="s">
        <v>148</v>
      </c>
      <c r="BE196" s="192">
        <f>IF(N196="základní",J196,0)</f>
        <v>0</v>
      </c>
      <c r="BF196" s="192">
        <f>IF(N196="snížená",J196,0)</f>
        <v>0</v>
      </c>
      <c r="BG196" s="192">
        <f>IF(N196="zákl. přenesená",J196,0)</f>
        <v>0</v>
      </c>
      <c r="BH196" s="192">
        <f>IF(N196="sníž. přenesená",J196,0)</f>
        <v>0</v>
      </c>
      <c r="BI196" s="192">
        <f>IF(N196="nulová",J196,0)</f>
        <v>0</v>
      </c>
      <c r="BJ196" s="19" t="s">
        <v>85</v>
      </c>
      <c r="BK196" s="192">
        <f>ROUND(I196*H196,2)</f>
        <v>0</v>
      </c>
      <c r="BL196" s="19" t="s">
        <v>155</v>
      </c>
      <c r="BM196" s="191" t="s">
        <v>281</v>
      </c>
    </row>
    <row r="197" s="2" customFormat="1">
      <c r="A197" s="38"/>
      <c r="B197" s="39"/>
      <c r="C197" s="38"/>
      <c r="D197" s="194" t="s">
        <v>183</v>
      </c>
      <c r="E197" s="38"/>
      <c r="F197" s="210" t="s">
        <v>282</v>
      </c>
      <c r="G197" s="38"/>
      <c r="H197" s="38"/>
      <c r="I197" s="211"/>
      <c r="J197" s="38"/>
      <c r="K197" s="38"/>
      <c r="L197" s="39"/>
      <c r="M197" s="212"/>
      <c r="N197" s="213"/>
      <c r="O197" s="77"/>
      <c r="P197" s="77"/>
      <c r="Q197" s="77"/>
      <c r="R197" s="77"/>
      <c r="S197" s="77"/>
      <c r="T197" s="78"/>
      <c r="U197" s="38"/>
      <c r="V197" s="38"/>
      <c r="W197" s="38"/>
      <c r="X197" s="38"/>
      <c r="Y197" s="38"/>
      <c r="Z197" s="38"/>
      <c r="AA197" s="38"/>
      <c r="AB197" s="38"/>
      <c r="AC197" s="38"/>
      <c r="AD197" s="38"/>
      <c r="AE197" s="38"/>
      <c r="AT197" s="19" t="s">
        <v>183</v>
      </c>
      <c r="AU197" s="19" t="s">
        <v>87</v>
      </c>
    </row>
    <row r="198" s="13" customFormat="1">
      <c r="A198" s="13"/>
      <c r="B198" s="193"/>
      <c r="C198" s="13"/>
      <c r="D198" s="194" t="s">
        <v>157</v>
      </c>
      <c r="E198" s="195" t="s">
        <v>1</v>
      </c>
      <c r="F198" s="196" t="s">
        <v>283</v>
      </c>
      <c r="G198" s="13"/>
      <c r="H198" s="197">
        <v>23</v>
      </c>
      <c r="I198" s="198"/>
      <c r="J198" s="13"/>
      <c r="K198" s="13"/>
      <c r="L198" s="193"/>
      <c r="M198" s="199"/>
      <c r="N198" s="200"/>
      <c r="O198" s="200"/>
      <c r="P198" s="200"/>
      <c r="Q198" s="200"/>
      <c r="R198" s="200"/>
      <c r="S198" s="200"/>
      <c r="T198" s="201"/>
      <c r="U198" s="13"/>
      <c r="V198" s="13"/>
      <c r="W198" s="13"/>
      <c r="X198" s="13"/>
      <c r="Y198" s="13"/>
      <c r="Z198" s="13"/>
      <c r="AA198" s="13"/>
      <c r="AB198" s="13"/>
      <c r="AC198" s="13"/>
      <c r="AD198" s="13"/>
      <c r="AE198" s="13"/>
      <c r="AT198" s="195" t="s">
        <v>157</v>
      </c>
      <c r="AU198" s="195" t="s">
        <v>87</v>
      </c>
      <c r="AV198" s="13" t="s">
        <v>87</v>
      </c>
      <c r="AW198" s="13" t="s">
        <v>32</v>
      </c>
      <c r="AX198" s="13" t="s">
        <v>77</v>
      </c>
      <c r="AY198" s="195" t="s">
        <v>148</v>
      </c>
    </row>
    <row r="199" s="15" customFormat="1">
      <c r="A199" s="15"/>
      <c r="B199" s="224"/>
      <c r="C199" s="15"/>
      <c r="D199" s="194" t="s">
        <v>157</v>
      </c>
      <c r="E199" s="225" t="s">
        <v>1</v>
      </c>
      <c r="F199" s="226" t="s">
        <v>284</v>
      </c>
      <c r="G199" s="15"/>
      <c r="H199" s="227">
        <v>23</v>
      </c>
      <c r="I199" s="228"/>
      <c r="J199" s="15"/>
      <c r="K199" s="15"/>
      <c r="L199" s="224"/>
      <c r="M199" s="229"/>
      <c r="N199" s="230"/>
      <c r="O199" s="230"/>
      <c r="P199" s="230"/>
      <c r="Q199" s="230"/>
      <c r="R199" s="230"/>
      <c r="S199" s="230"/>
      <c r="T199" s="231"/>
      <c r="U199" s="15"/>
      <c r="V199" s="15"/>
      <c r="W199" s="15"/>
      <c r="X199" s="15"/>
      <c r="Y199" s="15"/>
      <c r="Z199" s="15"/>
      <c r="AA199" s="15"/>
      <c r="AB199" s="15"/>
      <c r="AC199" s="15"/>
      <c r="AD199" s="15"/>
      <c r="AE199" s="15"/>
      <c r="AT199" s="225" t="s">
        <v>157</v>
      </c>
      <c r="AU199" s="225" t="s">
        <v>87</v>
      </c>
      <c r="AV199" s="15" t="s">
        <v>163</v>
      </c>
      <c r="AW199" s="15" t="s">
        <v>32</v>
      </c>
      <c r="AX199" s="15" t="s">
        <v>77</v>
      </c>
      <c r="AY199" s="225" t="s">
        <v>148</v>
      </c>
    </row>
    <row r="200" s="13" customFormat="1">
      <c r="A200" s="13"/>
      <c r="B200" s="193"/>
      <c r="C200" s="13"/>
      <c r="D200" s="194" t="s">
        <v>157</v>
      </c>
      <c r="E200" s="195" t="s">
        <v>1</v>
      </c>
      <c r="F200" s="196" t="s">
        <v>285</v>
      </c>
      <c r="G200" s="13"/>
      <c r="H200" s="197">
        <v>22.5</v>
      </c>
      <c r="I200" s="198"/>
      <c r="J200" s="13"/>
      <c r="K200" s="13"/>
      <c r="L200" s="193"/>
      <c r="M200" s="199"/>
      <c r="N200" s="200"/>
      <c r="O200" s="200"/>
      <c r="P200" s="200"/>
      <c r="Q200" s="200"/>
      <c r="R200" s="200"/>
      <c r="S200" s="200"/>
      <c r="T200" s="201"/>
      <c r="U200" s="13"/>
      <c r="V200" s="13"/>
      <c r="W200" s="13"/>
      <c r="X200" s="13"/>
      <c r="Y200" s="13"/>
      <c r="Z200" s="13"/>
      <c r="AA200" s="13"/>
      <c r="AB200" s="13"/>
      <c r="AC200" s="13"/>
      <c r="AD200" s="13"/>
      <c r="AE200" s="13"/>
      <c r="AT200" s="195" t="s">
        <v>157</v>
      </c>
      <c r="AU200" s="195" t="s">
        <v>87</v>
      </c>
      <c r="AV200" s="13" t="s">
        <v>87</v>
      </c>
      <c r="AW200" s="13" t="s">
        <v>32</v>
      </c>
      <c r="AX200" s="13" t="s">
        <v>77</v>
      </c>
      <c r="AY200" s="195" t="s">
        <v>148</v>
      </c>
    </row>
    <row r="201" s="13" customFormat="1">
      <c r="A201" s="13"/>
      <c r="B201" s="193"/>
      <c r="C201" s="13"/>
      <c r="D201" s="194" t="s">
        <v>157</v>
      </c>
      <c r="E201" s="195" t="s">
        <v>1</v>
      </c>
      <c r="F201" s="196" t="s">
        <v>286</v>
      </c>
      <c r="G201" s="13"/>
      <c r="H201" s="197">
        <v>11</v>
      </c>
      <c r="I201" s="198"/>
      <c r="J201" s="13"/>
      <c r="K201" s="13"/>
      <c r="L201" s="193"/>
      <c r="M201" s="199"/>
      <c r="N201" s="200"/>
      <c r="O201" s="200"/>
      <c r="P201" s="200"/>
      <c r="Q201" s="200"/>
      <c r="R201" s="200"/>
      <c r="S201" s="200"/>
      <c r="T201" s="201"/>
      <c r="U201" s="13"/>
      <c r="V201" s="13"/>
      <c r="W201" s="13"/>
      <c r="X201" s="13"/>
      <c r="Y201" s="13"/>
      <c r="Z201" s="13"/>
      <c r="AA201" s="13"/>
      <c r="AB201" s="13"/>
      <c r="AC201" s="13"/>
      <c r="AD201" s="13"/>
      <c r="AE201" s="13"/>
      <c r="AT201" s="195" t="s">
        <v>157</v>
      </c>
      <c r="AU201" s="195" t="s">
        <v>87</v>
      </c>
      <c r="AV201" s="13" t="s">
        <v>87</v>
      </c>
      <c r="AW201" s="13" t="s">
        <v>32</v>
      </c>
      <c r="AX201" s="13" t="s">
        <v>77</v>
      </c>
      <c r="AY201" s="195" t="s">
        <v>148</v>
      </c>
    </row>
    <row r="202" s="13" customFormat="1">
      <c r="A202" s="13"/>
      <c r="B202" s="193"/>
      <c r="C202" s="13"/>
      <c r="D202" s="194" t="s">
        <v>157</v>
      </c>
      <c r="E202" s="195" t="s">
        <v>1</v>
      </c>
      <c r="F202" s="196" t="s">
        <v>287</v>
      </c>
      <c r="G202" s="13"/>
      <c r="H202" s="197">
        <v>3.1000000000000001</v>
      </c>
      <c r="I202" s="198"/>
      <c r="J202" s="13"/>
      <c r="K202" s="13"/>
      <c r="L202" s="193"/>
      <c r="M202" s="199"/>
      <c r="N202" s="200"/>
      <c r="O202" s="200"/>
      <c r="P202" s="200"/>
      <c r="Q202" s="200"/>
      <c r="R202" s="200"/>
      <c r="S202" s="200"/>
      <c r="T202" s="201"/>
      <c r="U202" s="13"/>
      <c r="V202" s="13"/>
      <c r="W202" s="13"/>
      <c r="X202" s="13"/>
      <c r="Y202" s="13"/>
      <c r="Z202" s="13"/>
      <c r="AA202" s="13"/>
      <c r="AB202" s="13"/>
      <c r="AC202" s="13"/>
      <c r="AD202" s="13"/>
      <c r="AE202" s="13"/>
      <c r="AT202" s="195" t="s">
        <v>157</v>
      </c>
      <c r="AU202" s="195" t="s">
        <v>87</v>
      </c>
      <c r="AV202" s="13" t="s">
        <v>87</v>
      </c>
      <c r="AW202" s="13" t="s">
        <v>32</v>
      </c>
      <c r="AX202" s="13" t="s">
        <v>77</v>
      </c>
      <c r="AY202" s="195" t="s">
        <v>148</v>
      </c>
    </row>
    <row r="203" s="14" customFormat="1">
      <c r="A203" s="14"/>
      <c r="B203" s="202"/>
      <c r="C203" s="14"/>
      <c r="D203" s="194" t="s">
        <v>157</v>
      </c>
      <c r="E203" s="203" t="s">
        <v>1</v>
      </c>
      <c r="F203" s="204" t="s">
        <v>159</v>
      </c>
      <c r="G203" s="14"/>
      <c r="H203" s="205">
        <v>59.600000000000001</v>
      </c>
      <c r="I203" s="206"/>
      <c r="J203" s="14"/>
      <c r="K203" s="14"/>
      <c r="L203" s="202"/>
      <c r="M203" s="207"/>
      <c r="N203" s="208"/>
      <c r="O203" s="208"/>
      <c r="P203" s="208"/>
      <c r="Q203" s="208"/>
      <c r="R203" s="208"/>
      <c r="S203" s="208"/>
      <c r="T203" s="209"/>
      <c r="U203" s="14"/>
      <c r="V203" s="14"/>
      <c r="W203" s="14"/>
      <c r="X203" s="14"/>
      <c r="Y203" s="14"/>
      <c r="Z203" s="14"/>
      <c r="AA203" s="14"/>
      <c r="AB203" s="14"/>
      <c r="AC203" s="14"/>
      <c r="AD203" s="14"/>
      <c r="AE203" s="14"/>
      <c r="AT203" s="203" t="s">
        <v>157</v>
      </c>
      <c r="AU203" s="203" t="s">
        <v>87</v>
      </c>
      <c r="AV203" s="14" t="s">
        <v>155</v>
      </c>
      <c r="AW203" s="14" t="s">
        <v>32</v>
      </c>
      <c r="AX203" s="14" t="s">
        <v>85</v>
      </c>
      <c r="AY203" s="203" t="s">
        <v>148</v>
      </c>
    </row>
    <row r="204" s="2" customFormat="1" ht="16.5" customHeight="1">
      <c r="A204" s="38"/>
      <c r="B204" s="179"/>
      <c r="C204" s="214" t="s">
        <v>288</v>
      </c>
      <c r="D204" s="214" t="s">
        <v>253</v>
      </c>
      <c r="E204" s="215" t="s">
        <v>289</v>
      </c>
      <c r="F204" s="216" t="s">
        <v>290</v>
      </c>
      <c r="G204" s="217" t="s">
        <v>181</v>
      </c>
      <c r="H204" s="218">
        <v>6.1879999999999997</v>
      </c>
      <c r="I204" s="219"/>
      <c r="J204" s="220">
        <f>ROUND(I204*H204,2)</f>
        <v>0</v>
      </c>
      <c r="K204" s="216" t="s">
        <v>212</v>
      </c>
      <c r="L204" s="221"/>
      <c r="M204" s="222" t="s">
        <v>1</v>
      </c>
      <c r="N204" s="223" t="s">
        <v>42</v>
      </c>
      <c r="O204" s="77"/>
      <c r="P204" s="189">
        <f>O204*H204</f>
        <v>0</v>
      </c>
      <c r="Q204" s="189">
        <v>0.125</v>
      </c>
      <c r="R204" s="189">
        <f>Q204*H204</f>
        <v>0.77349999999999997</v>
      </c>
      <c r="S204" s="189">
        <v>0</v>
      </c>
      <c r="T204" s="190">
        <f>S204*H204</f>
        <v>0</v>
      </c>
      <c r="U204" s="38"/>
      <c r="V204" s="38"/>
      <c r="W204" s="38"/>
      <c r="X204" s="38"/>
      <c r="Y204" s="38"/>
      <c r="Z204" s="38"/>
      <c r="AA204" s="38"/>
      <c r="AB204" s="38"/>
      <c r="AC204" s="38"/>
      <c r="AD204" s="38"/>
      <c r="AE204" s="38"/>
      <c r="AR204" s="191" t="s">
        <v>186</v>
      </c>
      <c r="AT204" s="191" t="s">
        <v>253</v>
      </c>
      <c r="AU204" s="191" t="s">
        <v>87</v>
      </c>
      <c r="AY204" s="19" t="s">
        <v>148</v>
      </c>
      <c r="BE204" s="192">
        <f>IF(N204="základní",J204,0)</f>
        <v>0</v>
      </c>
      <c r="BF204" s="192">
        <f>IF(N204="snížená",J204,0)</f>
        <v>0</v>
      </c>
      <c r="BG204" s="192">
        <f>IF(N204="zákl. přenesená",J204,0)</f>
        <v>0</v>
      </c>
      <c r="BH204" s="192">
        <f>IF(N204="sníž. přenesená",J204,0)</f>
        <v>0</v>
      </c>
      <c r="BI204" s="192">
        <f>IF(N204="nulová",J204,0)</f>
        <v>0</v>
      </c>
      <c r="BJ204" s="19" t="s">
        <v>85</v>
      </c>
      <c r="BK204" s="192">
        <f>ROUND(I204*H204,2)</f>
        <v>0</v>
      </c>
      <c r="BL204" s="19" t="s">
        <v>155</v>
      </c>
      <c r="BM204" s="191" t="s">
        <v>291</v>
      </c>
    </row>
    <row r="205" s="13" customFormat="1">
      <c r="A205" s="13"/>
      <c r="B205" s="193"/>
      <c r="C205" s="13"/>
      <c r="D205" s="194" t="s">
        <v>157</v>
      </c>
      <c r="E205" s="195" t="s">
        <v>1</v>
      </c>
      <c r="F205" s="196" t="s">
        <v>292</v>
      </c>
      <c r="G205" s="13"/>
      <c r="H205" s="197">
        <v>6.1879999999999997</v>
      </c>
      <c r="I205" s="198"/>
      <c r="J205" s="13"/>
      <c r="K205" s="13"/>
      <c r="L205" s="193"/>
      <c r="M205" s="199"/>
      <c r="N205" s="200"/>
      <c r="O205" s="200"/>
      <c r="P205" s="200"/>
      <c r="Q205" s="200"/>
      <c r="R205" s="200"/>
      <c r="S205" s="200"/>
      <c r="T205" s="201"/>
      <c r="U205" s="13"/>
      <c r="V205" s="13"/>
      <c r="W205" s="13"/>
      <c r="X205" s="13"/>
      <c r="Y205" s="13"/>
      <c r="Z205" s="13"/>
      <c r="AA205" s="13"/>
      <c r="AB205" s="13"/>
      <c r="AC205" s="13"/>
      <c r="AD205" s="13"/>
      <c r="AE205" s="13"/>
      <c r="AT205" s="195" t="s">
        <v>157</v>
      </c>
      <c r="AU205" s="195" t="s">
        <v>87</v>
      </c>
      <c r="AV205" s="13" t="s">
        <v>87</v>
      </c>
      <c r="AW205" s="13" t="s">
        <v>32</v>
      </c>
      <c r="AX205" s="13" t="s">
        <v>77</v>
      </c>
      <c r="AY205" s="195" t="s">
        <v>148</v>
      </c>
    </row>
    <row r="206" s="14" customFormat="1">
      <c r="A206" s="14"/>
      <c r="B206" s="202"/>
      <c r="C206" s="14"/>
      <c r="D206" s="194" t="s">
        <v>157</v>
      </c>
      <c r="E206" s="203" t="s">
        <v>1</v>
      </c>
      <c r="F206" s="204" t="s">
        <v>159</v>
      </c>
      <c r="G206" s="14"/>
      <c r="H206" s="205">
        <v>6.1879999999999997</v>
      </c>
      <c r="I206" s="206"/>
      <c r="J206" s="14"/>
      <c r="K206" s="14"/>
      <c r="L206" s="202"/>
      <c r="M206" s="207"/>
      <c r="N206" s="208"/>
      <c r="O206" s="208"/>
      <c r="P206" s="208"/>
      <c r="Q206" s="208"/>
      <c r="R206" s="208"/>
      <c r="S206" s="208"/>
      <c r="T206" s="209"/>
      <c r="U206" s="14"/>
      <c r="V206" s="14"/>
      <c r="W206" s="14"/>
      <c r="X206" s="14"/>
      <c r="Y206" s="14"/>
      <c r="Z206" s="14"/>
      <c r="AA206" s="14"/>
      <c r="AB206" s="14"/>
      <c r="AC206" s="14"/>
      <c r="AD206" s="14"/>
      <c r="AE206" s="14"/>
      <c r="AT206" s="203" t="s">
        <v>157</v>
      </c>
      <c r="AU206" s="203" t="s">
        <v>87</v>
      </c>
      <c r="AV206" s="14" t="s">
        <v>155</v>
      </c>
      <c r="AW206" s="14" t="s">
        <v>32</v>
      </c>
      <c r="AX206" s="14" t="s">
        <v>85</v>
      </c>
      <c r="AY206" s="203" t="s">
        <v>148</v>
      </c>
    </row>
    <row r="207" s="2" customFormat="1" ht="16.5" customHeight="1">
      <c r="A207" s="38"/>
      <c r="B207" s="179"/>
      <c r="C207" s="214" t="s">
        <v>293</v>
      </c>
      <c r="D207" s="214" t="s">
        <v>253</v>
      </c>
      <c r="E207" s="215" t="s">
        <v>294</v>
      </c>
      <c r="F207" s="216" t="s">
        <v>295</v>
      </c>
      <c r="G207" s="217" t="s">
        <v>181</v>
      </c>
      <c r="H207" s="218">
        <v>12.1</v>
      </c>
      <c r="I207" s="219"/>
      <c r="J207" s="220">
        <f>ROUND(I207*H207,2)</f>
        <v>0</v>
      </c>
      <c r="K207" s="216" t="s">
        <v>212</v>
      </c>
      <c r="L207" s="221"/>
      <c r="M207" s="222" t="s">
        <v>1</v>
      </c>
      <c r="N207" s="223" t="s">
        <v>42</v>
      </c>
      <c r="O207" s="77"/>
      <c r="P207" s="189">
        <f>O207*H207</f>
        <v>0</v>
      </c>
      <c r="Q207" s="189">
        <v>0.125</v>
      </c>
      <c r="R207" s="189">
        <f>Q207*H207</f>
        <v>1.5125</v>
      </c>
      <c r="S207" s="189">
        <v>0</v>
      </c>
      <c r="T207" s="190">
        <f>S207*H207</f>
        <v>0</v>
      </c>
      <c r="U207" s="38"/>
      <c r="V207" s="38"/>
      <c r="W207" s="38"/>
      <c r="X207" s="38"/>
      <c r="Y207" s="38"/>
      <c r="Z207" s="38"/>
      <c r="AA207" s="38"/>
      <c r="AB207" s="38"/>
      <c r="AC207" s="38"/>
      <c r="AD207" s="38"/>
      <c r="AE207" s="38"/>
      <c r="AR207" s="191" t="s">
        <v>186</v>
      </c>
      <c r="AT207" s="191" t="s">
        <v>253</v>
      </c>
      <c r="AU207" s="191" t="s">
        <v>87</v>
      </c>
      <c r="AY207" s="19" t="s">
        <v>148</v>
      </c>
      <c r="BE207" s="192">
        <f>IF(N207="základní",J207,0)</f>
        <v>0</v>
      </c>
      <c r="BF207" s="192">
        <f>IF(N207="snížená",J207,0)</f>
        <v>0</v>
      </c>
      <c r="BG207" s="192">
        <f>IF(N207="zákl. přenesená",J207,0)</f>
        <v>0</v>
      </c>
      <c r="BH207" s="192">
        <f>IF(N207="sníž. přenesená",J207,0)</f>
        <v>0</v>
      </c>
      <c r="BI207" s="192">
        <f>IF(N207="nulová",J207,0)</f>
        <v>0</v>
      </c>
      <c r="BJ207" s="19" t="s">
        <v>85</v>
      </c>
      <c r="BK207" s="192">
        <f>ROUND(I207*H207,2)</f>
        <v>0</v>
      </c>
      <c r="BL207" s="19" t="s">
        <v>155</v>
      </c>
      <c r="BM207" s="191" t="s">
        <v>296</v>
      </c>
    </row>
    <row r="208" s="13" customFormat="1">
      <c r="A208" s="13"/>
      <c r="B208" s="193"/>
      <c r="C208" s="13"/>
      <c r="D208" s="194" t="s">
        <v>157</v>
      </c>
      <c r="E208" s="195" t="s">
        <v>1</v>
      </c>
      <c r="F208" s="196" t="s">
        <v>297</v>
      </c>
      <c r="G208" s="13"/>
      <c r="H208" s="197">
        <v>12.1</v>
      </c>
      <c r="I208" s="198"/>
      <c r="J208" s="13"/>
      <c r="K208" s="13"/>
      <c r="L208" s="193"/>
      <c r="M208" s="199"/>
      <c r="N208" s="200"/>
      <c r="O208" s="200"/>
      <c r="P208" s="200"/>
      <c r="Q208" s="200"/>
      <c r="R208" s="200"/>
      <c r="S208" s="200"/>
      <c r="T208" s="201"/>
      <c r="U208" s="13"/>
      <c r="V208" s="13"/>
      <c r="W208" s="13"/>
      <c r="X208" s="13"/>
      <c r="Y208" s="13"/>
      <c r="Z208" s="13"/>
      <c r="AA208" s="13"/>
      <c r="AB208" s="13"/>
      <c r="AC208" s="13"/>
      <c r="AD208" s="13"/>
      <c r="AE208" s="13"/>
      <c r="AT208" s="195" t="s">
        <v>157</v>
      </c>
      <c r="AU208" s="195" t="s">
        <v>87</v>
      </c>
      <c r="AV208" s="13" t="s">
        <v>87</v>
      </c>
      <c r="AW208" s="13" t="s">
        <v>32</v>
      </c>
      <c r="AX208" s="13" t="s">
        <v>77</v>
      </c>
      <c r="AY208" s="195" t="s">
        <v>148</v>
      </c>
    </row>
    <row r="209" s="14" customFormat="1">
      <c r="A209" s="14"/>
      <c r="B209" s="202"/>
      <c r="C209" s="14"/>
      <c r="D209" s="194" t="s">
        <v>157</v>
      </c>
      <c r="E209" s="203" t="s">
        <v>1</v>
      </c>
      <c r="F209" s="204" t="s">
        <v>159</v>
      </c>
      <c r="G209" s="14"/>
      <c r="H209" s="205">
        <v>12.1</v>
      </c>
      <c r="I209" s="206"/>
      <c r="J209" s="14"/>
      <c r="K209" s="14"/>
      <c r="L209" s="202"/>
      <c r="M209" s="207"/>
      <c r="N209" s="208"/>
      <c r="O209" s="208"/>
      <c r="P209" s="208"/>
      <c r="Q209" s="208"/>
      <c r="R209" s="208"/>
      <c r="S209" s="208"/>
      <c r="T209" s="209"/>
      <c r="U209" s="14"/>
      <c r="V209" s="14"/>
      <c r="W209" s="14"/>
      <c r="X209" s="14"/>
      <c r="Y209" s="14"/>
      <c r="Z209" s="14"/>
      <c r="AA209" s="14"/>
      <c r="AB209" s="14"/>
      <c r="AC209" s="14"/>
      <c r="AD209" s="14"/>
      <c r="AE209" s="14"/>
      <c r="AT209" s="203" t="s">
        <v>157</v>
      </c>
      <c r="AU209" s="203" t="s">
        <v>87</v>
      </c>
      <c r="AV209" s="14" t="s">
        <v>155</v>
      </c>
      <c r="AW209" s="14" t="s">
        <v>32</v>
      </c>
      <c r="AX209" s="14" t="s">
        <v>85</v>
      </c>
      <c r="AY209" s="203" t="s">
        <v>148</v>
      </c>
    </row>
    <row r="210" s="2" customFormat="1" ht="16.5" customHeight="1">
      <c r="A210" s="38"/>
      <c r="B210" s="179"/>
      <c r="C210" s="214" t="s">
        <v>298</v>
      </c>
      <c r="D210" s="214" t="s">
        <v>253</v>
      </c>
      <c r="E210" s="215" t="s">
        <v>299</v>
      </c>
      <c r="F210" s="216" t="s">
        <v>300</v>
      </c>
      <c r="G210" s="217" t="s">
        <v>181</v>
      </c>
      <c r="H210" s="218">
        <v>3.4100000000000001</v>
      </c>
      <c r="I210" s="219"/>
      <c r="J210" s="220">
        <f>ROUND(I210*H210,2)</f>
        <v>0</v>
      </c>
      <c r="K210" s="216" t="s">
        <v>212</v>
      </c>
      <c r="L210" s="221"/>
      <c r="M210" s="222" t="s">
        <v>1</v>
      </c>
      <c r="N210" s="223" t="s">
        <v>42</v>
      </c>
      <c r="O210" s="77"/>
      <c r="P210" s="189">
        <f>O210*H210</f>
        <v>0</v>
      </c>
      <c r="Q210" s="189">
        <v>0.125</v>
      </c>
      <c r="R210" s="189">
        <f>Q210*H210</f>
        <v>0.42625000000000002</v>
      </c>
      <c r="S210" s="189">
        <v>0</v>
      </c>
      <c r="T210" s="190">
        <f>S210*H210</f>
        <v>0</v>
      </c>
      <c r="U210" s="38"/>
      <c r="V210" s="38"/>
      <c r="W210" s="38"/>
      <c r="X210" s="38"/>
      <c r="Y210" s="38"/>
      <c r="Z210" s="38"/>
      <c r="AA210" s="38"/>
      <c r="AB210" s="38"/>
      <c r="AC210" s="38"/>
      <c r="AD210" s="38"/>
      <c r="AE210" s="38"/>
      <c r="AR210" s="191" t="s">
        <v>186</v>
      </c>
      <c r="AT210" s="191" t="s">
        <v>253</v>
      </c>
      <c r="AU210" s="191" t="s">
        <v>87</v>
      </c>
      <c r="AY210" s="19" t="s">
        <v>148</v>
      </c>
      <c r="BE210" s="192">
        <f>IF(N210="základní",J210,0)</f>
        <v>0</v>
      </c>
      <c r="BF210" s="192">
        <f>IF(N210="snížená",J210,0)</f>
        <v>0</v>
      </c>
      <c r="BG210" s="192">
        <f>IF(N210="zákl. přenesená",J210,0)</f>
        <v>0</v>
      </c>
      <c r="BH210" s="192">
        <f>IF(N210="sníž. přenesená",J210,0)</f>
        <v>0</v>
      </c>
      <c r="BI210" s="192">
        <f>IF(N210="nulová",J210,0)</f>
        <v>0</v>
      </c>
      <c r="BJ210" s="19" t="s">
        <v>85</v>
      </c>
      <c r="BK210" s="192">
        <f>ROUND(I210*H210,2)</f>
        <v>0</v>
      </c>
      <c r="BL210" s="19" t="s">
        <v>155</v>
      </c>
      <c r="BM210" s="191" t="s">
        <v>301</v>
      </c>
    </row>
    <row r="211" s="13" customFormat="1">
      <c r="A211" s="13"/>
      <c r="B211" s="193"/>
      <c r="C211" s="13"/>
      <c r="D211" s="194" t="s">
        <v>157</v>
      </c>
      <c r="E211" s="195" t="s">
        <v>1</v>
      </c>
      <c r="F211" s="196" t="s">
        <v>302</v>
      </c>
      <c r="G211" s="13"/>
      <c r="H211" s="197">
        <v>3.4100000000000001</v>
      </c>
      <c r="I211" s="198"/>
      <c r="J211" s="13"/>
      <c r="K211" s="13"/>
      <c r="L211" s="193"/>
      <c r="M211" s="199"/>
      <c r="N211" s="200"/>
      <c r="O211" s="200"/>
      <c r="P211" s="200"/>
      <c r="Q211" s="200"/>
      <c r="R211" s="200"/>
      <c r="S211" s="200"/>
      <c r="T211" s="201"/>
      <c r="U211" s="13"/>
      <c r="V211" s="13"/>
      <c r="W211" s="13"/>
      <c r="X211" s="13"/>
      <c r="Y211" s="13"/>
      <c r="Z211" s="13"/>
      <c r="AA211" s="13"/>
      <c r="AB211" s="13"/>
      <c r="AC211" s="13"/>
      <c r="AD211" s="13"/>
      <c r="AE211" s="13"/>
      <c r="AT211" s="195" t="s">
        <v>157</v>
      </c>
      <c r="AU211" s="195" t="s">
        <v>87</v>
      </c>
      <c r="AV211" s="13" t="s">
        <v>87</v>
      </c>
      <c r="AW211" s="13" t="s">
        <v>32</v>
      </c>
      <c r="AX211" s="13" t="s">
        <v>77</v>
      </c>
      <c r="AY211" s="195" t="s">
        <v>148</v>
      </c>
    </row>
    <row r="212" s="14" customFormat="1">
      <c r="A212" s="14"/>
      <c r="B212" s="202"/>
      <c r="C212" s="14"/>
      <c r="D212" s="194" t="s">
        <v>157</v>
      </c>
      <c r="E212" s="203" t="s">
        <v>1</v>
      </c>
      <c r="F212" s="204" t="s">
        <v>159</v>
      </c>
      <c r="G212" s="14"/>
      <c r="H212" s="205">
        <v>3.4100000000000001</v>
      </c>
      <c r="I212" s="206"/>
      <c r="J212" s="14"/>
      <c r="K212" s="14"/>
      <c r="L212" s="202"/>
      <c r="M212" s="207"/>
      <c r="N212" s="208"/>
      <c r="O212" s="208"/>
      <c r="P212" s="208"/>
      <c r="Q212" s="208"/>
      <c r="R212" s="208"/>
      <c r="S212" s="208"/>
      <c r="T212" s="209"/>
      <c r="U212" s="14"/>
      <c r="V212" s="14"/>
      <c r="W212" s="14"/>
      <c r="X212" s="14"/>
      <c r="Y212" s="14"/>
      <c r="Z212" s="14"/>
      <c r="AA212" s="14"/>
      <c r="AB212" s="14"/>
      <c r="AC212" s="14"/>
      <c r="AD212" s="14"/>
      <c r="AE212" s="14"/>
      <c r="AT212" s="203" t="s">
        <v>157</v>
      </c>
      <c r="AU212" s="203" t="s">
        <v>87</v>
      </c>
      <c r="AV212" s="14" t="s">
        <v>155</v>
      </c>
      <c r="AW212" s="14" t="s">
        <v>32</v>
      </c>
      <c r="AX212" s="14" t="s">
        <v>85</v>
      </c>
      <c r="AY212" s="203" t="s">
        <v>148</v>
      </c>
    </row>
    <row r="213" s="2" customFormat="1" ht="16.5" customHeight="1">
      <c r="A213" s="38"/>
      <c r="B213" s="179"/>
      <c r="C213" s="180" t="s">
        <v>303</v>
      </c>
      <c r="D213" s="180" t="s">
        <v>150</v>
      </c>
      <c r="E213" s="181" t="s">
        <v>304</v>
      </c>
      <c r="F213" s="182" t="s">
        <v>305</v>
      </c>
      <c r="G213" s="183" t="s">
        <v>306</v>
      </c>
      <c r="H213" s="184">
        <v>0.108</v>
      </c>
      <c r="I213" s="185"/>
      <c r="J213" s="186">
        <f>ROUND(I213*H213,2)</f>
        <v>0</v>
      </c>
      <c r="K213" s="182" t="s">
        <v>154</v>
      </c>
      <c r="L213" s="39"/>
      <c r="M213" s="187" t="s">
        <v>1</v>
      </c>
      <c r="N213" s="188" t="s">
        <v>42</v>
      </c>
      <c r="O213" s="77"/>
      <c r="P213" s="189">
        <f>O213*H213</f>
        <v>0</v>
      </c>
      <c r="Q213" s="189">
        <v>1.0160100000000001</v>
      </c>
      <c r="R213" s="189">
        <f>Q213*H213</f>
        <v>0.10972908000000001</v>
      </c>
      <c r="S213" s="189">
        <v>0</v>
      </c>
      <c r="T213" s="190">
        <f>S213*H213</f>
        <v>0</v>
      </c>
      <c r="U213" s="38"/>
      <c r="V213" s="38"/>
      <c r="W213" s="38"/>
      <c r="X213" s="38"/>
      <c r="Y213" s="38"/>
      <c r="Z213" s="38"/>
      <c r="AA213" s="38"/>
      <c r="AB213" s="38"/>
      <c r="AC213" s="38"/>
      <c r="AD213" s="38"/>
      <c r="AE213" s="38"/>
      <c r="AR213" s="191" t="s">
        <v>155</v>
      </c>
      <c r="AT213" s="191" t="s">
        <v>150</v>
      </c>
      <c r="AU213" s="191" t="s">
        <v>87</v>
      </c>
      <c r="AY213" s="19" t="s">
        <v>148</v>
      </c>
      <c r="BE213" s="192">
        <f>IF(N213="základní",J213,0)</f>
        <v>0</v>
      </c>
      <c r="BF213" s="192">
        <f>IF(N213="snížená",J213,0)</f>
        <v>0</v>
      </c>
      <c r="BG213" s="192">
        <f>IF(N213="zákl. přenesená",J213,0)</f>
        <v>0</v>
      </c>
      <c r="BH213" s="192">
        <f>IF(N213="sníž. přenesená",J213,0)</f>
        <v>0</v>
      </c>
      <c r="BI213" s="192">
        <f>IF(N213="nulová",J213,0)</f>
        <v>0</v>
      </c>
      <c r="BJ213" s="19" t="s">
        <v>85</v>
      </c>
      <c r="BK213" s="192">
        <f>ROUND(I213*H213,2)</f>
        <v>0</v>
      </c>
      <c r="BL213" s="19" t="s">
        <v>155</v>
      </c>
      <c r="BM213" s="191" t="s">
        <v>307</v>
      </c>
    </row>
    <row r="214" s="13" customFormat="1">
      <c r="A214" s="13"/>
      <c r="B214" s="193"/>
      <c r="C214" s="13"/>
      <c r="D214" s="194" t="s">
        <v>157</v>
      </c>
      <c r="E214" s="195" t="s">
        <v>1</v>
      </c>
      <c r="F214" s="196" t="s">
        <v>308</v>
      </c>
      <c r="G214" s="13"/>
      <c r="H214" s="197">
        <v>0.108</v>
      </c>
      <c r="I214" s="198"/>
      <c r="J214" s="13"/>
      <c r="K214" s="13"/>
      <c r="L214" s="193"/>
      <c r="M214" s="199"/>
      <c r="N214" s="200"/>
      <c r="O214" s="200"/>
      <c r="P214" s="200"/>
      <c r="Q214" s="200"/>
      <c r="R214" s="200"/>
      <c r="S214" s="200"/>
      <c r="T214" s="201"/>
      <c r="U214" s="13"/>
      <c r="V214" s="13"/>
      <c r="W214" s="13"/>
      <c r="X214" s="13"/>
      <c r="Y214" s="13"/>
      <c r="Z214" s="13"/>
      <c r="AA214" s="13"/>
      <c r="AB214" s="13"/>
      <c r="AC214" s="13"/>
      <c r="AD214" s="13"/>
      <c r="AE214" s="13"/>
      <c r="AT214" s="195" t="s">
        <v>157</v>
      </c>
      <c r="AU214" s="195" t="s">
        <v>87</v>
      </c>
      <c r="AV214" s="13" t="s">
        <v>87</v>
      </c>
      <c r="AW214" s="13" t="s">
        <v>32</v>
      </c>
      <c r="AX214" s="13" t="s">
        <v>77</v>
      </c>
      <c r="AY214" s="195" t="s">
        <v>148</v>
      </c>
    </row>
    <row r="215" s="14" customFormat="1">
      <c r="A215" s="14"/>
      <c r="B215" s="202"/>
      <c r="C215" s="14"/>
      <c r="D215" s="194" t="s">
        <v>157</v>
      </c>
      <c r="E215" s="203" t="s">
        <v>1</v>
      </c>
      <c r="F215" s="204" t="s">
        <v>159</v>
      </c>
      <c r="G215" s="14"/>
      <c r="H215" s="205">
        <v>0.108</v>
      </c>
      <c r="I215" s="206"/>
      <c r="J215" s="14"/>
      <c r="K215" s="14"/>
      <c r="L215" s="202"/>
      <c r="M215" s="207"/>
      <c r="N215" s="208"/>
      <c r="O215" s="208"/>
      <c r="P215" s="208"/>
      <c r="Q215" s="208"/>
      <c r="R215" s="208"/>
      <c r="S215" s="208"/>
      <c r="T215" s="209"/>
      <c r="U215" s="14"/>
      <c r="V215" s="14"/>
      <c r="W215" s="14"/>
      <c r="X215" s="14"/>
      <c r="Y215" s="14"/>
      <c r="Z215" s="14"/>
      <c r="AA215" s="14"/>
      <c r="AB215" s="14"/>
      <c r="AC215" s="14"/>
      <c r="AD215" s="14"/>
      <c r="AE215" s="14"/>
      <c r="AT215" s="203" t="s">
        <v>157</v>
      </c>
      <c r="AU215" s="203" t="s">
        <v>87</v>
      </c>
      <c r="AV215" s="14" t="s">
        <v>155</v>
      </c>
      <c r="AW215" s="14" t="s">
        <v>32</v>
      </c>
      <c r="AX215" s="14" t="s">
        <v>85</v>
      </c>
      <c r="AY215" s="203" t="s">
        <v>148</v>
      </c>
    </row>
    <row r="216" s="2" customFormat="1" ht="16.5" customHeight="1">
      <c r="A216" s="38"/>
      <c r="B216" s="179"/>
      <c r="C216" s="180" t="s">
        <v>309</v>
      </c>
      <c r="D216" s="180" t="s">
        <v>150</v>
      </c>
      <c r="E216" s="181" t="s">
        <v>310</v>
      </c>
      <c r="F216" s="182" t="s">
        <v>311</v>
      </c>
      <c r="G216" s="183" t="s">
        <v>153</v>
      </c>
      <c r="H216" s="184">
        <v>63.25</v>
      </c>
      <c r="I216" s="185"/>
      <c r="J216" s="186">
        <f>ROUND(I216*H216,2)</f>
        <v>0</v>
      </c>
      <c r="K216" s="182" t="s">
        <v>154</v>
      </c>
      <c r="L216" s="39"/>
      <c r="M216" s="187" t="s">
        <v>1</v>
      </c>
      <c r="N216" s="188" t="s">
        <v>42</v>
      </c>
      <c r="O216" s="77"/>
      <c r="P216" s="189">
        <f>O216*H216</f>
        <v>0</v>
      </c>
      <c r="Q216" s="189">
        <v>0.00046999999999999999</v>
      </c>
      <c r="R216" s="189">
        <f>Q216*H216</f>
        <v>0.0297275</v>
      </c>
      <c r="S216" s="189">
        <v>0</v>
      </c>
      <c r="T216" s="190">
        <f>S216*H216</f>
        <v>0</v>
      </c>
      <c r="U216" s="38"/>
      <c r="V216" s="38"/>
      <c r="W216" s="38"/>
      <c r="X216" s="38"/>
      <c r="Y216" s="38"/>
      <c r="Z216" s="38"/>
      <c r="AA216" s="38"/>
      <c r="AB216" s="38"/>
      <c r="AC216" s="38"/>
      <c r="AD216" s="38"/>
      <c r="AE216" s="38"/>
      <c r="AR216" s="191" t="s">
        <v>155</v>
      </c>
      <c r="AT216" s="191" t="s">
        <v>150</v>
      </c>
      <c r="AU216" s="191" t="s">
        <v>87</v>
      </c>
      <c r="AY216" s="19" t="s">
        <v>148</v>
      </c>
      <c r="BE216" s="192">
        <f>IF(N216="základní",J216,0)</f>
        <v>0</v>
      </c>
      <c r="BF216" s="192">
        <f>IF(N216="snížená",J216,0)</f>
        <v>0</v>
      </c>
      <c r="BG216" s="192">
        <f>IF(N216="zákl. přenesená",J216,0)</f>
        <v>0</v>
      </c>
      <c r="BH216" s="192">
        <f>IF(N216="sníž. přenesená",J216,0)</f>
        <v>0</v>
      </c>
      <c r="BI216" s="192">
        <f>IF(N216="nulová",J216,0)</f>
        <v>0</v>
      </c>
      <c r="BJ216" s="19" t="s">
        <v>85</v>
      </c>
      <c r="BK216" s="192">
        <f>ROUND(I216*H216,2)</f>
        <v>0</v>
      </c>
      <c r="BL216" s="19" t="s">
        <v>155</v>
      </c>
      <c r="BM216" s="191" t="s">
        <v>312</v>
      </c>
    </row>
    <row r="217" s="13" customFormat="1">
      <c r="A217" s="13"/>
      <c r="B217" s="193"/>
      <c r="C217" s="13"/>
      <c r="D217" s="194" t="s">
        <v>157</v>
      </c>
      <c r="E217" s="195" t="s">
        <v>1</v>
      </c>
      <c r="F217" s="196" t="s">
        <v>313</v>
      </c>
      <c r="G217" s="13"/>
      <c r="H217" s="197">
        <v>63.25</v>
      </c>
      <c r="I217" s="198"/>
      <c r="J217" s="13"/>
      <c r="K217" s="13"/>
      <c r="L217" s="193"/>
      <c r="M217" s="199"/>
      <c r="N217" s="200"/>
      <c r="O217" s="200"/>
      <c r="P217" s="200"/>
      <c r="Q217" s="200"/>
      <c r="R217" s="200"/>
      <c r="S217" s="200"/>
      <c r="T217" s="201"/>
      <c r="U217" s="13"/>
      <c r="V217" s="13"/>
      <c r="W217" s="13"/>
      <c r="X217" s="13"/>
      <c r="Y217" s="13"/>
      <c r="Z217" s="13"/>
      <c r="AA217" s="13"/>
      <c r="AB217" s="13"/>
      <c r="AC217" s="13"/>
      <c r="AD217" s="13"/>
      <c r="AE217" s="13"/>
      <c r="AT217" s="195" t="s">
        <v>157</v>
      </c>
      <c r="AU217" s="195" t="s">
        <v>87</v>
      </c>
      <c r="AV217" s="13" t="s">
        <v>87</v>
      </c>
      <c r="AW217" s="13" t="s">
        <v>32</v>
      </c>
      <c r="AX217" s="13" t="s">
        <v>77</v>
      </c>
      <c r="AY217" s="195" t="s">
        <v>148</v>
      </c>
    </row>
    <row r="218" s="14" customFormat="1">
      <c r="A218" s="14"/>
      <c r="B218" s="202"/>
      <c r="C218" s="14"/>
      <c r="D218" s="194" t="s">
        <v>157</v>
      </c>
      <c r="E218" s="203" t="s">
        <v>1</v>
      </c>
      <c r="F218" s="204" t="s">
        <v>159</v>
      </c>
      <c r="G218" s="14"/>
      <c r="H218" s="205">
        <v>63.25</v>
      </c>
      <c r="I218" s="206"/>
      <c r="J218" s="14"/>
      <c r="K218" s="14"/>
      <c r="L218" s="202"/>
      <c r="M218" s="207"/>
      <c r="N218" s="208"/>
      <c r="O218" s="208"/>
      <c r="P218" s="208"/>
      <c r="Q218" s="208"/>
      <c r="R218" s="208"/>
      <c r="S218" s="208"/>
      <c r="T218" s="209"/>
      <c r="U218" s="14"/>
      <c r="V218" s="14"/>
      <c r="W218" s="14"/>
      <c r="X218" s="14"/>
      <c r="Y218" s="14"/>
      <c r="Z218" s="14"/>
      <c r="AA218" s="14"/>
      <c r="AB218" s="14"/>
      <c r="AC218" s="14"/>
      <c r="AD218" s="14"/>
      <c r="AE218" s="14"/>
      <c r="AT218" s="203" t="s">
        <v>157</v>
      </c>
      <c r="AU218" s="203" t="s">
        <v>87</v>
      </c>
      <c r="AV218" s="14" t="s">
        <v>155</v>
      </c>
      <c r="AW218" s="14" t="s">
        <v>32</v>
      </c>
      <c r="AX218" s="14" t="s">
        <v>85</v>
      </c>
      <c r="AY218" s="203" t="s">
        <v>148</v>
      </c>
    </row>
    <row r="219" s="2" customFormat="1" ht="16.5" customHeight="1">
      <c r="A219" s="38"/>
      <c r="B219" s="179"/>
      <c r="C219" s="180" t="s">
        <v>314</v>
      </c>
      <c r="D219" s="180" t="s">
        <v>150</v>
      </c>
      <c r="E219" s="181" t="s">
        <v>315</v>
      </c>
      <c r="F219" s="182" t="s">
        <v>316</v>
      </c>
      <c r="G219" s="183" t="s">
        <v>181</v>
      </c>
      <c r="H219" s="184">
        <v>28</v>
      </c>
      <c r="I219" s="185"/>
      <c r="J219" s="186">
        <f>ROUND(I219*H219,2)</f>
        <v>0</v>
      </c>
      <c r="K219" s="182" t="s">
        <v>154</v>
      </c>
      <c r="L219" s="39"/>
      <c r="M219" s="187" t="s">
        <v>1</v>
      </c>
      <c r="N219" s="188" t="s">
        <v>42</v>
      </c>
      <c r="O219" s="77"/>
      <c r="P219" s="189">
        <f>O219*H219</f>
        <v>0</v>
      </c>
      <c r="Q219" s="189">
        <v>0</v>
      </c>
      <c r="R219" s="189">
        <f>Q219*H219</f>
        <v>0</v>
      </c>
      <c r="S219" s="189">
        <v>0</v>
      </c>
      <c r="T219" s="190">
        <f>S219*H219</f>
        <v>0</v>
      </c>
      <c r="U219" s="38"/>
      <c r="V219" s="38"/>
      <c r="W219" s="38"/>
      <c r="X219" s="38"/>
      <c r="Y219" s="38"/>
      <c r="Z219" s="38"/>
      <c r="AA219" s="38"/>
      <c r="AB219" s="38"/>
      <c r="AC219" s="38"/>
      <c r="AD219" s="38"/>
      <c r="AE219" s="38"/>
      <c r="AR219" s="191" t="s">
        <v>155</v>
      </c>
      <c r="AT219" s="191" t="s">
        <v>150</v>
      </c>
      <c r="AU219" s="191" t="s">
        <v>87</v>
      </c>
      <c r="AY219" s="19" t="s">
        <v>148</v>
      </c>
      <c r="BE219" s="192">
        <f>IF(N219="základní",J219,0)</f>
        <v>0</v>
      </c>
      <c r="BF219" s="192">
        <f>IF(N219="snížená",J219,0)</f>
        <v>0</v>
      </c>
      <c r="BG219" s="192">
        <f>IF(N219="zákl. přenesená",J219,0)</f>
        <v>0</v>
      </c>
      <c r="BH219" s="192">
        <f>IF(N219="sníž. přenesená",J219,0)</f>
        <v>0</v>
      </c>
      <c r="BI219" s="192">
        <f>IF(N219="nulová",J219,0)</f>
        <v>0</v>
      </c>
      <c r="BJ219" s="19" t="s">
        <v>85</v>
      </c>
      <c r="BK219" s="192">
        <f>ROUND(I219*H219,2)</f>
        <v>0</v>
      </c>
      <c r="BL219" s="19" t="s">
        <v>155</v>
      </c>
      <c r="BM219" s="191" t="s">
        <v>317</v>
      </c>
    </row>
    <row r="220" s="13" customFormat="1">
      <c r="A220" s="13"/>
      <c r="B220" s="193"/>
      <c r="C220" s="13"/>
      <c r="D220" s="194" t="s">
        <v>157</v>
      </c>
      <c r="E220" s="195" t="s">
        <v>1</v>
      </c>
      <c r="F220" s="196" t="s">
        <v>318</v>
      </c>
      <c r="G220" s="13"/>
      <c r="H220" s="197">
        <v>28</v>
      </c>
      <c r="I220" s="198"/>
      <c r="J220" s="13"/>
      <c r="K220" s="13"/>
      <c r="L220" s="193"/>
      <c r="M220" s="199"/>
      <c r="N220" s="200"/>
      <c r="O220" s="200"/>
      <c r="P220" s="200"/>
      <c r="Q220" s="200"/>
      <c r="R220" s="200"/>
      <c r="S220" s="200"/>
      <c r="T220" s="201"/>
      <c r="U220" s="13"/>
      <c r="V220" s="13"/>
      <c r="W220" s="13"/>
      <c r="X220" s="13"/>
      <c r="Y220" s="13"/>
      <c r="Z220" s="13"/>
      <c r="AA220" s="13"/>
      <c r="AB220" s="13"/>
      <c r="AC220" s="13"/>
      <c r="AD220" s="13"/>
      <c r="AE220" s="13"/>
      <c r="AT220" s="195" t="s">
        <v>157</v>
      </c>
      <c r="AU220" s="195" t="s">
        <v>87</v>
      </c>
      <c r="AV220" s="13" t="s">
        <v>87</v>
      </c>
      <c r="AW220" s="13" t="s">
        <v>32</v>
      </c>
      <c r="AX220" s="13" t="s">
        <v>77</v>
      </c>
      <c r="AY220" s="195" t="s">
        <v>148</v>
      </c>
    </row>
    <row r="221" s="14" customFormat="1">
      <c r="A221" s="14"/>
      <c r="B221" s="202"/>
      <c r="C221" s="14"/>
      <c r="D221" s="194" t="s">
        <v>157</v>
      </c>
      <c r="E221" s="203" t="s">
        <v>1</v>
      </c>
      <c r="F221" s="204" t="s">
        <v>159</v>
      </c>
      <c r="G221" s="14"/>
      <c r="H221" s="205">
        <v>28</v>
      </c>
      <c r="I221" s="206"/>
      <c r="J221" s="14"/>
      <c r="K221" s="14"/>
      <c r="L221" s="202"/>
      <c r="M221" s="207"/>
      <c r="N221" s="208"/>
      <c r="O221" s="208"/>
      <c r="P221" s="208"/>
      <c r="Q221" s="208"/>
      <c r="R221" s="208"/>
      <c r="S221" s="208"/>
      <c r="T221" s="209"/>
      <c r="U221" s="14"/>
      <c r="V221" s="14"/>
      <c r="W221" s="14"/>
      <c r="X221" s="14"/>
      <c r="Y221" s="14"/>
      <c r="Z221" s="14"/>
      <c r="AA221" s="14"/>
      <c r="AB221" s="14"/>
      <c r="AC221" s="14"/>
      <c r="AD221" s="14"/>
      <c r="AE221" s="14"/>
      <c r="AT221" s="203" t="s">
        <v>157</v>
      </c>
      <c r="AU221" s="203" t="s">
        <v>87</v>
      </c>
      <c r="AV221" s="14" t="s">
        <v>155</v>
      </c>
      <c r="AW221" s="14" t="s">
        <v>32</v>
      </c>
      <c r="AX221" s="14" t="s">
        <v>85</v>
      </c>
      <c r="AY221" s="203" t="s">
        <v>148</v>
      </c>
    </row>
    <row r="222" s="2" customFormat="1" ht="16.5" customHeight="1">
      <c r="A222" s="38"/>
      <c r="B222" s="179"/>
      <c r="C222" s="180" t="s">
        <v>319</v>
      </c>
      <c r="D222" s="180" t="s">
        <v>150</v>
      </c>
      <c r="E222" s="181" t="s">
        <v>320</v>
      </c>
      <c r="F222" s="182" t="s">
        <v>321</v>
      </c>
      <c r="G222" s="183" t="s">
        <v>153</v>
      </c>
      <c r="H222" s="184">
        <v>2.5</v>
      </c>
      <c r="I222" s="185"/>
      <c r="J222" s="186">
        <f>ROUND(I222*H222,2)</f>
        <v>0</v>
      </c>
      <c r="K222" s="182" t="s">
        <v>154</v>
      </c>
      <c r="L222" s="39"/>
      <c r="M222" s="187" t="s">
        <v>1</v>
      </c>
      <c r="N222" s="188" t="s">
        <v>42</v>
      </c>
      <c r="O222" s="77"/>
      <c r="P222" s="189">
        <f>O222*H222</f>
        <v>0</v>
      </c>
      <c r="Q222" s="189">
        <v>0</v>
      </c>
      <c r="R222" s="189">
        <f>Q222*H222</f>
        <v>0</v>
      </c>
      <c r="S222" s="189">
        <v>0</v>
      </c>
      <c r="T222" s="190">
        <f>S222*H222</f>
        <v>0</v>
      </c>
      <c r="U222" s="38"/>
      <c r="V222" s="38"/>
      <c r="W222" s="38"/>
      <c r="X222" s="38"/>
      <c r="Y222" s="38"/>
      <c r="Z222" s="38"/>
      <c r="AA222" s="38"/>
      <c r="AB222" s="38"/>
      <c r="AC222" s="38"/>
      <c r="AD222" s="38"/>
      <c r="AE222" s="38"/>
      <c r="AR222" s="191" t="s">
        <v>155</v>
      </c>
      <c r="AT222" s="191" t="s">
        <v>150</v>
      </c>
      <c r="AU222" s="191" t="s">
        <v>87</v>
      </c>
      <c r="AY222" s="19" t="s">
        <v>148</v>
      </c>
      <c r="BE222" s="192">
        <f>IF(N222="základní",J222,0)</f>
        <v>0</v>
      </c>
      <c r="BF222" s="192">
        <f>IF(N222="snížená",J222,0)</f>
        <v>0</v>
      </c>
      <c r="BG222" s="192">
        <f>IF(N222="zákl. přenesená",J222,0)</f>
        <v>0</v>
      </c>
      <c r="BH222" s="192">
        <f>IF(N222="sníž. přenesená",J222,0)</f>
        <v>0</v>
      </c>
      <c r="BI222" s="192">
        <f>IF(N222="nulová",J222,0)</f>
        <v>0</v>
      </c>
      <c r="BJ222" s="19" t="s">
        <v>85</v>
      </c>
      <c r="BK222" s="192">
        <f>ROUND(I222*H222,2)</f>
        <v>0</v>
      </c>
      <c r="BL222" s="19" t="s">
        <v>155</v>
      </c>
      <c r="BM222" s="191" t="s">
        <v>322</v>
      </c>
    </row>
    <row r="223" s="12" customFormat="1" ht="20.88" customHeight="1">
      <c r="A223" s="12"/>
      <c r="B223" s="166"/>
      <c r="C223" s="12"/>
      <c r="D223" s="167" t="s">
        <v>76</v>
      </c>
      <c r="E223" s="177" t="s">
        <v>323</v>
      </c>
      <c r="F223" s="177" t="s">
        <v>324</v>
      </c>
      <c r="G223" s="12"/>
      <c r="H223" s="12"/>
      <c r="I223" s="169"/>
      <c r="J223" s="178">
        <f>BK223</f>
        <v>0</v>
      </c>
      <c r="K223" s="12"/>
      <c r="L223" s="166"/>
      <c r="M223" s="171"/>
      <c r="N223" s="172"/>
      <c r="O223" s="172"/>
      <c r="P223" s="173">
        <f>SUM(P224:P235)</f>
        <v>0</v>
      </c>
      <c r="Q223" s="172"/>
      <c r="R223" s="173">
        <f>SUM(R224:R235)</f>
        <v>0</v>
      </c>
      <c r="S223" s="172"/>
      <c r="T223" s="174">
        <f>SUM(T224:T235)</f>
        <v>0</v>
      </c>
      <c r="U223" s="12"/>
      <c r="V223" s="12"/>
      <c r="W223" s="12"/>
      <c r="X223" s="12"/>
      <c r="Y223" s="12"/>
      <c r="Z223" s="12"/>
      <c r="AA223" s="12"/>
      <c r="AB223" s="12"/>
      <c r="AC223" s="12"/>
      <c r="AD223" s="12"/>
      <c r="AE223" s="12"/>
      <c r="AR223" s="167" t="s">
        <v>85</v>
      </c>
      <c r="AT223" s="175" t="s">
        <v>76</v>
      </c>
      <c r="AU223" s="175" t="s">
        <v>87</v>
      </c>
      <c r="AY223" s="167" t="s">
        <v>148</v>
      </c>
      <c r="BK223" s="176">
        <f>SUM(BK224:BK235)</f>
        <v>0</v>
      </c>
    </row>
    <row r="224" s="2" customFormat="1" ht="16.5" customHeight="1">
      <c r="A224" s="38"/>
      <c r="B224" s="179"/>
      <c r="C224" s="180" t="s">
        <v>325</v>
      </c>
      <c r="D224" s="180" t="s">
        <v>150</v>
      </c>
      <c r="E224" s="181" t="s">
        <v>326</v>
      </c>
      <c r="F224" s="182" t="s">
        <v>327</v>
      </c>
      <c r="G224" s="183" t="s">
        <v>328</v>
      </c>
      <c r="H224" s="184">
        <v>8</v>
      </c>
      <c r="I224" s="185"/>
      <c r="J224" s="186">
        <f>ROUND(I224*H224,2)</f>
        <v>0</v>
      </c>
      <c r="K224" s="182" t="s">
        <v>212</v>
      </c>
      <c r="L224" s="39"/>
      <c r="M224" s="187" t="s">
        <v>1</v>
      </c>
      <c r="N224" s="188" t="s">
        <v>42</v>
      </c>
      <c r="O224" s="77"/>
      <c r="P224" s="189">
        <f>O224*H224</f>
        <v>0</v>
      </c>
      <c r="Q224" s="189">
        <v>0</v>
      </c>
      <c r="R224" s="189">
        <f>Q224*H224</f>
        <v>0</v>
      </c>
      <c r="S224" s="189">
        <v>0</v>
      </c>
      <c r="T224" s="190">
        <f>S224*H224</f>
        <v>0</v>
      </c>
      <c r="U224" s="38"/>
      <c r="V224" s="38"/>
      <c r="W224" s="38"/>
      <c r="X224" s="38"/>
      <c r="Y224" s="38"/>
      <c r="Z224" s="38"/>
      <c r="AA224" s="38"/>
      <c r="AB224" s="38"/>
      <c r="AC224" s="38"/>
      <c r="AD224" s="38"/>
      <c r="AE224" s="38"/>
      <c r="AR224" s="191" t="s">
        <v>155</v>
      </c>
      <c r="AT224" s="191" t="s">
        <v>150</v>
      </c>
      <c r="AU224" s="191" t="s">
        <v>163</v>
      </c>
      <c r="AY224" s="19" t="s">
        <v>148</v>
      </c>
      <c r="BE224" s="192">
        <f>IF(N224="základní",J224,0)</f>
        <v>0</v>
      </c>
      <c r="BF224" s="192">
        <f>IF(N224="snížená",J224,0)</f>
        <v>0</v>
      </c>
      <c r="BG224" s="192">
        <f>IF(N224="zákl. přenesená",J224,0)</f>
        <v>0</v>
      </c>
      <c r="BH224" s="192">
        <f>IF(N224="sníž. přenesená",J224,0)</f>
        <v>0</v>
      </c>
      <c r="BI224" s="192">
        <f>IF(N224="nulová",J224,0)</f>
        <v>0</v>
      </c>
      <c r="BJ224" s="19" t="s">
        <v>85</v>
      </c>
      <c r="BK224" s="192">
        <f>ROUND(I224*H224,2)</f>
        <v>0</v>
      </c>
      <c r="BL224" s="19" t="s">
        <v>155</v>
      </c>
      <c r="BM224" s="191" t="s">
        <v>329</v>
      </c>
    </row>
    <row r="225" s="2" customFormat="1">
      <c r="A225" s="38"/>
      <c r="B225" s="39"/>
      <c r="C225" s="38"/>
      <c r="D225" s="194" t="s">
        <v>183</v>
      </c>
      <c r="E225" s="38"/>
      <c r="F225" s="210" t="s">
        <v>330</v>
      </c>
      <c r="G225" s="38"/>
      <c r="H225" s="38"/>
      <c r="I225" s="211"/>
      <c r="J225" s="38"/>
      <c r="K225" s="38"/>
      <c r="L225" s="39"/>
      <c r="M225" s="212"/>
      <c r="N225" s="213"/>
      <c r="O225" s="77"/>
      <c r="P225" s="77"/>
      <c r="Q225" s="77"/>
      <c r="R225" s="77"/>
      <c r="S225" s="77"/>
      <c r="T225" s="78"/>
      <c r="U225" s="38"/>
      <c r="V225" s="38"/>
      <c r="W225" s="38"/>
      <c r="X225" s="38"/>
      <c r="Y225" s="38"/>
      <c r="Z225" s="38"/>
      <c r="AA225" s="38"/>
      <c r="AB225" s="38"/>
      <c r="AC225" s="38"/>
      <c r="AD225" s="38"/>
      <c r="AE225" s="38"/>
      <c r="AT225" s="19" t="s">
        <v>183</v>
      </c>
      <c r="AU225" s="19" t="s">
        <v>163</v>
      </c>
    </row>
    <row r="226" s="2" customFormat="1" ht="16.5" customHeight="1">
      <c r="A226" s="38"/>
      <c r="B226" s="179"/>
      <c r="C226" s="180" t="s">
        <v>331</v>
      </c>
      <c r="D226" s="180" t="s">
        <v>150</v>
      </c>
      <c r="E226" s="181" t="s">
        <v>332</v>
      </c>
      <c r="F226" s="182" t="s">
        <v>333</v>
      </c>
      <c r="G226" s="183" t="s">
        <v>328</v>
      </c>
      <c r="H226" s="184">
        <v>1</v>
      </c>
      <c r="I226" s="185"/>
      <c r="J226" s="186">
        <f>ROUND(I226*H226,2)</f>
        <v>0</v>
      </c>
      <c r="K226" s="182" t="s">
        <v>212</v>
      </c>
      <c r="L226" s="39"/>
      <c r="M226" s="187" t="s">
        <v>1</v>
      </c>
      <c r="N226" s="188" t="s">
        <v>42</v>
      </c>
      <c r="O226" s="77"/>
      <c r="P226" s="189">
        <f>O226*H226</f>
        <v>0</v>
      </c>
      <c r="Q226" s="189">
        <v>0</v>
      </c>
      <c r="R226" s="189">
        <f>Q226*H226</f>
        <v>0</v>
      </c>
      <c r="S226" s="189">
        <v>0</v>
      </c>
      <c r="T226" s="190">
        <f>S226*H226</f>
        <v>0</v>
      </c>
      <c r="U226" s="38"/>
      <c r="V226" s="38"/>
      <c r="W226" s="38"/>
      <c r="X226" s="38"/>
      <c r="Y226" s="38"/>
      <c r="Z226" s="38"/>
      <c r="AA226" s="38"/>
      <c r="AB226" s="38"/>
      <c r="AC226" s="38"/>
      <c r="AD226" s="38"/>
      <c r="AE226" s="38"/>
      <c r="AR226" s="191" t="s">
        <v>155</v>
      </c>
      <c r="AT226" s="191" t="s">
        <v>150</v>
      </c>
      <c r="AU226" s="191" t="s">
        <v>163</v>
      </c>
      <c r="AY226" s="19" t="s">
        <v>148</v>
      </c>
      <c r="BE226" s="192">
        <f>IF(N226="základní",J226,0)</f>
        <v>0</v>
      </c>
      <c r="BF226" s="192">
        <f>IF(N226="snížená",J226,0)</f>
        <v>0</v>
      </c>
      <c r="BG226" s="192">
        <f>IF(N226="zákl. přenesená",J226,0)</f>
        <v>0</v>
      </c>
      <c r="BH226" s="192">
        <f>IF(N226="sníž. přenesená",J226,0)</f>
        <v>0</v>
      </c>
      <c r="BI226" s="192">
        <f>IF(N226="nulová",J226,0)</f>
        <v>0</v>
      </c>
      <c r="BJ226" s="19" t="s">
        <v>85</v>
      </c>
      <c r="BK226" s="192">
        <f>ROUND(I226*H226,2)</f>
        <v>0</v>
      </c>
      <c r="BL226" s="19" t="s">
        <v>155</v>
      </c>
      <c r="BM226" s="191" t="s">
        <v>334</v>
      </c>
    </row>
    <row r="227" s="2" customFormat="1">
      <c r="A227" s="38"/>
      <c r="B227" s="39"/>
      <c r="C227" s="38"/>
      <c r="D227" s="194" t="s">
        <v>183</v>
      </c>
      <c r="E227" s="38"/>
      <c r="F227" s="210" t="s">
        <v>335</v>
      </c>
      <c r="G227" s="38"/>
      <c r="H227" s="38"/>
      <c r="I227" s="211"/>
      <c r="J227" s="38"/>
      <c r="K227" s="38"/>
      <c r="L227" s="39"/>
      <c r="M227" s="212"/>
      <c r="N227" s="213"/>
      <c r="O227" s="77"/>
      <c r="P227" s="77"/>
      <c r="Q227" s="77"/>
      <c r="R227" s="77"/>
      <c r="S227" s="77"/>
      <c r="T227" s="78"/>
      <c r="U227" s="38"/>
      <c r="V227" s="38"/>
      <c r="W227" s="38"/>
      <c r="X227" s="38"/>
      <c r="Y227" s="38"/>
      <c r="Z227" s="38"/>
      <c r="AA227" s="38"/>
      <c r="AB227" s="38"/>
      <c r="AC227" s="38"/>
      <c r="AD227" s="38"/>
      <c r="AE227" s="38"/>
      <c r="AT227" s="19" t="s">
        <v>183</v>
      </c>
      <c r="AU227" s="19" t="s">
        <v>163</v>
      </c>
    </row>
    <row r="228" s="2" customFormat="1" ht="16.5" customHeight="1">
      <c r="A228" s="38"/>
      <c r="B228" s="179"/>
      <c r="C228" s="180" t="s">
        <v>336</v>
      </c>
      <c r="D228" s="180" t="s">
        <v>150</v>
      </c>
      <c r="E228" s="181" t="s">
        <v>337</v>
      </c>
      <c r="F228" s="182" t="s">
        <v>338</v>
      </c>
      <c r="G228" s="183" t="s">
        <v>328</v>
      </c>
      <c r="H228" s="184">
        <v>1</v>
      </c>
      <c r="I228" s="185"/>
      <c r="J228" s="186">
        <f>ROUND(I228*H228,2)</f>
        <v>0</v>
      </c>
      <c r="K228" s="182" t="s">
        <v>212</v>
      </c>
      <c r="L228" s="39"/>
      <c r="M228" s="187" t="s">
        <v>1</v>
      </c>
      <c r="N228" s="188" t="s">
        <v>42</v>
      </c>
      <c r="O228" s="77"/>
      <c r="P228" s="189">
        <f>O228*H228</f>
        <v>0</v>
      </c>
      <c r="Q228" s="189">
        <v>0</v>
      </c>
      <c r="R228" s="189">
        <f>Q228*H228</f>
        <v>0</v>
      </c>
      <c r="S228" s="189">
        <v>0</v>
      </c>
      <c r="T228" s="190">
        <f>S228*H228</f>
        <v>0</v>
      </c>
      <c r="U228" s="38"/>
      <c r="V228" s="38"/>
      <c r="W228" s="38"/>
      <c r="X228" s="38"/>
      <c r="Y228" s="38"/>
      <c r="Z228" s="38"/>
      <c r="AA228" s="38"/>
      <c r="AB228" s="38"/>
      <c r="AC228" s="38"/>
      <c r="AD228" s="38"/>
      <c r="AE228" s="38"/>
      <c r="AR228" s="191" t="s">
        <v>155</v>
      </c>
      <c r="AT228" s="191" t="s">
        <v>150</v>
      </c>
      <c r="AU228" s="191" t="s">
        <v>163</v>
      </c>
      <c r="AY228" s="19" t="s">
        <v>148</v>
      </c>
      <c r="BE228" s="192">
        <f>IF(N228="základní",J228,0)</f>
        <v>0</v>
      </c>
      <c r="BF228" s="192">
        <f>IF(N228="snížená",J228,0)</f>
        <v>0</v>
      </c>
      <c r="BG228" s="192">
        <f>IF(N228="zákl. přenesená",J228,0)</f>
        <v>0</v>
      </c>
      <c r="BH228" s="192">
        <f>IF(N228="sníž. přenesená",J228,0)</f>
        <v>0</v>
      </c>
      <c r="BI228" s="192">
        <f>IF(N228="nulová",J228,0)</f>
        <v>0</v>
      </c>
      <c r="BJ228" s="19" t="s">
        <v>85</v>
      </c>
      <c r="BK228" s="192">
        <f>ROUND(I228*H228,2)</f>
        <v>0</v>
      </c>
      <c r="BL228" s="19" t="s">
        <v>155</v>
      </c>
      <c r="BM228" s="191" t="s">
        <v>339</v>
      </c>
    </row>
    <row r="229" s="2" customFormat="1">
      <c r="A229" s="38"/>
      <c r="B229" s="39"/>
      <c r="C229" s="38"/>
      <c r="D229" s="194" t="s">
        <v>183</v>
      </c>
      <c r="E229" s="38"/>
      <c r="F229" s="210" t="s">
        <v>335</v>
      </c>
      <c r="G229" s="38"/>
      <c r="H229" s="38"/>
      <c r="I229" s="211"/>
      <c r="J229" s="38"/>
      <c r="K229" s="38"/>
      <c r="L229" s="39"/>
      <c r="M229" s="212"/>
      <c r="N229" s="213"/>
      <c r="O229" s="77"/>
      <c r="P229" s="77"/>
      <c r="Q229" s="77"/>
      <c r="R229" s="77"/>
      <c r="S229" s="77"/>
      <c r="T229" s="78"/>
      <c r="U229" s="38"/>
      <c r="V229" s="38"/>
      <c r="W229" s="38"/>
      <c r="X229" s="38"/>
      <c r="Y229" s="38"/>
      <c r="Z229" s="38"/>
      <c r="AA229" s="38"/>
      <c r="AB229" s="38"/>
      <c r="AC229" s="38"/>
      <c r="AD229" s="38"/>
      <c r="AE229" s="38"/>
      <c r="AT229" s="19" t="s">
        <v>183</v>
      </c>
      <c r="AU229" s="19" t="s">
        <v>163</v>
      </c>
    </row>
    <row r="230" s="2" customFormat="1" ht="16.5" customHeight="1">
      <c r="A230" s="38"/>
      <c r="B230" s="179"/>
      <c r="C230" s="180" t="s">
        <v>340</v>
      </c>
      <c r="D230" s="180" t="s">
        <v>150</v>
      </c>
      <c r="E230" s="181" t="s">
        <v>341</v>
      </c>
      <c r="F230" s="182" t="s">
        <v>342</v>
      </c>
      <c r="G230" s="183" t="s">
        <v>181</v>
      </c>
      <c r="H230" s="184">
        <v>3.5</v>
      </c>
      <c r="I230" s="185"/>
      <c r="J230" s="186">
        <f>ROUND(I230*H230,2)</f>
        <v>0</v>
      </c>
      <c r="K230" s="182" t="s">
        <v>212</v>
      </c>
      <c r="L230" s="39"/>
      <c r="M230" s="187" t="s">
        <v>1</v>
      </c>
      <c r="N230" s="188" t="s">
        <v>42</v>
      </c>
      <c r="O230" s="77"/>
      <c r="P230" s="189">
        <f>O230*H230</f>
        <v>0</v>
      </c>
      <c r="Q230" s="189">
        <v>0</v>
      </c>
      <c r="R230" s="189">
        <f>Q230*H230</f>
        <v>0</v>
      </c>
      <c r="S230" s="189">
        <v>0</v>
      </c>
      <c r="T230" s="190">
        <f>S230*H230</f>
        <v>0</v>
      </c>
      <c r="U230" s="38"/>
      <c r="V230" s="38"/>
      <c r="W230" s="38"/>
      <c r="X230" s="38"/>
      <c r="Y230" s="38"/>
      <c r="Z230" s="38"/>
      <c r="AA230" s="38"/>
      <c r="AB230" s="38"/>
      <c r="AC230" s="38"/>
      <c r="AD230" s="38"/>
      <c r="AE230" s="38"/>
      <c r="AR230" s="191" t="s">
        <v>155</v>
      </c>
      <c r="AT230" s="191" t="s">
        <v>150</v>
      </c>
      <c r="AU230" s="191" t="s">
        <v>163</v>
      </c>
      <c r="AY230" s="19" t="s">
        <v>148</v>
      </c>
      <c r="BE230" s="192">
        <f>IF(N230="základní",J230,0)</f>
        <v>0</v>
      </c>
      <c r="BF230" s="192">
        <f>IF(N230="snížená",J230,0)</f>
        <v>0</v>
      </c>
      <c r="BG230" s="192">
        <f>IF(N230="zákl. přenesená",J230,0)</f>
        <v>0</v>
      </c>
      <c r="BH230" s="192">
        <f>IF(N230="sníž. přenesená",J230,0)</f>
        <v>0</v>
      </c>
      <c r="BI230" s="192">
        <f>IF(N230="nulová",J230,0)</f>
        <v>0</v>
      </c>
      <c r="BJ230" s="19" t="s">
        <v>85</v>
      </c>
      <c r="BK230" s="192">
        <f>ROUND(I230*H230,2)</f>
        <v>0</v>
      </c>
      <c r="BL230" s="19" t="s">
        <v>155</v>
      </c>
      <c r="BM230" s="191" t="s">
        <v>343</v>
      </c>
    </row>
    <row r="231" s="2" customFormat="1">
      <c r="A231" s="38"/>
      <c r="B231" s="39"/>
      <c r="C231" s="38"/>
      <c r="D231" s="194" t="s">
        <v>183</v>
      </c>
      <c r="E231" s="38"/>
      <c r="F231" s="210" t="s">
        <v>335</v>
      </c>
      <c r="G231" s="38"/>
      <c r="H231" s="38"/>
      <c r="I231" s="211"/>
      <c r="J231" s="38"/>
      <c r="K231" s="38"/>
      <c r="L231" s="39"/>
      <c r="M231" s="212"/>
      <c r="N231" s="213"/>
      <c r="O231" s="77"/>
      <c r="P231" s="77"/>
      <c r="Q231" s="77"/>
      <c r="R231" s="77"/>
      <c r="S231" s="77"/>
      <c r="T231" s="78"/>
      <c r="U231" s="38"/>
      <c r="V231" s="38"/>
      <c r="W231" s="38"/>
      <c r="X231" s="38"/>
      <c r="Y231" s="38"/>
      <c r="Z231" s="38"/>
      <c r="AA231" s="38"/>
      <c r="AB231" s="38"/>
      <c r="AC231" s="38"/>
      <c r="AD231" s="38"/>
      <c r="AE231" s="38"/>
      <c r="AT231" s="19" t="s">
        <v>183</v>
      </c>
      <c r="AU231" s="19" t="s">
        <v>163</v>
      </c>
    </row>
    <row r="232" s="2" customFormat="1" ht="16.5" customHeight="1">
      <c r="A232" s="38"/>
      <c r="B232" s="179"/>
      <c r="C232" s="180" t="s">
        <v>344</v>
      </c>
      <c r="D232" s="180" t="s">
        <v>150</v>
      </c>
      <c r="E232" s="181" t="s">
        <v>345</v>
      </c>
      <c r="F232" s="182" t="s">
        <v>346</v>
      </c>
      <c r="G232" s="183" t="s">
        <v>153</v>
      </c>
      <c r="H232" s="184">
        <v>18</v>
      </c>
      <c r="I232" s="185"/>
      <c r="J232" s="186">
        <f>ROUND(I232*H232,2)</f>
        <v>0</v>
      </c>
      <c r="K232" s="182" t="s">
        <v>212</v>
      </c>
      <c r="L232" s="39"/>
      <c r="M232" s="187" t="s">
        <v>1</v>
      </c>
      <c r="N232" s="188" t="s">
        <v>42</v>
      </c>
      <c r="O232" s="77"/>
      <c r="P232" s="189">
        <f>O232*H232</f>
        <v>0</v>
      </c>
      <c r="Q232" s="189">
        <v>0</v>
      </c>
      <c r="R232" s="189">
        <f>Q232*H232</f>
        <v>0</v>
      </c>
      <c r="S232" s="189">
        <v>0</v>
      </c>
      <c r="T232" s="190">
        <f>S232*H232</f>
        <v>0</v>
      </c>
      <c r="U232" s="38"/>
      <c r="V232" s="38"/>
      <c r="W232" s="38"/>
      <c r="X232" s="38"/>
      <c r="Y232" s="38"/>
      <c r="Z232" s="38"/>
      <c r="AA232" s="38"/>
      <c r="AB232" s="38"/>
      <c r="AC232" s="38"/>
      <c r="AD232" s="38"/>
      <c r="AE232" s="38"/>
      <c r="AR232" s="191" t="s">
        <v>155</v>
      </c>
      <c r="AT232" s="191" t="s">
        <v>150</v>
      </c>
      <c r="AU232" s="191" t="s">
        <v>163</v>
      </c>
      <c r="AY232" s="19" t="s">
        <v>148</v>
      </c>
      <c r="BE232" s="192">
        <f>IF(N232="základní",J232,0)</f>
        <v>0</v>
      </c>
      <c r="BF232" s="192">
        <f>IF(N232="snížená",J232,0)</f>
        <v>0</v>
      </c>
      <c r="BG232" s="192">
        <f>IF(N232="zákl. přenesená",J232,0)</f>
        <v>0</v>
      </c>
      <c r="BH232" s="192">
        <f>IF(N232="sníž. přenesená",J232,0)</f>
        <v>0</v>
      </c>
      <c r="BI232" s="192">
        <f>IF(N232="nulová",J232,0)</f>
        <v>0</v>
      </c>
      <c r="BJ232" s="19" t="s">
        <v>85</v>
      </c>
      <c r="BK232" s="192">
        <f>ROUND(I232*H232,2)</f>
        <v>0</v>
      </c>
      <c r="BL232" s="19" t="s">
        <v>155</v>
      </c>
      <c r="BM232" s="191" t="s">
        <v>347</v>
      </c>
    </row>
    <row r="233" s="2" customFormat="1">
      <c r="A233" s="38"/>
      <c r="B233" s="39"/>
      <c r="C233" s="38"/>
      <c r="D233" s="194" t="s">
        <v>183</v>
      </c>
      <c r="E233" s="38"/>
      <c r="F233" s="210" t="s">
        <v>335</v>
      </c>
      <c r="G233" s="38"/>
      <c r="H233" s="38"/>
      <c r="I233" s="211"/>
      <c r="J233" s="38"/>
      <c r="K233" s="38"/>
      <c r="L233" s="39"/>
      <c r="M233" s="212"/>
      <c r="N233" s="213"/>
      <c r="O233" s="77"/>
      <c r="P233" s="77"/>
      <c r="Q233" s="77"/>
      <c r="R233" s="77"/>
      <c r="S233" s="77"/>
      <c r="T233" s="78"/>
      <c r="U233" s="38"/>
      <c r="V233" s="38"/>
      <c r="W233" s="38"/>
      <c r="X233" s="38"/>
      <c r="Y233" s="38"/>
      <c r="Z233" s="38"/>
      <c r="AA233" s="38"/>
      <c r="AB233" s="38"/>
      <c r="AC233" s="38"/>
      <c r="AD233" s="38"/>
      <c r="AE233" s="38"/>
      <c r="AT233" s="19" t="s">
        <v>183</v>
      </c>
      <c r="AU233" s="19" t="s">
        <v>163</v>
      </c>
    </row>
    <row r="234" s="2" customFormat="1" ht="16.5" customHeight="1">
      <c r="A234" s="38"/>
      <c r="B234" s="179"/>
      <c r="C234" s="180" t="s">
        <v>348</v>
      </c>
      <c r="D234" s="180" t="s">
        <v>150</v>
      </c>
      <c r="E234" s="181" t="s">
        <v>349</v>
      </c>
      <c r="F234" s="182" t="s">
        <v>350</v>
      </c>
      <c r="G234" s="183" t="s">
        <v>328</v>
      </c>
      <c r="H234" s="184">
        <v>1</v>
      </c>
      <c r="I234" s="185"/>
      <c r="J234" s="186">
        <f>ROUND(I234*H234,2)</f>
        <v>0</v>
      </c>
      <c r="K234" s="182" t="s">
        <v>212</v>
      </c>
      <c r="L234" s="39"/>
      <c r="M234" s="187" t="s">
        <v>1</v>
      </c>
      <c r="N234" s="188" t="s">
        <v>42</v>
      </c>
      <c r="O234" s="77"/>
      <c r="P234" s="189">
        <f>O234*H234</f>
        <v>0</v>
      </c>
      <c r="Q234" s="189">
        <v>0</v>
      </c>
      <c r="R234" s="189">
        <f>Q234*H234</f>
        <v>0</v>
      </c>
      <c r="S234" s="189">
        <v>0</v>
      </c>
      <c r="T234" s="190">
        <f>S234*H234</f>
        <v>0</v>
      </c>
      <c r="U234" s="38"/>
      <c r="V234" s="38"/>
      <c r="W234" s="38"/>
      <c r="X234" s="38"/>
      <c r="Y234" s="38"/>
      <c r="Z234" s="38"/>
      <c r="AA234" s="38"/>
      <c r="AB234" s="38"/>
      <c r="AC234" s="38"/>
      <c r="AD234" s="38"/>
      <c r="AE234" s="38"/>
      <c r="AR234" s="191" t="s">
        <v>155</v>
      </c>
      <c r="AT234" s="191" t="s">
        <v>150</v>
      </c>
      <c r="AU234" s="191" t="s">
        <v>163</v>
      </c>
      <c r="AY234" s="19" t="s">
        <v>148</v>
      </c>
      <c r="BE234" s="192">
        <f>IF(N234="základní",J234,0)</f>
        <v>0</v>
      </c>
      <c r="BF234" s="192">
        <f>IF(N234="snížená",J234,0)</f>
        <v>0</v>
      </c>
      <c r="BG234" s="192">
        <f>IF(N234="zákl. přenesená",J234,0)</f>
        <v>0</v>
      </c>
      <c r="BH234" s="192">
        <f>IF(N234="sníž. přenesená",J234,0)</f>
        <v>0</v>
      </c>
      <c r="BI234" s="192">
        <f>IF(N234="nulová",J234,0)</f>
        <v>0</v>
      </c>
      <c r="BJ234" s="19" t="s">
        <v>85</v>
      </c>
      <c r="BK234" s="192">
        <f>ROUND(I234*H234,2)</f>
        <v>0</v>
      </c>
      <c r="BL234" s="19" t="s">
        <v>155</v>
      </c>
      <c r="BM234" s="191" t="s">
        <v>351</v>
      </c>
    </row>
    <row r="235" s="2" customFormat="1">
      <c r="A235" s="38"/>
      <c r="B235" s="39"/>
      <c r="C235" s="38"/>
      <c r="D235" s="194" t="s">
        <v>183</v>
      </c>
      <c r="E235" s="38"/>
      <c r="F235" s="210" t="s">
        <v>335</v>
      </c>
      <c r="G235" s="38"/>
      <c r="H235" s="38"/>
      <c r="I235" s="211"/>
      <c r="J235" s="38"/>
      <c r="K235" s="38"/>
      <c r="L235" s="39"/>
      <c r="M235" s="212"/>
      <c r="N235" s="213"/>
      <c r="O235" s="77"/>
      <c r="P235" s="77"/>
      <c r="Q235" s="77"/>
      <c r="R235" s="77"/>
      <c r="S235" s="77"/>
      <c r="T235" s="78"/>
      <c r="U235" s="38"/>
      <c r="V235" s="38"/>
      <c r="W235" s="38"/>
      <c r="X235" s="38"/>
      <c r="Y235" s="38"/>
      <c r="Z235" s="38"/>
      <c r="AA235" s="38"/>
      <c r="AB235" s="38"/>
      <c r="AC235" s="38"/>
      <c r="AD235" s="38"/>
      <c r="AE235" s="38"/>
      <c r="AT235" s="19" t="s">
        <v>183</v>
      </c>
      <c r="AU235" s="19" t="s">
        <v>163</v>
      </c>
    </row>
    <row r="236" s="12" customFormat="1" ht="22.8" customHeight="1">
      <c r="A236" s="12"/>
      <c r="B236" s="166"/>
      <c r="C236" s="12"/>
      <c r="D236" s="167" t="s">
        <v>76</v>
      </c>
      <c r="E236" s="177" t="s">
        <v>352</v>
      </c>
      <c r="F236" s="177" t="s">
        <v>353</v>
      </c>
      <c r="G236" s="12"/>
      <c r="H236" s="12"/>
      <c r="I236" s="169"/>
      <c r="J236" s="178">
        <f>BK236</f>
        <v>0</v>
      </c>
      <c r="K236" s="12"/>
      <c r="L236" s="166"/>
      <c r="M236" s="171"/>
      <c r="N236" s="172"/>
      <c r="O236" s="172"/>
      <c r="P236" s="173">
        <f>SUM(P237:P242)</f>
        <v>0</v>
      </c>
      <c r="Q236" s="172"/>
      <c r="R236" s="173">
        <f>SUM(R237:R242)</f>
        <v>0</v>
      </c>
      <c r="S236" s="172"/>
      <c r="T236" s="174">
        <f>SUM(T237:T242)</f>
        <v>0</v>
      </c>
      <c r="U236" s="12"/>
      <c r="V236" s="12"/>
      <c r="W236" s="12"/>
      <c r="X236" s="12"/>
      <c r="Y236" s="12"/>
      <c r="Z236" s="12"/>
      <c r="AA236" s="12"/>
      <c r="AB236" s="12"/>
      <c r="AC236" s="12"/>
      <c r="AD236" s="12"/>
      <c r="AE236" s="12"/>
      <c r="AR236" s="167" t="s">
        <v>85</v>
      </c>
      <c r="AT236" s="175" t="s">
        <v>76</v>
      </c>
      <c r="AU236" s="175" t="s">
        <v>85</v>
      </c>
      <c r="AY236" s="167" t="s">
        <v>148</v>
      </c>
      <c r="BK236" s="176">
        <f>SUM(BK237:BK242)</f>
        <v>0</v>
      </c>
    </row>
    <row r="237" s="2" customFormat="1" ht="16.5" customHeight="1">
      <c r="A237" s="38"/>
      <c r="B237" s="179"/>
      <c r="C237" s="180" t="s">
        <v>354</v>
      </c>
      <c r="D237" s="180" t="s">
        <v>150</v>
      </c>
      <c r="E237" s="181" t="s">
        <v>355</v>
      </c>
      <c r="F237" s="182" t="s">
        <v>356</v>
      </c>
      <c r="G237" s="183" t="s">
        <v>306</v>
      </c>
      <c r="H237" s="184">
        <v>65.346000000000004</v>
      </c>
      <c r="I237" s="185"/>
      <c r="J237" s="186">
        <f>ROUND(I237*H237,2)</f>
        <v>0</v>
      </c>
      <c r="K237" s="182" t="s">
        <v>212</v>
      </c>
      <c r="L237" s="39"/>
      <c r="M237" s="187" t="s">
        <v>1</v>
      </c>
      <c r="N237" s="188" t="s">
        <v>42</v>
      </c>
      <c r="O237" s="77"/>
      <c r="P237" s="189">
        <f>O237*H237</f>
        <v>0</v>
      </c>
      <c r="Q237" s="189">
        <v>0</v>
      </c>
      <c r="R237" s="189">
        <f>Q237*H237</f>
        <v>0</v>
      </c>
      <c r="S237" s="189">
        <v>0</v>
      </c>
      <c r="T237" s="190">
        <f>S237*H237</f>
        <v>0</v>
      </c>
      <c r="U237" s="38"/>
      <c r="V237" s="38"/>
      <c r="W237" s="38"/>
      <c r="X237" s="38"/>
      <c r="Y237" s="38"/>
      <c r="Z237" s="38"/>
      <c r="AA237" s="38"/>
      <c r="AB237" s="38"/>
      <c r="AC237" s="38"/>
      <c r="AD237" s="38"/>
      <c r="AE237" s="38"/>
      <c r="AR237" s="191" t="s">
        <v>155</v>
      </c>
      <c r="AT237" s="191" t="s">
        <v>150</v>
      </c>
      <c r="AU237" s="191" t="s">
        <v>87</v>
      </c>
      <c r="AY237" s="19" t="s">
        <v>148</v>
      </c>
      <c r="BE237" s="192">
        <f>IF(N237="základní",J237,0)</f>
        <v>0</v>
      </c>
      <c r="BF237" s="192">
        <f>IF(N237="snížená",J237,0)</f>
        <v>0</v>
      </c>
      <c r="BG237" s="192">
        <f>IF(N237="zákl. přenesená",J237,0)</f>
        <v>0</v>
      </c>
      <c r="BH237" s="192">
        <f>IF(N237="sníž. přenesená",J237,0)</f>
        <v>0</v>
      </c>
      <c r="BI237" s="192">
        <f>IF(N237="nulová",J237,0)</f>
        <v>0</v>
      </c>
      <c r="BJ237" s="19" t="s">
        <v>85</v>
      </c>
      <c r="BK237" s="192">
        <f>ROUND(I237*H237,2)</f>
        <v>0</v>
      </c>
      <c r="BL237" s="19" t="s">
        <v>155</v>
      </c>
      <c r="BM237" s="191" t="s">
        <v>357</v>
      </c>
    </row>
    <row r="238" s="2" customFormat="1">
      <c r="A238" s="38"/>
      <c r="B238" s="39"/>
      <c r="C238" s="38"/>
      <c r="D238" s="194" t="s">
        <v>183</v>
      </c>
      <c r="E238" s="38"/>
      <c r="F238" s="210" t="s">
        <v>358</v>
      </c>
      <c r="G238" s="38"/>
      <c r="H238" s="38"/>
      <c r="I238" s="211"/>
      <c r="J238" s="38"/>
      <c r="K238" s="38"/>
      <c r="L238" s="39"/>
      <c r="M238" s="212"/>
      <c r="N238" s="213"/>
      <c r="O238" s="77"/>
      <c r="P238" s="77"/>
      <c r="Q238" s="77"/>
      <c r="R238" s="77"/>
      <c r="S238" s="77"/>
      <c r="T238" s="78"/>
      <c r="U238" s="38"/>
      <c r="V238" s="38"/>
      <c r="W238" s="38"/>
      <c r="X238" s="38"/>
      <c r="Y238" s="38"/>
      <c r="Z238" s="38"/>
      <c r="AA238" s="38"/>
      <c r="AB238" s="38"/>
      <c r="AC238" s="38"/>
      <c r="AD238" s="38"/>
      <c r="AE238" s="38"/>
      <c r="AT238" s="19" t="s">
        <v>183</v>
      </c>
      <c r="AU238" s="19" t="s">
        <v>87</v>
      </c>
    </row>
    <row r="239" s="2" customFormat="1" ht="16.5" customHeight="1">
      <c r="A239" s="38"/>
      <c r="B239" s="179"/>
      <c r="C239" s="180" t="s">
        <v>359</v>
      </c>
      <c r="D239" s="180" t="s">
        <v>150</v>
      </c>
      <c r="E239" s="181" t="s">
        <v>360</v>
      </c>
      <c r="F239" s="182" t="s">
        <v>361</v>
      </c>
      <c r="G239" s="183" t="s">
        <v>306</v>
      </c>
      <c r="H239" s="184">
        <v>65.346000000000004</v>
      </c>
      <c r="I239" s="185"/>
      <c r="J239" s="186">
        <f>ROUND(I239*H239,2)</f>
        <v>0</v>
      </c>
      <c r="K239" s="182" t="s">
        <v>154</v>
      </c>
      <c r="L239" s="39"/>
      <c r="M239" s="187" t="s">
        <v>1</v>
      </c>
      <c r="N239" s="188" t="s">
        <v>42</v>
      </c>
      <c r="O239" s="77"/>
      <c r="P239" s="189">
        <f>O239*H239</f>
        <v>0</v>
      </c>
      <c r="Q239" s="189">
        <v>0</v>
      </c>
      <c r="R239" s="189">
        <f>Q239*H239</f>
        <v>0</v>
      </c>
      <c r="S239" s="189">
        <v>0</v>
      </c>
      <c r="T239" s="190">
        <f>S239*H239</f>
        <v>0</v>
      </c>
      <c r="U239" s="38"/>
      <c r="V239" s="38"/>
      <c r="W239" s="38"/>
      <c r="X239" s="38"/>
      <c r="Y239" s="38"/>
      <c r="Z239" s="38"/>
      <c r="AA239" s="38"/>
      <c r="AB239" s="38"/>
      <c r="AC239" s="38"/>
      <c r="AD239" s="38"/>
      <c r="AE239" s="38"/>
      <c r="AR239" s="191" t="s">
        <v>155</v>
      </c>
      <c r="AT239" s="191" t="s">
        <v>150</v>
      </c>
      <c r="AU239" s="191" t="s">
        <v>87</v>
      </c>
      <c r="AY239" s="19" t="s">
        <v>148</v>
      </c>
      <c r="BE239" s="192">
        <f>IF(N239="základní",J239,0)</f>
        <v>0</v>
      </c>
      <c r="BF239" s="192">
        <f>IF(N239="snížená",J239,0)</f>
        <v>0</v>
      </c>
      <c r="BG239" s="192">
        <f>IF(N239="zákl. přenesená",J239,0)</f>
        <v>0</v>
      </c>
      <c r="BH239" s="192">
        <f>IF(N239="sníž. přenesená",J239,0)</f>
        <v>0</v>
      </c>
      <c r="BI239" s="192">
        <f>IF(N239="nulová",J239,0)</f>
        <v>0</v>
      </c>
      <c r="BJ239" s="19" t="s">
        <v>85</v>
      </c>
      <c r="BK239" s="192">
        <f>ROUND(I239*H239,2)</f>
        <v>0</v>
      </c>
      <c r="BL239" s="19" t="s">
        <v>155</v>
      </c>
      <c r="BM239" s="191" t="s">
        <v>362</v>
      </c>
    </row>
    <row r="240" s="2" customFormat="1" ht="16.5" customHeight="1">
      <c r="A240" s="38"/>
      <c r="B240" s="179"/>
      <c r="C240" s="180" t="s">
        <v>363</v>
      </c>
      <c r="D240" s="180" t="s">
        <v>150</v>
      </c>
      <c r="E240" s="181" t="s">
        <v>364</v>
      </c>
      <c r="F240" s="182" t="s">
        <v>365</v>
      </c>
      <c r="G240" s="183" t="s">
        <v>306</v>
      </c>
      <c r="H240" s="184">
        <v>1306.9200000000001</v>
      </c>
      <c r="I240" s="185"/>
      <c r="J240" s="186">
        <f>ROUND(I240*H240,2)</f>
        <v>0</v>
      </c>
      <c r="K240" s="182" t="s">
        <v>154</v>
      </c>
      <c r="L240" s="39"/>
      <c r="M240" s="187" t="s">
        <v>1</v>
      </c>
      <c r="N240" s="188" t="s">
        <v>42</v>
      </c>
      <c r="O240" s="77"/>
      <c r="P240" s="189">
        <f>O240*H240</f>
        <v>0</v>
      </c>
      <c r="Q240" s="189">
        <v>0</v>
      </c>
      <c r="R240" s="189">
        <f>Q240*H240</f>
        <v>0</v>
      </c>
      <c r="S240" s="189">
        <v>0</v>
      </c>
      <c r="T240" s="190">
        <f>S240*H240</f>
        <v>0</v>
      </c>
      <c r="U240" s="38"/>
      <c r="V240" s="38"/>
      <c r="W240" s="38"/>
      <c r="X240" s="38"/>
      <c r="Y240" s="38"/>
      <c r="Z240" s="38"/>
      <c r="AA240" s="38"/>
      <c r="AB240" s="38"/>
      <c r="AC240" s="38"/>
      <c r="AD240" s="38"/>
      <c r="AE240" s="38"/>
      <c r="AR240" s="191" t="s">
        <v>155</v>
      </c>
      <c r="AT240" s="191" t="s">
        <v>150</v>
      </c>
      <c r="AU240" s="191" t="s">
        <v>87</v>
      </c>
      <c r="AY240" s="19" t="s">
        <v>148</v>
      </c>
      <c r="BE240" s="192">
        <f>IF(N240="základní",J240,0)</f>
        <v>0</v>
      </c>
      <c r="BF240" s="192">
        <f>IF(N240="snížená",J240,0)</f>
        <v>0</v>
      </c>
      <c r="BG240" s="192">
        <f>IF(N240="zákl. přenesená",J240,0)</f>
        <v>0</v>
      </c>
      <c r="BH240" s="192">
        <f>IF(N240="sníž. přenesená",J240,0)</f>
        <v>0</v>
      </c>
      <c r="BI240" s="192">
        <f>IF(N240="nulová",J240,0)</f>
        <v>0</v>
      </c>
      <c r="BJ240" s="19" t="s">
        <v>85</v>
      </c>
      <c r="BK240" s="192">
        <f>ROUND(I240*H240,2)</f>
        <v>0</v>
      </c>
      <c r="BL240" s="19" t="s">
        <v>155</v>
      </c>
      <c r="BM240" s="191" t="s">
        <v>366</v>
      </c>
    </row>
    <row r="241" s="13" customFormat="1">
      <c r="A241" s="13"/>
      <c r="B241" s="193"/>
      <c r="C241" s="13"/>
      <c r="D241" s="194" t="s">
        <v>157</v>
      </c>
      <c r="E241" s="13"/>
      <c r="F241" s="196" t="s">
        <v>367</v>
      </c>
      <c r="G241" s="13"/>
      <c r="H241" s="197">
        <v>1306.9200000000001</v>
      </c>
      <c r="I241" s="198"/>
      <c r="J241" s="13"/>
      <c r="K241" s="13"/>
      <c r="L241" s="193"/>
      <c r="M241" s="199"/>
      <c r="N241" s="200"/>
      <c r="O241" s="200"/>
      <c r="P241" s="200"/>
      <c r="Q241" s="200"/>
      <c r="R241" s="200"/>
      <c r="S241" s="200"/>
      <c r="T241" s="201"/>
      <c r="U241" s="13"/>
      <c r="V241" s="13"/>
      <c r="W241" s="13"/>
      <c r="X241" s="13"/>
      <c r="Y241" s="13"/>
      <c r="Z241" s="13"/>
      <c r="AA241" s="13"/>
      <c r="AB241" s="13"/>
      <c r="AC241" s="13"/>
      <c r="AD241" s="13"/>
      <c r="AE241" s="13"/>
      <c r="AT241" s="195" t="s">
        <v>157</v>
      </c>
      <c r="AU241" s="195" t="s">
        <v>87</v>
      </c>
      <c r="AV241" s="13" t="s">
        <v>87</v>
      </c>
      <c r="AW241" s="13" t="s">
        <v>3</v>
      </c>
      <c r="AX241" s="13" t="s">
        <v>85</v>
      </c>
      <c r="AY241" s="195" t="s">
        <v>148</v>
      </c>
    </row>
    <row r="242" s="2" customFormat="1" ht="16.5" customHeight="1">
      <c r="A242" s="38"/>
      <c r="B242" s="179"/>
      <c r="C242" s="180" t="s">
        <v>368</v>
      </c>
      <c r="D242" s="180" t="s">
        <v>150</v>
      </c>
      <c r="E242" s="181" t="s">
        <v>369</v>
      </c>
      <c r="F242" s="182" t="s">
        <v>370</v>
      </c>
      <c r="G242" s="183" t="s">
        <v>306</v>
      </c>
      <c r="H242" s="184">
        <v>11.803000000000001</v>
      </c>
      <c r="I242" s="185"/>
      <c r="J242" s="186">
        <f>ROUND(I242*H242,2)</f>
        <v>0</v>
      </c>
      <c r="K242" s="182" t="s">
        <v>154</v>
      </c>
      <c r="L242" s="39"/>
      <c r="M242" s="187" t="s">
        <v>1</v>
      </c>
      <c r="N242" s="188" t="s">
        <v>42</v>
      </c>
      <c r="O242" s="77"/>
      <c r="P242" s="189">
        <f>O242*H242</f>
        <v>0</v>
      </c>
      <c r="Q242" s="189">
        <v>0</v>
      </c>
      <c r="R242" s="189">
        <f>Q242*H242</f>
        <v>0</v>
      </c>
      <c r="S242" s="189">
        <v>0</v>
      </c>
      <c r="T242" s="190">
        <f>S242*H242</f>
        <v>0</v>
      </c>
      <c r="U242" s="38"/>
      <c r="V242" s="38"/>
      <c r="W242" s="38"/>
      <c r="X242" s="38"/>
      <c r="Y242" s="38"/>
      <c r="Z242" s="38"/>
      <c r="AA242" s="38"/>
      <c r="AB242" s="38"/>
      <c r="AC242" s="38"/>
      <c r="AD242" s="38"/>
      <c r="AE242" s="38"/>
      <c r="AR242" s="191" t="s">
        <v>155</v>
      </c>
      <c r="AT242" s="191" t="s">
        <v>150</v>
      </c>
      <c r="AU242" s="191" t="s">
        <v>87</v>
      </c>
      <c r="AY242" s="19" t="s">
        <v>148</v>
      </c>
      <c r="BE242" s="192">
        <f>IF(N242="základní",J242,0)</f>
        <v>0</v>
      </c>
      <c r="BF242" s="192">
        <f>IF(N242="snížená",J242,0)</f>
        <v>0</v>
      </c>
      <c r="BG242" s="192">
        <f>IF(N242="zákl. přenesená",J242,0)</f>
        <v>0</v>
      </c>
      <c r="BH242" s="192">
        <f>IF(N242="sníž. přenesená",J242,0)</f>
        <v>0</v>
      </c>
      <c r="BI242" s="192">
        <f>IF(N242="nulová",J242,0)</f>
        <v>0</v>
      </c>
      <c r="BJ242" s="19" t="s">
        <v>85</v>
      </c>
      <c r="BK242" s="192">
        <f>ROUND(I242*H242,2)</f>
        <v>0</v>
      </c>
      <c r="BL242" s="19" t="s">
        <v>155</v>
      </c>
      <c r="BM242" s="191" t="s">
        <v>371</v>
      </c>
    </row>
    <row r="243" s="12" customFormat="1" ht="22.8" customHeight="1">
      <c r="A243" s="12"/>
      <c r="B243" s="166"/>
      <c r="C243" s="12"/>
      <c r="D243" s="167" t="s">
        <v>76</v>
      </c>
      <c r="E243" s="177" t="s">
        <v>372</v>
      </c>
      <c r="F243" s="177" t="s">
        <v>373</v>
      </c>
      <c r="G243" s="12"/>
      <c r="H243" s="12"/>
      <c r="I243" s="169"/>
      <c r="J243" s="178">
        <f>BK243</f>
        <v>0</v>
      </c>
      <c r="K243" s="12"/>
      <c r="L243" s="166"/>
      <c r="M243" s="171"/>
      <c r="N243" s="172"/>
      <c r="O243" s="172"/>
      <c r="P243" s="173">
        <f>SUM(P244:P245)</f>
        <v>0</v>
      </c>
      <c r="Q243" s="172"/>
      <c r="R243" s="173">
        <f>SUM(R244:R245)</f>
        <v>0</v>
      </c>
      <c r="S243" s="172"/>
      <c r="T243" s="174">
        <f>SUM(T244:T245)</f>
        <v>0</v>
      </c>
      <c r="U243" s="12"/>
      <c r="V243" s="12"/>
      <c r="W243" s="12"/>
      <c r="X243" s="12"/>
      <c r="Y243" s="12"/>
      <c r="Z243" s="12"/>
      <c r="AA243" s="12"/>
      <c r="AB243" s="12"/>
      <c r="AC243" s="12"/>
      <c r="AD243" s="12"/>
      <c r="AE243" s="12"/>
      <c r="AR243" s="167" t="s">
        <v>85</v>
      </c>
      <c r="AT243" s="175" t="s">
        <v>76</v>
      </c>
      <c r="AU243" s="175" t="s">
        <v>85</v>
      </c>
      <c r="AY243" s="167" t="s">
        <v>148</v>
      </c>
      <c r="BK243" s="176">
        <f>SUM(BK244:BK245)</f>
        <v>0</v>
      </c>
    </row>
    <row r="244" s="2" customFormat="1" ht="16.5" customHeight="1">
      <c r="A244" s="38"/>
      <c r="B244" s="179"/>
      <c r="C244" s="180" t="s">
        <v>374</v>
      </c>
      <c r="D244" s="180" t="s">
        <v>150</v>
      </c>
      <c r="E244" s="181" t="s">
        <v>375</v>
      </c>
      <c r="F244" s="182" t="s">
        <v>376</v>
      </c>
      <c r="G244" s="183" t="s">
        <v>306</v>
      </c>
      <c r="H244" s="184">
        <v>111.932</v>
      </c>
      <c r="I244" s="185"/>
      <c r="J244" s="186">
        <f>ROUND(I244*H244,2)</f>
        <v>0</v>
      </c>
      <c r="K244" s="182" t="s">
        <v>154</v>
      </c>
      <c r="L244" s="39"/>
      <c r="M244" s="187" t="s">
        <v>1</v>
      </c>
      <c r="N244" s="188" t="s">
        <v>42</v>
      </c>
      <c r="O244" s="77"/>
      <c r="P244" s="189">
        <f>O244*H244</f>
        <v>0</v>
      </c>
      <c r="Q244" s="189">
        <v>0</v>
      </c>
      <c r="R244" s="189">
        <f>Q244*H244</f>
        <v>0</v>
      </c>
      <c r="S244" s="189">
        <v>0</v>
      </c>
      <c r="T244" s="190">
        <f>S244*H244</f>
        <v>0</v>
      </c>
      <c r="U244" s="38"/>
      <c r="V244" s="38"/>
      <c r="W244" s="38"/>
      <c r="X244" s="38"/>
      <c r="Y244" s="38"/>
      <c r="Z244" s="38"/>
      <c r="AA244" s="38"/>
      <c r="AB244" s="38"/>
      <c r="AC244" s="38"/>
      <c r="AD244" s="38"/>
      <c r="AE244" s="38"/>
      <c r="AR244" s="191" t="s">
        <v>155</v>
      </c>
      <c r="AT244" s="191" t="s">
        <v>150</v>
      </c>
      <c r="AU244" s="191" t="s">
        <v>87</v>
      </c>
      <c r="AY244" s="19" t="s">
        <v>148</v>
      </c>
      <c r="BE244" s="192">
        <f>IF(N244="základní",J244,0)</f>
        <v>0</v>
      </c>
      <c r="BF244" s="192">
        <f>IF(N244="snížená",J244,0)</f>
        <v>0</v>
      </c>
      <c r="BG244" s="192">
        <f>IF(N244="zákl. přenesená",J244,0)</f>
        <v>0</v>
      </c>
      <c r="BH244" s="192">
        <f>IF(N244="sníž. přenesená",J244,0)</f>
        <v>0</v>
      </c>
      <c r="BI244" s="192">
        <f>IF(N244="nulová",J244,0)</f>
        <v>0</v>
      </c>
      <c r="BJ244" s="19" t="s">
        <v>85</v>
      </c>
      <c r="BK244" s="192">
        <f>ROUND(I244*H244,2)</f>
        <v>0</v>
      </c>
      <c r="BL244" s="19" t="s">
        <v>155</v>
      </c>
      <c r="BM244" s="191" t="s">
        <v>377</v>
      </c>
    </row>
    <row r="245" s="2" customFormat="1" ht="16.5" customHeight="1">
      <c r="A245" s="38"/>
      <c r="B245" s="179"/>
      <c r="C245" s="180" t="s">
        <v>378</v>
      </c>
      <c r="D245" s="180" t="s">
        <v>150</v>
      </c>
      <c r="E245" s="181" t="s">
        <v>379</v>
      </c>
      <c r="F245" s="182" t="s">
        <v>380</v>
      </c>
      <c r="G245" s="183" t="s">
        <v>306</v>
      </c>
      <c r="H245" s="184">
        <v>111.932</v>
      </c>
      <c r="I245" s="185"/>
      <c r="J245" s="186">
        <f>ROUND(I245*H245,2)</f>
        <v>0</v>
      </c>
      <c r="K245" s="182" t="s">
        <v>212</v>
      </c>
      <c r="L245" s="39"/>
      <c r="M245" s="232" t="s">
        <v>1</v>
      </c>
      <c r="N245" s="233" t="s">
        <v>42</v>
      </c>
      <c r="O245" s="234"/>
      <c r="P245" s="235">
        <f>O245*H245</f>
        <v>0</v>
      </c>
      <c r="Q245" s="235">
        <v>0</v>
      </c>
      <c r="R245" s="235">
        <f>Q245*H245</f>
        <v>0</v>
      </c>
      <c r="S245" s="235">
        <v>0</v>
      </c>
      <c r="T245" s="236">
        <f>S245*H245</f>
        <v>0</v>
      </c>
      <c r="U245" s="38"/>
      <c r="V245" s="38"/>
      <c r="W245" s="38"/>
      <c r="X245" s="38"/>
      <c r="Y245" s="38"/>
      <c r="Z245" s="38"/>
      <c r="AA245" s="38"/>
      <c r="AB245" s="38"/>
      <c r="AC245" s="38"/>
      <c r="AD245" s="38"/>
      <c r="AE245" s="38"/>
      <c r="AR245" s="191" t="s">
        <v>155</v>
      </c>
      <c r="AT245" s="191" t="s">
        <v>150</v>
      </c>
      <c r="AU245" s="191" t="s">
        <v>87</v>
      </c>
      <c r="AY245" s="19" t="s">
        <v>148</v>
      </c>
      <c r="BE245" s="192">
        <f>IF(N245="základní",J245,0)</f>
        <v>0</v>
      </c>
      <c r="BF245" s="192">
        <f>IF(N245="snížená",J245,0)</f>
        <v>0</v>
      </c>
      <c r="BG245" s="192">
        <f>IF(N245="zákl. přenesená",J245,0)</f>
        <v>0</v>
      </c>
      <c r="BH245" s="192">
        <f>IF(N245="sníž. přenesená",J245,0)</f>
        <v>0</v>
      </c>
      <c r="BI245" s="192">
        <f>IF(N245="nulová",J245,0)</f>
        <v>0</v>
      </c>
      <c r="BJ245" s="19" t="s">
        <v>85</v>
      </c>
      <c r="BK245" s="192">
        <f>ROUND(I245*H245,2)</f>
        <v>0</v>
      </c>
      <c r="BL245" s="19" t="s">
        <v>155</v>
      </c>
      <c r="BM245" s="191" t="s">
        <v>381</v>
      </c>
    </row>
    <row r="246" s="2" customFormat="1" ht="6.96" customHeight="1">
      <c r="A246" s="38"/>
      <c r="B246" s="60"/>
      <c r="C246" s="61"/>
      <c r="D246" s="61"/>
      <c r="E246" s="61"/>
      <c r="F246" s="61"/>
      <c r="G246" s="61"/>
      <c r="H246" s="61"/>
      <c r="I246" s="61"/>
      <c r="J246" s="61"/>
      <c r="K246" s="61"/>
      <c r="L246" s="39"/>
      <c r="M246" s="38"/>
      <c r="O246" s="38"/>
      <c r="P246" s="38"/>
      <c r="Q246" s="38"/>
      <c r="R246" s="38"/>
      <c r="S246" s="38"/>
      <c r="T246" s="38"/>
      <c r="U246" s="38"/>
      <c r="V246" s="38"/>
      <c r="W246" s="38"/>
      <c r="X246" s="38"/>
      <c r="Y246" s="38"/>
      <c r="Z246" s="38"/>
      <c r="AA246" s="38"/>
      <c r="AB246" s="38"/>
      <c r="AC246" s="38"/>
      <c r="AD246" s="38"/>
      <c r="AE246" s="38"/>
    </row>
  </sheetData>
  <autoFilter ref="C122:K245"/>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90</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382</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ROUND(J122,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ROUND((SUM(BE122:BE202)),  2)</f>
        <v>0</v>
      </c>
      <c r="G33" s="38"/>
      <c r="H33" s="38"/>
      <c r="I33" s="136">
        <v>0.20999999999999999</v>
      </c>
      <c r="J33" s="135">
        <f>ROUND(((SUM(BE122:BE202))*I33),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ROUND((SUM(BF122:BF202)),  2)</f>
        <v>0</v>
      </c>
      <c r="G34" s="38"/>
      <c r="H34" s="38"/>
      <c r="I34" s="136">
        <v>0.12</v>
      </c>
      <c r="J34" s="135">
        <f>ROUND(((SUM(BF122:BF202))*I34),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ROUND((SUM(BG122:BG202)),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ROUND((SUM(BH122:BH202)),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ROUND((SUM(BI122:BI202)),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SO 102 - Stavební upravy chodniku</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J122</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126</v>
      </c>
      <c r="E97" s="150"/>
      <c r="F97" s="150"/>
      <c r="G97" s="150"/>
      <c r="H97" s="150"/>
      <c r="I97" s="150"/>
      <c r="J97" s="151">
        <f>J123</f>
        <v>0</v>
      </c>
      <c r="K97" s="9"/>
      <c r="L97" s="148"/>
      <c r="S97" s="9"/>
      <c r="T97" s="9"/>
      <c r="U97" s="9"/>
      <c r="V97" s="9"/>
      <c r="W97" s="9"/>
      <c r="X97" s="9"/>
      <c r="Y97" s="9"/>
      <c r="Z97" s="9"/>
      <c r="AA97" s="9"/>
      <c r="AB97" s="9"/>
      <c r="AC97" s="9"/>
      <c r="AD97" s="9"/>
      <c r="AE97" s="9"/>
    </row>
    <row r="98" s="10" customFormat="1" ht="19.92" customHeight="1">
      <c r="A98" s="10"/>
      <c r="B98" s="152"/>
      <c r="C98" s="10"/>
      <c r="D98" s="153" t="s">
        <v>127</v>
      </c>
      <c r="E98" s="154"/>
      <c r="F98" s="154"/>
      <c r="G98" s="154"/>
      <c r="H98" s="154"/>
      <c r="I98" s="154"/>
      <c r="J98" s="155">
        <f>J124</f>
        <v>0</v>
      </c>
      <c r="K98" s="10"/>
      <c r="L98" s="152"/>
      <c r="S98" s="10"/>
      <c r="T98" s="10"/>
      <c r="U98" s="10"/>
      <c r="V98" s="10"/>
      <c r="W98" s="10"/>
      <c r="X98" s="10"/>
      <c r="Y98" s="10"/>
      <c r="Z98" s="10"/>
      <c r="AA98" s="10"/>
      <c r="AB98" s="10"/>
      <c r="AC98" s="10"/>
      <c r="AD98" s="10"/>
      <c r="AE98" s="10"/>
    </row>
    <row r="99" s="10" customFormat="1" ht="19.92" customHeight="1">
      <c r="A99" s="10"/>
      <c r="B99" s="152"/>
      <c r="C99" s="10"/>
      <c r="D99" s="153" t="s">
        <v>128</v>
      </c>
      <c r="E99" s="154"/>
      <c r="F99" s="154"/>
      <c r="G99" s="154"/>
      <c r="H99" s="154"/>
      <c r="I99" s="154"/>
      <c r="J99" s="155">
        <f>J157</f>
        <v>0</v>
      </c>
      <c r="K99" s="10"/>
      <c r="L99" s="152"/>
      <c r="S99" s="10"/>
      <c r="T99" s="10"/>
      <c r="U99" s="10"/>
      <c r="V99" s="10"/>
      <c r="W99" s="10"/>
      <c r="X99" s="10"/>
      <c r="Y99" s="10"/>
      <c r="Z99" s="10"/>
      <c r="AA99" s="10"/>
      <c r="AB99" s="10"/>
      <c r="AC99" s="10"/>
      <c r="AD99" s="10"/>
      <c r="AE99" s="10"/>
    </row>
    <row r="100" s="10" customFormat="1" ht="19.92" customHeight="1">
      <c r="A100" s="10"/>
      <c r="B100" s="152"/>
      <c r="C100" s="10"/>
      <c r="D100" s="153" t="s">
        <v>129</v>
      </c>
      <c r="E100" s="154"/>
      <c r="F100" s="154"/>
      <c r="G100" s="154"/>
      <c r="H100" s="154"/>
      <c r="I100" s="154"/>
      <c r="J100" s="155">
        <f>J181</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131</v>
      </c>
      <c r="E101" s="154"/>
      <c r="F101" s="154"/>
      <c r="G101" s="154"/>
      <c r="H101" s="154"/>
      <c r="I101" s="154"/>
      <c r="J101" s="155">
        <f>J193</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132</v>
      </c>
      <c r="E102" s="154"/>
      <c r="F102" s="154"/>
      <c r="G102" s="154"/>
      <c r="H102" s="154"/>
      <c r="I102" s="154"/>
      <c r="J102" s="155">
        <f>J200</f>
        <v>0</v>
      </c>
      <c r="K102" s="10"/>
      <c r="L102" s="152"/>
      <c r="S102" s="10"/>
      <c r="T102" s="10"/>
      <c r="U102" s="10"/>
      <c r="V102" s="10"/>
      <c r="W102" s="10"/>
      <c r="X102" s="10"/>
      <c r="Y102" s="10"/>
      <c r="Z102" s="10"/>
      <c r="AA102" s="10"/>
      <c r="AB102" s="10"/>
      <c r="AC102" s="10"/>
      <c r="AD102" s="10"/>
      <c r="AE102" s="10"/>
    </row>
    <row r="103" s="2" customFormat="1" ht="21.84" customHeight="1">
      <c r="A103" s="38"/>
      <c r="B103" s="39"/>
      <c r="C103" s="38"/>
      <c r="D103" s="38"/>
      <c r="E103" s="38"/>
      <c r="F103" s="38"/>
      <c r="G103" s="38"/>
      <c r="H103" s="38"/>
      <c r="I103" s="38"/>
      <c r="J103" s="38"/>
      <c r="K103" s="38"/>
      <c r="L103" s="55"/>
      <c r="S103" s="38"/>
      <c r="T103" s="38"/>
      <c r="U103" s="38"/>
      <c r="V103" s="38"/>
      <c r="W103" s="38"/>
      <c r="X103" s="38"/>
      <c r="Y103" s="38"/>
      <c r="Z103" s="38"/>
      <c r="AA103" s="38"/>
      <c r="AB103" s="38"/>
      <c r="AC103" s="38"/>
      <c r="AD103" s="38"/>
      <c r="AE103" s="38"/>
    </row>
    <row r="104" s="2" customFormat="1" ht="6.96" customHeight="1">
      <c r="A104" s="38"/>
      <c r="B104" s="60"/>
      <c r="C104" s="61"/>
      <c r="D104" s="61"/>
      <c r="E104" s="61"/>
      <c r="F104" s="61"/>
      <c r="G104" s="61"/>
      <c r="H104" s="61"/>
      <c r="I104" s="61"/>
      <c r="J104" s="61"/>
      <c r="K104" s="61"/>
      <c r="L104" s="55"/>
      <c r="S104" s="38"/>
      <c r="T104" s="38"/>
      <c r="U104" s="38"/>
      <c r="V104" s="38"/>
      <c r="W104" s="38"/>
      <c r="X104" s="38"/>
      <c r="Y104" s="38"/>
      <c r="Z104" s="38"/>
      <c r="AA104" s="38"/>
      <c r="AB104" s="38"/>
      <c r="AC104" s="38"/>
      <c r="AD104" s="38"/>
      <c r="AE104" s="38"/>
    </row>
    <row r="108" s="2" customFormat="1" ht="6.96" customHeight="1">
      <c r="A108" s="38"/>
      <c r="B108" s="62"/>
      <c r="C108" s="63"/>
      <c r="D108" s="63"/>
      <c r="E108" s="63"/>
      <c r="F108" s="63"/>
      <c r="G108" s="63"/>
      <c r="H108" s="63"/>
      <c r="I108" s="63"/>
      <c r="J108" s="63"/>
      <c r="K108" s="63"/>
      <c r="L108" s="55"/>
      <c r="S108" s="38"/>
      <c r="T108" s="38"/>
      <c r="U108" s="38"/>
      <c r="V108" s="38"/>
      <c r="W108" s="38"/>
      <c r="X108" s="38"/>
      <c r="Y108" s="38"/>
      <c r="Z108" s="38"/>
      <c r="AA108" s="38"/>
      <c r="AB108" s="38"/>
      <c r="AC108" s="38"/>
      <c r="AD108" s="38"/>
      <c r="AE108" s="38"/>
    </row>
    <row r="109" s="2" customFormat="1" ht="24.96" customHeight="1">
      <c r="A109" s="38"/>
      <c r="B109" s="39"/>
      <c r="C109" s="23" t="s">
        <v>133</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6.96" customHeight="1">
      <c r="A110" s="38"/>
      <c r="B110" s="39"/>
      <c r="C110" s="38"/>
      <c r="D110" s="38"/>
      <c r="E110" s="38"/>
      <c r="F110" s="38"/>
      <c r="G110" s="38"/>
      <c r="H110" s="38"/>
      <c r="I110" s="38"/>
      <c r="J110" s="38"/>
      <c r="K110" s="38"/>
      <c r="L110" s="55"/>
      <c r="S110" s="38"/>
      <c r="T110" s="38"/>
      <c r="U110" s="38"/>
      <c r="V110" s="38"/>
      <c r="W110" s="38"/>
      <c r="X110" s="38"/>
      <c r="Y110" s="38"/>
      <c r="Z110" s="38"/>
      <c r="AA110" s="38"/>
      <c r="AB110" s="38"/>
      <c r="AC110" s="38"/>
      <c r="AD110" s="38"/>
      <c r="AE110" s="38"/>
    </row>
    <row r="111" s="2" customFormat="1" ht="12" customHeight="1">
      <c r="A111" s="38"/>
      <c r="B111" s="39"/>
      <c r="C111" s="32" t="s">
        <v>16</v>
      </c>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6.5" customHeight="1">
      <c r="A112" s="38"/>
      <c r="B112" s="39"/>
      <c r="C112" s="38"/>
      <c r="D112" s="38"/>
      <c r="E112" s="129" t="str">
        <f>E7</f>
        <v>ESTETIZACE ZASTÁVKY KAROLINA II</v>
      </c>
      <c r="F112" s="32"/>
      <c r="G112" s="32"/>
      <c r="H112" s="32"/>
      <c r="I112" s="38"/>
      <c r="J112" s="38"/>
      <c r="K112" s="38"/>
      <c r="L112" s="55"/>
      <c r="S112" s="38"/>
      <c r="T112" s="38"/>
      <c r="U112" s="38"/>
      <c r="V112" s="38"/>
      <c r="W112" s="38"/>
      <c r="X112" s="38"/>
      <c r="Y112" s="38"/>
      <c r="Z112" s="38"/>
      <c r="AA112" s="38"/>
      <c r="AB112" s="38"/>
      <c r="AC112" s="38"/>
      <c r="AD112" s="38"/>
      <c r="AE112" s="38"/>
    </row>
    <row r="113" s="2" customFormat="1" ht="12" customHeight="1">
      <c r="A113" s="38"/>
      <c r="B113" s="39"/>
      <c r="C113" s="32" t="s">
        <v>119</v>
      </c>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6.5" customHeight="1">
      <c r="A114" s="38"/>
      <c r="B114" s="39"/>
      <c r="C114" s="38"/>
      <c r="D114" s="38"/>
      <c r="E114" s="67" t="str">
        <f>E9</f>
        <v>SO 102 - Stavební upravy chodniku</v>
      </c>
      <c r="F114" s="38"/>
      <c r="G114" s="38"/>
      <c r="H114" s="38"/>
      <c r="I114" s="38"/>
      <c r="J114" s="38"/>
      <c r="K114" s="38"/>
      <c r="L114" s="55"/>
      <c r="S114" s="38"/>
      <c r="T114" s="38"/>
      <c r="U114" s="38"/>
      <c r="V114" s="38"/>
      <c r="W114" s="38"/>
      <c r="X114" s="38"/>
      <c r="Y114" s="38"/>
      <c r="Z114" s="38"/>
      <c r="AA114" s="38"/>
      <c r="AB114" s="38"/>
      <c r="AC114" s="38"/>
      <c r="AD114" s="38"/>
      <c r="AE114" s="38"/>
    </row>
    <row r="115" s="2" customFormat="1" ht="6.96" customHeight="1">
      <c r="A115" s="38"/>
      <c r="B115" s="39"/>
      <c r="C115" s="38"/>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12" customHeight="1">
      <c r="A116" s="38"/>
      <c r="B116" s="39"/>
      <c r="C116" s="32" t="s">
        <v>20</v>
      </c>
      <c r="D116" s="38"/>
      <c r="E116" s="38"/>
      <c r="F116" s="27" t="str">
        <f>F12</f>
        <v>k.ú. MORAVSKÁ OSTRAVA</v>
      </c>
      <c r="G116" s="38"/>
      <c r="H116" s="38"/>
      <c r="I116" s="32" t="s">
        <v>22</v>
      </c>
      <c r="J116" s="69" t="str">
        <f>IF(J12="","",J12)</f>
        <v>31. 12. 2023</v>
      </c>
      <c r="K116" s="38"/>
      <c r="L116" s="55"/>
      <c r="S116" s="38"/>
      <c r="T116" s="38"/>
      <c r="U116" s="38"/>
      <c r="V116" s="38"/>
      <c r="W116" s="38"/>
      <c r="X116" s="38"/>
      <c r="Y116" s="38"/>
      <c r="Z116" s="38"/>
      <c r="AA116" s="38"/>
      <c r="AB116" s="38"/>
      <c r="AC116" s="38"/>
      <c r="AD116" s="38"/>
      <c r="AE116" s="38"/>
    </row>
    <row r="117" s="2" customFormat="1" ht="6.96" customHeight="1">
      <c r="A117" s="38"/>
      <c r="B117" s="39"/>
      <c r="C117" s="38"/>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25.65" customHeight="1">
      <c r="A118" s="38"/>
      <c r="B118" s="39"/>
      <c r="C118" s="32" t="s">
        <v>24</v>
      </c>
      <c r="D118" s="38"/>
      <c r="E118" s="38"/>
      <c r="F118" s="27" t="str">
        <f>E15</f>
        <v xml:space="preserve">DOPRAVNÍ PODNIK OSTRAVA a.s. </v>
      </c>
      <c r="G118" s="38"/>
      <c r="H118" s="38"/>
      <c r="I118" s="32" t="s">
        <v>30</v>
      </c>
      <c r="J118" s="36" t="str">
        <f>E21</f>
        <v>PROJEKTSTUDIO EUCZ, s.r.o.</v>
      </c>
      <c r="K118" s="38"/>
      <c r="L118" s="55"/>
      <c r="S118" s="38"/>
      <c r="T118" s="38"/>
      <c r="U118" s="38"/>
      <c r="V118" s="38"/>
      <c r="W118" s="38"/>
      <c r="X118" s="38"/>
      <c r="Y118" s="38"/>
      <c r="Z118" s="38"/>
      <c r="AA118" s="38"/>
      <c r="AB118" s="38"/>
      <c r="AC118" s="38"/>
      <c r="AD118" s="38"/>
      <c r="AE118" s="38"/>
    </row>
    <row r="119" s="2" customFormat="1" ht="15.15" customHeight="1">
      <c r="A119" s="38"/>
      <c r="B119" s="39"/>
      <c r="C119" s="32" t="s">
        <v>28</v>
      </c>
      <c r="D119" s="38"/>
      <c r="E119" s="38"/>
      <c r="F119" s="27" t="str">
        <f>IF(E18="","",E18)</f>
        <v>Vyplň údaj</v>
      </c>
      <c r="G119" s="38"/>
      <c r="H119" s="38"/>
      <c r="I119" s="32" t="s">
        <v>33</v>
      </c>
      <c r="J119" s="36" t="str">
        <f>E24</f>
        <v xml:space="preserve"> </v>
      </c>
      <c r="K119" s="38"/>
      <c r="L119" s="55"/>
      <c r="S119" s="38"/>
      <c r="T119" s="38"/>
      <c r="U119" s="38"/>
      <c r="V119" s="38"/>
      <c r="W119" s="38"/>
      <c r="X119" s="38"/>
      <c r="Y119" s="38"/>
      <c r="Z119" s="38"/>
      <c r="AA119" s="38"/>
      <c r="AB119" s="38"/>
      <c r="AC119" s="38"/>
      <c r="AD119" s="38"/>
      <c r="AE119" s="38"/>
    </row>
    <row r="120" s="2" customFormat="1" ht="10.32" customHeight="1">
      <c r="A120" s="38"/>
      <c r="B120" s="39"/>
      <c r="C120" s="38"/>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11" customFormat="1" ht="29.28" customHeight="1">
      <c r="A121" s="156"/>
      <c r="B121" s="157"/>
      <c r="C121" s="158" t="s">
        <v>134</v>
      </c>
      <c r="D121" s="159" t="s">
        <v>62</v>
      </c>
      <c r="E121" s="159" t="s">
        <v>58</v>
      </c>
      <c r="F121" s="159" t="s">
        <v>59</v>
      </c>
      <c r="G121" s="159" t="s">
        <v>135</v>
      </c>
      <c r="H121" s="159" t="s">
        <v>136</v>
      </c>
      <c r="I121" s="159" t="s">
        <v>137</v>
      </c>
      <c r="J121" s="159" t="s">
        <v>123</v>
      </c>
      <c r="K121" s="160" t="s">
        <v>138</v>
      </c>
      <c r="L121" s="161"/>
      <c r="M121" s="86" t="s">
        <v>1</v>
      </c>
      <c r="N121" s="87" t="s">
        <v>41</v>
      </c>
      <c r="O121" s="87" t="s">
        <v>139</v>
      </c>
      <c r="P121" s="87" t="s">
        <v>140</v>
      </c>
      <c r="Q121" s="87" t="s">
        <v>141</v>
      </c>
      <c r="R121" s="87" t="s">
        <v>142</v>
      </c>
      <c r="S121" s="87" t="s">
        <v>143</v>
      </c>
      <c r="T121" s="88" t="s">
        <v>144</v>
      </c>
      <c r="U121" s="156"/>
      <c r="V121" s="156"/>
      <c r="W121" s="156"/>
      <c r="X121" s="156"/>
      <c r="Y121" s="156"/>
      <c r="Z121" s="156"/>
      <c r="AA121" s="156"/>
      <c r="AB121" s="156"/>
      <c r="AC121" s="156"/>
      <c r="AD121" s="156"/>
      <c r="AE121" s="156"/>
    </row>
    <row r="122" s="2" customFormat="1" ht="22.8" customHeight="1">
      <c r="A122" s="38"/>
      <c r="B122" s="39"/>
      <c r="C122" s="93" t="s">
        <v>145</v>
      </c>
      <c r="D122" s="38"/>
      <c r="E122" s="38"/>
      <c r="F122" s="38"/>
      <c r="G122" s="38"/>
      <c r="H122" s="38"/>
      <c r="I122" s="38"/>
      <c r="J122" s="162">
        <f>BK122</f>
        <v>0</v>
      </c>
      <c r="K122" s="38"/>
      <c r="L122" s="39"/>
      <c r="M122" s="89"/>
      <c r="N122" s="73"/>
      <c r="O122" s="90"/>
      <c r="P122" s="163">
        <f>P123</f>
        <v>0</v>
      </c>
      <c r="Q122" s="90"/>
      <c r="R122" s="163">
        <f>R123</f>
        <v>33.243484800000004</v>
      </c>
      <c r="S122" s="90"/>
      <c r="T122" s="164">
        <f>T123</f>
        <v>18.864000000000001</v>
      </c>
      <c r="U122" s="38"/>
      <c r="V122" s="38"/>
      <c r="W122" s="38"/>
      <c r="X122" s="38"/>
      <c r="Y122" s="38"/>
      <c r="Z122" s="38"/>
      <c r="AA122" s="38"/>
      <c r="AB122" s="38"/>
      <c r="AC122" s="38"/>
      <c r="AD122" s="38"/>
      <c r="AE122" s="38"/>
      <c r="AT122" s="19" t="s">
        <v>76</v>
      </c>
      <c r="AU122" s="19" t="s">
        <v>125</v>
      </c>
      <c r="BK122" s="165">
        <f>BK123</f>
        <v>0</v>
      </c>
    </row>
    <row r="123" s="12" customFormat="1" ht="25.92" customHeight="1">
      <c r="A123" s="12"/>
      <c r="B123" s="166"/>
      <c r="C123" s="12"/>
      <c r="D123" s="167" t="s">
        <v>76</v>
      </c>
      <c r="E123" s="168" t="s">
        <v>146</v>
      </c>
      <c r="F123" s="168" t="s">
        <v>147</v>
      </c>
      <c r="G123" s="12"/>
      <c r="H123" s="12"/>
      <c r="I123" s="169"/>
      <c r="J123" s="170">
        <f>BK123</f>
        <v>0</v>
      </c>
      <c r="K123" s="12"/>
      <c r="L123" s="166"/>
      <c r="M123" s="171"/>
      <c r="N123" s="172"/>
      <c r="O123" s="172"/>
      <c r="P123" s="173">
        <f>P124+P157+P181+P193+P200</f>
        <v>0</v>
      </c>
      <c r="Q123" s="172"/>
      <c r="R123" s="173">
        <f>R124+R157+R181+R193+R200</f>
        <v>33.243484800000004</v>
      </c>
      <c r="S123" s="172"/>
      <c r="T123" s="174">
        <f>T124+T157+T181+T193+T200</f>
        <v>18.864000000000001</v>
      </c>
      <c r="U123" s="12"/>
      <c r="V123" s="12"/>
      <c r="W123" s="12"/>
      <c r="X123" s="12"/>
      <c r="Y123" s="12"/>
      <c r="Z123" s="12"/>
      <c r="AA123" s="12"/>
      <c r="AB123" s="12"/>
      <c r="AC123" s="12"/>
      <c r="AD123" s="12"/>
      <c r="AE123" s="12"/>
      <c r="AR123" s="167" t="s">
        <v>85</v>
      </c>
      <c r="AT123" s="175" t="s">
        <v>76</v>
      </c>
      <c r="AU123" s="175" t="s">
        <v>77</v>
      </c>
      <c r="AY123" s="167" t="s">
        <v>148</v>
      </c>
      <c r="BK123" s="176">
        <f>BK124+BK157+BK181+BK193+BK200</f>
        <v>0</v>
      </c>
    </row>
    <row r="124" s="12" customFormat="1" ht="22.8" customHeight="1">
      <c r="A124" s="12"/>
      <c r="B124" s="166"/>
      <c r="C124" s="12"/>
      <c r="D124" s="167" t="s">
        <v>76</v>
      </c>
      <c r="E124" s="177" t="s">
        <v>85</v>
      </c>
      <c r="F124" s="177" t="s">
        <v>149</v>
      </c>
      <c r="G124" s="12"/>
      <c r="H124" s="12"/>
      <c r="I124" s="169"/>
      <c r="J124" s="178">
        <f>BK124</f>
        <v>0</v>
      </c>
      <c r="K124" s="12"/>
      <c r="L124" s="166"/>
      <c r="M124" s="171"/>
      <c r="N124" s="172"/>
      <c r="O124" s="172"/>
      <c r="P124" s="173">
        <f>SUM(P125:P156)</f>
        <v>0</v>
      </c>
      <c r="Q124" s="172"/>
      <c r="R124" s="173">
        <f>SUM(R125:R156)</f>
        <v>0</v>
      </c>
      <c r="S124" s="172"/>
      <c r="T124" s="174">
        <f>SUM(T125:T156)</f>
        <v>18.864000000000001</v>
      </c>
      <c r="U124" s="12"/>
      <c r="V124" s="12"/>
      <c r="W124" s="12"/>
      <c r="X124" s="12"/>
      <c r="Y124" s="12"/>
      <c r="Z124" s="12"/>
      <c r="AA124" s="12"/>
      <c r="AB124" s="12"/>
      <c r="AC124" s="12"/>
      <c r="AD124" s="12"/>
      <c r="AE124" s="12"/>
      <c r="AR124" s="167" t="s">
        <v>85</v>
      </c>
      <c r="AT124" s="175" t="s">
        <v>76</v>
      </c>
      <c r="AU124" s="175" t="s">
        <v>85</v>
      </c>
      <c r="AY124" s="167" t="s">
        <v>148</v>
      </c>
      <c r="BK124" s="176">
        <f>SUM(BK125:BK156)</f>
        <v>0</v>
      </c>
    </row>
    <row r="125" s="2" customFormat="1" ht="16.5" customHeight="1">
      <c r="A125" s="38"/>
      <c r="B125" s="179"/>
      <c r="C125" s="180" t="s">
        <v>85</v>
      </c>
      <c r="D125" s="180" t="s">
        <v>150</v>
      </c>
      <c r="E125" s="181" t="s">
        <v>383</v>
      </c>
      <c r="F125" s="182" t="s">
        <v>384</v>
      </c>
      <c r="G125" s="183" t="s">
        <v>153</v>
      </c>
      <c r="H125" s="184">
        <v>7</v>
      </c>
      <c r="I125" s="185"/>
      <c r="J125" s="186">
        <f>ROUND(I125*H125,2)</f>
        <v>0</v>
      </c>
      <c r="K125" s="182" t="s">
        <v>154</v>
      </c>
      <c r="L125" s="39"/>
      <c r="M125" s="187" t="s">
        <v>1</v>
      </c>
      <c r="N125" s="188" t="s">
        <v>42</v>
      </c>
      <c r="O125" s="77"/>
      <c r="P125" s="189">
        <f>O125*H125</f>
        <v>0</v>
      </c>
      <c r="Q125" s="189">
        <v>0</v>
      </c>
      <c r="R125" s="189">
        <f>Q125*H125</f>
        <v>0</v>
      </c>
      <c r="S125" s="189">
        <v>0.41699999999999998</v>
      </c>
      <c r="T125" s="190">
        <f>S125*H125</f>
        <v>2.919</v>
      </c>
      <c r="U125" s="38"/>
      <c r="V125" s="38"/>
      <c r="W125" s="38"/>
      <c r="X125" s="38"/>
      <c r="Y125" s="38"/>
      <c r="Z125" s="38"/>
      <c r="AA125" s="38"/>
      <c r="AB125" s="38"/>
      <c r="AC125" s="38"/>
      <c r="AD125" s="38"/>
      <c r="AE125" s="38"/>
      <c r="AR125" s="191" t="s">
        <v>155</v>
      </c>
      <c r="AT125" s="191" t="s">
        <v>150</v>
      </c>
      <c r="AU125" s="191" t="s">
        <v>87</v>
      </c>
      <c r="AY125" s="19" t="s">
        <v>148</v>
      </c>
      <c r="BE125" s="192">
        <f>IF(N125="základní",J125,0)</f>
        <v>0</v>
      </c>
      <c r="BF125" s="192">
        <f>IF(N125="snížená",J125,0)</f>
        <v>0</v>
      </c>
      <c r="BG125" s="192">
        <f>IF(N125="zákl. přenesená",J125,0)</f>
        <v>0</v>
      </c>
      <c r="BH125" s="192">
        <f>IF(N125="sníž. přenesená",J125,0)</f>
        <v>0</v>
      </c>
      <c r="BI125" s="192">
        <f>IF(N125="nulová",J125,0)</f>
        <v>0</v>
      </c>
      <c r="BJ125" s="19" t="s">
        <v>85</v>
      </c>
      <c r="BK125" s="192">
        <f>ROUND(I125*H125,2)</f>
        <v>0</v>
      </c>
      <c r="BL125" s="19" t="s">
        <v>155</v>
      </c>
      <c r="BM125" s="191" t="s">
        <v>385</v>
      </c>
    </row>
    <row r="126" s="13" customFormat="1">
      <c r="A126" s="13"/>
      <c r="B126" s="193"/>
      <c r="C126" s="13"/>
      <c r="D126" s="194" t="s">
        <v>157</v>
      </c>
      <c r="E126" s="195" t="s">
        <v>1</v>
      </c>
      <c r="F126" s="196" t="s">
        <v>386</v>
      </c>
      <c r="G126" s="13"/>
      <c r="H126" s="197">
        <v>7</v>
      </c>
      <c r="I126" s="198"/>
      <c r="J126" s="13"/>
      <c r="K126" s="13"/>
      <c r="L126" s="193"/>
      <c r="M126" s="199"/>
      <c r="N126" s="200"/>
      <c r="O126" s="200"/>
      <c r="P126" s="200"/>
      <c r="Q126" s="200"/>
      <c r="R126" s="200"/>
      <c r="S126" s="200"/>
      <c r="T126" s="201"/>
      <c r="U126" s="13"/>
      <c r="V126" s="13"/>
      <c r="W126" s="13"/>
      <c r="X126" s="13"/>
      <c r="Y126" s="13"/>
      <c r="Z126" s="13"/>
      <c r="AA126" s="13"/>
      <c r="AB126" s="13"/>
      <c r="AC126" s="13"/>
      <c r="AD126" s="13"/>
      <c r="AE126" s="13"/>
      <c r="AT126" s="195" t="s">
        <v>157</v>
      </c>
      <c r="AU126" s="195" t="s">
        <v>87</v>
      </c>
      <c r="AV126" s="13" t="s">
        <v>87</v>
      </c>
      <c r="AW126" s="13" t="s">
        <v>32</v>
      </c>
      <c r="AX126" s="13" t="s">
        <v>77</v>
      </c>
      <c r="AY126" s="195" t="s">
        <v>148</v>
      </c>
    </row>
    <row r="127" s="14" customFormat="1">
      <c r="A127" s="14"/>
      <c r="B127" s="202"/>
      <c r="C127" s="14"/>
      <c r="D127" s="194" t="s">
        <v>157</v>
      </c>
      <c r="E127" s="203" t="s">
        <v>1</v>
      </c>
      <c r="F127" s="204" t="s">
        <v>159</v>
      </c>
      <c r="G127" s="14"/>
      <c r="H127" s="205">
        <v>7</v>
      </c>
      <c r="I127" s="206"/>
      <c r="J127" s="14"/>
      <c r="K127" s="14"/>
      <c r="L127" s="202"/>
      <c r="M127" s="207"/>
      <c r="N127" s="208"/>
      <c r="O127" s="208"/>
      <c r="P127" s="208"/>
      <c r="Q127" s="208"/>
      <c r="R127" s="208"/>
      <c r="S127" s="208"/>
      <c r="T127" s="209"/>
      <c r="U127" s="14"/>
      <c r="V127" s="14"/>
      <c r="W127" s="14"/>
      <c r="X127" s="14"/>
      <c r="Y127" s="14"/>
      <c r="Z127" s="14"/>
      <c r="AA127" s="14"/>
      <c r="AB127" s="14"/>
      <c r="AC127" s="14"/>
      <c r="AD127" s="14"/>
      <c r="AE127" s="14"/>
      <c r="AT127" s="203" t="s">
        <v>157</v>
      </c>
      <c r="AU127" s="203" t="s">
        <v>87</v>
      </c>
      <c r="AV127" s="14" t="s">
        <v>155</v>
      </c>
      <c r="AW127" s="14" t="s">
        <v>32</v>
      </c>
      <c r="AX127" s="14" t="s">
        <v>85</v>
      </c>
      <c r="AY127" s="203" t="s">
        <v>148</v>
      </c>
    </row>
    <row r="128" s="2" customFormat="1" ht="16.5" customHeight="1">
      <c r="A128" s="38"/>
      <c r="B128" s="179"/>
      <c r="C128" s="180" t="s">
        <v>87</v>
      </c>
      <c r="D128" s="180" t="s">
        <v>150</v>
      </c>
      <c r="E128" s="181" t="s">
        <v>151</v>
      </c>
      <c r="F128" s="182" t="s">
        <v>152</v>
      </c>
      <c r="G128" s="183" t="s">
        <v>153</v>
      </c>
      <c r="H128" s="184">
        <v>10.6</v>
      </c>
      <c r="I128" s="185"/>
      <c r="J128" s="186">
        <f>ROUND(I128*H128,2)</f>
        <v>0</v>
      </c>
      <c r="K128" s="182" t="s">
        <v>154</v>
      </c>
      <c r="L128" s="39"/>
      <c r="M128" s="187" t="s">
        <v>1</v>
      </c>
      <c r="N128" s="188" t="s">
        <v>42</v>
      </c>
      <c r="O128" s="77"/>
      <c r="P128" s="189">
        <f>O128*H128</f>
        <v>0</v>
      </c>
      <c r="Q128" s="189">
        <v>0</v>
      </c>
      <c r="R128" s="189">
        <f>Q128*H128</f>
        <v>0</v>
      </c>
      <c r="S128" s="189">
        <v>0.29499999999999998</v>
      </c>
      <c r="T128" s="190">
        <f>S128*H128</f>
        <v>3.1269999999999998</v>
      </c>
      <c r="U128" s="38"/>
      <c r="V128" s="38"/>
      <c r="W128" s="38"/>
      <c r="X128" s="38"/>
      <c r="Y128" s="38"/>
      <c r="Z128" s="38"/>
      <c r="AA128" s="38"/>
      <c r="AB128" s="38"/>
      <c r="AC128" s="38"/>
      <c r="AD128" s="38"/>
      <c r="AE128" s="38"/>
      <c r="AR128" s="191" t="s">
        <v>155</v>
      </c>
      <c r="AT128" s="191" t="s">
        <v>150</v>
      </c>
      <c r="AU128" s="191" t="s">
        <v>87</v>
      </c>
      <c r="AY128" s="19" t="s">
        <v>148</v>
      </c>
      <c r="BE128" s="192">
        <f>IF(N128="základní",J128,0)</f>
        <v>0</v>
      </c>
      <c r="BF128" s="192">
        <f>IF(N128="snížená",J128,0)</f>
        <v>0</v>
      </c>
      <c r="BG128" s="192">
        <f>IF(N128="zákl. přenesená",J128,0)</f>
        <v>0</v>
      </c>
      <c r="BH128" s="192">
        <f>IF(N128="sníž. přenesená",J128,0)</f>
        <v>0</v>
      </c>
      <c r="BI128" s="192">
        <f>IF(N128="nulová",J128,0)</f>
        <v>0</v>
      </c>
      <c r="BJ128" s="19" t="s">
        <v>85</v>
      </c>
      <c r="BK128" s="192">
        <f>ROUND(I128*H128,2)</f>
        <v>0</v>
      </c>
      <c r="BL128" s="19" t="s">
        <v>155</v>
      </c>
      <c r="BM128" s="191" t="s">
        <v>156</v>
      </c>
    </row>
    <row r="129" s="13" customFormat="1">
      <c r="A129" s="13"/>
      <c r="B129" s="193"/>
      <c r="C129" s="13"/>
      <c r="D129" s="194" t="s">
        <v>157</v>
      </c>
      <c r="E129" s="195" t="s">
        <v>1</v>
      </c>
      <c r="F129" s="196" t="s">
        <v>387</v>
      </c>
      <c r="G129" s="13"/>
      <c r="H129" s="197">
        <v>10.6</v>
      </c>
      <c r="I129" s="198"/>
      <c r="J129" s="13"/>
      <c r="K129" s="13"/>
      <c r="L129" s="193"/>
      <c r="M129" s="199"/>
      <c r="N129" s="200"/>
      <c r="O129" s="200"/>
      <c r="P129" s="200"/>
      <c r="Q129" s="200"/>
      <c r="R129" s="200"/>
      <c r="S129" s="200"/>
      <c r="T129" s="201"/>
      <c r="U129" s="13"/>
      <c r="V129" s="13"/>
      <c r="W129" s="13"/>
      <c r="X129" s="13"/>
      <c r="Y129" s="13"/>
      <c r="Z129" s="13"/>
      <c r="AA129" s="13"/>
      <c r="AB129" s="13"/>
      <c r="AC129" s="13"/>
      <c r="AD129" s="13"/>
      <c r="AE129" s="13"/>
      <c r="AT129" s="195" t="s">
        <v>157</v>
      </c>
      <c r="AU129" s="195" t="s">
        <v>87</v>
      </c>
      <c r="AV129" s="13" t="s">
        <v>87</v>
      </c>
      <c r="AW129" s="13" t="s">
        <v>32</v>
      </c>
      <c r="AX129" s="13" t="s">
        <v>77</v>
      </c>
      <c r="AY129" s="195" t="s">
        <v>148</v>
      </c>
    </row>
    <row r="130" s="14" customFormat="1">
      <c r="A130" s="14"/>
      <c r="B130" s="202"/>
      <c r="C130" s="14"/>
      <c r="D130" s="194" t="s">
        <v>157</v>
      </c>
      <c r="E130" s="203" t="s">
        <v>1</v>
      </c>
      <c r="F130" s="204" t="s">
        <v>159</v>
      </c>
      <c r="G130" s="14"/>
      <c r="H130" s="205">
        <v>10.6</v>
      </c>
      <c r="I130" s="206"/>
      <c r="J130" s="14"/>
      <c r="K130" s="14"/>
      <c r="L130" s="202"/>
      <c r="M130" s="207"/>
      <c r="N130" s="208"/>
      <c r="O130" s="208"/>
      <c r="P130" s="208"/>
      <c r="Q130" s="208"/>
      <c r="R130" s="208"/>
      <c r="S130" s="208"/>
      <c r="T130" s="209"/>
      <c r="U130" s="14"/>
      <c r="V130" s="14"/>
      <c r="W130" s="14"/>
      <c r="X130" s="14"/>
      <c r="Y130" s="14"/>
      <c r="Z130" s="14"/>
      <c r="AA130" s="14"/>
      <c r="AB130" s="14"/>
      <c r="AC130" s="14"/>
      <c r="AD130" s="14"/>
      <c r="AE130" s="14"/>
      <c r="AT130" s="203" t="s">
        <v>157</v>
      </c>
      <c r="AU130" s="203" t="s">
        <v>87</v>
      </c>
      <c r="AV130" s="14" t="s">
        <v>155</v>
      </c>
      <c r="AW130" s="14" t="s">
        <v>32</v>
      </c>
      <c r="AX130" s="14" t="s">
        <v>85</v>
      </c>
      <c r="AY130" s="203" t="s">
        <v>148</v>
      </c>
    </row>
    <row r="131" s="2" customFormat="1" ht="16.5" customHeight="1">
      <c r="A131" s="38"/>
      <c r="B131" s="179"/>
      <c r="C131" s="180" t="s">
        <v>163</v>
      </c>
      <c r="D131" s="180" t="s">
        <v>150</v>
      </c>
      <c r="E131" s="181" t="s">
        <v>164</v>
      </c>
      <c r="F131" s="182" t="s">
        <v>165</v>
      </c>
      <c r="G131" s="183" t="s">
        <v>153</v>
      </c>
      <c r="H131" s="184">
        <v>10.6</v>
      </c>
      <c r="I131" s="185"/>
      <c r="J131" s="186">
        <f>ROUND(I131*H131,2)</f>
        <v>0</v>
      </c>
      <c r="K131" s="182" t="s">
        <v>154</v>
      </c>
      <c r="L131" s="39"/>
      <c r="M131" s="187" t="s">
        <v>1</v>
      </c>
      <c r="N131" s="188" t="s">
        <v>42</v>
      </c>
      <c r="O131" s="77"/>
      <c r="P131" s="189">
        <f>O131*H131</f>
        <v>0</v>
      </c>
      <c r="Q131" s="189">
        <v>0</v>
      </c>
      <c r="R131" s="189">
        <f>Q131*H131</f>
        <v>0</v>
      </c>
      <c r="S131" s="189">
        <v>0.57999999999999996</v>
      </c>
      <c r="T131" s="190">
        <f>S131*H131</f>
        <v>6.1479999999999997</v>
      </c>
      <c r="U131" s="38"/>
      <c r="V131" s="38"/>
      <c r="W131" s="38"/>
      <c r="X131" s="38"/>
      <c r="Y131" s="38"/>
      <c r="Z131" s="38"/>
      <c r="AA131" s="38"/>
      <c r="AB131" s="38"/>
      <c r="AC131" s="38"/>
      <c r="AD131" s="38"/>
      <c r="AE131" s="38"/>
      <c r="AR131" s="191" t="s">
        <v>155</v>
      </c>
      <c r="AT131" s="191" t="s">
        <v>150</v>
      </c>
      <c r="AU131" s="191" t="s">
        <v>87</v>
      </c>
      <c r="AY131" s="19" t="s">
        <v>148</v>
      </c>
      <c r="BE131" s="192">
        <f>IF(N131="základní",J131,0)</f>
        <v>0</v>
      </c>
      <c r="BF131" s="192">
        <f>IF(N131="snížená",J131,0)</f>
        <v>0</v>
      </c>
      <c r="BG131" s="192">
        <f>IF(N131="zákl. přenesená",J131,0)</f>
        <v>0</v>
      </c>
      <c r="BH131" s="192">
        <f>IF(N131="sníž. přenesená",J131,0)</f>
        <v>0</v>
      </c>
      <c r="BI131" s="192">
        <f>IF(N131="nulová",J131,0)</f>
        <v>0</v>
      </c>
      <c r="BJ131" s="19" t="s">
        <v>85</v>
      </c>
      <c r="BK131" s="192">
        <f>ROUND(I131*H131,2)</f>
        <v>0</v>
      </c>
      <c r="BL131" s="19" t="s">
        <v>155</v>
      </c>
      <c r="BM131" s="191" t="s">
        <v>166</v>
      </c>
    </row>
    <row r="132" s="2" customFormat="1" ht="16.5" customHeight="1">
      <c r="A132" s="38"/>
      <c r="B132" s="179"/>
      <c r="C132" s="180" t="s">
        <v>155</v>
      </c>
      <c r="D132" s="180" t="s">
        <v>150</v>
      </c>
      <c r="E132" s="181" t="s">
        <v>164</v>
      </c>
      <c r="F132" s="182" t="s">
        <v>165</v>
      </c>
      <c r="G132" s="183" t="s">
        <v>153</v>
      </c>
      <c r="H132" s="184">
        <v>7</v>
      </c>
      <c r="I132" s="185"/>
      <c r="J132" s="186">
        <f>ROUND(I132*H132,2)</f>
        <v>0</v>
      </c>
      <c r="K132" s="182" t="s">
        <v>154</v>
      </c>
      <c r="L132" s="39"/>
      <c r="M132" s="187" t="s">
        <v>1</v>
      </c>
      <c r="N132" s="188" t="s">
        <v>42</v>
      </c>
      <c r="O132" s="77"/>
      <c r="P132" s="189">
        <f>O132*H132</f>
        <v>0</v>
      </c>
      <c r="Q132" s="189">
        <v>0</v>
      </c>
      <c r="R132" s="189">
        <f>Q132*H132</f>
        <v>0</v>
      </c>
      <c r="S132" s="189">
        <v>0.57999999999999996</v>
      </c>
      <c r="T132" s="190">
        <f>S132*H132</f>
        <v>4.0599999999999996</v>
      </c>
      <c r="U132" s="38"/>
      <c r="V132" s="38"/>
      <c r="W132" s="38"/>
      <c r="X132" s="38"/>
      <c r="Y132" s="38"/>
      <c r="Z132" s="38"/>
      <c r="AA132" s="38"/>
      <c r="AB132" s="38"/>
      <c r="AC132" s="38"/>
      <c r="AD132" s="38"/>
      <c r="AE132" s="38"/>
      <c r="AR132" s="191" t="s">
        <v>155</v>
      </c>
      <c r="AT132" s="191" t="s">
        <v>150</v>
      </c>
      <c r="AU132" s="191" t="s">
        <v>87</v>
      </c>
      <c r="AY132" s="19" t="s">
        <v>148</v>
      </c>
      <c r="BE132" s="192">
        <f>IF(N132="základní",J132,0)</f>
        <v>0</v>
      </c>
      <c r="BF132" s="192">
        <f>IF(N132="snížená",J132,0)</f>
        <v>0</v>
      </c>
      <c r="BG132" s="192">
        <f>IF(N132="zákl. přenesená",J132,0)</f>
        <v>0</v>
      </c>
      <c r="BH132" s="192">
        <f>IF(N132="sníž. přenesená",J132,0)</f>
        <v>0</v>
      </c>
      <c r="BI132" s="192">
        <f>IF(N132="nulová",J132,0)</f>
        <v>0</v>
      </c>
      <c r="BJ132" s="19" t="s">
        <v>85</v>
      </c>
      <c r="BK132" s="192">
        <f>ROUND(I132*H132,2)</f>
        <v>0</v>
      </c>
      <c r="BL132" s="19" t="s">
        <v>155</v>
      </c>
      <c r="BM132" s="191" t="s">
        <v>388</v>
      </c>
    </row>
    <row r="133" s="2" customFormat="1" ht="16.5" customHeight="1">
      <c r="A133" s="38"/>
      <c r="B133" s="179"/>
      <c r="C133" s="180" t="s">
        <v>168</v>
      </c>
      <c r="D133" s="180" t="s">
        <v>150</v>
      </c>
      <c r="E133" s="181" t="s">
        <v>179</v>
      </c>
      <c r="F133" s="182" t="s">
        <v>180</v>
      </c>
      <c r="G133" s="183" t="s">
        <v>181</v>
      </c>
      <c r="H133" s="184">
        <v>6</v>
      </c>
      <c r="I133" s="185"/>
      <c r="J133" s="186">
        <f>ROUND(I133*H133,2)</f>
        <v>0</v>
      </c>
      <c r="K133" s="182" t="s">
        <v>154</v>
      </c>
      <c r="L133" s="39"/>
      <c r="M133" s="187" t="s">
        <v>1</v>
      </c>
      <c r="N133" s="188" t="s">
        <v>42</v>
      </c>
      <c r="O133" s="77"/>
      <c r="P133" s="189">
        <f>O133*H133</f>
        <v>0</v>
      </c>
      <c r="Q133" s="189">
        <v>0</v>
      </c>
      <c r="R133" s="189">
        <f>Q133*H133</f>
        <v>0</v>
      </c>
      <c r="S133" s="189">
        <v>0.20499999999999999</v>
      </c>
      <c r="T133" s="190">
        <f>S133*H133</f>
        <v>1.23</v>
      </c>
      <c r="U133" s="38"/>
      <c r="V133" s="38"/>
      <c r="W133" s="38"/>
      <c r="X133" s="38"/>
      <c r="Y133" s="38"/>
      <c r="Z133" s="38"/>
      <c r="AA133" s="38"/>
      <c r="AB133" s="38"/>
      <c r="AC133" s="38"/>
      <c r="AD133" s="38"/>
      <c r="AE133" s="38"/>
      <c r="AR133" s="191" t="s">
        <v>155</v>
      </c>
      <c r="AT133" s="191" t="s">
        <v>150</v>
      </c>
      <c r="AU133" s="191" t="s">
        <v>87</v>
      </c>
      <c r="AY133" s="19" t="s">
        <v>148</v>
      </c>
      <c r="BE133" s="192">
        <f>IF(N133="základní",J133,0)</f>
        <v>0</v>
      </c>
      <c r="BF133" s="192">
        <f>IF(N133="snížená",J133,0)</f>
        <v>0</v>
      </c>
      <c r="BG133" s="192">
        <f>IF(N133="zákl. přenesená",J133,0)</f>
        <v>0</v>
      </c>
      <c r="BH133" s="192">
        <f>IF(N133="sníž. přenesená",J133,0)</f>
        <v>0</v>
      </c>
      <c r="BI133" s="192">
        <f>IF(N133="nulová",J133,0)</f>
        <v>0</v>
      </c>
      <c r="BJ133" s="19" t="s">
        <v>85</v>
      </c>
      <c r="BK133" s="192">
        <f>ROUND(I133*H133,2)</f>
        <v>0</v>
      </c>
      <c r="BL133" s="19" t="s">
        <v>155</v>
      </c>
      <c r="BM133" s="191" t="s">
        <v>182</v>
      </c>
    </row>
    <row r="134" s="2" customFormat="1">
      <c r="A134" s="38"/>
      <c r="B134" s="39"/>
      <c r="C134" s="38"/>
      <c r="D134" s="194" t="s">
        <v>183</v>
      </c>
      <c r="E134" s="38"/>
      <c r="F134" s="210" t="s">
        <v>389</v>
      </c>
      <c r="G134" s="38"/>
      <c r="H134" s="38"/>
      <c r="I134" s="211"/>
      <c r="J134" s="38"/>
      <c r="K134" s="38"/>
      <c r="L134" s="39"/>
      <c r="M134" s="212"/>
      <c r="N134" s="213"/>
      <c r="O134" s="77"/>
      <c r="P134" s="77"/>
      <c r="Q134" s="77"/>
      <c r="R134" s="77"/>
      <c r="S134" s="77"/>
      <c r="T134" s="78"/>
      <c r="U134" s="38"/>
      <c r="V134" s="38"/>
      <c r="W134" s="38"/>
      <c r="X134" s="38"/>
      <c r="Y134" s="38"/>
      <c r="Z134" s="38"/>
      <c r="AA134" s="38"/>
      <c r="AB134" s="38"/>
      <c r="AC134" s="38"/>
      <c r="AD134" s="38"/>
      <c r="AE134" s="38"/>
      <c r="AT134" s="19" t="s">
        <v>183</v>
      </c>
      <c r="AU134" s="19" t="s">
        <v>87</v>
      </c>
    </row>
    <row r="135" s="13" customFormat="1">
      <c r="A135" s="13"/>
      <c r="B135" s="193"/>
      <c r="C135" s="13"/>
      <c r="D135" s="194" t="s">
        <v>157</v>
      </c>
      <c r="E135" s="195" t="s">
        <v>1</v>
      </c>
      <c r="F135" s="196" t="s">
        <v>390</v>
      </c>
      <c r="G135" s="13"/>
      <c r="H135" s="197">
        <v>6</v>
      </c>
      <c r="I135" s="198"/>
      <c r="J135" s="13"/>
      <c r="K135" s="13"/>
      <c r="L135" s="193"/>
      <c r="M135" s="199"/>
      <c r="N135" s="200"/>
      <c r="O135" s="200"/>
      <c r="P135" s="200"/>
      <c r="Q135" s="200"/>
      <c r="R135" s="200"/>
      <c r="S135" s="200"/>
      <c r="T135" s="201"/>
      <c r="U135" s="13"/>
      <c r="V135" s="13"/>
      <c r="W135" s="13"/>
      <c r="X135" s="13"/>
      <c r="Y135" s="13"/>
      <c r="Z135" s="13"/>
      <c r="AA135" s="13"/>
      <c r="AB135" s="13"/>
      <c r="AC135" s="13"/>
      <c r="AD135" s="13"/>
      <c r="AE135" s="13"/>
      <c r="AT135" s="195" t="s">
        <v>157</v>
      </c>
      <c r="AU135" s="195" t="s">
        <v>87</v>
      </c>
      <c r="AV135" s="13" t="s">
        <v>87</v>
      </c>
      <c r="AW135" s="13" t="s">
        <v>32</v>
      </c>
      <c r="AX135" s="13" t="s">
        <v>77</v>
      </c>
      <c r="AY135" s="195" t="s">
        <v>148</v>
      </c>
    </row>
    <row r="136" s="14" customFormat="1">
      <c r="A136" s="14"/>
      <c r="B136" s="202"/>
      <c r="C136" s="14"/>
      <c r="D136" s="194" t="s">
        <v>157</v>
      </c>
      <c r="E136" s="203" t="s">
        <v>1</v>
      </c>
      <c r="F136" s="204" t="s">
        <v>159</v>
      </c>
      <c r="G136" s="14"/>
      <c r="H136" s="205">
        <v>6</v>
      </c>
      <c r="I136" s="206"/>
      <c r="J136" s="14"/>
      <c r="K136" s="14"/>
      <c r="L136" s="202"/>
      <c r="M136" s="207"/>
      <c r="N136" s="208"/>
      <c r="O136" s="208"/>
      <c r="P136" s="208"/>
      <c r="Q136" s="208"/>
      <c r="R136" s="208"/>
      <c r="S136" s="208"/>
      <c r="T136" s="209"/>
      <c r="U136" s="14"/>
      <c r="V136" s="14"/>
      <c r="W136" s="14"/>
      <c r="X136" s="14"/>
      <c r="Y136" s="14"/>
      <c r="Z136" s="14"/>
      <c r="AA136" s="14"/>
      <c r="AB136" s="14"/>
      <c r="AC136" s="14"/>
      <c r="AD136" s="14"/>
      <c r="AE136" s="14"/>
      <c r="AT136" s="203" t="s">
        <v>157</v>
      </c>
      <c r="AU136" s="203" t="s">
        <v>87</v>
      </c>
      <c r="AV136" s="14" t="s">
        <v>155</v>
      </c>
      <c r="AW136" s="14" t="s">
        <v>32</v>
      </c>
      <c r="AX136" s="14" t="s">
        <v>85</v>
      </c>
      <c r="AY136" s="203" t="s">
        <v>148</v>
      </c>
    </row>
    <row r="137" s="2" customFormat="1" ht="16.5" customHeight="1">
      <c r="A137" s="38"/>
      <c r="B137" s="179"/>
      <c r="C137" s="180" t="s">
        <v>173</v>
      </c>
      <c r="D137" s="180" t="s">
        <v>150</v>
      </c>
      <c r="E137" s="181" t="s">
        <v>187</v>
      </c>
      <c r="F137" s="182" t="s">
        <v>188</v>
      </c>
      <c r="G137" s="183" t="s">
        <v>181</v>
      </c>
      <c r="H137" s="184">
        <v>12</v>
      </c>
      <c r="I137" s="185"/>
      <c r="J137" s="186">
        <f>ROUND(I137*H137,2)</f>
        <v>0</v>
      </c>
      <c r="K137" s="182" t="s">
        <v>154</v>
      </c>
      <c r="L137" s="39"/>
      <c r="M137" s="187" t="s">
        <v>1</v>
      </c>
      <c r="N137" s="188" t="s">
        <v>42</v>
      </c>
      <c r="O137" s="77"/>
      <c r="P137" s="189">
        <f>O137*H137</f>
        <v>0</v>
      </c>
      <c r="Q137" s="189">
        <v>0</v>
      </c>
      <c r="R137" s="189">
        <f>Q137*H137</f>
        <v>0</v>
      </c>
      <c r="S137" s="189">
        <v>0.11500000000000001</v>
      </c>
      <c r="T137" s="190">
        <f>S137*H137</f>
        <v>1.3800000000000001</v>
      </c>
      <c r="U137" s="38"/>
      <c r="V137" s="38"/>
      <c r="W137" s="38"/>
      <c r="X137" s="38"/>
      <c r="Y137" s="38"/>
      <c r="Z137" s="38"/>
      <c r="AA137" s="38"/>
      <c r="AB137" s="38"/>
      <c r="AC137" s="38"/>
      <c r="AD137" s="38"/>
      <c r="AE137" s="38"/>
      <c r="AR137" s="191" t="s">
        <v>155</v>
      </c>
      <c r="AT137" s="191" t="s">
        <v>150</v>
      </c>
      <c r="AU137" s="191" t="s">
        <v>87</v>
      </c>
      <c r="AY137" s="19" t="s">
        <v>148</v>
      </c>
      <c r="BE137" s="192">
        <f>IF(N137="základní",J137,0)</f>
        <v>0</v>
      </c>
      <c r="BF137" s="192">
        <f>IF(N137="snížená",J137,0)</f>
        <v>0</v>
      </c>
      <c r="BG137" s="192">
        <f>IF(N137="zákl. přenesená",J137,0)</f>
        <v>0</v>
      </c>
      <c r="BH137" s="192">
        <f>IF(N137="sníž. přenesená",J137,0)</f>
        <v>0</v>
      </c>
      <c r="BI137" s="192">
        <f>IF(N137="nulová",J137,0)</f>
        <v>0</v>
      </c>
      <c r="BJ137" s="19" t="s">
        <v>85</v>
      </c>
      <c r="BK137" s="192">
        <f>ROUND(I137*H137,2)</f>
        <v>0</v>
      </c>
      <c r="BL137" s="19" t="s">
        <v>155</v>
      </c>
      <c r="BM137" s="191" t="s">
        <v>391</v>
      </c>
    </row>
    <row r="138" s="13" customFormat="1">
      <c r="A138" s="13"/>
      <c r="B138" s="193"/>
      <c r="C138" s="13"/>
      <c r="D138" s="194" t="s">
        <v>157</v>
      </c>
      <c r="E138" s="195" t="s">
        <v>1</v>
      </c>
      <c r="F138" s="196" t="s">
        <v>392</v>
      </c>
      <c r="G138" s="13"/>
      <c r="H138" s="197">
        <v>12</v>
      </c>
      <c r="I138" s="198"/>
      <c r="J138" s="13"/>
      <c r="K138" s="13"/>
      <c r="L138" s="193"/>
      <c r="M138" s="199"/>
      <c r="N138" s="200"/>
      <c r="O138" s="200"/>
      <c r="P138" s="200"/>
      <c r="Q138" s="200"/>
      <c r="R138" s="200"/>
      <c r="S138" s="200"/>
      <c r="T138" s="201"/>
      <c r="U138" s="13"/>
      <c r="V138" s="13"/>
      <c r="W138" s="13"/>
      <c r="X138" s="13"/>
      <c r="Y138" s="13"/>
      <c r="Z138" s="13"/>
      <c r="AA138" s="13"/>
      <c r="AB138" s="13"/>
      <c r="AC138" s="13"/>
      <c r="AD138" s="13"/>
      <c r="AE138" s="13"/>
      <c r="AT138" s="195" t="s">
        <v>157</v>
      </c>
      <c r="AU138" s="195" t="s">
        <v>87</v>
      </c>
      <c r="AV138" s="13" t="s">
        <v>87</v>
      </c>
      <c r="AW138" s="13" t="s">
        <v>32</v>
      </c>
      <c r="AX138" s="13" t="s">
        <v>77</v>
      </c>
      <c r="AY138" s="195" t="s">
        <v>148</v>
      </c>
    </row>
    <row r="139" s="14" customFormat="1">
      <c r="A139" s="14"/>
      <c r="B139" s="202"/>
      <c r="C139" s="14"/>
      <c r="D139" s="194" t="s">
        <v>157</v>
      </c>
      <c r="E139" s="203" t="s">
        <v>1</v>
      </c>
      <c r="F139" s="204" t="s">
        <v>159</v>
      </c>
      <c r="G139" s="14"/>
      <c r="H139" s="205">
        <v>12</v>
      </c>
      <c r="I139" s="206"/>
      <c r="J139" s="14"/>
      <c r="K139" s="14"/>
      <c r="L139" s="202"/>
      <c r="M139" s="207"/>
      <c r="N139" s="208"/>
      <c r="O139" s="208"/>
      <c r="P139" s="208"/>
      <c r="Q139" s="208"/>
      <c r="R139" s="208"/>
      <c r="S139" s="208"/>
      <c r="T139" s="209"/>
      <c r="U139" s="14"/>
      <c r="V139" s="14"/>
      <c r="W139" s="14"/>
      <c r="X139" s="14"/>
      <c r="Y139" s="14"/>
      <c r="Z139" s="14"/>
      <c r="AA139" s="14"/>
      <c r="AB139" s="14"/>
      <c r="AC139" s="14"/>
      <c r="AD139" s="14"/>
      <c r="AE139" s="14"/>
      <c r="AT139" s="203" t="s">
        <v>157</v>
      </c>
      <c r="AU139" s="203" t="s">
        <v>87</v>
      </c>
      <c r="AV139" s="14" t="s">
        <v>155</v>
      </c>
      <c r="AW139" s="14" t="s">
        <v>32</v>
      </c>
      <c r="AX139" s="14" t="s">
        <v>85</v>
      </c>
      <c r="AY139" s="203" t="s">
        <v>148</v>
      </c>
    </row>
    <row r="140" s="2" customFormat="1" ht="21.75" customHeight="1">
      <c r="A140" s="38"/>
      <c r="B140" s="179"/>
      <c r="C140" s="180" t="s">
        <v>178</v>
      </c>
      <c r="D140" s="180" t="s">
        <v>150</v>
      </c>
      <c r="E140" s="181" t="s">
        <v>193</v>
      </c>
      <c r="F140" s="182" t="s">
        <v>194</v>
      </c>
      <c r="G140" s="183" t="s">
        <v>195</v>
      </c>
      <c r="H140" s="184">
        <v>13.728</v>
      </c>
      <c r="I140" s="185"/>
      <c r="J140" s="186">
        <f>ROUND(I140*H140,2)</f>
        <v>0</v>
      </c>
      <c r="K140" s="182" t="s">
        <v>154</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155</v>
      </c>
      <c r="AT140" s="191" t="s">
        <v>150</v>
      </c>
      <c r="AU140" s="191" t="s">
        <v>87</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196</v>
      </c>
    </row>
    <row r="141" s="2" customFormat="1">
      <c r="A141" s="38"/>
      <c r="B141" s="39"/>
      <c r="C141" s="38"/>
      <c r="D141" s="194" t="s">
        <v>183</v>
      </c>
      <c r="E141" s="38"/>
      <c r="F141" s="210" t="s">
        <v>197</v>
      </c>
      <c r="G141" s="38"/>
      <c r="H141" s="38"/>
      <c r="I141" s="211"/>
      <c r="J141" s="38"/>
      <c r="K141" s="38"/>
      <c r="L141" s="39"/>
      <c r="M141" s="212"/>
      <c r="N141" s="213"/>
      <c r="O141" s="77"/>
      <c r="P141" s="77"/>
      <c r="Q141" s="77"/>
      <c r="R141" s="77"/>
      <c r="S141" s="77"/>
      <c r="T141" s="78"/>
      <c r="U141" s="38"/>
      <c r="V141" s="38"/>
      <c r="W141" s="38"/>
      <c r="X141" s="38"/>
      <c r="Y141" s="38"/>
      <c r="Z141" s="38"/>
      <c r="AA141" s="38"/>
      <c r="AB141" s="38"/>
      <c r="AC141" s="38"/>
      <c r="AD141" s="38"/>
      <c r="AE141" s="38"/>
      <c r="AT141" s="19" t="s">
        <v>183</v>
      </c>
      <c r="AU141" s="19" t="s">
        <v>87</v>
      </c>
    </row>
    <row r="142" s="13" customFormat="1">
      <c r="A142" s="13"/>
      <c r="B142" s="193"/>
      <c r="C142" s="13"/>
      <c r="D142" s="194" t="s">
        <v>157</v>
      </c>
      <c r="E142" s="195" t="s">
        <v>1</v>
      </c>
      <c r="F142" s="196" t="s">
        <v>393</v>
      </c>
      <c r="G142" s="13"/>
      <c r="H142" s="197">
        <v>8.4480000000000004</v>
      </c>
      <c r="I142" s="198"/>
      <c r="J142" s="13"/>
      <c r="K142" s="13"/>
      <c r="L142" s="193"/>
      <c r="M142" s="199"/>
      <c r="N142" s="200"/>
      <c r="O142" s="200"/>
      <c r="P142" s="200"/>
      <c r="Q142" s="200"/>
      <c r="R142" s="200"/>
      <c r="S142" s="200"/>
      <c r="T142" s="201"/>
      <c r="U142" s="13"/>
      <c r="V142" s="13"/>
      <c r="W142" s="13"/>
      <c r="X142" s="13"/>
      <c r="Y142" s="13"/>
      <c r="Z142" s="13"/>
      <c r="AA142" s="13"/>
      <c r="AB142" s="13"/>
      <c r="AC142" s="13"/>
      <c r="AD142" s="13"/>
      <c r="AE142" s="13"/>
      <c r="AT142" s="195" t="s">
        <v>157</v>
      </c>
      <c r="AU142" s="195" t="s">
        <v>87</v>
      </c>
      <c r="AV142" s="13" t="s">
        <v>87</v>
      </c>
      <c r="AW142" s="13" t="s">
        <v>32</v>
      </c>
      <c r="AX142" s="13" t="s">
        <v>77</v>
      </c>
      <c r="AY142" s="195" t="s">
        <v>148</v>
      </c>
    </row>
    <row r="143" s="13" customFormat="1">
      <c r="A143" s="13"/>
      <c r="B143" s="193"/>
      <c r="C143" s="13"/>
      <c r="D143" s="194" t="s">
        <v>157</v>
      </c>
      <c r="E143" s="195" t="s">
        <v>1</v>
      </c>
      <c r="F143" s="196" t="s">
        <v>394</v>
      </c>
      <c r="G143" s="13"/>
      <c r="H143" s="197">
        <v>5.2800000000000002</v>
      </c>
      <c r="I143" s="198"/>
      <c r="J143" s="13"/>
      <c r="K143" s="13"/>
      <c r="L143" s="193"/>
      <c r="M143" s="199"/>
      <c r="N143" s="200"/>
      <c r="O143" s="200"/>
      <c r="P143" s="200"/>
      <c r="Q143" s="200"/>
      <c r="R143" s="200"/>
      <c r="S143" s="200"/>
      <c r="T143" s="201"/>
      <c r="U143" s="13"/>
      <c r="V143" s="13"/>
      <c r="W143" s="13"/>
      <c r="X143" s="13"/>
      <c r="Y143" s="13"/>
      <c r="Z143" s="13"/>
      <c r="AA143" s="13"/>
      <c r="AB143" s="13"/>
      <c r="AC143" s="13"/>
      <c r="AD143" s="13"/>
      <c r="AE143" s="13"/>
      <c r="AT143" s="195" t="s">
        <v>157</v>
      </c>
      <c r="AU143" s="195" t="s">
        <v>87</v>
      </c>
      <c r="AV143" s="13" t="s">
        <v>87</v>
      </c>
      <c r="AW143" s="13" t="s">
        <v>32</v>
      </c>
      <c r="AX143" s="13" t="s">
        <v>77</v>
      </c>
      <c r="AY143" s="195" t="s">
        <v>148</v>
      </c>
    </row>
    <row r="144" s="14" customFormat="1">
      <c r="A144" s="14"/>
      <c r="B144" s="202"/>
      <c r="C144" s="14"/>
      <c r="D144" s="194" t="s">
        <v>157</v>
      </c>
      <c r="E144" s="203" t="s">
        <v>1</v>
      </c>
      <c r="F144" s="204" t="s">
        <v>159</v>
      </c>
      <c r="G144" s="14"/>
      <c r="H144" s="205">
        <v>13.728</v>
      </c>
      <c r="I144" s="206"/>
      <c r="J144" s="14"/>
      <c r="K144" s="14"/>
      <c r="L144" s="202"/>
      <c r="M144" s="207"/>
      <c r="N144" s="208"/>
      <c r="O144" s="208"/>
      <c r="P144" s="208"/>
      <c r="Q144" s="208"/>
      <c r="R144" s="208"/>
      <c r="S144" s="208"/>
      <c r="T144" s="209"/>
      <c r="U144" s="14"/>
      <c r="V144" s="14"/>
      <c r="W144" s="14"/>
      <c r="X144" s="14"/>
      <c r="Y144" s="14"/>
      <c r="Z144" s="14"/>
      <c r="AA144" s="14"/>
      <c r="AB144" s="14"/>
      <c r="AC144" s="14"/>
      <c r="AD144" s="14"/>
      <c r="AE144" s="14"/>
      <c r="AT144" s="203" t="s">
        <v>157</v>
      </c>
      <c r="AU144" s="203" t="s">
        <v>87</v>
      </c>
      <c r="AV144" s="14" t="s">
        <v>155</v>
      </c>
      <c r="AW144" s="14" t="s">
        <v>32</v>
      </c>
      <c r="AX144" s="14" t="s">
        <v>85</v>
      </c>
      <c r="AY144" s="203" t="s">
        <v>148</v>
      </c>
    </row>
    <row r="145" s="2" customFormat="1" ht="21.75" customHeight="1">
      <c r="A145" s="38"/>
      <c r="B145" s="179"/>
      <c r="C145" s="180" t="s">
        <v>186</v>
      </c>
      <c r="D145" s="180" t="s">
        <v>150</v>
      </c>
      <c r="E145" s="181" t="s">
        <v>202</v>
      </c>
      <c r="F145" s="182" t="s">
        <v>203</v>
      </c>
      <c r="G145" s="183" t="s">
        <v>195</v>
      </c>
      <c r="H145" s="184">
        <v>13.728</v>
      </c>
      <c r="I145" s="185"/>
      <c r="J145" s="186">
        <f>ROUND(I145*H145,2)</f>
        <v>0</v>
      </c>
      <c r="K145" s="182" t="s">
        <v>154</v>
      </c>
      <c r="L145" s="39"/>
      <c r="M145" s="187" t="s">
        <v>1</v>
      </c>
      <c r="N145" s="188"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155</v>
      </c>
      <c r="AT145" s="191" t="s">
        <v>150</v>
      </c>
      <c r="AU145" s="191" t="s">
        <v>87</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155</v>
      </c>
      <c r="BM145" s="191" t="s">
        <v>204</v>
      </c>
    </row>
    <row r="146" s="13" customFormat="1">
      <c r="A146" s="13"/>
      <c r="B146" s="193"/>
      <c r="C146" s="13"/>
      <c r="D146" s="194" t="s">
        <v>157</v>
      </c>
      <c r="E146" s="195" t="s">
        <v>1</v>
      </c>
      <c r="F146" s="196" t="s">
        <v>393</v>
      </c>
      <c r="G146" s="13"/>
      <c r="H146" s="197">
        <v>8.4480000000000004</v>
      </c>
      <c r="I146" s="198"/>
      <c r="J146" s="13"/>
      <c r="K146" s="13"/>
      <c r="L146" s="193"/>
      <c r="M146" s="199"/>
      <c r="N146" s="200"/>
      <c r="O146" s="200"/>
      <c r="P146" s="200"/>
      <c r="Q146" s="200"/>
      <c r="R146" s="200"/>
      <c r="S146" s="200"/>
      <c r="T146" s="201"/>
      <c r="U146" s="13"/>
      <c r="V146" s="13"/>
      <c r="W146" s="13"/>
      <c r="X146" s="13"/>
      <c r="Y146" s="13"/>
      <c r="Z146" s="13"/>
      <c r="AA146" s="13"/>
      <c r="AB146" s="13"/>
      <c r="AC146" s="13"/>
      <c r="AD146" s="13"/>
      <c r="AE146" s="13"/>
      <c r="AT146" s="195" t="s">
        <v>157</v>
      </c>
      <c r="AU146" s="195" t="s">
        <v>87</v>
      </c>
      <c r="AV146" s="13" t="s">
        <v>87</v>
      </c>
      <c r="AW146" s="13" t="s">
        <v>32</v>
      </c>
      <c r="AX146" s="13" t="s">
        <v>77</v>
      </c>
      <c r="AY146" s="195" t="s">
        <v>148</v>
      </c>
    </row>
    <row r="147" s="13" customFormat="1">
      <c r="A147" s="13"/>
      <c r="B147" s="193"/>
      <c r="C147" s="13"/>
      <c r="D147" s="194" t="s">
        <v>157</v>
      </c>
      <c r="E147" s="195" t="s">
        <v>1</v>
      </c>
      <c r="F147" s="196" t="s">
        <v>394</v>
      </c>
      <c r="G147" s="13"/>
      <c r="H147" s="197">
        <v>5.2800000000000002</v>
      </c>
      <c r="I147" s="198"/>
      <c r="J147" s="13"/>
      <c r="K147" s="13"/>
      <c r="L147" s="193"/>
      <c r="M147" s="199"/>
      <c r="N147" s="200"/>
      <c r="O147" s="200"/>
      <c r="P147" s="200"/>
      <c r="Q147" s="200"/>
      <c r="R147" s="200"/>
      <c r="S147" s="200"/>
      <c r="T147" s="201"/>
      <c r="U147" s="13"/>
      <c r="V147" s="13"/>
      <c r="W147" s="13"/>
      <c r="X147" s="13"/>
      <c r="Y147" s="13"/>
      <c r="Z147" s="13"/>
      <c r="AA147" s="13"/>
      <c r="AB147" s="13"/>
      <c r="AC147" s="13"/>
      <c r="AD147" s="13"/>
      <c r="AE147" s="13"/>
      <c r="AT147" s="195" t="s">
        <v>157</v>
      </c>
      <c r="AU147" s="195" t="s">
        <v>87</v>
      </c>
      <c r="AV147" s="13" t="s">
        <v>87</v>
      </c>
      <c r="AW147" s="13" t="s">
        <v>32</v>
      </c>
      <c r="AX147" s="13" t="s">
        <v>77</v>
      </c>
      <c r="AY147" s="195" t="s">
        <v>148</v>
      </c>
    </row>
    <row r="148" s="14" customFormat="1">
      <c r="A148" s="14"/>
      <c r="B148" s="202"/>
      <c r="C148" s="14"/>
      <c r="D148" s="194" t="s">
        <v>157</v>
      </c>
      <c r="E148" s="203" t="s">
        <v>1</v>
      </c>
      <c r="F148" s="204" t="s">
        <v>159</v>
      </c>
      <c r="G148" s="14"/>
      <c r="H148" s="205">
        <v>13.728</v>
      </c>
      <c r="I148" s="206"/>
      <c r="J148" s="14"/>
      <c r="K148" s="14"/>
      <c r="L148" s="202"/>
      <c r="M148" s="207"/>
      <c r="N148" s="208"/>
      <c r="O148" s="208"/>
      <c r="P148" s="208"/>
      <c r="Q148" s="208"/>
      <c r="R148" s="208"/>
      <c r="S148" s="208"/>
      <c r="T148" s="209"/>
      <c r="U148" s="14"/>
      <c r="V148" s="14"/>
      <c r="W148" s="14"/>
      <c r="X148" s="14"/>
      <c r="Y148" s="14"/>
      <c r="Z148" s="14"/>
      <c r="AA148" s="14"/>
      <c r="AB148" s="14"/>
      <c r="AC148" s="14"/>
      <c r="AD148" s="14"/>
      <c r="AE148" s="14"/>
      <c r="AT148" s="203" t="s">
        <v>157</v>
      </c>
      <c r="AU148" s="203" t="s">
        <v>87</v>
      </c>
      <c r="AV148" s="14" t="s">
        <v>155</v>
      </c>
      <c r="AW148" s="14" t="s">
        <v>32</v>
      </c>
      <c r="AX148" s="14" t="s">
        <v>85</v>
      </c>
      <c r="AY148" s="203" t="s">
        <v>148</v>
      </c>
    </row>
    <row r="149" s="2" customFormat="1" ht="24.15" customHeight="1">
      <c r="A149" s="38"/>
      <c r="B149" s="179"/>
      <c r="C149" s="180" t="s">
        <v>192</v>
      </c>
      <c r="D149" s="180" t="s">
        <v>150</v>
      </c>
      <c r="E149" s="181" t="s">
        <v>206</v>
      </c>
      <c r="F149" s="182" t="s">
        <v>207</v>
      </c>
      <c r="G149" s="183" t="s">
        <v>195</v>
      </c>
      <c r="H149" s="184">
        <v>137.28</v>
      </c>
      <c r="I149" s="185"/>
      <c r="J149" s="186">
        <f>ROUND(I149*H149,2)</f>
        <v>0</v>
      </c>
      <c r="K149" s="182" t="s">
        <v>154</v>
      </c>
      <c r="L149" s="39"/>
      <c r="M149" s="187" t="s">
        <v>1</v>
      </c>
      <c r="N149" s="188" t="s">
        <v>42</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155</v>
      </c>
      <c r="AT149" s="191" t="s">
        <v>150</v>
      </c>
      <c r="AU149" s="191" t="s">
        <v>87</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155</v>
      </c>
      <c r="BM149" s="191" t="s">
        <v>208</v>
      </c>
    </row>
    <row r="150" s="13" customFormat="1">
      <c r="A150" s="13"/>
      <c r="B150" s="193"/>
      <c r="C150" s="13"/>
      <c r="D150" s="194" t="s">
        <v>157</v>
      </c>
      <c r="E150" s="13"/>
      <c r="F150" s="196" t="s">
        <v>395</v>
      </c>
      <c r="G150" s="13"/>
      <c r="H150" s="197">
        <v>137.28</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87</v>
      </c>
      <c r="AV150" s="13" t="s">
        <v>87</v>
      </c>
      <c r="AW150" s="13" t="s">
        <v>3</v>
      </c>
      <c r="AX150" s="13" t="s">
        <v>85</v>
      </c>
      <c r="AY150" s="195" t="s">
        <v>148</v>
      </c>
    </row>
    <row r="151" s="2" customFormat="1" ht="16.5" customHeight="1">
      <c r="A151" s="38"/>
      <c r="B151" s="179"/>
      <c r="C151" s="180" t="s">
        <v>201</v>
      </c>
      <c r="D151" s="180" t="s">
        <v>150</v>
      </c>
      <c r="E151" s="181" t="s">
        <v>210</v>
      </c>
      <c r="F151" s="182" t="s">
        <v>211</v>
      </c>
      <c r="G151" s="183" t="s">
        <v>195</v>
      </c>
      <c r="H151" s="184">
        <v>13.728</v>
      </c>
      <c r="I151" s="185"/>
      <c r="J151" s="186">
        <f>ROUND(I151*H151,2)</f>
        <v>0</v>
      </c>
      <c r="K151" s="182" t="s">
        <v>212</v>
      </c>
      <c r="L151" s="39"/>
      <c r="M151" s="187" t="s">
        <v>1</v>
      </c>
      <c r="N151" s="188" t="s">
        <v>42</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155</v>
      </c>
      <c r="AT151" s="191" t="s">
        <v>150</v>
      </c>
      <c r="AU151" s="191" t="s">
        <v>87</v>
      </c>
      <c r="AY151" s="19" t="s">
        <v>148</v>
      </c>
      <c r="BE151" s="192">
        <f>IF(N151="základní",J151,0)</f>
        <v>0</v>
      </c>
      <c r="BF151" s="192">
        <f>IF(N151="snížená",J151,0)</f>
        <v>0</v>
      </c>
      <c r="BG151" s="192">
        <f>IF(N151="zákl. přenesená",J151,0)</f>
        <v>0</v>
      </c>
      <c r="BH151" s="192">
        <f>IF(N151="sníž. přenesená",J151,0)</f>
        <v>0</v>
      </c>
      <c r="BI151" s="192">
        <f>IF(N151="nulová",J151,0)</f>
        <v>0</v>
      </c>
      <c r="BJ151" s="19" t="s">
        <v>85</v>
      </c>
      <c r="BK151" s="192">
        <f>ROUND(I151*H151,2)</f>
        <v>0</v>
      </c>
      <c r="BL151" s="19" t="s">
        <v>155</v>
      </c>
      <c r="BM151" s="191" t="s">
        <v>213</v>
      </c>
    </row>
    <row r="152" s="2" customFormat="1" ht="16.5" customHeight="1">
      <c r="A152" s="38"/>
      <c r="B152" s="179"/>
      <c r="C152" s="180" t="s">
        <v>205</v>
      </c>
      <c r="D152" s="180" t="s">
        <v>150</v>
      </c>
      <c r="E152" s="181" t="s">
        <v>215</v>
      </c>
      <c r="F152" s="182" t="s">
        <v>216</v>
      </c>
      <c r="G152" s="183" t="s">
        <v>195</v>
      </c>
      <c r="H152" s="184">
        <v>13.728</v>
      </c>
      <c r="I152" s="185"/>
      <c r="J152" s="186">
        <f>ROUND(I152*H152,2)</f>
        <v>0</v>
      </c>
      <c r="K152" s="182" t="s">
        <v>154</v>
      </c>
      <c r="L152" s="39"/>
      <c r="M152" s="187" t="s">
        <v>1</v>
      </c>
      <c r="N152" s="188"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155</v>
      </c>
      <c r="AT152" s="191" t="s">
        <v>150</v>
      </c>
      <c r="AU152" s="191" t="s">
        <v>87</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217</v>
      </c>
    </row>
    <row r="153" s="2" customFormat="1" ht="16.5" customHeight="1">
      <c r="A153" s="38"/>
      <c r="B153" s="179"/>
      <c r="C153" s="180" t="s">
        <v>8</v>
      </c>
      <c r="D153" s="180" t="s">
        <v>150</v>
      </c>
      <c r="E153" s="181" t="s">
        <v>219</v>
      </c>
      <c r="F153" s="182" t="s">
        <v>220</v>
      </c>
      <c r="G153" s="183" t="s">
        <v>153</v>
      </c>
      <c r="H153" s="184">
        <v>38.719999999999999</v>
      </c>
      <c r="I153" s="185"/>
      <c r="J153" s="186">
        <f>ROUND(I153*H153,2)</f>
        <v>0</v>
      </c>
      <c r="K153" s="182" t="s">
        <v>154</v>
      </c>
      <c r="L153" s="39"/>
      <c r="M153" s="187" t="s">
        <v>1</v>
      </c>
      <c r="N153" s="188"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155</v>
      </c>
      <c r="AT153" s="191" t="s">
        <v>150</v>
      </c>
      <c r="AU153" s="191" t="s">
        <v>87</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155</v>
      </c>
      <c r="BM153" s="191" t="s">
        <v>221</v>
      </c>
    </row>
    <row r="154" s="13" customFormat="1">
      <c r="A154" s="13"/>
      <c r="B154" s="193"/>
      <c r="C154" s="13"/>
      <c r="D154" s="194" t="s">
        <v>157</v>
      </c>
      <c r="E154" s="195" t="s">
        <v>1</v>
      </c>
      <c r="F154" s="196" t="s">
        <v>396</v>
      </c>
      <c r="G154" s="13"/>
      <c r="H154" s="197">
        <v>21.120000000000001</v>
      </c>
      <c r="I154" s="198"/>
      <c r="J154" s="13"/>
      <c r="K154" s="13"/>
      <c r="L154" s="193"/>
      <c r="M154" s="199"/>
      <c r="N154" s="200"/>
      <c r="O154" s="200"/>
      <c r="P154" s="200"/>
      <c r="Q154" s="200"/>
      <c r="R154" s="200"/>
      <c r="S154" s="200"/>
      <c r="T154" s="201"/>
      <c r="U154" s="13"/>
      <c r="V154" s="13"/>
      <c r="W154" s="13"/>
      <c r="X154" s="13"/>
      <c r="Y154" s="13"/>
      <c r="Z154" s="13"/>
      <c r="AA154" s="13"/>
      <c r="AB154" s="13"/>
      <c r="AC154" s="13"/>
      <c r="AD154" s="13"/>
      <c r="AE154" s="13"/>
      <c r="AT154" s="195" t="s">
        <v>157</v>
      </c>
      <c r="AU154" s="195" t="s">
        <v>87</v>
      </c>
      <c r="AV154" s="13" t="s">
        <v>87</v>
      </c>
      <c r="AW154" s="13" t="s">
        <v>32</v>
      </c>
      <c r="AX154" s="13" t="s">
        <v>77</v>
      </c>
      <c r="AY154" s="195" t="s">
        <v>148</v>
      </c>
    </row>
    <row r="155" s="13" customFormat="1">
      <c r="A155" s="13"/>
      <c r="B155" s="193"/>
      <c r="C155" s="13"/>
      <c r="D155" s="194" t="s">
        <v>157</v>
      </c>
      <c r="E155" s="195" t="s">
        <v>1</v>
      </c>
      <c r="F155" s="196" t="s">
        <v>397</v>
      </c>
      <c r="G155" s="13"/>
      <c r="H155" s="197">
        <v>17.600000000000001</v>
      </c>
      <c r="I155" s="198"/>
      <c r="J155" s="13"/>
      <c r="K155" s="13"/>
      <c r="L155" s="193"/>
      <c r="M155" s="199"/>
      <c r="N155" s="200"/>
      <c r="O155" s="200"/>
      <c r="P155" s="200"/>
      <c r="Q155" s="200"/>
      <c r="R155" s="200"/>
      <c r="S155" s="200"/>
      <c r="T155" s="201"/>
      <c r="U155" s="13"/>
      <c r="V155" s="13"/>
      <c r="W155" s="13"/>
      <c r="X155" s="13"/>
      <c r="Y155" s="13"/>
      <c r="Z155" s="13"/>
      <c r="AA155" s="13"/>
      <c r="AB155" s="13"/>
      <c r="AC155" s="13"/>
      <c r="AD155" s="13"/>
      <c r="AE155" s="13"/>
      <c r="AT155" s="195" t="s">
        <v>157</v>
      </c>
      <c r="AU155" s="195" t="s">
        <v>87</v>
      </c>
      <c r="AV155" s="13" t="s">
        <v>87</v>
      </c>
      <c r="AW155" s="13" t="s">
        <v>32</v>
      </c>
      <c r="AX155" s="13" t="s">
        <v>77</v>
      </c>
      <c r="AY155" s="195" t="s">
        <v>148</v>
      </c>
    </row>
    <row r="156" s="14" customFormat="1">
      <c r="A156" s="14"/>
      <c r="B156" s="202"/>
      <c r="C156" s="14"/>
      <c r="D156" s="194" t="s">
        <v>157</v>
      </c>
      <c r="E156" s="203" t="s">
        <v>1</v>
      </c>
      <c r="F156" s="204" t="s">
        <v>159</v>
      </c>
      <c r="G156" s="14"/>
      <c r="H156" s="205">
        <v>38.719999999999999</v>
      </c>
      <c r="I156" s="206"/>
      <c r="J156" s="14"/>
      <c r="K156" s="14"/>
      <c r="L156" s="202"/>
      <c r="M156" s="207"/>
      <c r="N156" s="208"/>
      <c r="O156" s="208"/>
      <c r="P156" s="208"/>
      <c r="Q156" s="208"/>
      <c r="R156" s="208"/>
      <c r="S156" s="208"/>
      <c r="T156" s="209"/>
      <c r="U156" s="14"/>
      <c r="V156" s="14"/>
      <c r="W156" s="14"/>
      <c r="X156" s="14"/>
      <c r="Y156" s="14"/>
      <c r="Z156" s="14"/>
      <c r="AA156" s="14"/>
      <c r="AB156" s="14"/>
      <c r="AC156" s="14"/>
      <c r="AD156" s="14"/>
      <c r="AE156" s="14"/>
      <c r="AT156" s="203" t="s">
        <v>157</v>
      </c>
      <c r="AU156" s="203" t="s">
        <v>87</v>
      </c>
      <c r="AV156" s="14" t="s">
        <v>155</v>
      </c>
      <c r="AW156" s="14" t="s">
        <v>32</v>
      </c>
      <c r="AX156" s="14" t="s">
        <v>85</v>
      </c>
      <c r="AY156" s="203" t="s">
        <v>148</v>
      </c>
    </row>
    <row r="157" s="12" customFormat="1" ht="22.8" customHeight="1">
      <c r="A157" s="12"/>
      <c r="B157" s="166"/>
      <c r="C157" s="12"/>
      <c r="D157" s="167" t="s">
        <v>76</v>
      </c>
      <c r="E157" s="177" t="s">
        <v>168</v>
      </c>
      <c r="F157" s="177" t="s">
        <v>225</v>
      </c>
      <c r="G157" s="12"/>
      <c r="H157" s="12"/>
      <c r="I157" s="169"/>
      <c r="J157" s="178">
        <f>BK157</f>
        <v>0</v>
      </c>
      <c r="K157" s="12"/>
      <c r="L157" s="166"/>
      <c r="M157" s="171"/>
      <c r="N157" s="172"/>
      <c r="O157" s="172"/>
      <c r="P157" s="173">
        <f>SUM(P158:P180)</f>
        <v>0</v>
      </c>
      <c r="Q157" s="172"/>
      <c r="R157" s="173">
        <f>SUM(R158:R180)</f>
        <v>31.145672000000001</v>
      </c>
      <c r="S157" s="172"/>
      <c r="T157" s="174">
        <f>SUM(T158:T180)</f>
        <v>0</v>
      </c>
      <c r="U157" s="12"/>
      <c r="V157" s="12"/>
      <c r="W157" s="12"/>
      <c r="X157" s="12"/>
      <c r="Y157" s="12"/>
      <c r="Z157" s="12"/>
      <c r="AA157" s="12"/>
      <c r="AB157" s="12"/>
      <c r="AC157" s="12"/>
      <c r="AD157" s="12"/>
      <c r="AE157" s="12"/>
      <c r="AR157" s="167" t="s">
        <v>85</v>
      </c>
      <c r="AT157" s="175" t="s">
        <v>76</v>
      </c>
      <c r="AU157" s="175" t="s">
        <v>85</v>
      </c>
      <c r="AY157" s="167" t="s">
        <v>148</v>
      </c>
      <c r="BK157" s="176">
        <f>SUM(BK158:BK180)</f>
        <v>0</v>
      </c>
    </row>
    <row r="158" s="2" customFormat="1" ht="16.5" customHeight="1">
      <c r="A158" s="38"/>
      <c r="B158" s="179"/>
      <c r="C158" s="180" t="s">
        <v>214</v>
      </c>
      <c r="D158" s="180" t="s">
        <v>150</v>
      </c>
      <c r="E158" s="181" t="s">
        <v>227</v>
      </c>
      <c r="F158" s="182" t="s">
        <v>228</v>
      </c>
      <c r="G158" s="183" t="s">
        <v>153</v>
      </c>
      <c r="H158" s="184">
        <v>17.600000000000001</v>
      </c>
      <c r="I158" s="185"/>
      <c r="J158" s="186">
        <f>ROUND(I158*H158,2)</f>
        <v>0</v>
      </c>
      <c r="K158" s="182" t="s">
        <v>154</v>
      </c>
      <c r="L158" s="39"/>
      <c r="M158" s="187" t="s">
        <v>1</v>
      </c>
      <c r="N158" s="188" t="s">
        <v>42</v>
      </c>
      <c r="O158" s="77"/>
      <c r="P158" s="189">
        <f>O158*H158</f>
        <v>0</v>
      </c>
      <c r="Q158" s="189">
        <v>0.091999999999999998</v>
      </c>
      <c r="R158" s="189">
        <f>Q158*H158</f>
        <v>1.6192000000000002</v>
      </c>
      <c r="S158" s="189">
        <v>0</v>
      </c>
      <c r="T158" s="190">
        <f>S158*H158</f>
        <v>0</v>
      </c>
      <c r="U158" s="38"/>
      <c r="V158" s="38"/>
      <c r="W158" s="38"/>
      <c r="X158" s="38"/>
      <c r="Y158" s="38"/>
      <c r="Z158" s="38"/>
      <c r="AA158" s="38"/>
      <c r="AB158" s="38"/>
      <c r="AC158" s="38"/>
      <c r="AD158" s="38"/>
      <c r="AE158" s="38"/>
      <c r="AR158" s="191" t="s">
        <v>155</v>
      </c>
      <c r="AT158" s="191" t="s">
        <v>150</v>
      </c>
      <c r="AU158" s="191" t="s">
        <v>87</v>
      </c>
      <c r="AY158" s="19" t="s">
        <v>148</v>
      </c>
      <c r="BE158" s="192">
        <f>IF(N158="základní",J158,0)</f>
        <v>0</v>
      </c>
      <c r="BF158" s="192">
        <f>IF(N158="snížená",J158,0)</f>
        <v>0</v>
      </c>
      <c r="BG158" s="192">
        <f>IF(N158="zákl. přenesená",J158,0)</f>
        <v>0</v>
      </c>
      <c r="BH158" s="192">
        <f>IF(N158="sníž. přenesená",J158,0)</f>
        <v>0</v>
      </c>
      <c r="BI158" s="192">
        <f>IF(N158="nulová",J158,0)</f>
        <v>0</v>
      </c>
      <c r="BJ158" s="19" t="s">
        <v>85</v>
      </c>
      <c r="BK158" s="192">
        <f>ROUND(I158*H158,2)</f>
        <v>0</v>
      </c>
      <c r="BL158" s="19" t="s">
        <v>155</v>
      </c>
      <c r="BM158" s="191" t="s">
        <v>229</v>
      </c>
    </row>
    <row r="159" s="13" customFormat="1">
      <c r="A159" s="13"/>
      <c r="B159" s="193"/>
      <c r="C159" s="13"/>
      <c r="D159" s="194" t="s">
        <v>157</v>
      </c>
      <c r="E159" s="195" t="s">
        <v>1</v>
      </c>
      <c r="F159" s="196" t="s">
        <v>398</v>
      </c>
      <c r="G159" s="13"/>
      <c r="H159" s="197">
        <v>17.600000000000001</v>
      </c>
      <c r="I159" s="198"/>
      <c r="J159" s="13"/>
      <c r="K159" s="13"/>
      <c r="L159" s="193"/>
      <c r="M159" s="199"/>
      <c r="N159" s="200"/>
      <c r="O159" s="200"/>
      <c r="P159" s="200"/>
      <c r="Q159" s="200"/>
      <c r="R159" s="200"/>
      <c r="S159" s="200"/>
      <c r="T159" s="201"/>
      <c r="U159" s="13"/>
      <c r="V159" s="13"/>
      <c r="W159" s="13"/>
      <c r="X159" s="13"/>
      <c r="Y159" s="13"/>
      <c r="Z159" s="13"/>
      <c r="AA159" s="13"/>
      <c r="AB159" s="13"/>
      <c r="AC159" s="13"/>
      <c r="AD159" s="13"/>
      <c r="AE159" s="13"/>
      <c r="AT159" s="195" t="s">
        <v>157</v>
      </c>
      <c r="AU159" s="195" t="s">
        <v>87</v>
      </c>
      <c r="AV159" s="13" t="s">
        <v>87</v>
      </c>
      <c r="AW159" s="13" t="s">
        <v>32</v>
      </c>
      <c r="AX159" s="13" t="s">
        <v>77</v>
      </c>
      <c r="AY159" s="195" t="s">
        <v>148</v>
      </c>
    </row>
    <row r="160" s="14" customFormat="1">
      <c r="A160" s="14"/>
      <c r="B160" s="202"/>
      <c r="C160" s="14"/>
      <c r="D160" s="194" t="s">
        <v>157</v>
      </c>
      <c r="E160" s="203" t="s">
        <v>1</v>
      </c>
      <c r="F160" s="204" t="s">
        <v>159</v>
      </c>
      <c r="G160" s="14"/>
      <c r="H160" s="205">
        <v>17.600000000000001</v>
      </c>
      <c r="I160" s="206"/>
      <c r="J160" s="14"/>
      <c r="K160" s="14"/>
      <c r="L160" s="202"/>
      <c r="M160" s="207"/>
      <c r="N160" s="208"/>
      <c r="O160" s="208"/>
      <c r="P160" s="208"/>
      <c r="Q160" s="208"/>
      <c r="R160" s="208"/>
      <c r="S160" s="208"/>
      <c r="T160" s="209"/>
      <c r="U160" s="14"/>
      <c r="V160" s="14"/>
      <c r="W160" s="14"/>
      <c r="X160" s="14"/>
      <c r="Y160" s="14"/>
      <c r="Z160" s="14"/>
      <c r="AA160" s="14"/>
      <c r="AB160" s="14"/>
      <c r="AC160" s="14"/>
      <c r="AD160" s="14"/>
      <c r="AE160" s="14"/>
      <c r="AT160" s="203" t="s">
        <v>157</v>
      </c>
      <c r="AU160" s="203" t="s">
        <v>87</v>
      </c>
      <c r="AV160" s="14" t="s">
        <v>155</v>
      </c>
      <c r="AW160" s="14" t="s">
        <v>32</v>
      </c>
      <c r="AX160" s="14" t="s">
        <v>85</v>
      </c>
      <c r="AY160" s="203" t="s">
        <v>148</v>
      </c>
    </row>
    <row r="161" s="2" customFormat="1" ht="16.5" customHeight="1">
      <c r="A161" s="38"/>
      <c r="B161" s="179"/>
      <c r="C161" s="180" t="s">
        <v>218</v>
      </c>
      <c r="D161" s="180" t="s">
        <v>150</v>
      </c>
      <c r="E161" s="181" t="s">
        <v>236</v>
      </c>
      <c r="F161" s="182" t="s">
        <v>237</v>
      </c>
      <c r="G161" s="183" t="s">
        <v>153</v>
      </c>
      <c r="H161" s="184">
        <v>35.200000000000003</v>
      </c>
      <c r="I161" s="185"/>
      <c r="J161" s="186">
        <f>ROUND(I161*H161,2)</f>
        <v>0</v>
      </c>
      <c r="K161" s="182" t="s">
        <v>154</v>
      </c>
      <c r="L161" s="39"/>
      <c r="M161" s="187" t="s">
        <v>1</v>
      </c>
      <c r="N161" s="188" t="s">
        <v>42</v>
      </c>
      <c r="O161" s="77"/>
      <c r="P161" s="189">
        <f>O161*H161</f>
        <v>0</v>
      </c>
      <c r="Q161" s="189">
        <v>0.34499999999999997</v>
      </c>
      <c r="R161" s="189">
        <f>Q161*H161</f>
        <v>12.144</v>
      </c>
      <c r="S161" s="189">
        <v>0</v>
      </c>
      <c r="T161" s="190">
        <f>S161*H161</f>
        <v>0</v>
      </c>
      <c r="U161" s="38"/>
      <c r="V161" s="38"/>
      <c r="W161" s="38"/>
      <c r="X161" s="38"/>
      <c r="Y161" s="38"/>
      <c r="Z161" s="38"/>
      <c r="AA161" s="38"/>
      <c r="AB161" s="38"/>
      <c r="AC161" s="38"/>
      <c r="AD161" s="38"/>
      <c r="AE161" s="38"/>
      <c r="AR161" s="191" t="s">
        <v>155</v>
      </c>
      <c r="AT161" s="191" t="s">
        <v>150</v>
      </c>
      <c r="AU161" s="191" t="s">
        <v>87</v>
      </c>
      <c r="AY161" s="19" t="s">
        <v>148</v>
      </c>
      <c r="BE161" s="192">
        <f>IF(N161="základní",J161,0)</f>
        <v>0</v>
      </c>
      <c r="BF161" s="192">
        <f>IF(N161="snížená",J161,0)</f>
        <v>0</v>
      </c>
      <c r="BG161" s="192">
        <f>IF(N161="zákl. přenesená",J161,0)</f>
        <v>0</v>
      </c>
      <c r="BH161" s="192">
        <f>IF(N161="sníž. přenesená",J161,0)</f>
        <v>0</v>
      </c>
      <c r="BI161" s="192">
        <f>IF(N161="nulová",J161,0)</f>
        <v>0</v>
      </c>
      <c r="BJ161" s="19" t="s">
        <v>85</v>
      </c>
      <c r="BK161" s="192">
        <f>ROUND(I161*H161,2)</f>
        <v>0</v>
      </c>
      <c r="BL161" s="19" t="s">
        <v>155</v>
      </c>
      <c r="BM161" s="191" t="s">
        <v>238</v>
      </c>
    </row>
    <row r="162" s="13" customFormat="1">
      <c r="A162" s="13"/>
      <c r="B162" s="193"/>
      <c r="C162" s="13"/>
      <c r="D162" s="194" t="s">
        <v>157</v>
      </c>
      <c r="E162" s="195" t="s">
        <v>1</v>
      </c>
      <c r="F162" s="196" t="s">
        <v>399</v>
      </c>
      <c r="G162" s="13"/>
      <c r="H162" s="197">
        <v>35.200000000000003</v>
      </c>
      <c r="I162" s="198"/>
      <c r="J162" s="13"/>
      <c r="K162" s="13"/>
      <c r="L162" s="193"/>
      <c r="M162" s="199"/>
      <c r="N162" s="200"/>
      <c r="O162" s="200"/>
      <c r="P162" s="200"/>
      <c r="Q162" s="200"/>
      <c r="R162" s="200"/>
      <c r="S162" s="200"/>
      <c r="T162" s="201"/>
      <c r="U162" s="13"/>
      <c r="V162" s="13"/>
      <c r="W162" s="13"/>
      <c r="X162" s="13"/>
      <c r="Y162" s="13"/>
      <c r="Z162" s="13"/>
      <c r="AA162" s="13"/>
      <c r="AB162" s="13"/>
      <c r="AC162" s="13"/>
      <c r="AD162" s="13"/>
      <c r="AE162" s="13"/>
      <c r="AT162" s="195" t="s">
        <v>157</v>
      </c>
      <c r="AU162" s="195" t="s">
        <v>87</v>
      </c>
      <c r="AV162" s="13" t="s">
        <v>87</v>
      </c>
      <c r="AW162" s="13" t="s">
        <v>32</v>
      </c>
      <c r="AX162" s="13" t="s">
        <v>77</v>
      </c>
      <c r="AY162" s="195" t="s">
        <v>148</v>
      </c>
    </row>
    <row r="163" s="14" customFormat="1">
      <c r="A163" s="14"/>
      <c r="B163" s="202"/>
      <c r="C163" s="14"/>
      <c r="D163" s="194" t="s">
        <v>157</v>
      </c>
      <c r="E163" s="203" t="s">
        <v>1</v>
      </c>
      <c r="F163" s="204" t="s">
        <v>159</v>
      </c>
      <c r="G163" s="14"/>
      <c r="H163" s="205">
        <v>35.200000000000003</v>
      </c>
      <c r="I163" s="206"/>
      <c r="J163" s="14"/>
      <c r="K163" s="14"/>
      <c r="L163" s="202"/>
      <c r="M163" s="207"/>
      <c r="N163" s="208"/>
      <c r="O163" s="208"/>
      <c r="P163" s="208"/>
      <c r="Q163" s="208"/>
      <c r="R163" s="208"/>
      <c r="S163" s="208"/>
      <c r="T163" s="209"/>
      <c r="U163" s="14"/>
      <c r="V163" s="14"/>
      <c r="W163" s="14"/>
      <c r="X163" s="14"/>
      <c r="Y163" s="14"/>
      <c r="Z163" s="14"/>
      <c r="AA163" s="14"/>
      <c r="AB163" s="14"/>
      <c r="AC163" s="14"/>
      <c r="AD163" s="14"/>
      <c r="AE163" s="14"/>
      <c r="AT163" s="203" t="s">
        <v>157</v>
      </c>
      <c r="AU163" s="203" t="s">
        <v>87</v>
      </c>
      <c r="AV163" s="14" t="s">
        <v>155</v>
      </c>
      <c r="AW163" s="14" t="s">
        <v>32</v>
      </c>
      <c r="AX163" s="14" t="s">
        <v>85</v>
      </c>
      <c r="AY163" s="203" t="s">
        <v>148</v>
      </c>
    </row>
    <row r="164" s="2" customFormat="1" ht="16.5" customHeight="1">
      <c r="A164" s="38"/>
      <c r="B164" s="179"/>
      <c r="C164" s="180" t="s">
        <v>226</v>
      </c>
      <c r="D164" s="180" t="s">
        <v>150</v>
      </c>
      <c r="E164" s="181" t="s">
        <v>241</v>
      </c>
      <c r="F164" s="182" t="s">
        <v>242</v>
      </c>
      <c r="G164" s="183" t="s">
        <v>153</v>
      </c>
      <c r="H164" s="184">
        <v>21.120000000000001</v>
      </c>
      <c r="I164" s="185"/>
      <c r="J164" s="186">
        <f>ROUND(I164*H164,2)</f>
        <v>0</v>
      </c>
      <c r="K164" s="182" t="s">
        <v>154</v>
      </c>
      <c r="L164" s="39"/>
      <c r="M164" s="187" t="s">
        <v>1</v>
      </c>
      <c r="N164" s="188" t="s">
        <v>42</v>
      </c>
      <c r="O164" s="77"/>
      <c r="P164" s="189">
        <f>O164*H164</f>
        <v>0</v>
      </c>
      <c r="Q164" s="189">
        <v>0.68999999999999995</v>
      </c>
      <c r="R164" s="189">
        <f>Q164*H164</f>
        <v>14.572799999999999</v>
      </c>
      <c r="S164" s="189">
        <v>0</v>
      </c>
      <c r="T164" s="190">
        <f>S164*H164</f>
        <v>0</v>
      </c>
      <c r="U164" s="38"/>
      <c r="V164" s="38"/>
      <c r="W164" s="38"/>
      <c r="X164" s="38"/>
      <c r="Y164" s="38"/>
      <c r="Z164" s="38"/>
      <c r="AA164" s="38"/>
      <c r="AB164" s="38"/>
      <c r="AC164" s="38"/>
      <c r="AD164" s="38"/>
      <c r="AE164" s="38"/>
      <c r="AR164" s="191" t="s">
        <v>155</v>
      </c>
      <c r="AT164" s="191" t="s">
        <v>150</v>
      </c>
      <c r="AU164" s="191" t="s">
        <v>87</v>
      </c>
      <c r="AY164" s="19" t="s">
        <v>148</v>
      </c>
      <c r="BE164" s="192">
        <f>IF(N164="základní",J164,0)</f>
        <v>0</v>
      </c>
      <c r="BF164" s="192">
        <f>IF(N164="snížená",J164,0)</f>
        <v>0</v>
      </c>
      <c r="BG164" s="192">
        <f>IF(N164="zákl. přenesená",J164,0)</f>
        <v>0</v>
      </c>
      <c r="BH164" s="192">
        <f>IF(N164="sníž. přenesená",J164,0)</f>
        <v>0</v>
      </c>
      <c r="BI164" s="192">
        <f>IF(N164="nulová",J164,0)</f>
        <v>0</v>
      </c>
      <c r="BJ164" s="19" t="s">
        <v>85</v>
      </c>
      <c r="BK164" s="192">
        <f>ROUND(I164*H164,2)</f>
        <v>0</v>
      </c>
      <c r="BL164" s="19" t="s">
        <v>155</v>
      </c>
      <c r="BM164" s="191" t="s">
        <v>243</v>
      </c>
    </row>
    <row r="165" s="13" customFormat="1">
      <c r="A165" s="13"/>
      <c r="B165" s="193"/>
      <c r="C165" s="13"/>
      <c r="D165" s="194" t="s">
        <v>157</v>
      </c>
      <c r="E165" s="195" t="s">
        <v>1</v>
      </c>
      <c r="F165" s="196" t="s">
        <v>396</v>
      </c>
      <c r="G165" s="13"/>
      <c r="H165" s="197">
        <v>21.120000000000001</v>
      </c>
      <c r="I165" s="198"/>
      <c r="J165" s="13"/>
      <c r="K165" s="13"/>
      <c r="L165" s="193"/>
      <c r="M165" s="199"/>
      <c r="N165" s="200"/>
      <c r="O165" s="200"/>
      <c r="P165" s="200"/>
      <c r="Q165" s="200"/>
      <c r="R165" s="200"/>
      <c r="S165" s="200"/>
      <c r="T165" s="201"/>
      <c r="U165" s="13"/>
      <c r="V165" s="13"/>
      <c r="W165" s="13"/>
      <c r="X165" s="13"/>
      <c r="Y165" s="13"/>
      <c r="Z165" s="13"/>
      <c r="AA165" s="13"/>
      <c r="AB165" s="13"/>
      <c r="AC165" s="13"/>
      <c r="AD165" s="13"/>
      <c r="AE165" s="13"/>
      <c r="AT165" s="195" t="s">
        <v>157</v>
      </c>
      <c r="AU165" s="195" t="s">
        <v>87</v>
      </c>
      <c r="AV165" s="13" t="s">
        <v>87</v>
      </c>
      <c r="AW165" s="13" t="s">
        <v>32</v>
      </c>
      <c r="AX165" s="13" t="s">
        <v>77</v>
      </c>
      <c r="AY165" s="195" t="s">
        <v>148</v>
      </c>
    </row>
    <row r="166" s="14" customFormat="1">
      <c r="A166" s="14"/>
      <c r="B166" s="202"/>
      <c r="C166" s="14"/>
      <c r="D166" s="194" t="s">
        <v>157</v>
      </c>
      <c r="E166" s="203" t="s">
        <v>1</v>
      </c>
      <c r="F166" s="204" t="s">
        <v>159</v>
      </c>
      <c r="G166" s="14"/>
      <c r="H166" s="205">
        <v>21.120000000000001</v>
      </c>
      <c r="I166" s="206"/>
      <c r="J166" s="14"/>
      <c r="K166" s="14"/>
      <c r="L166" s="202"/>
      <c r="M166" s="207"/>
      <c r="N166" s="208"/>
      <c r="O166" s="208"/>
      <c r="P166" s="208"/>
      <c r="Q166" s="208"/>
      <c r="R166" s="208"/>
      <c r="S166" s="208"/>
      <c r="T166" s="209"/>
      <c r="U166" s="14"/>
      <c r="V166" s="14"/>
      <c r="W166" s="14"/>
      <c r="X166" s="14"/>
      <c r="Y166" s="14"/>
      <c r="Z166" s="14"/>
      <c r="AA166" s="14"/>
      <c r="AB166" s="14"/>
      <c r="AC166" s="14"/>
      <c r="AD166" s="14"/>
      <c r="AE166" s="14"/>
      <c r="AT166" s="203" t="s">
        <v>157</v>
      </c>
      <c r="AU166" s="203" t="s">
        <v>87</v>
      </c>
      <c r="AV166" s="14" t="s">
        <v>155</v>
      </c>
      <c r="AW166" s="14" t="s">
        <v>32</v>
      </c>
      <c r="AX166" s="14" t="s">
        <v>85</v>
      </c>
      <c r="AY166" s="203" t="s">
        <v>148</v>
      </c>
    </row>
    <row r="167" s="2" customFormat="1" ht="16.5" customHeight="1">
      <c r="A167" s="38"/>
      <c r="B167" s="179"/>
      <c r="C167" s="180" t="s">
        <v>231</v>
      </c>
      <c r="D167" s="180" t="s">
        <v>150</v>
      </c>
      <c r="E167" s="181" t="s">
        <v>400</v>
      </c>
      <c r="F167" s="182" t="s">
        <v>401</v>
      </c>
      <c r="G167" s="183" t="s">
        <v>153</v>
      </c>
      <c r="H167" s="184">
        <v>7</v>
      </c>
      <c r="I167" s="185"/>
      <c r="J167" s="186">
        <f>ROUND(I167*H167,2)</f>
        <v>0</v>
      </c>
      <c r="K167" s="182" t="s">
        <v>154</v>
      </c>
      <c r="L167" s="39"/>
      <c r="M167" s="187" t="s">
        <v>1</v>
      </c>
      <c r="N167" s="188" t="s">
        <v>42</v>
      </c>
      <c r="O167" s="77"/>
      <c r="P167" s="189">
        <f>O167*H167</f>
        <v>0</v>
      </c>
      <c r="Q167" s="189">
        <v>0.1837</v>
      </c>
      <c r="R167" s="189">
        <f>Q167*H167</f>
        <v>1.2859</v>
      </c>
      <c r="S167" s="189">
        <v>0</v>
      </c>
      <c r="T167" s="190">
        <f>S167*H167</f>
        <v>0</v>
      </c>
      <c r="U167" s="38"/>
      <c r="V167" s="38"/>
      <c r="W167" s="38"/>
      <c r="X167" s="38"/>
      <c r="Y167" s="38"/>
      <c r="Z167" s="38"/>
      <c r="AA167" s="38"/>
      <c r="AB167" s="38"/>
      <c r="AC167" s="38"/>
      <c r="AD167" s="38"/>
      <c r="AE167" s="38"/>
      <c r="AR167" s="191" t="s">
        <v>155</v>
      </c>
      <c r="AT167" s="191" t="s">
        <v>150</v>
      </c>
      <c r="AU167" s="191" t="s">
        <v>87</v>
      </c>
      <c r="AY167" s="19" t="s">
        <v>148</v>
      </c>
      <c r="BE167" s="192">
        <f>IF(N167="základní",J167,0)</f>
        <v>0</v>
      </c>
      <c r="BF167" s="192">
        <f>IF(N167="snížená",J167,0)</f>
        <v>0</v>
      </c>
      <c r="BG167" s="192">
        <f>IF(N167="zákl. přenesená",J167,0)</f>
        <v>0</v>
      </c>
      <c r="BH167" s="192">
        <f>IF(N167="sníž. přenesená",J167,0)</f>
        <v>0</v>
      </c>
      <c r="BI167" s="192">
        <f>IF(N167="nulová",J167,0)</f>
        <v>0</v>
      </c>
      <c r="BJ167" s="19" t="s">
        <v>85</v>
      </c>
      <c r="BK167" s="192">
        <f>ROUND(I167*H167,2)</f>
        <v>0</v>
      </c>
      <c r="BL167" s="19" t="s">
        <v>155</v>
      </c>
      <c r="BM167" s="191" t="s">
        <v>402</v>
      </c>
    </row>
    <row r="168" s="13" customFormat="1">
      <c r="A168" s="13"/>
      <c r="B168" s="193"/>
      <c r="C168" s="13"/>
      <c r="D168" s="194" t="s">
        <v>157</v>
      </c>
      <c r="E168" s="195" t="s">
        <v>1</v>
      </c>
      <c r="F168" s="196" t="s">
        <v>403</v>
      </c>
      <c r="G168" s="13"/>
      <c r="H168" s="197">
        <v>7</v>
      </c>
      <c r="I168" s="198"/>
      <c r="J168" s="13"/>
      <c r="K168" s="13"/>
      <c r="L168" s="193"/>
      <c r="M168" s="199"/>
      <c r="N168" s="200"/>
      <c r="O168" s="200"/>
      <c r="P168" s="200"/>
      <c r="Q168" s="200"/>
      <c r="R168" s="200"/>
      <c r="S168" s="200"/>
      <c r="T168" s="201"/>
      <c r="U168" s="13"/>
      <c r="V168" s="13"/>
      <c r="W168" s="13"/>
      <c r="X168" s="13"/>
      <c r="Y168" s="13"/>
      <c r="Z168" s="13"/>
      <c r="AA168" s="13"/>
      <c r="AB168" s="13"/>
      <c r="AC168" s="13"/>
      <c r="AD168" s="13"/>
      <c r="AE168" s="13"/>
      <c r="AT168" s="195" t="s">
        <v>157</v>
      </c>
      <c r="AU168" s="195" t="s">
        <v>87</v>
      </c>
      <c r="AV168" s="13" t="s">
        <v>87</v>
      </c>
      <c r="AW168" s="13" t="s">
        <v>32</v>
      </c>
      <c r="AX168" s="13" t="s">
        <v>77</v>
      </c>
      <c r="AY168" s="195" t="s">
        <v>148</v>
      </c>
    </row>
    <row r="169" s="16" customFormat="1">
      <c r="A169" s="16"/>
      <c r="B169" s="237"/>
      <c r="C169" s="16"/>
      <c r="D169" s="194" t="s">
        <v>157</v>
      </c>
      <c r="E169" s="238" t="s">
        <v>1</v>
      </c>
      <c r="F169" s="239" t="s">
        <v>404</v>
      </c>
      <c r="G169" s="16"/>
      <c r="H169" s="238" t="s">
        <v>1</v>
      </c>
      <c r="I169" s="240"/>
      <c r="J169" s="16"/>
      <c r="K169" s="16"/>
      <c r="L169" s="237"/>
      <c r="M169" s="241"/>
      <c r="N169" s="242"/>
      <c r="O169" s="242"/>
      <c r="P169" s="242"/>
      <c r="Q169" s="242"/>
      <c r="R169" s="242"/>
      <c r="S169" s="242"/>
      <c r="T169" s="243"/>
      <c r="U169" s="16"/>
      <c r="V169" s="16"/>
      <c r="W169" s="16"/>
      <c r="X169" s="16"/>
      <c r="Y169" s="16"/>
      <c r="Z169" s="16"/>
      <c r="AA169" s="16"/>
      <c r="AB169" s="16"/>
      <c r="AC169" s="16"/>
      <c r="AD169" s="16"/>
      <c r="AE169" s="16"/>
      <c r="AT169" s="238" t="s">
        <v>157</v>
      </c>
      <c r="AU169" s="238" t="s">
        <v>87</v>
      </c>
      <c r="AV169" s="16" t="s">
        <v>85</v>
      </c>
      <c r="AW169" s="16" t="s">
        <v>32</v>
      </c>
      <c r="AX169" s="16" t="s">
        <v>77</v>
      </c>
      <c r="AY169" s="238" t="s">
        <v>148</v>
      </c>
    </row>
    <row r="170" s="14" customFormat="1">
      <c r="A170" s="14"/>
      <c r="B170" s="202"/>
      <c r="C170" s="14"/>
      <c r="D170" s="194" t="s">
        <v>157</v>
      </c>
      <c r="E170" s="203" t="s">
        <v>1</v>
      </c>
      <c r="F170" s="204" t="s">
        <v>159</v>
      </c>
      <c r="G170" s="14"/>
      <c r="H170" s="205">
        <v>7</v>
      </c>
      <c r="I170" s="206"/>
      <c r="J170" s="14"/>
      <c r="K170" s="14"/>
      <c r="L170" s="202"/>
      <c r="M170" s="207"/>
      <c r="N170" s="208"/>
      <c r="O170" s="208"/>
      <c r="P170" s="208"/>
      <c r="Q170" s="208"/>
      <c r="R170" s="208"/>
      <c r="S170" s="208"/>
      <c r="T170" s="209"/>
      <c r="U170" s="14"/>
      <c r="V170" s="14"/>
      <c r="W170" s="14"/>
      <c r="X170" s="14"/>
      <c r="Y170" s="14"/>
      <c r="Z170" s="14"/>
      <c r="AA170" s="14"/>
      <c r="AB170" s="14"/>
      <c r="AC170" s="14"/>
      <c r="AD170" s="14"/>
      <c r="AE170" s="14"/>
      <c r="AT170" s="203" t="s">
        <v>157</v>
      </c>
      <c r="AU170" s="203" t="s">
        <v>87</v>
      </c>
      <c r="AV170" s="14" t="s">
        <v>155</v>
      </c>
      <c r="AW170" s="14" t="s">
        <v>32</v>
      </c>
      <c r="AX170" s="14" t="s">
        <v>85</v>
      </c>
      <c r="AY170" s="203" t="s">
        <v>148</v>
      </c>
    </row>
    <row r="171" s="2" customFormat="1" ht="16.5" customHeight="1">
      <c r="A171" s="38"/>
      <c r="B171" s="179"/>
      <c r="C171" s="180" t="s">
        <v>235</v>
      </c>
      <c r="D171" s="180" t="s">
        <v>150</v>
      </c>
      <c r="E171" s="181" t="s">
        <v>250</v>
      </c>
      <c r="F171" s="182" t="s">
        <v>251</v>
      </c>
      <c r="G171" s="183" t="s">
        <v>153</v>
      </c>
      <c r="H171" s="184">
        <v>10.6</v>
      </c>
      <c r="I171" s="185"/>
      <c r="J171" s="186">
        <f>ROUND(I171*H171,2)</f>
        <v>0</v>
      </c>
      <c r="K171" s="182" t="s">
        <v>154</v>
      </c>
      <c r="L171" s="39"/>
      <c r="M171" s="187" t="s">
        <v>1</v>
      </c>
      <c r="N171" s="188" t="s">
        <v>42</v>
      </c>
      <c r="O171" s="77"/>
      <c r="P171" s="189">
        <f>O171*H171</f>
        <v>0</v>
      </c>
      <c r="Q171" s="189">
        <v>0.090620000000000006</v>
      </c>
      <c r="R171" s="189">
        <f>Q171*H171</f>
        <v>0.96057199999999998</v>
      </c>
      <c r="S171" s="189">
        <v>0</v>
      </c>
      <c r="T171" s="190">
        <f>S171*H171</f>
        <v>0</v>
      </c>
      <c r="U171" s="38"/>
      <c r="V171" s="38"/>
      <c r="W171" s="38"/>
      <c r="X171" s="38"/>
      <c r="Y171" s="38"/>
      <c r="Z171" s="38"/>
      <c r="AA171" s="38"/>
      <c r="AB171" s="38"/>
      <c r="AC171" s="38"/>
      <c r="AD171" s="38"/>
      <c r="AE171" s="38"/>
      <c r="AR171" s="191" t="s">
        <v>155</v>
      </c>
      <c r="AT171" s="191" t="s">
        <v>150</v>
      </c>
      <c r="AU171" s="191" t="s">
        <v>87</v>
      </c>
      <c r="AY171" s="19" t="s">
        <v>148</v>
      </c>
      <c r="BE171" s="192">
        <f>IF(N171="základní",J171,0)</f>
        <v>0</v>
      </c>
      <c r="BF171" s="192">
        <f>IF(N171="snížená",J171,0)</f>
        <v>0</v>
      </c>
      <c r="BG171" s="192">
        <f>IF(N171="zákl. přenesená",J171,0)</f>
        <v>0</v>
      </c>
      <c r="BH171" s="192">
        <f>IF(N171="sníž. přenesená",J171,0)</f>
        <v>0</v>
      </c>
      <c r="BI171" s="192">
        <f>IF(N171="nulová",J171,0)</f>
        <v>0</v>
      </c>
      <c r="BJ171" s="19" t="s">
        <v>85</v>
      </c>
      <c r="BK171" s="192">
        <f>ROUND(I171*H171,2)</f>
        <v>0</v>
      </c>
      <c r="BL171" s="19" t="s">
        <v>155</v>
      </c>
      <c r="BM171" s="191" t="s">
        <v>252</v>
      </c>
    </row>
    <row r="172" s="13" customFormat="1">
      <c r="A172" s="13"/>
      <c r="B172" s="193"/>
      <c r="C172" s="13"/>
      <c r="D172" s="194" t="s">
        <v>157</v>
      </c>
      <c r="E172" s="195" t="s">
        <v>1</v>
      </c>
      <c r="F172" s="196" t="s">
        <v>405</v>
      </c>
      <c r="G172" s="13"/>
      <c r="H172" s="197">
        <v>8</v>
      </c>
      <c r="I172" s="198"/>
      <c r="J172" s="13"/>
      <c r="K172" s="13"/>
      <c r="L172" s="193"/>
      <c r="M172" s="199"/>
      <c r="N172" s="200"/>
      <c r="O172" s="200"/>
      <c r="P172" s="200"/>
      <c r="Q172" s="200"/>
      <c r="R172" s="200"/>
      <c r="S172" s="200"/>
      <c r="T172" s="201"/>
      <c r="U172" s="13"/>
      <c r="V172" s="13"/>
      <c r="W172" s="13"/>
      <c r="X172" s="13"/>
      <c r="Y172" s="13"/>
      <c r="Z172" s="13"/>
      <c r="AA172" s="13"/>
      <c r="AB172" s="13"/>
      <c r="AC172" s="13"/>
      <c r="AD172" s="13"/>
      <c r="AE172" s="13"/>
      <c r="AT172" s="195" t="s">
        <v>157</v>
      </c>
      <c r="AU172" s="195" t="s">
        <v>87</v>
      </c>
      <c r="AV172" s="13" t="s">
        <v>87</v>
      </c>
      <c r="AW172" s="13" t="s">
        <v>32</v>
      </c>
      <c r="AX172" s="13" t="s">
        <v>77</v>
      </c>
      <c r="AY172" s="195" t="s">
        <v>148</v>
      </c>
    </row>
    <row r="173" s="16" customFormat="1">
      <c r="A173" s="16"/>
      <c r="B173" s="237"/>
      <c r="C173" s="16"/>
      <c r="D173" s="194" t="s">
        <v>157</v>
      </c>
      <c r="E173" s="238" t="s">
        <v>1</v>
      </c>
      <c r="F173" s="239" t="s">
        <v>404</v>
      </c>
      <c r="G173" s="16"/>
      <c r="H173" s="238" t="s">
        <v>1</v>
      </c>
      <c r="I173" s="240"/>
      <c r="J173" s="16"/>
      <c r="K173" s="16"/>
      <c r="L173" s="237"/>
      <c r="M173" s="241"/>
      <c r="N173" s="242"/>
      <c r="O173" s="242"/>
      <c r="P173" s="242"/>
      <c r="Q173" s="242"/>
      <c r="R173" s="242"/>
      <c r="S173" s="242"/>
      <c r="T173" s="243"/>
      <c r="U173" s="16"/>
      <c r="V173" s="16"/>
      <c r="W173" s="16"/>
      <c r="X173" s="16"/>
      <c r="Y173" s="16"/>
      <c r="Z173" s="16"/>
      <c r="AA173" s="16"/>
      <c r="AB173" s="16"/>
      <c r="AC173" s="16"/>
      <c r="AD173" s="16"/>
      <c r="AE173" s="16"/>
      <c r="AT173" s="238" t="s">
        <v>157</v>
      </c>
      <c r="AU173" s="238" t="s">
        <v>87</v>
      </c>
      <c r="AV173" s="16" t="s">
        <v>85</v>
      </c>
      <c r="AW173" s="16" t="s">
        <v>32</v>
      </c>
      <c r="AX173" s="16" t="s">
        <v>77</v>
      </c>
      <c r="AY173" s="238" t="s">
        <v>148</v>
      </c>
    </row>
    <row r="174" s="15" customFormat="1">
      <c r="A174" s="15"/>
      <c r="B174" s="224"/>
      <c r="C174" s="15"/>
      <c r="D174" s="194" t="s">
        <v>157</v>
      </c>
      <c r="E174" s="225" t="s">
        <v>1</v>
      </c>
      <c r="F174" s="226" t="s">
        <v>284</v>
      </c>
      <c r="G174" s="15"/>
      <c r="H174" s="227">
        <v>8</v>
      </c>
      <c r="I174" s="228"/>
      <c r="J174" s="15"/>
      <c r="K174" s="15"/>
      <c r="L174" s="224"/>
      <c r="M174" s="229"/>
      <c r="N174" s="230"/>
      <c r="O174" s="230"/>
      <c r="P174" s="230"/>
      <c r="Q174" s="230"/>
      <c r="R174" s="230"/>
      <c r="S174" s="230"/>
      <c r="T174" s="231"/>
      <c r="U174" s="15"/>
      <c r="V174" s="15"/>
      <c r="W174" s="15"/>
      <c r="X174" s="15"/>
      <c r="Y174" s="15"/>
      <c r="Z174" s="15"/>
      <c r="AA174" s="15"/>
      <c r="AB174" s="15"/>
      <c r="AC174" s="15"/>
      <c r="AD174" s="15"/>
      <c r="AE174" s="15"/>
      <c r="AT174" s="225" t="s">
        <v>157</v>
      </c>
      <c r="AU174" s="225" t="s">
        <v>87</v>
      </c>
      <c r="AV174" s="15" t="s">
        <v>163</v>
      </c>
      <c r="AW174" s="15" t="s">
        <v>32</v>
      </c>
      <c r="AX174" s="15" t="s">
        <v>77</v>
      </c>
      <c r="AY174" s="225" t="s">
        <v>148</v>
      </c>
    </row>
    <row r="175" s="13" customFormat="1">
      <c r="A175" s="13"/>
      <c r="B175" s="193"/>
      <c r="C175" s="13"/>
      <c r="D175" s="194" t="s">
        <v>157</v>
      </c>
      <c r="E175" s="195" t="s">
        <v>1</v>
      </c>
      <c r="F175" s="196" t="s">
        <v>406</v>
      </c>
      <c r="G175" s="13"/>
      <c r="H175" s="197">
        <v>2.6000000000000001</v>
      </c>
      <c r="I175" s="198"/>
      <c r="J175" s="13"/>
      <c r="K175" s="13"/>
      <c r="L175" s="193"/>
      <c r="M175" s="199"/>
      <c r="N175" s="200"/>
      <c r="O175" s="200"/>
      <c r="P175" s="200"/>
      <c r="Q175" s="200"/>
      <c r="R175" s="200"/>
      <c r="S175" s="200"/>
      <c r="T175" s="201"/>
      <c r="U175" s="13"/>
      <c r="V175" s="13"/>
      <c r="W175" s="13"/>
      <c r="X175" s="13"/>
      <c r="Y175" s="13"/>
      <c r="Z175" s="13"/>
      <c r="AA175" s="13"/>
      <c r="AB175" s="13"/>
      <c r="AC175" s="13"/>
      <c r="AD175" s="13"/>
      <c r="AE175" s="13"/>
      <c r="AT175" s="195" t="s">
        <v>157</v>
      </c>
      <c r="AU175" s="195" t="s">
        <v>87</v>
      </c>
      <c r="AV175" s="13" t="s">
        <v>87</v>
      </c>
      <c r="AW175" s="13" t="s">
        <v>32</v>
      </c>
      <c r="AX175" s="13" t="s">
        <v>77</v>
      </c>
      <c r="AY175" s="195" t="s">
        <v>148</v>
      </c>
    </row>
    <row r="176" s="14" customFormat="1">
      <c r="A176" s="14"/>
      <c r="B176" s="202"/>
      <c r="C176" s="14"/>
      <c r="D176" s="194" t="s">
        <v>157</v>
      </c>
      <c r="E176" s="203" t="s">
        <v>1</v>
      </c>
      <c r="F176" s="204" t="s">
        <v>159</v>
      </c>
      <c r="G176" s="14"/>
      <c r="H176" s="205">
        <v>10.6</v>
      </c>
      <c r="I176" s="206"/>
      <c r="J176" s="14"/>
      <c r="K176" s="14"/>
      <c r="L176" s="202"/>
      <c r="M176" s="207"/>
      <c r="N176" s="208"/>
      <c r="O176" s="208"/>
      <c r="P176" s="208"/>
      <c r="Q176" s="208"/>
      <c r="R176" s="208"/>
      <c r="S176" s="208"/>
      <c r="T176" s="209"/>
      <c r="U176" s="14"/>
      <c r="V176" s="14"/>
      <c r="W176" s="14"/>
      <c r="X176" s="14"/>
      <c r="Y176" s="14"/>
      <c r="Z176" s="14"/>
      <c r="AA176" s="14"/>
      <c r="AB176" s="14"/>
      <c r="AC176" s="14"/>
      <c r="AD176" s="14"/>
      <c r="AE176" s="14"/>
      <c r="AT176" s="203" t="s">
        <v>157</v>
      </c>
      <c r="AU176" s="203" t="s">
        <v>87</v>
      </c>
      <c r="AV176" s="14" t="s">
        <v>155</v>
      </c>
      <c r="AW176" s="14" t="s">
        <v>32</v>
      </c>
      <c r="AX176" s="14" t="s">
        <v>85</v>
      </c>
      <c r="AY176" s="203" t="s">
        <v>148</v>
      </c>
    </row>
    <row r="177" s="2" customFormat="1" ht="16.5" customHeight="1">
      <c r="A177" s="38"/>
      <c r="B177" s="179"/>
      <c r="C177" s="214" t="s">
        <v>240</v>
      </c>
      <c r="D177" s="214" t="s">
        <v>253</v>
      </c>
      <c r="E177" s="215" t="s">
        <v>259</v>
      </c>
      <c r="F177" s="216" t="s">
        <v>407</v>
      </c>
      <c r="G177" s="217" t="s">
        <v>153</v>
      </c>
      <c r="H177" s="218">
        <v>1.6000000000000001</v>
      </c>
      <c r="I177" s="219"/>
      <c r="J177" s="220">
        <f>ROUND(I177*H177,2)</f>
        <v>0</v>
      </c>
      <c r="K177" s="216" t="s">
        <v>212</v>
      </c>
      <c r="L177" s="221"/>
      <c r="M177" s="222" t="s">
        <v>1</v>
      </c>
      <c r="N177" s="223" t="s">
        <v>42</v>
      </c>
      <c r="O177" s="77"/>
      <c r="P177" s="189">
        <f>O177*H177</f>
        <v>0</v>
      </c>
      <c r="Q177" s="189">
        <v>0.17599999999999999</v>
      </c>
      <c r="R177" s="189">
        <f>Q177*H177</f>
        <v>0.28160000000000002</v>
      </c>
      <c r="S177" s="189">
        <v>0</v>
      </c>
      <c r="T177" s="190">
        <f>S177*H177</f>
        <v>0</v>
      </c>
      <c r="U177" s="38"/>
      <c r="V177" s="38"/>
      <c r="W177" s="38"/>
      <c r="X177" s="38"/>
      <c r="Y177" s="38"/>
      <c r="Z177" s="38"/>
      <c r="AA177" s="38"/>
      <c r="AB177" s="38"/>
      <c r="AC177" s="38"/>
      <c r="AD177" s="38"/>
      <c r="AE177" s="38"/>
      <c r="AR177" s="191" t="s">
        <v>186</v>
      </c>
      <c r="AT177" s="191" t="s">
        <v>253</v>
      </c>
      <c r="AU177" s="191" t="s">
        <v>87</v>
      </c>
      <c r="AY177" s="19" t="s">
        <v>148</v>
      </c>
      <c r="BE177" s="192">
        <f>IF(N177="základní",J177,0)</f>
        <v>0</v>
      </c>
      <c r="BF177" s="192">
        <f>IF(N177="snížená",J177,0)</f>
        <v>0</v>
      </c>
      <c r="BG177" s="192">
        <f>IF(N177="zákl. přenesená",J177,0)</f>
        <v>0</v>
      </c>
      <c r="BH177" s="192">
        <f>IF(N177="sníž. přenesená",J177,0)</f>
        <v>0</v>
      </c>
      <c r="BI177" s="192">
        <f>IF(N177="nulová",J177,0)</f>
        <v>0</v>
      </c>
      <c r="BJ177" s="19" t="s">
        <v>85</v>
      </c>
      <c r="BK177" s="192">
        <f>ROUND(I177*H177,2)</f>
        <v>0</v>
      </c>
      <c r="BL177" s="19" t="s">
        <v>155</v>
      </c>
      <c r="BM177" s="191" t="s">
        <v>261</v>
      </c>
    </row>
    <row r="178" s="2" customFormat="1">
      <c r="A178" s="38"/>
      <c r="B178" s="39"/>
      <c r="C178" s="38"/>
      <c r="D178" s="194" t="s">
        <v>183</v>
      </c>
      <c r="E178" s="38"/>
      <c r="F178" s="210" t="s">
        <v>408</v>
      </c>
      <c r="G178" s="38"/>
      <c r="H178" s="38"/>
      <c r="I178" s="211"/>
      <c r="J178" s="38"/>
      <c r="K178" s="38"/>
      <c r="L178" s="39"/>
      <c r="M178" s="212"/>
      <c r="N178" s="213"/>
      <c r="O178" s="77"/>
      <c r="P178" s="77"/>
      <c r="Q178" s="77"/>
      <c r="R178" s="77"/>
      <c r="S178" s="77"/>
      <c r="T178" s="78"/>
      <c r="U178" s="38"/>
      <c r="V178" s="38"/>
      <c r="W178" s="38"/>
      <c r="X178" s="38"/>
      <c r="Y178" s="38"/>
      <c r="Z178" s="38"/>
      <c r="AA178" s="38"/>
      <c r="AB178" s="38"/>
      <c r="AC178" s="38"/>
      <c r="AD178" s="38"/>
      <c r="AE178" s="38"/>
      <c r="AT178" s="19" t="s">
        <v>183</v>
      </c>
      <c r="AU178" s="19" t="s">
        <v>87</v>
      </c>
    </row>
    <row r="179" s="2" customFormat="1" ht="16.5" customHeight="1">
      <c r="A179" s="38"/>
      <c r="B179" s="179"/>
      <c r="C179" s="214" t="s">
        <v>244</v>
      </c>
      <c r="D179" s="214" t="s">
        <v>253</v>
      </c>
      <c r="E179" s="215" t="s">
        <v>409</v>
      </c>
      <c r="F179" s="216" t="s">
        <v>407</v>
      </c>
      <c r="G179" s="217" t="s">
        <v>153</v>
      </c>
      <c r="H179" s="218">
        <v>1.6000000000000001</v>
      </c>
      <c r="I179" s="219"/>
      <c r="J179" s="220">
        <f>ROUND(I179*H179,2)</f>
        <v>0</v>
      </c>
      <c r="K179" s="216" t="s">
        <v>212</v>
      </c>
      <c r="L179" s="221"/>
      <c r="M179" s="222" t="s">
        <v>1</v>
      </c>
      <c r="N179" s="223" t="s">
        <v>42</v>
      </c>
      <c r="O179" s="77"/>
      <c r="P179" s="189">
        <f>O179*H179</f>
        <v>0</v>
      </c>
      <c r="Q179" s="189">
        <v>0.17599999999999999</v>
      </c>
      <c r="R179" s="189">
        <f>Q179*H179</f>
        <v>0.28160000000000002</v>
      </c>
      <c r="S179" s="189">
        <v>0</v>
      </c>
      <c r="T179" s="190">
        <f>S179*H179</f>
        <v>0</v>
      </c>
      <c r="U179" s="38"/>
      <c r="V179" s="38"/>
      <c r="W179" s="38"/>
      <c r="X179" s="38"/>
      <c r="Y179" s="38"/>
      <c r="Z179" s="38"/>
      <c r="AA179" s="38"/>
      <c r="AB179" s="38"/>
      <c r="AC179" s="38"/>
      <c r="AD179" s="38"/>
      <c r="AE179" s="38"/>
      <c r="AR179" s="191" t="s">
        <v>186</v>
      </c>
      <c r="AT179" s="191" t="s">
        <v>253</v>
      </c>
      <c r="AU179" s="191" t="s">
        <v>87</v>
      </c>
      <c r="AY179" s="19" t="s">
        <v>148</v>
      </c>
      <c r="BE179" s="192">
        <f>IF(N179="základní",J179,0)</f>
        <v>0</v>
      </c>
      <c r="BF179" s="192">
        <f>IF(N179="snížená",J179,0)</f>
        <v>0</v>
      </c>
      <c r="BG179" s="192">
        <f>IF(N179="zákl. přenesená",J179,0)</f>
        <v>0</v>
      </c>
      <c r="BH179" s="192">
        <f>IF(N179="sníž. přenesená",J179,0)</f>
        <v>0</v>
      </c>
      <c r="BI179" s="192">
        <f>IF(N179="nulová",J179,0)</f>
        <v>0</v>
      </c>
      <c r="BJ179" s="19" t="s">
        <v>85</v>
      </c>
      <c r="BK179" s="192">
        <f>ROUND(I179*H179,2)</f>
        <v>0</v>
      </c>
      <c r="BL179" s="19" t="s">
        <v>155</v>
      </c>
      <c r="BM179" s="191" t="s">
        <v>410</v>
      </c>
    </row>
    <row r="180" s="2" customFormat="1">
      <c r="A180" s="38"/>
      <c r="B180" s="39"/>
      <c r="C180" s="38"/>
      <c r="D180" s="194" t="s">
        <v>183</v>
      </c>
      <c r="E180" s="38"/>
      <c r="F180" s="210" t="s">
        <v>411</v>
      </c>
      <c r="G180" s="38"/>
      <c r="H180" s="38"/>
      <c r="I180" s="211"/>
      <c r="J180" s="38"/>
      <c r="K180" s="38"/>
      <c r="L180" s="39"/>
      <c r="M180" s="212"/>
      <c r="N180" s="213"/>
      <c r="O180" s="77"/>
      <c r="P180" s="77"/>
      <c r="Q180" s="77"/>
      <c r="R180" s="77"/>
      <c r="S180" s="77"/>
      <c r="T180" s="78"/>
      <c r="U180" s="38"/>
      <c r="V180" s="38"/>
      <c r="W180" s="38"/>
      <c r="X180" s="38"/>
      <c r="Y180" s="38"/>
      <c r="Z180" s="38"/>
      <c r="AA180" s="38"/>
      <c r="AB180" s="38"/>
      <c r="AC180" s="38"/>
      <c r="AD180" s="38"/>
      <c r="AE180" s="38"/>
      <c r="AT180" s="19" t="s">
        <v>183</v>
      </c>
      <c r="AU180" s="19" t="s">
        <v>87</v>
      </c>
    </row>
    <row r="181" s="12" customFormat="1" ht="22.8" customHeight="1">
      <c r="A181" s="12"/>
      <c r="B181" s="166"/>
      <c r="C181" s="12"/>
      <c r="D181" s="167" t="s">
        <v>76</v>
      </c>
      <c r="E181" s="177" t="s">
        <v>192</v>
      </c>
      <c r="F181" s="177" t="s">
        <v>267</v>
      </c>
      <c r="G181" s="12"/>
      <c r="H181" s="12"/>
      <c r="I181" s="169"/>
      <c r="J181" s="178">
        <f>BK181</f>
        <v>0</v>
      </c>
      <c r="K181" s="12"/>
      <c r="L181" s="166"/>
      <c r="M181" s="171"/>
      <c r="N181" s="172"/>
      <c r="O181" s="172"/>
      <c r="P181" s="173">
        <f>SUM(P182:P192)</f>
        <v>0</v>
      </c>
      <c r="Q181" s="172"/>
      <c r="R181" s="173">
        <f>SUM(R182:R192)</f>
        <v>2.0978127999999998</v>
      </c>
      <c r="S181" s="172"/>
      <c r="T181" s="174">
        <f>SUM(T182:T192)</f>
        <v>0</v>
      </c>
      <c r="U181" s="12"/>
      <c r="V181" s="12"/>
      <c r="W181" s="12"/>
      <c r="X181" s="12"/>
      <c r="Y181" s="12"/>
      <c r="Z181" s="12"/>
      <c r="AA181" s="12"/>
      <c r="AB181" s="12"/>
      <c r="AC181" s="12"/>
      <c r="AD181" s="12"/>
      <c r="AE181" s="12"/>
      <c r="AR181" s="167" t="s">
        <v>85</v>
      </c>
      <c r="AT181" s="175" t="s">
        <v>76</v>
      </c>
      <c r="AU181" s="175" t="s">
        <v>85</v>
      </c>
      <c r="AY181" s="167" t="s">
        <v>148</v>
      </c>
      <c r="BK181" s="176">
        <f>SUM(BK182:BK192)</f>
        <v>0</v>
      </c>
    </row>
    <row r="182" s="2" customFormat="1" ht="16.5" customHeight="1">
      <c r="A182" s="38"/>
      <c r="B182" s="179"/>
      <c r="C182" s="180" t="s">
        <v>249</v>
      </c>
      <c r="D182" s="180" t="s">
        <v>150</v>
      </c>
      <c r="E182" s="181" t="s">
        <v>269</v>
      </c>
      <c r="F182" s="182" t="s">
        <v>270</v>
      </c>
      <c r="G182" s="183" t="s">
        <v>181</v>
      </c>
      <c r="H182" s="184">
        <v>12</v>
      </c>
      <c r="I182" s="185"/>
      <c r="J182" s="186">
        <f>ROUND(I182*H182,2)</f>
        <v>0</v>
      </c>
      <c r="K182" s="182" t="s">
        <v>154</v>
      </c>
      <c r="L182" s="39"/>
      <c r="M182" s="187" t="s">
        <v>1</v>
      </c>
      <c r="N182" s="188" t="s">
        <v>42</v>
      </c>
      <c r="O182" s="77"/>
      <c r="P182" s="189">
        <f>O182*H182</f>
        <v>0</v>
      </c>
      <c r="Q182" s="189">
        <v>0.089779999999999999</v>
      </c>
      <c r="R182" s="189">
        <f>Q182*H182</f>
        <v>1.0773600000000001</v>
      </c>
      <c r="S182" s="189">
        <v>0</v>
      </c>
      <c r="T182" s="190">
        <f>S182*H182</f>
        <v>0</v>
      </c>
      <c r="U182" s="38"/>
      <c r="V182" s="38"/>
      <c r="W182" s="38"/>
      <c r="X182" s="38"/>
      <c r="Y182" s="38"/>
      <c r="Z182" s="38"/>
      <c r="AA182" s="38"/>
      <c r="AB182" s="38"/>
      <c r="AC182" s="38"/>
      <c r="AD182" s="38"/>
      <c r="AE182" s="38"/>
      <c r="AR182" s="191" t="s">
        <v>155</v>
      </c>
      <c r="AT182" s="191" t="s">
        <v>150</v>
      </c>
      <c r="AU182" s="191" t="s">
        <v>87</v>
      </c>
      <c r="AY182" s="19" t="s">
        <v>148</v>
      </c>
      <c r="BE182" s="192">
        <f>IF(N182="základní",J182,0)</f>
        <v>0</v>
      </c>
      <c r="BF182" s="192">
        <f>IF(N182="snížená",J182,0)</f>
        <v>0</v>
      </c>
      <c r="BG182" s="192">
        <f>IF(N182="zákl. přenesená",J182,0)</f>
        <v>0</v>
      </c>
      <c r="BH182" s="192">
        <f>IF(N182="sníž. přenesená",J182,0)</f>
        <v>0</v>
      </c>
      <c r="BI182" s="192">
        <f>IF(N182="nulová",J182,0)</f>
        <v>0</v>
      </c>
      <c r="BJ182" s="19" t="s">
        <v>85</v>
      </c>
      <c r="BK182" s="192">
        <f>ROUND(I182*H182,2)</f>
        <v>0</v>
      </c>
      <c r="BL182" s="19" t="s">
        <v>155</v>
      </c>
      <c r="BM182" s="191" t="s">
        <v>271</v>
      </c>
    </row>
    <row r="183" s="2" customFormat="1">
      <c r="A183" s="38"/>
      <c r="B183" s="39"/>
      <c r="C183" s="38"/>
      <c r="D183" s="194" t="s">
        <v>183</v>
      </c>
      <c r="E183" s="38"/>
      <c r="F183" s="210" t="s">
        <v>272</v>
      </c>
      <c r="G183" s="38"/>
      <c r="H183" s="38"/>
      <c r="I183" s="211"/>
      <c r="J183" s="38"/>
      <c r="K183" s="38"/>
      <c r="L183" s="39"/>
      <c r="M183" s="212"/>
      <c r="N183" s="213"/>
      <c r="O183" s="77"/>
      <c r="P183" s="77"/>
      <c r="Q183" s="77"/>
      <c r="R183" s="77"/>
      <c r="S183" s="77"/>
      <c r="T183" s="78"/>
      <c r="U183" s="38"/>
      <c r="V183" s="38"/>
      <c r="W183" s="38"/>
      <c r="X183" s="38"/>
      <c r="Y183" s="38"/>
      <c r="Z183" s="38"/>
      <c r="AA183" s="38"/>
      <c r="AB183" s="38"/>
      <c r="AC183" s="38"/>
      <c r="AD183" s="38"/>
      <c r="AE183" s="38"/>
      <c r="AT183" s="19" t="s">
        <v>183</v>
      </c>
      <c r="AU183" s="19" t="s">
        <v>87</v>
      </c>
    </row>
    <row r="184" s="13" customFormat="1">
      <c r="A184" s="13"/>
      <c r="B184" s="193"/>
      <c r="C184" s="13"/>
      <c r="D184" s="194" t="s">
        <v>157</v>
      </c>
      <c r="E184" s="195" t="s">
        <v>1</v>
      </c>
      <c r="F184" s="196" t="s">
        <v>412</v>
      </c>
      <c r="G184" s="13"/>
      <c r="H184" s="197">
        <v>12</v>
      </c>
      <c r="I184" s="198"/>
      <c r="J184" s="13"/>
      <c r="K184" s="13"/>
      <c r="L184" s="193"/>
      <c r="M184" s="199"/>
      <c r="N184" s="200"/>
      <c r="O184" s="200"/>
      <c r="P184" s="200"/>
      <c r="Q184" s="200"/>
      <c r="R184" s="200"/>
      <c r="S184" s="200"/>
      <c r="T184" s="201"/>
      <c r="U184" s="13"/>
      <c r="V184" s="13"/>
      <c r="W184" s="13"/>
      <c r="X184" s="13"/>
      <c r="Y184" s="13"/>
      <c r="Z184" s="13"/>
      <c r="AA184" s="13"/>
      <c r="AB184" s="13"/>
      <c r="AC184" s="13"/>
      <c r="AD184" s="13"/>
      <c r="AE184" s="13"/>
      <c r="AT184" s="195" t="s">
        <v>157</v>
      </c>
      <c r="AU184" s="195" t="s">
        <v>87</v>
      </c>
      <c r="AV184" s="13" t="s">
        <v>87</v>
      </c>
      <c r="AW184" s="13" t="s">
        <v>32</v>
      </c>
      <c r="AX184" s="13" t="s">
        <v>77</v>
      </c>
      <c r="AY184" s="195" t="s">
        <v>148</v>
      </c>
    </row>
    <row r="185" s="14" customFormat="1">
      <c r="A185" s="14"/>
      <c r="B185" s="202"/>
      <c r="C185" s="14"/>
      <c r="D185" s="194" t="s">
        <v>157</v>
      </c>
      <c r="E185" s="203" t="s">
        <v>1</v>
      </c>
      <c r="F185" s="204" t="s">
        <v>159</v>
      </c>
      <c r="G185" s="14"/>
      <c r="H185" s="205">
        <v>12</v>
      </c>
      <c r="I185" s="206"/>
      <c r="J185" s="14"/>
      <c r="K185" s="14"/>
      <c r="L185" s="202"/>
      <c r="M185" s="207"/>
      <c r="N185" s="208"/>
      <c r="O185" s="208"/>
      <c r="P185" s="208"/>
      <c r="Q185" s="208"/>
      <c r="R185" s="208"/>
      <c r="S185" s="208"/>
      <c r="T185" s="209"/>
      <c r="U185" s="14"/>
      <c r="V185" s="14"/>
      <c r="W185" s="14"/>
      <c r="X185" s="14"/>
      <c r="Y185" s="14"/>
      <c r="Z185" s="14"/>
      <c r="AA185" s="14"/>
      <c r="AB185" s="14"/>
      <c r="AC185" s="14"/>
      <c r="AD185" s="14"/>
      <c r="AE185" s="14"/>
      <c r="AT185" s="203" t="s">
        <v>157</v>
      </c>
      <c r="AU185" s="203" t="s">
        <v>87</v>
      </c>
      <c r="AV185" s="14" t="s">
        <v>155</v>
      </c>
      <c r="AW185" s="14" t="s">
        <v>32</v>
      </c>
      <c r="AX185" s="14" t="s">
        <v>85</v>
      </c>
      <c r="AY185" s="203" t="s">
        <v>148</v>
      </c>
    </row>
    <row r="186" s="2" customFormat="1" ht="16.5" customHeight="1">
      <c r="A186" s="38"/>
      <c r="B186" s="179"/>
      <c r="C186" s="180" t="s">
        <v>7</v>
      </c>
      <c r="D186" s="180" t="s">
        <v>150</v>
      </c>
      <c r="E186" s="181" t="s">
        <v>279</v>
      </c>
      <c r="F186" s="182" t="s">
        <v>280</v>
      </c>
      <c r="G186" s="183" t="s">
        <v>181</v>
      </c>
      <c r="H186" s="184">
        <v>6</v>
      </c>
      <c r="I186" s="185"/>
      <c r="J186" s="186">
        <f>ROUND(I186*H186,2)</f>
        <v>0</v>
      </c>
      <c r="K186" s="182" t="s">
        <v>154</v>
      </c>
      <c r="L186" s="39"/>
      <c r="M186" s="187" t="s">
        <v>1</v>
      </c>
      <c r="N186" s="188" t="s">
        <v>42</v>
      </c>
      <c r="O186" s="77"/>
      <c r="P186" s="189">
        <f>O186*H186</f>
        <v>0</v>
      </c>
      <c r="Q186" s="189">
        <v>0.16849</v>
      </c>
      <c r="R186" s="189">
        <f>Q186*H186</f>
        <v>1.01094</v>
      </c>
      <c r="S186" s="189">
        <v>0</v>
      </c>
      <c r="T186" s="190">
        <f>S186*H186</f>
        <v>0</v>
      </c>
      <c r="U186" s="38"/>
      <c r="V186" s="38"/>
      <c r="W186" s="38"/>
      <c r="X186" s="38"/>
      <c r="Y186" s="38"/>
      <c r="Z186" s="38"/>
      <c r="AA186" s="38"/>
      <c r="AB186" s="38"/>
      <c r="AC186" s="38"/>
      <c r="AD186" s="38"/>
      <c r="AE186" s="38"/>
      <c r="AR186" s="191" t="s">
        <v>155</v>
      </c>
      <c r="AT186" s="191" t="s">
        <v>150</v>
      </c>
      <c r="AU186" s="191" t="s">
        <v>87</v>
      </c>
      <c r="AY186" s="19" t="s">
        <v>148</v>
      </c>
      <c r="BE186" s="192">
        <f>IF(N186="základní",J186,0)</f>
        <v>0</v>
      </c>
      <c r="BF186" s="192">
        <f>IF(N186="snížená",J186,0)</f>
        <v>0</v>
      </c>
      <c r="BG186" s="192">
        <f>IF(N186="zákl. přenesená",J186,0)</f>
        <v>0</v>
      </c>
      <c r="BH186" s="192">
        <f>IF(N186="sníž. přenesená",J186,0)</f>
        <v>0</v>
      </c>
      <c r="BI186" s="192">
        <f>IF(N186="nulová",J186,0)</f>
        <v>0</v>
      </c>
      <c r="BJ186" s="19" t="s">
        <v>85</v>
      </c>
      <c r="BK186" s="192">
        <f>ROUND(I186*H186,2)</f>
        <v>0</v>
      </c>
      <c r="BL186" s="19" t="s">
        <v>155</v>
      </c>
      <c r="BM186" s="191" t="s">
        <v>281</v>
      </c>
    </row>
    <row r="187" s="2" customFormat="1">
      <c r="A187" s="38"/>
      <c r="B187" s="39"/>
      <c r="C187" s="38"/>
      <c r="D187" s="194" t="s">
        <v>183</v>
      </c>
      <c r="E187" s="38"/>
      <c r="F187" s="210" t="s">
        <v>282</v>
      </c>
      <c r="G187" s="38"/>
      <c r="H187" s="38"/>
      <c r="I187" s="211"/>
      <c r="J187" s="38"/>
      <c r="K187" s="38"/>
      <c r="L187" s="39"/>
      <c r="M187" s="212"/>
      <c r="N187" s="213"/>
      <c r="O187" s="77"/>
      <c r="P187" s="77"/>
      <c r="Q187" s="77"/>
      <c r="R187" s="77"/>
      <c r="S187" s="77"/>
      <c r="T187" s="78"/>
      <c r="U187" s="38"/>
      <c r="V187" s="38"/>
      <c r="W187" s="38"/>
      <c r="X187" s="38"/>
      <c r="Y187" s="38"/>
      <c r="Z187" s="38"/>
      <c r="AA187" s="38"/>
      <c r="AB187" s="38"/>
      <c r="AC187" s="38"/>
      <c r="AD187" s="38"/>
      <c r="AE187" s="38"/>
      <c r="AT187" s="19" t="s">
        <v>183</v>
      </c>
      <c r="AU187" s="19" t="s">
        <v>87</v>
      </c>
    </row>
    <row r="188" s="13" customFormat="1">
      <c r="A188" s="13"/>
      <c r="B188" s="193"/>
      <c r="C188" s="13"/>
      <c r="D188" s="194" t="s">
        <v>157</v>
      </c>
      <c r="E188" s="195" t="s">
        <v>1</v>
      </c>
      <c r="F188" s="196" t="s">
        <v>413</v>
      </c>
      <c r="G188" s="13"/>
      <c r="H188" s="197">
        <v>6</v>
      </c>
      <c r="I188" s="198"/>
      <c r="J188" s="13"/>
      <c r="K188" s="13"/>
      <c r="L188" s="193"/>
      <c r="M188" s="199"/>
      <c r="N188" s="200"/>
      <c r="O188" s="200"/>
      <c r="P188" s="200"/>
      <c r="Q188" s="200"/>
      <c r="R188" s="200"/>
      <c r="S188" s="200"/>
      <c r="T188" s="201"/>
      <c r="U188" s="13"/>
      <c r="V188" s="13"/>
      <c r="W188" s="13"/>
      <c r="X188" s="13"/>
      <c r="Y188" s="13"/>
      <c r="Z188" s="13"/>
      <c r="AA188" s="13"/>
      <c r="AB188" s="13"/>
      <c r="AC188" s="13"/>
      <c r="AD188" s="13"/>
      <c r="AE188" s="13"/>
      <c r="AT188" s="195" t="s">
        <v>157</v>
      </c>
      <c r="AU188" s="195" t="s">
        <v>87</v>
      </c>
      <c r="AV188" s="13" t="s">
        <v>87</v>
      </c>
      <c r="AW188" s="13" t="s">
        <v>32</v>
      </c>
      <c r="AX188" s="13" t="s">
        <v>77</v>
      </c>
      <c r="AY188" s="195" t="s">
        <v>148</v>
      </c>
    </row>
    <row r="189" s="14" customFormat="1">
      <c r="A189" s="14"/>
      <c r="B189" s="202"/>
      <c r="C189" s="14"/>
      <c r="D189" s="194" t="s">
        <v>157</v>
      </c>
      <c r="E189" s="203" t="s">
        <v>1</v>
      </c>
      <c r="F189" s="204" t="s">
        <v>159</v>
      </c>
      <c r="G189" s="14"/>
      <c r="H189" s="205">
        <v>6</v>
      </c>
      <c r="I189" s="206"/>
      <c r="J189" s="14"/>
      <c r="K189" s="14"/>
      <c r="L189" s="202"/>
      <c r="M189" s="207"/>
      <c r="N189" s="208"/>
      <c r="O189" s="208"/>
      <c r="P189" s="208"/>
      <c r="Q189" s="208"/>
      <c r="R189" s="208"/>
      <c r="S189" s="208"/>
      <c r="T189" s="209"/>
      <c r="U189" s="14"/>
      <c r="V189" s="14"/>
      <c r="W189" s="14"/>
      <c r="X189" s="14"/>
      <c r="Y189" s="14"/>
      <c r="Z189" s="14"/>
      <c r="AA189" s="14"/>
      <c r="AB189" s="14"/>
      <c r="AC189" s="14"/>
      <c r="AD189" s="14"/>
      <c r="AE189" s="14"/>
      <c r="AT189" s="203" t="s">
        <v>157</v>
      </c>
      <c r="AU189" s="203" t="s">
        <v>87</v>
      </c>
      <c r="AV189" s="14" t="s">
        <v>155</v>
      </c>
      <c r="AW189" s="14" t="s">
        <v>32</v>
      </c>
      <c r="AX189" s="14" t="s">
        <v>85</v>
      </c>
      <c r="AY189" s="203" t="s">
        <v>148</v>
      </c>
    </row>
    <row r="190" s="2" customFormat="1" ht="16.5" customHeight="1">
      <c r="A190" s="38"/>
      <c r="B190" s="179"/>
      <c r="C190" s="180" t="s">
        <v>258</v>
      </c>
      <c r="D190" s="180" t="s">
        <v>150</v>
      </c>
      <c r="E190" s="181" t="s">
        <v>310</v>
      </c>
      <c r="F190" s="182" t="s">
        <v>311</v>
      </c>
      <c r="G190" s="183" t="s">
        <v>153</v>
      </c>
      <c r="H190" s="184">
        <v>20.239999999999998</v>
      </c>
      <c r="I190" s="185"/>
      <c r="J190" s="186">
        <f>ROUND(I190*H190,2)</f>
        <v>0</v>
      </c>
      <c r="K190" s="182" t="s">
        <v>154</v>
      </c>
      <c r="L190" s="39"/>
      <c r="M190" s="187" t="s">
        <v>1</v>
      </c>
      <c r="N190" s="188" t="s">
        <v>42</v>
      </c>
      <c r="O190" s="77"/>
      <c r="P190" s="189">
        <f>O190*H190</f>
        <v>0</v>
      </c>
      <c r="Q190" s="189">
        <v>0.00046999999999999999</v>
      </c>
      <c r="R190" s="189">
        <f>Q190*H190</f>
        <v>0.0095127999999999983</v>
      </c>
      <c r="S190" s="189">
        <v>0</v>
      </c>
      <c r="T190" s="190">
        <f>S190*H190</f>
        <v>0</v>
      </c>
      <c r="U190" s="38"/>
      <c r="V190" s="38"/>
      <c r="W190" s="38"/>
      <c r="X190" s="38"/>
      <c r="Y190" s="38"/>
      <c r="Z190" s="38"/>
      <c r="AA190" s="38"/>
      <c r="AB190" s="38"/>
      <c r="AC190" s="38"/>
      <c r="AD190" s="38"/>
      <c r="AE190" s="38"/>
      <c r="AR190" s="191" t="s">
        <v>155</v>
      </c>
      <c r="AT190" s="191" t="s">
        <v>150</v>
      </c>
      <c r="AU190" s="191" t="s">
        <v>87</v>
      </c>
      <c r="AY190" s="19" t="s">
        <v>148</v>
      </c>
      <c r="BE190" s="192">
        <f>IF(N190="základní",J190,0)</f>
        <v>0</v>
      </c>
      <c r="BF190" s="192">
        <f>IF(N190="snížená",J190,0)</f>
        <v>0</v>
      </c>
      <c r="BG190" s="192">
        <f>IF(N190="zákl. přenesená",J190,0)</f>
        <v>0</v>
      </c>
      <c r="BH190" s="192">
        <f>IF(N190="sníž. přenesená",J190,0)</f>
        <v>0</v>
      </c>
      <c r="BI190" s="192">
        <f>IF(N190="nulová",J190,0)</f>
        <v>0</v>
      </c>
      <c r="BJ190" s="19" t="s">
        <v>85</v>
      </c>
      <c r="BK190" s="192">
        <f>ROUND(I190*H190,2)</f>
        <v>0</v>
      </c>
      <c r="BL190" s="19" t="s">
        <v>155</v>
      </c>
      <c r="BM190" s="191" t="s">
        <v>312</v>
      </c>
    </row>
    <row r="191" s="13" customFormat="1">
      <c r="A191" s="13"/>
      <c r="B191" s="193"/>
      <c r="C191" s="13"/>
      <c r="D191" s="194" t="s">
        <v>157</v>
      </c>
      <c r="E191" s="195" t="s">
        <v>1</v>
      </c>
      <c r="F191" s="196" t="s">
        <v>414</v>
      </c>
      <c r="G191" s="13"/>
      <c r="H191" s="197">
        <v>20.239999999999998</v>
      </c>
      <c r="I191" s="198"/>
      <c r="J191" s="13"/>
      <c r="K191" s="13"/>
      <c r="L191" s="193"/>
      <c r="M191" s="199"/>
      <c r="N191" s="200"/>
      <c r="O191" s="200"/>
      <c r="P191" s="200"/>
      <c r="Q191" s="200"/>
      <c r="R191" s="200"/>
      <c r="S191" s="200"/>
      <c r="T191" s="201"/>
      <c r="U191" s="13"/>
      <c r="V191" s="13"/>
      <c r="W191" s="13"/>
      <c r="X191" s="13"/>
      <c r="Y191" s="13"/>
      <c r="Z191" s="13"/>
      <c r="AA191" s="13"/>
      <c r="AB191" s="13"/>
      <c r="AC191" s="13"/>
      <c r="AD191" s="13"/>
      <c r="AE191" s="13"/>
      <c r="AT191" s="195" t="s">
        <v>157</v>
      </c>
      <c r="AU191" s="195" t="s">
        <v>87</v>
      </c>
      <c r="AV191" s="13" t="s">
        <v>87</v>
      </c>
      <c r="AW191" s="13" t="s">
        <v>32</v>
      </c>
      <c r="AX191" s="13" t="s">
        <v>77</v>
      </c>
      <c r="AY191" s="195" t="s">
        <v>148</v>
      </c>
    </row>
    <row r="192" s="14" customFormat="1">
      <c r="A192" s="14"/>
      <c r="B192" s="202"/>
      <c r="C192" s="14"/>
      <c r="D192" s="194" t="s">
        <v>157</v>
      </c>
      <c r="E192" s="203" t="s">
        <v>1</v>
      </c>
      <c r="F192" s="204" t="s">
        <v>159</v>
      </c>
      <c r="G192" s="14"/>
      <c r="H192" s="205">
        <v>20.239999999999998</v>
      </c>
      <c r="I192" s="206"/>
      <c r="J192" s="14"/>
      <c r="K192" s="14"/>
      <c r="L192" s="202"/>
      <c r="M192" s="207"/>
      <c r="N192" s="208"/>
      <c r="O192" s="208"/>
      <c r="P192" s="208"/>
      <c r="Q192" s="208"/>
      <c r="R192" s="208"/>
      <c r="S192" s="208"/>
      <c r="T192" s="209"/>
      <c r="U192" s="14"/>
      <c r="V192" s="14"/>
      <c r="W192" s="14"/>
      <c r="X192" s="14"/>
      <c r="Y192" s="14"/>
      <c r="Z192" s="14"/>
      <c r="AA192" s="14"/>
      <c r="AB192" s="14"/>
      <c r="AC192" s="14"/>
      <c r="AD192" s="14"/>
      <c r="AE192" s="14"/>
      <c r="AT192" s="203" t="s">
        <v>157</v>
      </c>
      <c r="AU192" s="203" t="s">
        <v>87</v>
      </c>
      <c r="AV192" s="14" t="s">
        <v>155</v>
      </c>
      <c r="AW192" s="14" t="s">
        <v>32</v>
      </c>
      <c r="AX192" s="14" t="s">
        <v>85</v>
      </c>
      <c r="AY192" s="203" t="s">
        <v>148</v>
      </c>
    </row>
    <row r="193" s="12" customFormat="1" ht="22.8" customHeight="1">
      <c r="A193" s="12"/>
      <c r="B193" s="166"/>
      <c r="C193" s="12"/>
      <c r="D193" s="167" t="s">
        <v>76</v>
      </c>
      <c r="E193" s="177" t="s">
        <v>352</v>
      </c>
      <c r="F193" s="177" t="s">
        <v>353</v>
      </c>
      <c r="G193" s="12"/>
      <c r="H193" s="12"/>
      <c r="I193" s="169"/>
      <c r="J193" s="178">
        <f>BK193</f>
        <v>0</v>
      </c>
      <c r="K193" s="12"/>
      <c r="L193" s="166"/>
      <c r="M193" s="171"/>
      <c r="N193" s="172"/>
      <c r="O193" s="172"/>
      <c r="P193" s="173">
        <f>SUM(P194:P199)</f>
        <v>0</v>
      </c>
      <c r="Q193" s="172"/>
      <c r="R193" s="173">
        <f>SUM(R194:R199)</f>
        <v>0</v>
      </c>
      <c r="S193" s="172"/>
      <c r="T193" s="174">
        <f>SUM(T194:T199)</f>
        <v>0</v>
      </c>
      <c r="U193" s="12"/>
      <c r="V193" s="12"/>
      <c r="W193" s="12"/>
      <c r="X193" s="12"/>
      <c r="Y193" s="12"/>
      <c r="Z193" s="12"/>
      <c r="AA193" s="12"/>
      <c r="AB193" s="12"/>
      <c r="AC193" s="12"/>
      <c r="AD193" s="12"/>
      <c r="AE193" s="12"/>
      <c r="AR193" s="167" t="s">
        <v>85</v>
      </c>
      <c r="AT193" s="175" t="s">
        <v>76</v>
      </c>
      <c r="AU193" s="175" t="s">
        <v>85</v>
      </c>
      <c r="AY193" s="167" t="s">
        <v>148</v>
      </c>
      <c r="BK193" s="176">
        <f>SUM(BK194:BK199)</f>
        <v>0</v>
      </c>
    </row>
    <row r="194" s="2" customFormat="1" ht="16.5" customHeight="1">
      <c r="A194" s="38"/>
      <c r="B194" s="179"/>
      <c r="C194" s="180" t="s">
        <v>263</v>
      </c>
      <c r="D194" s="180" t="s">
        <v>150</v>
      </c>
      <c r="E194" s="181" t="s">
        <v>355</v>
      </c>
      <c r="F194" s="182" t="s">
        <v>356</v>
      </c>
      <c r="G194" s="183" t="s">
        <v>306</v>
      </c>
      <c r="H194" s="184">
        <v>18.864000000000001</v>
      </c>
      <c r="I194" s="185"/>
      <c r="J194" s="186">
        <f>ROUND(I194*H194,2)</f>
        <v>0</v>
      </c>
      <c r="K194" s="182" t="s">
        <v>212</v>
      </c>
      <c r="L194" s="39"/>
      <c r="M194" s="187" t="s">
        <v>1</v>
      </c>
      <c r="N194" s="188" t="s">
        <v>42</v>
      </c>
      <c r="O194" s="77"/>
      <c r="P194" s="189">
        <f>O194*H194</f>
        <v>0</v>
      </c>
      <c r="Q194" s="189">
        <v>0</v>
      </c>
      <c r="R194" s="189">
        <f>Q194*H194</f>
        <v>0</v>
      </c>
      <c r="S194" s="189">
        <v>0</v>
      </c>
      <c r="T194" s="190">
        <f>S194*H194</f>
        <v>0</v>
      </c>
      <c r="U194" s="38"/>
      <c r="V194" s="38"/>
      <c r="W194" s="38"/>
      <c r="X194" s="38"/>
      <c r="Y194" s="38"/>
      <c r="Z194" s="38"/>
      <c r="AA194" s="38"/>
      <c r="AB194" s="38"/>
      <c r="AC194" s="38"/>
      <c r="AD194" s="38"/>
      <c r="AE194" s="38"/>
      <c r="AR194" s="191" t="s">
        <v>155</v>
      </c>
      <c r="AT194" s="191" t="s">
        <v>150</v>
      </c>
      <c r="AU194" s="191" t="s">
        <v>87</v>
      </c>
      <c r="AY194" s="19" t="s">
        <v>148</v>
      </c>
      <c r="BE194" s="192">
        <f>IF(N194="základní",J194,0)</f>
        <v>0</v>
      </c>
      <c r="BF194" s="192">
        <f>IF(N194="snížená",J194,0)</f>
        <v>0</v>
      </c>
      <c r="BG194" s="192">
        <f>IF(N194="zákl. přenesená",J194,0)</f>
        <v>0</v>
      </c>
      <c r="BH194" s="192">
        <f>IF(N194="sníž. přenesená",J194,0)</f>
        <v>0</v>
      </c>
      <c r="BI194" s="192">
        <f>IF(N194="nulová",J194,0)</f>
        <v>0</v>
      </c>
      <c r="BJ194" s="19" t="s">
        <v>85</v>
      </c>
      <c r="BK194" s="192">
        <f>ROUND(I194*H194,2)</f>
        <v>0</v>
      </c>
      <c r="BL194" s="19" t="s">
        <v>155</v>
      </c>
      <c r="BM194" s="191" t="s">
        <v>357</v>
      </c>
    </row>
    <row r="195" s="2" customFormat="1">
      <c r="A195" s="38"/>
      <c r="B195" s="39"/>
      <c r="C195" s="38"/>
      <c r="D195" s="194" t="s">
        <v>183</v>
      </c>
      <c r="E195" s="38"/>
      <c r="F195" s="210" t="s">
        <v>358</v>
      </c>
      <c r="G195" s="38"/>
      <c r="H195" s="38"/>
      <c r="I195" s="211"/>
      <c r="J195" s="38"/>
      <c r="K195" s="38"/>
      <c r="L195" s="39"/>
      <c r="M195" s="212"/>
      <c r="N195" s="213"/>
      <c r="O195" s="77"/>
      <c r="P195" s="77"/>
      <c r="Q195" s="77"/>
      <c r="R195" s="77"/>
      <c r="S195" s="77"/>
      <c r="T195" s="78"/>
      <c r="U195" s="38"/>
      <c r="V195" s="38"/>
      <c r="W195" s="38"/>
      <c r="X195" s="38"/>
      <c r="Y195" s="38"/>
      <c r="Z195" s="38"/>
      <c r="AA195" s="38"/>
      <c r="AB195" s="38"/>
      <c r="AC195" s="38"/>
      <c r="AD195" s="38"/>
      <c r="AE195" s="38"/>
      <c r="AT195" s="19" t="s">
        <v>183</v>
      </c>
      <c r="AU195" s="19" t="s">
        <v>87</v>
      </c>
    </row>
    <row r="196" s="2" customFormat="1" ht="16.5" customHeight="1">
      <c r="A196" s="38"/>
      <c r="B196" s="179"/>
      <c r="C196" s="180" t="s">
        <v>268</v>
      </c>
      <c r="D196" s="180" t="s">
        <v>150</v>
      </c>
      <c r="E196" s="181" t="s">
        <v>360</v>
      </c>
      <c r="F196" s="182" t="s">
        <v>361</v>
      </c>
      <c r="G196" s="183" t="s">
        <v>306</v>
      </c>
      <c r="H196" s="184">
        <v>18.864000000000001</v>
      </c>
      <c r="I196" s="185"/>
      <c r="J196" s="186">
        <f>ROUND(I196*H196,2)</f>
        <v>0</v>
      </c>
      <c r="K196" s="182" t="s">
        <v>154</v>
      </c>
      <c r="L196" s="39"/>
      <c r="M196" s="187" t="s">
        <v>1</v>
      </c>
      <c r="N196" s="188" t="s">
        <v>42</v>
      </c>
      <c r="O196" s="77"/>
      <c r="P196" s="189">
        <f>O196*H196</f>
        <v>0</v>
      </c>
      <c r="Q196" s="189">
        <v>0</v>
      </c>
      <c r="R196" s="189">
        <f>Q196*H196</f>
        <v>0</v>
      </c>
      <c r="S196" s="189">
        <v>0</v>
      </c>
      <c r="T196" s="190">
        <f>S196*H196</f>
        <v>0</v>
      </c>
      <c r="U196" s="38"/>
      <c r="V196" s="38"/>
      <c r="W196" s="38"/>
      <c r="X196" s="38"/>
      <c r="Y196" s="38"/>
      <c r="Z196" s="38"/>
      <c r="AA196" s="38"/>
      <c r="AB196" s="38"/>
      <c r="AC196" s="38"/>
      <c r="AD196" s="38"/>
      <c r="AE196" s="38"/>
      <c r="AR196" s="191" t="s">
        <v>155</v>
      </c>
      <c r="AT196" s="191" t="s">
        <v>150</v>
      </c>
      <c r="AU196" s="191" t="s">
        <v>87</v>
      </c>
      <c r="AY196" s="19" t="s">
        <v>148</v>
      </c>
      <c r="BE196" s="192">
        <f>IF(N196="základní",J196,0)</f>
        <v>0</v>
      </c>
      <c r="BF196" s="192">
        <f>IF(N196="snížená",J196,0)</f>
        <v>0</v>
      </c>
      <c r="BG196" s="192">
        <f>IF(N196="zákl. přenesená",J196,0)</f>
        <v>0</v>
      </c>
      <c r="BH196" s="192">
        <f>IF(N196="sníž. přenesená",J196,0)</f>
        <v>0</v>
      </c>
      <c r="BI196" s="192">
        <f>IF(N196="nulová",J196,0)</f>
        <v>0</v>
      </c>
      <c r="BJ196" s="19" t="s">
        <v>85</v>
      </c>
      <c r="BK196" s="192">
        <f>ROUND(I196*H196,2)</f>
        <v>0</v>
      </c>
      <c r="BL196" s="19" t="s">
        <v>155</v>
      </c>
      <c r="BM196" s="191" t="s">
        <v>362</v>
      </c>
    </row>
    <row r="197" s="2" customFormat="1" ht="16.5" customHeight="1">
      <c r="A197" s="38"/>
      <c r="B197" s="179"/>
      <c r="C197" s="180" t="s">
        <v>273</v>
      </c>
      <c r="D197" s="180" t="s">
        <v>150</v>
      </c>
      <c r="E197" s="181" t="s">
        <v>364</v>
      </c>
      <c r="F197" s="182" t="s">
        <v>365</v>
      </c>
      <c r="G197" s="183" t="s">
        <v>306</v>
      </c>
      <c r="H197" s="184">
        <v>377.27999999999997</v>
      </c>
      <c r="I197" s="185"/>
      <c r="J197" s="186">
        <f>ROUND(I197*H197,2)</f>
        <v>0</v>
      </c>
      <c r="K197" s="182" t="s">
        <v>154</v>
      </c>
      <c r="L197" s="39"/>
      <c r="M197" s="187" t="s">
        <v>1</v>
      </c>
      <c r="N197" s="188" t="s">
        <v>42</v>
      </c>
      <c r="O197" s="77"/>
      <c r="P197" s="189">
        <f>O197*H197</f>
        <v>0</v>
      </c>
      <c r="Q197" s="189">
        <v>0</v>
      </c>
      <c r="R197" s="189">
        <f>Q197*H197</f>
        <v>0</v>
      </c>
      <c r="S197" s="189">
        <v>0</v>
      </c>
      <c r="T197" s="190">
        <f>S197*H197</f>
        <v>0</v>
      </c>
      <c r="U197" s="38"/>
      <c r="V197" s="38"/>
      <c r="W197" s="38"/>
      <c r="X197" s="38"/>
      <c r="Y197" s="38"/>
      <c r="Z197" s="38"/>
      <c r="AA197" s="38"/>
      <c r="AB197" s="38"/>
      <c r="AC197" s="38"/>
      <c r="AD197" s="38"/>
      <c r="AE197" s="38"/>
      <c r="AR197" s="191" t="s">
        <v>155</v>
      </c>
      <c r="AT197" s="191" t="s">
        <v>150</v>
      </c>
      <c r="AU197" s="191" t="s">
        <v>87</v>
      </c>
      <c r="AY197" s="19" t="s">
        <v>148</v>
      </c>
      <c r="BE197" s="192">
        <f>IF(N197="základní",J197,0)</f>
        <v>0</v>
      </c>
      <c r="BF197" s="192">
        <f>IF(N197="snížená",J197,0)</f>
        <v>0</v>
      </c>
      <c r="BG197" s="192">
        <f>IF(N197="zákl. přenesená",J197,0)</f>
        <v>0</v>
      </c>
      <c r="BH197" s="192">
        <f>IF(N197="sníž. přenesená",J197,0)</f>
        <v>0</v>
      </c>
      <c r="BI197" s="192">
        <f>IF(N197="nulová",J197,0)</f>
        <v>0</v>
      </c>
      <c r="BJ197" s="19" t="s">
        <v>85</v>
      </c>
      <c r="BK197" s="192">
        <f>ROUND(I197*H197,2)</f>
        <v>0</v>
      </c>
      <c r="BL197" s="19" t="s">
        <v>155</v>
      </c>
      <c r="BM197" s="191" t="s">
        <v>366</v>
      </c>
    </row>
    <row r="198" s="13" customFormat="1">
      <c r="A198" s="13"/>
      <c r="B198" s="193"/>
      <c r="C198" s="13"/>
      <c r="D198" s="194" t="s">
        <v>157</v>
      </c>
      <c r="E198" s="13"/>
      <c r="F198" s="196" t="s">
        <v>415</v>
      </c>
      <c r="G198" s="13"/>
      <c r="H198" s="197">
        <v>377.27999999999997</v>
      </c>
      <c r="I198" s="198"/>
      <c r="J198" s="13"/>
      <c r="K198" s="13"/>
      <c r="L198" s="193"/>
      <c r="M198" s="199"/>
      <c r="N198" s="200"/>
      <c r="O198" s="200"/>
      <c r="P198" s="200"/>
      <c r="Q198" s="200"/>
      <c r="R198" s="200"/>
      <c r="S198" s="200"/>
      <c r="T198" s="201"/>
      <c r="U198" s="13"/>
      <c r="V198" s="13"/>
      <c r="W198" s="13"/>
      <c r="X198" s="13"/>
      <c r="Y198" s="13"/>
      <c r="Z198" s="13"/>
      <c r="AA198" s="13"/>
      <c r="AB198" s="13"/>
      <c r="AC198" s="13"/>
      <c r="AD198" s="13"/>
      <c r="AE198" s="13"/>
      <c r="AT198" s="195" t="s">
        <v>157</v>
      </c>
      <c r="AU198" s="195" t="s">
        <v>87</v>
      </c>
      <c r="AV198" s="13" t="s">
        <v>87</v>
      </c>
      <c r="AW198" s="13" t="s">
        <v>3</v>
      </c>
      <c r="AX198" s="13" t="s">
        <v>85</v>
      </c>
      <c r="AY198" s="195" t="s">
        <v>148</v>
      </c>
    </row>
    <row r="199" s="2" customFormat="1" ht="16.5" customHeight="1">
      <c r="A199" s="38"/>
      <c r="B199" s="179"/>
      <c r="C199" s="180" t="s">
        <v>278</v>
      </c>
      <c r="D199" s="180" t="s">
        <v>150</v>
      </c>
      <c r="E199" s="181" t="s">
        <v>369</v>
      </c>
      <c r="F199" s="182" t="s">
        <v>370</v>
      </c>
      <c r="G199" s="183" t="s">
        <v>306</v>
      </c>
      <c r="H199" s="184">
        <v>2.6099999999999999</v>
      </c>
      <c r="I199" s="185"/>
      <c r="J199" s="186">
        <f>ROUND(I199*H199,2)</f>
        <v>0</v>
      </c>
      <c r="K199" s="182" t="s">
        <v>154</v>
      </c>
      <c r="L199" s="39"/>
      <c r="M199" s="187" t="s">
        <v>1</v>
      </c>
      <c r="N199" s="188" t="s">
        <v>42</v>
      </c>
      <c r="O199" s="77"/>
      <c r="P199" s="189">
        <f>O199*H199</f>
        <v>0</v>
      </c>
      <c r="Q199" s="189">
        <v>0</v>
      </c>
      <c r="R199" s="189">
        <f>Q199*H199</f>
        <v>0</v>
      </c>
      <c r="S199" s="189">
        <v>0</v>
      </c>
      <c r="T199" s="190">
        <f>S199*H199</f>
        <v>0</v>
      </c>
      <c r="U199" s="38"/>
      <c r="V199" s="38"/>
      <c r="W199" s="38"/>
      <c r="X199" s="38"/>
      <c r="Y199" s="38"/>
      <c r="Z199" s="38"/>
      <c r="AA199" s="38"/>
      <c r="AB199" s="38"/>
      <c r="AC199" s="38"/>
      <c r="AD199" s="38"/>
      <c r="AE199" s="38"/>
      <c r="AR199" s="191" t="s">
        <v>155</v>
      </c>
      <c r="AT199" s="191" t="s">
        <v>150</v>
      </c>
      <c r="AU199" s="191" t="s">
        <v>87</v>
      </c>
      <c r="AY199" s="19" t="s">
        <v>148</v>
      </c>
      <c r="BE199" s="192">
        <f>IF(N199="základní",J199,0)</f>
        <v>0</v>
      </c>
      <c r="BF199" s="192">
        <f>IF(N199="snížená",J199,0)</f>
        <v>0</v>
      </c>
      <c r="BG199" s="192">
        <f>IF(N199="zákl. přenesená",J199,0)</f>
        <v>0</v>
      </c>
      <c r="BH199" s="192">
        <f>IF(N199="sníž. přenesená",J199,0)</f>
        <v>0</v>
      </c>
      <c r="BI199" s="192">
        <f>IF(N199="nulová",J199,0)</f>
        <v>0</v>
      </c>
      <c r="BJ199" s="19" t="s">
        <v>85</v>
      </c>
      <c r="BK199" s="192">
        <f>ROUND(I199*H199,2)</f>
        <v>0</v>
      </c>
      <c r="BL199" s="19" t="s">
        <v>155</v>
      </c>
      <c r="BM199" s="191" t="s">
        <v>371</v>
      </c>
    </row>
    <row r="200" s="12" customFormat="1" ht="22.8" customHeight="1">
      <c r="A200" s="12"/>
      <c r="B200" s="166"/>
      <c r="C200" s="12"/>
      <c r="D200" s="167" t="s">
        <v>76</v>
      </c>
      <c r="E200" s="177" t="s">
        <v>372</v>
      </c>
      <c r="F200" s="177" t="s">
        <v>373</v>
      </c>
      <c r="G200" s="12"/>
      <c r="H200" s="12"/>
      <c r="I200" s="169"/>
      <c r="J200" s="178">
        <f>BK200</f>
        <v>0</v>
      </c>
      <c r="K200" s="12"/>
      <c r="L200" s="166"/>
      <c r="M200" s="171"/>
      <c r="N200" s="172"/>
      <c r="O200" s="172"/>
      <c r="P200" s="173">
        <f>SUM(P201:P202)</f>
        <v>0</v>
      </c>
      <c r="Q200" s="172"/>
      <c r="R200" s="173">
        <f>SUM(R201:R202)</f>
        <v>0</v>
      </c>
      <c r="S200" s="172"/>
      <c r="T200" s="174">
        <f>SUM(T201:T202)</f>
        <v>0</v>
      </c>
      <c r="U200" s="12"/>
      <c r="V200" s="12"/>
      <c r="W200" s="12"/>
      <c r="X200" s="12"/>
      <c r="Y200" s="12"/>
      <c r="Z200" s="12"/>
      <c r="AA200" s="12"/>
      <c r="AB200" s="12"/>
      <c r="AC200" s="12"/>
      <c r="AD200" s="12"/>
      <c r="AE200" s="12"/>
      <c r="AR200" s="167" t="s">
        <v>85</v>
      </c>
      <c r="AT200" s="175" t="s">
        <v>76</v>
      </c>
      <c r="AU200" s="175" t="s">
        <v>85</v>
      </c>
      <c r="AY200" s="167" t="s">
        <v>148</v>
      </c>
      <c r="BK200" s="176">
        <f>SUM(BK201:BK202)</f>
        <v>0</v>
      </c>
    </row>
    <row r="201" s="2" customFormat="1" ht="16.5" customHeight="1">
      <c r="A201" s="38"/>
      <c r="B201" s="179"/>
      <c r="C201" s="180" t="s">
        <v>288</v>
      </c>
      <c r="D201" s="180" t="s">
        <v>150</v>
      </c>
      <c r="E201" s="181" t="s">
        <v>375</v>
      </c>
      <c r="F201" s="182" t="s">
        <v>376</v>
      </c>
      <c r="G201" s="183" t="s">
        <v>306</v>
      </c>
      <c r="H201" s="184">
        <v>33.243000000000002</v>
      </c>
      <c r="I201" s="185"/>
      <c r="J201" s="186">
        <f>ROUND(I201*H201,2)</f>
        <v>0</v>
      </c>
      <c r="K201" s="182" t="s">
        <v>154</v>
      </c>
      <c r="L201" s="39"/>
      <c r="M201" s="187" t="s">
        <v>1</v>
      </c>
      <c r="N201" s="188" t="s">
        <v>42</v>
      </c>
      <c r="O201" s="77"/>
      <c r="P201" s="189">
        <f>O201*H201</f>
        <v>0</v>
      </c>
      <c r="Q201" s="189">
        <v>0</v>
      </c>
      <c r="R201" s="189">
        <f>Q201*H201</f>
        <v>0</v>
      </c>
      <c r="S201" s="189">
        <v>0</v>
      </c>
      <c r="T201" s="190">
        <f>S201*H201</f>
        <v>0</v>
      </c>
      <c r="U201" s="38"/>
      <c r="V201" s="38"/>
      <c r="W201" s="38"/>
      <c r="X201" s="38"/>
      <c r="Y201" s="38"/>
      <c r="Z201" s="38"/>
      <c r="AA201" s="38"/>
      <c r="AB201" s="38"/>
      <c r="AC201" s="38"/>
      <c r="AD201" s="38"/>
      <c r="AE201" s="38"/>
      <c r="AR201" s="191" t="s">
        <v>155</v>
      </c>
      <c r="AT201" s="191" t="s">
        <v>150</v>
      </c>
      <c r="AU201" s="191" t="s">
        <v>87</v>
      </c>
      <c r="AY201" s="19" t="s">
        <v>148</v>
      </c>
      <c r="BE201" s="192">
        <f>IF(N201="základní",J201,0)</f>
        <v>0</v>
      </c>
      <c r="BF201" s="192">
        <f>IF(N201="snížená",J201,0)</f>
        <v>0</v>
      </c>
      <c r="BG201" s="192">
        <f>IF(N201="zákl. přenesená",J201,0)</f>
        <v>0</v>
      </c>
      <c r="BH201" s="192">
        <f>IF(N201="sníž. přenesená",J201,0)</f>
        <v>0</v>
      </c>
      <c r="BI201" s="192">
        <f>IF(N201="nulová",J201,0)</f>
        <v>0</v>
      </c>
      <c r="BJ201" s="19" t="s">
        <v>85</v>
      </c>
      <c r="BK201" s="192">
        <f>ROUND(I201*H201,2)</f>
        <v>0</v>
      </c>
      <c r="BL201" s="19" t="s">
        <v>155</v>
      </c>
      <c r="BM201" s="191" t="s">
        <v>377</v>
      </c>
    </row>
    <row r="202" s="2" customFormat="1" ht="16.5" customHeight="1">
      <c r="A202" s="38"/>
      <c r="B202" s="179"/>
      <c r="C202" s="180" t="s">
        <v>293</v>
      </c>
      <c r="D202" s="180" t="s">
        <v>150</v>
      </c>
      <c r="E202" s="181" t="s">
        <v>379</v>
      </c>
      <c r="F202" s="182" t="s">
        <v>380</v>
      </c>
      <c r="G202" s="183" t="s">
        <v>306</v>
      </c>
      <c r="H202" s="184">
        <v>33.243000000000002</v>
      </c>
      <c r="I202" s="185"/>
      <c r="J202" s="186">
        <f>ROUND(I202*H202,2)</f>
        <v>0</v>
      </c>
      <c r="K202" s="182" t="s">
        <v>212</v>
      </c>
      <c r="L202" s="39"/>
      <c r="M202" s="232" t="s">
        <v>1</v>
      </c>
      <c r="N202" s="233" t="s">
        <v>42</v>
      </c>
      <c r="O202" s="234"/>
      <c r="P202" s="235">
        <f>O202*H202</f>
        <v>0</v>
      </c>
      <c r="Q202" s="235">
        <v>0</v>
      </c>
      <c r="R202" s="235">
        <f>Q202*H202</f>
        <v>0</v>
      </c>
      <c r="S202" s="235">
        <v>0</v>
      </c>
      <c r="T202" s="236">
        <f>S202*H202</f>
        <v>0</v>
      </c>
      <c r="U202" s="38"/>
      <c r="V202" s="38"/>
      <c r="W202" s="38"/>
      <c r="X202" s="38"/>
      <c r="Y202" s="38"/>
      <c r="Z202" s="38"/>
      <c r="AA202" s="38"/>
      <c r="AB202" s="38"/>
      <c r="AC202" s="38"/>
      <c r="AD202" s="38"/>
      <c r="AE202" s="38"/>
      <c r="AR202" s="191" t="s">
        <v>155</v>
      </c>
      <c r="AT202" s="191" t="s">
        <v>150</v>
      </c>
      <c r="AU202" s="191" t="s">
        <v>87</v>
      </c>
      <c r="AY202" s="19" t="s">
        <v>148</v>
      </c>
      <c r="BE202" s="192">
        <f>IF(N202="základní",J202,0)</f>
        <v>0</v>
      </c>
      <c r="BF202" s="192">
        <f>IF(N202="snížená",J202,0)</f>
        <v>0</v>
      </c>
      <c r="BG202" s="192">
        <f>IF(N202="zákl. přenesená",J202,0)</f>
        <v>0</v>
      </c>
      <c r="BH202" s="192">
        <f>IF(N202="sníž. přenesená",J202,0)</f>
        <v>0</v>
      </c>
      <c r="BI202" s="192">
        <f>IF(N202="nulová",J202,0)</f>
        <v>0</v>
      </c>
      <c r="BJ202" s="19" t="s">
        <v>85</v>
      </c>
      <c r="BK202" s="192">
        <f>ROUND(I202*H202,2)</f>
        <v>0</v>
      </c>
      <c r="BL202" s="19" t="s">
        <v>155</v>
      </c>
      <c r="BM202" s="191" t="s">
        <v>381</v>
      </c>
    </row>
    <row r="203" s="2" customFormat="1" ht="6.96" customHeight="1">
      <c r="A203" s="38"/>
      <c r="B203" s="60"/>
      <c r="C203" s="61"/>
      <c r="D203" s="61"/>
      <c r="E203" s="61"/>
      <c r="F203" s="61"/>
      <c r="G203" s="61"/>
      <c r="H203" s="61"/>
      <c r="I203" s="61"/>
      <c r="J203" s="61"/>
      <c r="K203" s="61"/>
      <c r="L203" s="39"/>
      <c r="M203" s="38"/>
      <c r="O203" s="38"/>
      <c r="P203" s="38"/>
      <c r="Q203" s="38"/>
      <c r="R203" s="38"/>
      <c r="S203" s="38"/>
      <c r="T203" s="38"/>
      <c r="U203" s="38"/>
      <c r="V203" s="38"/>
      <c r="W203" s="38"/>
      <c r="X203" s="38"/>
      <c r="Y203" s="38"/>
      <c r="Z203" s="38"/>
      <c r="AA203" s="38"/>
      <c r="AB203" s="38"/>
      <c r="AC203" s="38"/>
      <c r="AD203" s="38"/>
      <c r="AE203" s="38"/>
    </row>
  </sheetData>
  <autoFilter ref="C121:K20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93</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416</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ROUND(J125,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ROUND((SUM(BE125:BE171)),  2)</f>
        <v>0</v>
      </c>
      <c r="G33" s="38"/>
      <c r="H33" s="38"/>
      <c r="I33" s="136">
        <v>0.20999999999999999</v>
      </c>
      <c r="J33" s="135">
        <f>ROUND(((SUM(BE125:BE171))*I33),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ROUND((SUM(BF125:BF171)),  2)</f>
        <v>0</v>
      </c>
      <c r="G34" s="38"/>
      <c r="H34" s="38"/>
      <c r="I34" s="136">
        <v>0.12</v>
      </c>
      <c r="J34" s="135">
        <f>ROUND(((SUM(BF125:BF171))*I34),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ROUND((SUM(BG125:BG171)),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ROUND((SUM(BH125:BH171)),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ROUND((SUM(BI125:BI171)),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SO 401 - Nadzemní a podzemní silnoproudé vedení</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J125</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417</v>
      </c>
      <c r="E97" s="150"/>
      <c r="F97" s="150"/>
      <c r="G97" s="150"/>
      <c r="H97" s="150"/>
      <c r="I97" s="150"/>
      <c r="J97" s="151">
        <f>J126</f>
        <v>0</v>
      </c>
      <c r="K97" s="9"/>
      <c r="L97" s="148"/>
      <c r="S97" s="9"/>
      <c r="T97" s="9"/>
      <c r="U97" s="9"/>
      <c r="V97" s="9"/>
      <c r="W97" s="9"/>
      <c r="X97" s="9"/>
      <c r="Y97" s="9"/>
      <c r="Z97" s="9"/>
      <c r="AA97" s="9"/>
      <c r="AB97" s="9"/>
      <c r="AC97" s="9"/>
      <c r="AD97" s="9"/>
      <c r="AE97" s="9"/>
    </row>
    <row r="98" s="9" customFormat="1" ht="24.96" customHeight="1">
      <c r="A98" s="9"/>
      <c r="B98" s="148"/>
      <c r="C98" s="9"/>
      <c r="D98" s="149" t="s">
        <v>418</v>
      </c>
      <c r="E98" s="150"/>
      <c r="F98" s="150"/>
      <c r="G98" s="150"/>
      <c r="H98" s="150"/>
      <c r="I98" s="150"/>
      <c r="J98" s="151">
        <f>J129</f>
        <v>0</v>
      </c>
      <c r="K98" s="9"/>
      <c r="L98" s="148"/>
      <c r="S98" s="9"/>
      <c r="T98" s="9"/>
      <c r="U98" s="9"/>
      <c r="V98" s="9"/>
      <c r="W98" s="9"/>
      <c r="X98" s="9"/>
      <c r="Y98" s="9"/>
      <c r="Z98" s="9"/>
      <c r="AA98" s="9"/>
      <c r="AB98" s="9"/>
      <c r="AC98" s="9"/>
      <c r="AD98" s="9"/>
      <c r="AE98" s="9"/>
    </row>
    <row r="99" s="9" customFormat="1" ht="24.96" customHeight="1">
      <c r="A99" s="9"/>
      <c r="B99" s="148"/>
      <c r="C99" s="9"/>
      <c r="D99" s="149" t="s">
        <v>419</v>
      </c>
      <c r="E99" s="150"/>
      <c r="F99" s="150"/>
      <c r="G99" s="150"/>
      <c r="H99" s="150"/>
      <c r="I99" s="150"/>
      <c r="J99" s="151">
        <f>J137</f>
        <v>0</v>
      </c>
      <c r="K99" s="9"/>
      <c r="L99" s="148"/>
      <c r="S99" s="9"/>
      <c r="T99" s="9"/>
      <c r="U99" s="9"/>
      <c r="V99" s="9"/>
      <c r="W99" s="9"/>
      <c r="X99" s="9"/>
      <c r="Y99" s="9"/>
      <c r="Z99" s="9"/>
      <c r="AA99" s="9"/>
      <c r="AB99" s="9"/>
      <c r="AC99" s="9"/>
      <c r="AD99" s="9"/>
      <c r="AE99" s="9"/>
    </row>
    <row r="100" s="9" customFormat="1" ht="24.96" customHeight="1">
      <c r="A100" s="9"/>
      <c r="B100" s="148"/>
      <c r="C100" s="9"/>
      <c r="D100" s="149" t="s">
        <v>420</v>
      </c>
      <c r="E100" s="150"/>
      <c r="F100" s="150"/>
      <c r="G100" s="150"/>
      <c r="H100" s="150"/>
      <c r="I100" s="150"/>
      <c r="J100" s="151">
        <f>J144</f>
        <v>0</v>
      </c>
      <c r="K100" s="9"/>
      <c r="L100" s="148"/>
      <c r="S100" s="9"/>
      <c r="T100" s="9"/>
      <c r="U100" s="9"/>
      <c r="V100" s="9"/>
      <c r="W100" s="9"/>
      <c r="X100" s="9"/>
      <c r="Y100" s="9"/>
      <c r="Z100" s="9"/>
      <c r="AA100" s="9"/>
      <c r="AB100" s="9"/>
      <c r="AC100" s="9"/>
      <c r="AD100" s="9"/>
      <c r="AE100" s="9"/>
    </row>
    <row r="101" s="9" customFormat="1" ht="24.96" customHeight="1">
      <c r="A101" s="9"/>
      <c r="B101" s="148"/>
      <c r="C101" s="9"/>
      <c r="D101" s="149" t="s">
        <v>421</v>
      </c>
      <c r="E101" s="150"/>
      <c r="F101" s="150"/>
      <c r="G101" s="150"/>
      <c r="H101" s="150"/>
      <c r="I101" s="150"/>
      <c r="J101" s="151">
        <f>J150</f>
        <v>0</v>
      </c>
      <c r="K101" s="9"/>
      <c r="L101" s="148"/>
      <c r="S101" s="9"/>
      <c r="T101" s="9"/>
      <c r="U101" s="9"/>
      <c r="V101" s="9"/>
      <c r="W101" s="9"/>
      <c r="X101" s="9"/>
      <c r="Y101" s="9"/>
      <c r="Z101" s="9"/>
      <c r="AA101" s="9"/>
      <c r="AB101" s="9"/>
      <c r="AC101" s="9"/>
      <c r="AD101" s="9"/>
      <c r="AE101" s="9"/>
    </row>
    <row r="102" s="9" customFormat="1" ht="24.96" customHeight="1">
      <c r="A102" s="9"/>
      <c r="B102" s="148"/>
      <c r="C102" s="9"/>
      <c r="D102" s="149" t="s">
        <v>422</v>
      </c>
      <c r="E102" s="150"/>
      <c r="F102" s="150"/>
      <c r="G102" s="150"/>
      <c r="H102" s="150"/>
      <c r="I102" s="150"/>
      <c r="J102" s="151">
        <f>J157</f>
        <v>0</v>
      </c>
      <c r="K102" s="9"/>
      <c r="L102" s="148"/>
      <c r="S102" s="9"/>
      <c r="T102" s="9"/>
      <c r="U102" s="9"/>
      <c r="V102" s="9"/>
      <c r="W102" s="9"/>
      <c r="X102" s="9"/>
      <c r="Y102" s="9"/>
      <c r="Z102" s="9"/>
      <c r="AA102" s="9"/>
      <c r="AB102" s="9"/>
      <c r="AC102" s="9"/>
      <c r="AD102" s="9"/>
      <c r="AE102" s="9"/>
    </row>
    <row r="103" s="9" customFormat="1" ht="24.96" customHeight="1">
      <c r="A103" s="9"/>
      <c r="B103" s="148"/>
      <c r="C103" s="9"/>
      <c r="D103" s="149" t="s">
        <v>423</v>
      </c>
      <c r="E103" s="150"/>
      <c r="F103" s="150"/>
      <c r="G103" s="150"/>
      <c r="H103" s="150"/>
      <c r="I103" s="150"/>
      <c r="J103" s="151">
        <f>J161</f>
        <v>0</v>
      </c>
      <c r="K103" s="9"/>
      <c r="L103" s="148"/>
      <c r="S103" s="9"/>
      <c r="T103" s="9"/>
      <c r="U103" s="9"/>
      <c r="V103" s="9"/>
      <c r="W103" s="9"/>
      <c r="X103" s="9"/>
      <c r="Y103" s="9"/>
      <c r="Z103" s="9"/>
      <c r="AA103" s="9"/>
      <c r="AB103" s="9"/>
      <c r="AC103" s="9"/>
      <c r="AD103" s="9"/>
      <c r="AE103" s="9"/>
    </row>
    <row r="104" s="10" customFormat="1" ht="19.92" customHeight="1">
      <c r="A104" s="10"/>
      <c r="B104" s="152"/>
      <c r="C104" s="10"/>
      <c r="D104" s="153" t="s">
        <v>424</v>
      </c>
      <c r="E104" s="154"/>
      <c r="F104" s="154"/>
      <c r="G104" s="154"/>
      <c r="H104" s="154"/>
      <c r="I104" s="154"/>
      <c r="J104" s="155">
        <f>J162</f>
        <v>0</v>
      </c>
      <c r="K104" s="10"/>
      <c r="L104" s="152"/>
      <c r="S104" s="10"/>
      <c r="T104" s="10"/>
      <c r="U104" s="10"/>
      <c r="V104" s="10"/>
      <c r="W104" s="10"/>
      <c r="X104" s="10"/>
      <c r="Y104" s="10"/>
      <c r="Z104" s="10"/>
      <c r="AA104" s="10"/>
      <c r="AB104" s="10"/>
      <c r="AC104" s="10"/>
      <c r="AD104" s="10"/>
      <c r="AE104" s="10"/>
    </row>
    <row r="105" s="9" customFormat="1" ht="24.96" customHeight="1">
      <c r="A105" s="9"/>
      <c r="B105" s="148"/>
      <c r="C105" s="9"/>
      <c r="D105" s="149" t="s">
        <v>425</v>
      </c>
      <c r="E105" s="150"/>
      <c r="F105" s="150"/>
      <c r="G105" s="150"/>
      <c r="H105" s="150"/>
      <c r="I105" s="150"/>
      <c r="J105" s="151">
        <f>J167</f>
        <v>0</v>
      </c>
      <c r="K105" s="9"/>
      <c r="L105" s="148"/>
      <c r="S105" s="9"/>
      <c r="T105" s="9"/>
      <c r="U105" s="9"/>
      <c r="V105" s="9"/>
      <c r="W105" s="9"/>
      <c r="X105" s="9"/>
      <c r="Y105" s="9"/>
      <c r="Z105" s="9"/>
      <c r="AA105" s="9"/>
      <c r="AB105" s="9"/>
      <c r="AC105" s="9"/>
      <c r="AD105" s="9"/>
      <c r="AE105" s="9"/>
    </row>
    <row r="106" s="2" customFormat="1" ht="21.84" customHeight="1">
      <c r="A106" s="38"/>
      <c r="B106" s="39"/>
      <c r="C106" s="38"/>
      <c r="D106" s="38"/>
      <c r="E106" s="38"/>
      <c r="F106" s="38"/>
      <c r="G106" s="38"/>
      <c r="H106" s="38"/>
      <c r="I106" s="38"/>
      <c r="J106" s="38"/>
      <c r="K106" s="38"/>
      <c r="L106" s="55"/>
      <c r="S106" s="38"/>
      <c r="T106" s="38"/>
      <c r="U106" s="38"/>
      <c r="V106" s="38"/>
      <c r="W106" s="38"/>
      <c r="X106" s="38"/>
      <c r="Y106" s="38"/>
      <c r="Z106" s="38"/>
      <c r="AA106" s="38"/>
      <c r="AB106" s="38"/>
      <c r="AC106" s="38"/>
      <c r="AD106" s="38"/>
      <c r="AE106" s="38"/>
    </row>
    <row r="107" s="2" customFormat="1" ht="6.96" customHeight="1">
      <c r="A107" s="38"/>
      <c r="B107" s="60"/>
      <c r="C107" s="61"/>
      <c r="D107" s="61"/>
      <c r="E107" s="61"/>
      <c r="F107" s="61"/>
      <c r="G107" s="61"/>
      <c r="H107" s="61"/>
      <c r="I107" s="61"/>
      <c r="J107" s="61"/>
      <c r="K107" s="61"/>
      <c r="L107" s="55"/>
      <c r="S107" s="38"/>
      <c r="T107" s="38"/>
      <c r="U107" s="38"/>
      <c r="V107" s="38"/>
      <c r="W107" s="38"/>
      <c r="X107" s="38"/>
      <c r="Y107" s="38"/>
      <c r="Z107" s="38"/>
      <c r="AA107" s="38"/>
      <c r="AB107" s="38"/>
      <c r="AC107" s="38"/>
      <c r="AD107" s="38"/>
      <c r="AE107" s="38"/>
    </row>
    <row r="111" s="2" customFormat="1" ht="6.96" customHeight="1">
      <c r="A111" s="38"/>
      <c r="B111" s="62"/>
      <c r="C111" s="63"/>
      <c r="D111" s="63"/>
      <c r="E111" s="63"/>
      <c r="F111" s="63"/>
      <c r="G111" s="63"/>
      <c r="H111" s="63"/>
      <c r="I111" s="63"/>
      <c r="J111" s="63"/>
      <c r="K111" s="63"/>
      <c r="L111" s="55"/>
      <c r="S111" s="38"/>
      <c r="T111" s="38"/>
      <c r="U111" s="38"/>
      <c r="V111" s="38"/>
      <c r="W111" s="38"/>
      <c r="X111" s="38"/>
      <c r="Y111" s="38"/>
      <c r="Z111" s="38"/>
      <c r="AA111" s="38"/>
      <c r="AB111" s="38"/>
      <c r="AC111" s="38"/>
      <c r="AD111" s="38"/>
      <c r="AE111" s="38"/>
    </row>
    <row r="112" s="2" customFormat="1" ht="24.96" customHeight="1">
      <c r="A112" s="38"/>
      <c r="B112" s="39"/>
      <c r="C112" s="23" t="s">
        <v>133</v>
      </c>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6.96" customHeight="1">
      <c r="A113" s="38"/>
      <c r="B113" s="39"/>
      <c r="C113" s="38"/>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2" customHeight="1">
      <c r="A114" s="38"/>
      <c r="B114" s="39"/>
      <c r="C114" s="32" t="s">
        <v>16</v>
      </c>
      <c r="D114" s="38"/>
      <c r="E114" s="38"/>
      <c r="F114" s="38"/>
      <c r="G114" s="38"/>
      <c r="H114" s="38"/>
      <c r="I114" s="38"/>
      <c r="J114" s="38"/>
      <c r="K114" s="38"/>
      <c r="L114" s="55"/>
      <c r="S114" s="38"/>
      <c r="T114" s="38"/>
      <c r="U114" s="38"/>
      <c r="V114" s="38"/>
      <c r="W114" s="38"/>
      <c r="X114" s="38"/>
      <c r="Y114" s="38"/>
      <c r="Z114" s="38"/>
      <c r="AA114" s="38"/>
      <c r="AB114" s="38"/>
      <c r="AC114" s="38"/>
      <c r="AD114" s="38"/>
      <c r="AE114" s="38"/>
    </row>
    <row r="115" s="2" customFormat="1" ht="16.5" customHeight="1">
      <c r="A115" s="38"/>
      <c r="B115" s="39"/>
      <c r="C115" s="38"/>
      <c r="D115" s="38"/>
      <c r="E115" s="129" t="str">
        <f>E7</f>
        <v>ESTETIZACE ZASTÁVKY KAROLINA II</v>
      </c>
      <c r="F115" s="32"/>
      <c r="G115" s="32"/>
      <c r="H115" s="32"/>
      <c r="I115" s="38"/>
      <c r="J115" s="38"/>
      <c r="K115" s="38"/>
      <c r="L115" s="55"/>
      <c r="S115" s="38"/>
      <c r="T115" s="38"/>
      <c r="U115" s="38"/>
      <c r="V115" s="38"/>
      <c r="W115" s="38"/>
      <c r="X115" s="38"/>
      <c r="Y115" s="38"/>
      <c r="Z115" s="38"/>
      <c r="AA115" s="38"/>
      <c r="AB115" s="38"/>
      <c r="AC115" s="38"/>
      <c r="AD115" s="38"/>
      <c r="AE115" s="38"/>
    </row>
    <row r="116" s="2" customFormat="1" ht="12" customHeight="1">
      <c r="A116" s="38"/>
      <c r="B116" s="39"/>
      <c r="C116" s="32" t="s">
        <v>119</v>
      </c>
      <c r="D116" s="38"/>
      <c r="E116" s="38"/>
      <c r="F116" s="38"/>
      <c r="G116" s="38"/>
      <c r="H116" s="38"/>
      <c r="I116" s="38"/>
      <c r="J116" s="38"/>
      <c r="K116" s="38"/>
      <c r="L116" s="55"/>
      <c r="S116" s="38"/>
      <c r="T116" s="38"/>
      <c r="U116" s="38"/>
      <c r="V116" s="38"/>
      <c r="W116" s="38"/>
      <c r="X116" s="38"/>
      <c r="Y116" s="38"/>
      <c r="Z116" s="38"/>
      <c r="AA116" s="38"/>
      <c r="AB116" s="38"/>
      <c r="AC116" s="38"/>
      <c r="AD116" s="38"/>
      <c r="AE116" s="38"/>
    </row>
    <row r="117" s="2" customFormat="1" ht="16.5" customHeight="1">
      <c r="A117" s="38"/>
      <c r="B117" s="39"/>
      <c r="C117" s="38"/>
      <c r="D117" s="38"/>
      <c r="E117" s="67" t="str">
        <f>E9</f>
        <v>SO 401 - Nadzemní a podzemní silnoproudé vedení</v>
      </c>
      <c r="F117" s="38"/>
      <c r="G117" s="38"/>
      <c r="H117" s="38"/>
      <c r="I117" s="38"/>
      <c r="J117" s="38"/>
      <c r="K117" s="38"/>
      <c r="L117" s="55"/>
      <c r="S117" s="38"/>
      <c r="T117" s="38"/>
      <c r="U117" s="38"/>
      <c r="V117" s="38"/>
      <c r="W117" s="38"/>
      <c r="X117" s="38"/>
      <c r="Y117" s="38"/>
      <c r="Z117" s="38"/>
      <c r="AA117" s="38"/>
      <c r="AB117" s="38"/>
      <c r="AC117" s="38"/>
      <c r="AD117" s="38"/>
      <c r="AE117" s="38"/>
    </row>
    <row r="118" s="2" customFormat="1" ht="6.96" customHeight="1">
      <c r="A118" s="38"/>
      <c r="B118" s="39"/>
      <c r="C118" s="38"/>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2" customFormat="1" ht="12" customHeight="1">
      <c r="A119" s="38"/>
      <c r="B119" s="39"/>
      <c r="C119" s="32" t="s">
        <v>20</v>
      </c>
      <c r="D119" s="38"/>
      <c r="E119" s="38"/>
      <c r="F119" s="27" t="str">
        <f>F12</f>
        <v>k.ú. MORAVSKÁ OSTRAVA</v>
      </c>
      <c r="G119" s="38"/>
      <c r="H119" s="38"/>
      <c r="I119" s="32" t="s">
        <v>22</v>
      </c>
      <c r="J119" s="69" t="str">
        <f>IF(J12="","",J12)</f>
        <v>31. 12. 2023</v>
      </c>
      <c r="K119" s="38"/>
      <c r="L119" s="55"/>
      <c r="S119" s="38"/>
      <c r="T119" s="38"/>
      <c r="U119" s="38"/>
      <c r="V119" s="38"/>
      <c r="W119" s="38"/>
      <c r="X119" s="38"/>
      <c r="Y119" s="38"/>
      <c r="Z119" s="38"/>
      <c r="AA119" s="38"/>
      <c r="AB119" s="38"/>
      <c r="AC119" s="38"/>
      <c r="AD119" s="38"/>
      <c r="AE119" s="38"/>
    </row>
    <row r="120" s="2" customFormat="1" ht="6.96" customHeight="1">
      <c r="A120" s="38"/>
      <c r="B120" s="39"/>
      <c r="C120" s="38"/>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2" customFormat="1" ht="25.65" customHeight="1">
      <c r="A121" s="38"/>
      <c r="B121" s="39"/>
      <c r="C121" s="32" t="s">
        <v>24</v>
      </c>
      <c r="D121" s="38"/>
      <c r="E121" s="38"/>
      <c r="F121" s="27" t="str">
        <f>E15</f>
        <v xml:space="preserve">DOPRAVNÍ PODNIK OSTRAVA a.s. </v>
      </c>
      <c r="G121" s="38"/>
      <c r="H121" s="38"/>
      <c r="I121" s="32" t="s">
        <v>30</v>
      </c>
      <c r="J121" s="36" t="str">
        <f>E21</f>
        <v>PROJEKTSTUDIO EUCZ, s.r.o.</v>
      </c>
      <c r="K121" s="38"/>
      <c r="L121" s="55"/>
      <c r="S121" s="38"/>
      <c r="T121" s="38"/>
      <c r="U121" s="38"/>
      <c r="V121" s="38"/>
      <c r="W121" s="38"/>
      <c r="X121" s="38"/>
      <c r="Y121" s="38"/>
      <c r="Z121" s="38"/>
      <c r="AA121" s="38"/>
      <c r="AB121" s="38"/>
      <c r="AC121" s="38"/>
      <c r="AD121" s="38"/>
      <c r="AE121" s="38"/>
    </row>
    <row r="122" s="2" customFormat="1" ht="15.15" customHeight="1">
      <c r="A122" s="38"/>
      <c r="B122" s="39"/>
      <c r="C122" s="32" t="s">
        <v>28</v>
      </c>
      <c r="D122" s="38"/>
      <c r="E122" s="38"/>
      <c r="F122" s="27" t="str">
        <f>IF(E18="","",E18)</f>
        <v>Vyplň údaj</v>
      </c>
      <c r="G122" s="38"/>
      <c r="H122" s="38"/>
      <c r="I122" s="32" t="s">
        <v>33</v>
      </c>
      <c r="J122" s="36" t="str">
        <f>E24</f>
        <v xml:space="preserve"> </v>
      </c>
      <c r="K122" s="38"/>
      <c r="L122" s="55"/>
      <c r="S122" s="38"/>
      <c r="T122" s="38"/>
      <c r="U122" s="38"/>
      <c r="V122" s="38"/>
      <c r="W122" s="38"/>
      <c r="X122" s="38"/>
      <c r="Y122" s="38"/>
      <c r="Z122" s="38"/>
      <c r="AA122" s="38"/>
      <c r="AB122" s="38"/>
      <c r="AC122" s="38"/>
      <c r="AD122" s="38"/>
      <c r="AE122" s="38"/>
    </row>
    <row r="123" s="2" customFormat="1" ht="10.32" customHeight="1">
      <c r="A123" s="38"/>
      <c r="B123" s="39"/>
      <c r="C123" s="38"/>
      <c r="D123" s="38"/>
      <c r="E123" s="38"/>
      <c r="F123" s="38"/>
      <c r="G123" s="38"/>
      <c r="H123" s="38"/>
      <c r="I123" s="38"/>
      <c r="J123" s="38"/>
      <c r="K123" s="38"/>
      <c r="L123" s="55"/>
      <c r="S123" s="38"/>
      <c r="T123" s="38"/>
      <c r="U123" s="38"/>
      <c r="V123" s="38"/>
      <c r="W123" s="38"/>
      <c r="X123" s="38"/>
      <c r="Y123" s="38"/>
      <c r="Z123" s="38"/>
      <c r="AA123" s="38"/>
      <c r="AB123" s="38"/>
      <c r="AC123" s="38"/>
      <c r="AD123" s="38"/>
      <c r="AE123" s="38"/>
    </row>
    <row r="124" s="11" customFormat="1" ht="29.28" customHeight="1">
      <c r="A124" s="156"/>
      <c r="B124" s="157"/>
      <c r="C124" s="158" t="s">
        <v>134</v>
      </c>
      <c r="D124" s="159" t="s">
        <v>62</v>
      </c>
      <c r="E124" s="159" t="s">
        <v>58</v>
      </c>
      <c r="F124" s="159" t="s">
        <v>59</v>
      </c>
      <c r="G124" s="159" t="s">
        <v>135</v>
      </c>
      <c r="H124" s="159" t="s">
        <v>136</v>
      </c>
      <c r="I124" s="159" t="s">
        <v>137</v>
      </c>
      <c r="J124" s="159" t="s">
        <v>123</v>
      </c>
      <c r="K124" s="160" t="s">
        <v>138</v>
      </c>
      <c r="L124" s="161"/>
      <c r="M124" s="86" t="s">
        <v>1</v>
      </c>
      <c r="N124" s="87" t="s">
        <v>41</v>
      </c>
      <c r="O124" s="87" t="s">
        <v>139</v>
      </c>
      <c r="P124" s="87" t="s">
        <v>140</v>
      </c>
      <c r="Q124" s="87" t="s">
        <v>141</v>
      </c>
      <c r="R124" s="87" t="s">
        <v>142</v>
      </c>
      <c r="S124" s="87" t="s">
        <v>143</v>
      </c>
      <c r="T124" s="88" t="s">
        <v>144</v>
      </c>
      <c r="U124" s="156"/>
      <c r="V124" s="156"/>
      <c r="W124" s="156"/>
      <c r="X124" s="156"/>
      <c r="Y124" s="156"/>
      <c r="Z124" s="156"/>
      <c r="AA124" s="156"/>
      <c r="AB124" s="156"/>
      <c r="AC124" s="156"/>
      <c r="AD124" s="156"/>
      <c r="AE124" s="156"/>
    </row>
    <row r="125" s="2" customFormat="1" ht="22.8" customHeight="1">
      <c r="A125" s="38"/>
      <c r="B125" s="39"/>
      <c r="C125" s="93" t="s">
        <v>145</v>
      </c>
      <c r="D125" s="38"/>
      <c r="E125" s="38"/>
      <c r="F125" s="38"/>
      <c r="G125" s="38"/>
      <c r="H125" s="38"/>
      <c r="I125" s="38"/>
      <c r="J125" s="162">
        <f>BK125</f>
        <v>0</v>
      </c>
      <c r="K125" s="38"/>
      <c r="L125" s="39"/>
      <c r="M125" s="89"/>
      <c r="N125" s="73"/>
      <c r="O125" s="90"/>
      <c r="P125" s="163">
        <f>P126+P129+P137+P144+P150+P157+P161+P167</f>
        <v>0</v>
      </c>
      <c r="Q125" s="90"/>
      <c r="R125" s="163">
        <f>R126+R129+R137+R144+R150+R157+R161+R167</f>
        <v>0</v>
      </c>
      <c r="S125" s="90"/>
      <c r="T125" s="164">
        <f>T126+T129+T137+T144+T150+T157+T161+T167</f>
        <v>0</v>
      </c>
      <c r="U125" s="38"/>
      <c r="V125" s="38"/>
      <c r="W125" s="38"/>
      <c r="X125" s="38"/>
      <c r="Y125" s="38"/>
      <c r="Z125" s="38"/>
      <c r="AA125" s="38"/>
      <c r="AB125" s="38"/>
      <c r="AC125" s="38"/>
      <c r="AD125" s="38"/>
      <c r="AE125" s="38"/>
      <c r="AT125" s="19" t="s">
        <v>76</v>
      </c>
      <c r="AU125" s="19" t="s">
        <v>125</v>
      </c>
      <c r="BK125" s="165">
        <f>BK126+BK129+BK137+BK144+BK150+BK157+BK161+BK167</f>
        <v>0</v>
      </c>
    </row>
    <row r="126" s="12" customFormat="1" ht="25.92" customHeight="1">
      <c r="A126" s="12"/>
      <c r="B126" s="166"/>
      <c r="C126" s="12"/>
      <c r="D126" s="167" t="s">
        <v>76</v>
      </c>
      <c r="E126" s="168" t="s">
        <v>77</v>
      </c>
      <c r="F126" s="168" t="s">
        <v>426</v>
      </c>
      <c r="G126" s="12"/>
      <c r="H126" s="12"/>
      <c r="I126" s="169"/>
      <c r="J126" s="170">
        <f>BK126</f>
        <v>0</v>
      </c>
      <c r="K126" s="12"/>
      <c r="L126" s="166"/>
      <c r="M126" s="171"/>
      <c r="N126" s="172"/>
      <c r="O126" s="172"/>
      <c r="P126" s="173">
        <f>SUM(P127:P128)</f>
        <v>0</v>
      </c>
      <c r="Q126" s="172"/>
      <c r="R126" s="173">
        <f>SUM(R127:R128)</f>
        <v>0</v>
      </c>
      <c r="S126" s="172"/>
      <c r="T126" s="174">
        <f>SUM(T127:T128)</f>
        <v>0</v>
      </c>
      <c r="U126" s="12"/>
      <c r="V126" s="12"/>
      <c r="W126" s="12"/>
      <c r="X126" s="12"/>
      <c r="Y126" s="12"/>
      <c r="Z126" s="12"/>
      <c r="AA126" s="12"/>
      <c r="AB126" s="12"/>
      <c r="AC126" s="12"/>
      <c r="AD126" s="12"/>
      <c r="AE126" s="12"/>
      <c r="AR126" s="167" t="s">
        <v>85</v>
      </c>
      <c r="AT126" s="175" t="s">
        <v>76</v>
      </c>
      <c r="AU126" s="175" t="s">
        <v>77</v>
      </c>
      <c r="AY126" s="167" t="s">
        <v>148</v>
      </c>
      <c r="BK126" s="176">
        <f>SUM(BK127:BK128)</f>
        <v>0</v>
      </c>
    </row>
    <row r="127" s="2" customFormat="1" ht="16.5" customHeight="1">
      <c r="A127" s="38"/>
      <c r="B127" s="179"/>
      <c r="C127" s="180" t="s">
        <v>85</v>
      </c>
      <c r="D127" s="180" t="s">
        <v>150</v>
      </c>
      <c r="E127" s="181" t="s">
        <v>427</v>
      </c>
      <c r="F127" s="182" t="s">
        <v>428</v>
      </c>
      <c r="G127" s="183" t="s">
        <v>181</v>
      </c>
      <c r="H127" s="184">
        <v>16</v>
      </c>
      <c r="I127" s="185"/>
      <c r="J127" s="186">
        <f>ROUND(I127*H127,2)</f>
        <v>0</v>
      </c>
      <c r="K127" s="182" t="s">
        <v>212</v>
      </c>
      <c r="L127" s="39"/>
      <c r="M127" s="187" t="s">
        <v>1</v>
      </c>
      <c r="N127" s="188" t="s">
        <v>42</v>
      </c>
      <c r="O127" s="77"/>
      <c r="P127" s="189">
        <f>O127*H127</f>
        <v>0</v>
      </c>
      <c r="Q127" s="189">
        <v>0</v>
      </c>
      <c r="R127" s="189">
        <f>Q127*H127</f>
        <v>0</v>
      </c>
      <c r="S127" s="189">
        <v>0</v>
      </c>
      <c r="T127" s="190">
        <f>S127*H127</f>
        <v>0</v>
      </c>
      <c r="U127" s="38"/>
      <c r="V127" s="38"/>
      <c r="W127" s="38"/>
      <c r="X127" s="38"/>
      <c r="Y127" s="38"/>
      <c r="Z127" s="38"/>
      <c r="AA127" s="38"/>
      <c r="AB127" s="38"/>
      <c r="AC127" s="38"/>
      <c r="AD127" s="38"/>
      <c r="AE127" s="38"/>
      <c r="AR127" s="191" t="s">
        <v>155</v>
      </c>
      <c r="AT127" s="191" t="s">
        <v>150</v>
      </c>
      <c r="AU127" s="191" t="s">
        <v>85</v>
      </c>
      <c r="AY127" s="19" t="s">
        <v>148</v>
      </c>
      <c r="BE127" s="192">
        <f>IF(N127="základní",J127,0)</f>
        <v>0</v>
      </c>
      <c r="BF127" s="192">
        <f>IF(N127="snížená",J127,0)</f>
        <v>0</v>
      </c>
      <c r="BG127" s="192">
        <f>IF(N127="zákl. přenesená",J127,0)</f>
        <v>0</v>
      </c>
      <c r="BH127" s="192">
        <f>IF(N127="sníž. přenesená",J127,0)</f>
        <v>0</v>
      </c>
      <c r="BI127" s="192">
        <f>IF(N127="nulová",J127,0)</f>
        <v>0</v>
      </c>
      <c r="BJ127" s="19" t="s">
        <v>85</v>
      </c>
      <c r="BK127" s="192">
        <f>ROUND(I127*H127,2)</f>
        <v>0</v>
      </c>
      <c r="BL127" s="19" t="s">
        <v>155</v>
      </c>
      <c r="BM127" s="191" t="s">
        <v>429</v>
      </c>
    </row>
    <row r="128" s="2" customFormat="1" ht="16.5" customHeight="1">
      <c r="A128" s="38"/>
      <c r="B128" s="179"/>
      <c r="C128" s="180" t="s">
        <v>87</v>
      </c>
      <c r="D128" s="180" t="s">
        <v>150</v>
      </c>
      <c r="E128" s="181" t="s">
        <v>430</v>
      </c>
      <c r="F128" s="182" t="s">
        <v>431</v>
      </c>
      <c r="G128" s="183" t="s">
        <v>181</v>
      </c>
      <c r="H128" s="184">
        <v>102</v>
      </c>
      <c r="I128" s="185"/>
      <c r="J128" s="186">
        <f>ROUND(I128*H128,2)</f>
        <v>0</v>
      </c>
      <c r="K128" s="182" t="s">
        <v>212</v>
      </c>
      <c r="L128" s="39"/>
      <c r="M128" s="187" t="s">
        <v>1</v>
      </c>
      <c r="N128" s="188" t="s">
        <v>42</v>
      </c>
      <c r="O128" s="77"/>
      <c r="P128" s="189">
        <f>O128*H128</f>
        <v>0</v>
      </c>
      <c r="Q128" s="189">
        <v>0</v>
      </c>
      <c r="R128" s="189">
        <f>Q128*H128</f>
        <v>0</v>
      </c>
      <c r="S128" s="189">
        <v>0</v>
      </c>
      <c r="T128" s="190">
        <f>S128*H128</f>
        <v>0</v>
      </c>
      <c r="U128" s="38"/>
      <c r="V128" s="38"/>
      <c r="W128" s="38"/>
      <c r="X128" s="38"/>
      <c r="Y128" s="38"/>
      <c r="Z128" s="38"/>
      <c r="AA128" s="38"/>
      <c r="AB128" s="38"/>
      <c r="AC128" s="38"/>
      <c r="AD128" s="38"/>
      <c r="AE128" s="38"/>
      <c r="AR128" s="191" t="s">
        <v>155</v>
      </c>
      <c r="AT128" s="191" t="s">
        <v>150</v>
      </c>
      <c r="AU128" s="191" t="s">
        <v>85</v>
      </c>
      <c r="AY128" s="19" t="s">
        <v>148</v>
      </c>
      <c r="BE128" s="192">
        <f>IF(N128="základní",J128,0)</f>
        <v>0</v>
      </c>
      <c r="BF128" s="192">
        <f>IF(N128="snížená",J128,0)</f>
        <v>0</v>
      </c>
      <c r="BG128" s="192">
        <f>IF(N128="zákl. přenesená",J128,0)</f>
        <v>0</v>
      </c>
      <c r="BH128" s="192">
        <f>IF(N128="sníž. přenesená",J128,0)</f>
        <v>0</v>
      </c>
      <c r="BI128" s="192">
        <f>IF(N128="nulová",J128,0)</f>
        <v>0</v>
      </c>
      <c r="BJ128" s="19" t="s">
        <v>85</v>
      </c>
      <c r="BK128" s="192">
        <f>ROUND(I128*H128,2)</f>
        <v>0</v>
      </c>
      <c r="BL128" s="19" t="s">
        <v>155</v>
      </c>
      <c r="BM128" s="191" t="s">
        <v>432</v>
      </c>
    </row>
    <row r="129" s="12" customFormat="1" ht="25.92" customHeight="1">
      <c r="A129" s="12"/>
      <c r="B129" s="166"/>
      <c r="C129" s="12"/>
      <c r="D129" s="167" t="s">
        <v>76</v>
      </c>
      <c r="E129" s="168" t="s">
        <v>214</v>
      </c>
      <c r="F129" s="168" t="s">
        <v>433</v>
      </c>
      <c r="G129" s="12"/>
      <c r="H129" s="12"/>
      <c r="I129" s="169"/>
      <c r="J129" s="170">
        <f>BK129</f>
        <v>0</v>
      </c>
      <c r="K129" s="12"/>
      <c r="L129" s="166"/>
      <c r="M129" s="171"/>
      <c r="N129" s="172"/>
      <c r="O129" s="172"/>
      <c r="P129" s="173">
        <f>SUM(P130:P136)</f>
        <v>0</v>
      </c>
      <c r="Q129" s="172"/>
      <c r="R129" s="173">
        <f>SUM(R130:R136)</f>
        <v>0</v>
      </c>
      <c r="S129" s="172"/>
      <c r="T129" s="174">
        <f>SUM(T130:T136)</f>
        <v>0</v>
      </c>
      <c r="U129" s="12"/>
      <c r="V129" s="12"/>
      <c r="W129" s="12"/>
      <c r="X129" s="12"/>
      <c r="Y129" s="12"/>
      <c r="Z129" s="12"/>
      <c r="AA129" s="12"/>
      <c r="AB129" s="12"/>
      <c r="AC129" s="12"/>
      <c r="AD129" s="12"/>
      <c r="AE129" s="12"/>
      <c r="AR129" s="167" t="s">
        <v>85</v>
      </c>
      <c r="AT129" s="175" t="s">
        <v>76</v>
      </c>
      <c r="AU129" s="175" t="s">
        <v>77</v>
      </c>
      <c r="AY129" s="167" t="s">
        <v>148</v>
      </c>
      <c r="BK129" s="176">
        <f>SUM(BK130:BK136)</f>
        <v>0</v>
      </c>
    </row>
    <row r="130" s="2" customFormat="1" ht="16.5" customHeight="1">
      <c r="A130" s="38"/>
      <c r="B130" s="179"/>
      <c r="C130" s="180" t="s">
        <v>163</v>
      </c>
      <c r="D130" s="180" t="s">
        <v>150</v>
      </c>
      <c r="E130" s="181" t="s">
        <v>434</v>
      </c>
      <c r="F130" s="182" t="s">
        <v>435</v>
      </c>
      <c r="G130" s="183" t="s">
        <v>436</v>
      </c>
      <c r="H130" s="184">
        <v>5</v>
      </c>
      <c r="I130" s="185"/>
      <c r="J130" s="186">
        <f>ROUND(I130*H130,2)</f>
        <v>0</v>
      </c>
      <c r="K130" s="182" t="s">
        <v>212</v>
      </c>
      <c r="L130" s="39"/>
      <c r="M130" s="187" t="s">
        <v>1</v>
      </c>
      <c r="N130" s="188" t="s">
        <v>42</v>
      </c>
      <c r="O130" s="77"/>
      <c r="P130" s="189">
        <f>O130*H130</f>
        <v>0</v>
      </c>
      <c r="Q130" s="189">
        <v>0</v>
      </c>
      <c r="R130" s="189">
        <f>Q130*H130</f>
        <v>0</v>
      </c>
      <c r="S130" s="189">
        <v>0</v>
      </c>
      <c r="T130" s="190">
        <f>S130*H130</f>
        <v>0</v>
      </c>
      <c r="U130" s="38"/>
      <c r="V130" s="38"/>
      <c r="W130" s="38"/>
      <c r="X130" s="38"/>
      <c r="Y130" s="38"/>
      <c r="Z130" s="38"/>
      <c r="AA130" s="38"/>
      <c r="AB130" s="38"/>
      <c r="AC130" s="38"/>
      <c r="AD130" s="38"/>
      <c r="AE130" s="38"/>
      <c r="AR130" s="191" t="s">
        <v>155</v>
      </c>
      <c r="AT130" s="191" t="s">
        <v>150</v>
      </c>
      <c r="AU130" s="191" t="s">
        <v>85</v>
      </c>
      <c r="AY130" s="19" t="s">
        <v>148</v>
      </c>
      <c r="BE130" s="192">
        <f>IF(N130="základní",J130,0)</f>
        <v>0</v>
      </c>
      <c r="BF130" s="192">
        <f>IF(N130="snížená",J130,0)</f>
        <v>0</v>
      </c>
      <c r="BG130" s="192">
        <f>IF(N130="zákl. přenesená",J130,0)</f>
        <v>0</v>
      </c>
      <c r="BH130" s="192">
        <f>IF(N130="sníž. přenesená",J130,0)</f>
        <v>0</v>
      </c>
      <c r="BI130" s="192">
        <f>IF(N130="nulová",J130,0)</f>
        <v>0</v>
      </c>
      <c r="BJ130" s="19" t="s">
        <v>85</v>
      </c>
      <c r="BK130" s="192">
        <f>ROUND(I130*H130,2)</f>
        <v>0</v>
      </c>
      <c r="BL130" s="19" t="s">
        <v>155</v>
      </c>
      <c r="BM130" s="191" t="s">
        <v>437</v>
      </c>
    </row>
    <row r="131" s="2" customFormat="1" ht="16.5" customHeight="1">
      <c r="A131" s="38"/>
      <c r="B131" s="179"/>
      <c r="C131" s="180" t="s">
        <v>155</v>
      </c>
      <c r="D131" s="180" t="s">
        <v>150</v>
      </c>
      <c r="E131" s="181" t="s">
        <v>438</v>
      </c>
      <c r="F131" s="182" t="s">
        <v>439</v>
      </c>
      <c r="G131" s="183" t="s">
        <v>440</v>
      </c>
      <c r="H131" s="184">
        <v>1</v>
      </c>
      <c r="I131" s="185"/>
      <c r="J131" s="186">
        <f>ROUND(I131*H131,2)</f>
        <v>0</v>
      </c>
      <c r="K131" s="182" t="s">
        <v>212</v>
      </c>
      <c r="L131" s="39"/>
      <c r="M131" s="187" t="s">
        <v>1</v>
      </c>
      <c r="N131" s="188" t="s">
        <v>42</v>
      </c>
      <c r="O131" s="77"/>
      <c r="P131" s="189">
        <f>O131*H131</f>
        <v>0</v>
      </c>
      <c r="Q131" s="189">
        <v>0</v>
      </c>
      <c r="R131" s="189">
        <f>Q131*H131</f>
        <v>0</v>
      </c>
      <c r="S131" s="189">
        <v>0</v>
      </c>
      <c r="T131" s="190">
        <f>S131*H131</f>
        <v>0</v>
      </c>
      <c r="U131" s="38"/>
      <c r="V131" s="38"/>
      <c r="W131" s="38"/>
      <c r="X131" s="38"/>
      <c r="Y131" s="38"/>
      <c r="Z131" s="38"/>
      <c r="AA131" s="38"/>
      <c r="AB131" s="38"/>
      <c r="AC131" s="38"/>
      <c r="AD131" s="38"/>
      <c r="AE131" s="38"/>
      <c r="AR131" s="191" t="s">
        <v>155</v>
      </c>
      <c r="AT131" s="191" t="s">
        <v>150</v>
      </c>
      <c r="AU131" s="191" t="s">
        <v>85</v>
      </c>
      <c r="AY131" s="19" t="s">
        <v>148</v>
      </c>
      <c r="BE131" s="192">
        <f>IF(N131="základní",J131,0)</f>
        <v>0</v>
      </c>
      <c r="BF131" s="192">
        <f>IF(N131="snížená",J131,0)</f>
        <v>0</v>
      </c>
      <c r="BG131" s="192">
        <f>IF(N131="zákl. přenesená",J131,0)</f>
        <v>0</v>
      </c>
      <c r="BH131" s="192">
        <f>IF(N131="sníž. přenesená",J131,0)</f>
        <v>0</v>
      </c>
      <c r="BI131" s="192">
        <f>IF(N131="nulová",J131,0)</f>
        <v>0</v>
      </c>
      <c r="BJ131" s="19" t="s">
        <v>85</v>
      </c>
      <c r="BK131" s="192">
        <f>ROUND(I131*H131,2)</f>
        <v>0</v>
      </c>
      <c r="BL131" s="19" t="s">
        <v>155</v>
      </c>
      <c r="BM131" s="191" t="s">
        <v>441</v>
      </c>
    </row>
    <row r="132" s="2" customFormat="1" ht="16.5" customHeight="1">
      <c r="A132" s="38"/>
      <c r="B132" s="179"/>
      <c r="C132" s="180" t="s">
        <v>168</v>
      </c>
      <c r="D132" s="180" t="s">
        <v>150</v>
      </c>
      <c r="E132" s="181" t="s">
        <v>442</v>
      </c>
      <c r="F132" s="182" t="s">
        <v>443</v>
      </c>
      <c r="G132" s="183" t="s">
        <v>444</v>
      </c>
      <c r="H132" s="184">
        <v>110</v>
      </c>
      <c r="I132" s="185"/>
      <c r="J132" s="186">
        <f>ROUND(I132*H132,2)</f>
        <v>0</v>
      </c>
      <c r="K132" s="182" t="s">
        <v>212</v>
      </c>
      <c r="L132" s="39"/>
      <c r="M132" s="187" t="s">
        <v>1</v>
      </c>
      <c r="N132" s="188" t="s">
        <v>42</v>
      </c>
      <c r="O132" s="77"/>
      <c r="P132" s="189">
        <f>O132*H132</f>
        <v>0</v>
      </c>
      <c r="Q132" s="189">
        <v>0</v>
      </c>
      <c r="R132" s="189">
        <f>Q132*H132</f>
        <v>0</v>
      </c>
      <c r="S132" s="189">
        <v>0</v>
      </c>
      <c r="T132" s="190">
        <f>S132*H132</f>
        <v>0</v>
      </c>
      <c r="U132" s="38"/>
      <c r="V132" s="38"/>
      <c r="W132" s="38"/>
      <c r="X132" s="38"/>
      <c r="Y132" s="38"/>
      <c r="Z132" s="38"/>
      <c r="AA132" s="38"/>
      <c r="AB132" s="38"/>
      <c r="AC132" s="38"/>
      <c r="AD132" s="38"/>
      <c r="AE132" s="38"/>
      <c r="AR132" s="191" t="s">
        <v>155</v>
      </c>
      <c r="AT132" s="191" t="s">
        <v>150</v>
      </c>
      <c r="AU132" s="191" t="s">
        <v>85</v>
      </c>
      <c r="AY132" s="19" t="s">
        <v>148</v>
      </c>
      <c r="BE132" s="192">
        <f>IF(N132="základní",J132,0)</f>
        <v>0</v>
      </c>
      <c r="BF132" s="192">
        <f>IF(N132="snížená",J132,0)</f>
        <v>0</v>
      </c>
      <c r="BG132" s="192">
        <f>IF(N132="zákl. přenesená",J132,0)</f>
        <v>0</v>
      </c>
      <c r="BH132" s="192">
        <f>IF(N132="sníž. přenesená",J132,0)</f>
        <v>0</v>
      </c>
      <c r="BI132" s="192">
        <f>IF(N132="nulová",J132,0)</f>
        <v>0</v>
      </c>
      <c r="BJ132" s="19" t="s">
        <v>85</v>
      </c>
      <c r="BK132" s="192">
        <f>ROUND(I132*H132,2)</f>
        <v>0</v>
      </c>
      <c r="BL132" s="19" t="s">
        <v>155</v>
      </c>
      <c r="BM132" s="191" t="s">
        <v>445</v>
      </c>
    </row>
    <row r="133" s="2" customFormat="1">
      <c r="A133" s="38"/>
      <c r="B133" s="39"/>
      <c r="C133" s="38"/>
      <c r="D133" s="194" t="s">
        <v>183</v>
      </c>
      <c r="E133" s="38"/>
      <c r="F133" s="210" t="s">
        <v>446</v>
      </c>
      <c r="G133" s="38"/>
      <c r="H133" s="38"/>
      <c r="I133" s="211"/>
      <c r="J133" s="38"/>
      <c r="K133" s="38"/>
      <c r="L133" s="39"/>
      <c r="M133" s="212"/>
      <c r="N133" s="213"/>
      <c r="O133" s="77"/>
      <c r="P133" s="77"/>
      <c r="Q133" s="77"/>
      <c r="R133" s="77"/>
      <c r="S133" s="77"/>
      <c r="T133" s="78"/>
      <c r="U133" s="38"/>
      <c r="V133" s="38"/>
      <c r="W133" s="38"/>
      <c r="X133" s="38"/>
      <c r="Y133" s="38"/>
      <c r="Z133" s="38"/>
      <c r="AA133" s="38"/>
      <c r="AB133" s="38"/>
      <c r="AC133" s="38"/>
      <c r="AD133" s="38"/>
      <c r="AE133" s="38"/>
      <c r="AT133" s="19" t="s">
        <v>183</v>
      </c>
      <c r="AU133" s="19" t="s">
        <v>85</v>
      </c>
    </row>
    <row r="134" s="2" customFormat="1" ht="16.5" customHeight="1">
      <c r="A134" s="38"/>
      <c r="B134" s="179"/>
      <c r="C134" s="180" t="s">
        <v>173</v>
      </c>
      <c r="D134" s="180" t="s">
        <v>150</v>
      </c>
      <c r="E134" s="181" t="s">
        <v>447</v>
      </c>
      <c r="F134" s="182" t="s">
        <v>448</v>
      </c>
      <c r="G134" s="183" t="s">
        <v>436</v>
      </c>
      <c r="H134" s="184">
        <v>5</v>
      </c>
      <c r="I134" s="185"/>
      <c r="J134" s="186">
        <f>ROUND(I134*H134,2)</f>
        <v>0</v>
      </c>
      <c r="K134" s="182" t="s">
        <v>212</v>
      </c>
      <c r="L134" s="39"/>
      <c r="M134" s="187" t="s">
        <v>1</v>
      </c>
      <c r="N134" s="188" t="s">
        <v>42</v>
      </c>
      <c r="O134" s="77"/>
      <c r="P134" s="189">
        <f>O134*H134</f>
        <v>0</v>
      </c>
      <c r="Q134" s="189">
        <v>0</v>
      </c>
      <c r="R134" s="189">
        <f>Q134*H134</f>
        <v>0</v>
      </c>
      <c r="S134" s="189">
        <v>0</v>
      </c>
      <c r="T134" s="190">
        <f>S134*H134</f>
        <v>0</v>
      </c>
      <c r="U134" s="38"/>
      <c r="V134" s="38"/>
      <c r="W134" s="38"/>
      <c r="X134" s="38"/>
      <c r="Y134" s="38"/>
      <c r="Z134" s="38"/>
      <c r="AA134" s="38"/>
      <c r="AB134" s="38"/>
      <c r="AC134" s="38"/>
      <c r="AD134" s="38"/>
      <c r="AE134" s="38"/>
      <c r="AR134" s="191" t="s">
        <v>155</v>
      </c>
      <c r="AT134" s="191" t="s">
        <v>150</v>
      </c>
      <c r="AU134" s="191" t="s">
        <v>85</v>
      </c>
      <c r="AY134" s="19" t="s">
        <v>148</v>
      </c>
      <c r="BE134" s="192">
        <f>IF(N134="základní",J134,0)</f>
        <v>0</v>
      </c>
      <c r="BF134" s="192">
        <f>IF(N134="snížená",J134,0)</f>
        <v>0</v>
      </c>
      <c r="BG134" s="192">
        <f>IF(N134="zákl. přenesená",J134,0)</f>
        <v>0</v>
      </c>
      <c r="BH134" s="192">
        <f>IF(N134="sníž. přenesená",J134,0)</f>
        <v>0</v>
      </c>
      <c r="BI134" s="192">
        <f>IF(N134="nulová",J134,0)</f>
        <v>0</v>
      </c>
      <c r="BJ134" s="19" t="s">
        <v>85</v>
      </c>
      <c r="BK134" s="192">
        <f>ROUND(I134*H134,2)</f>
        <v>0</v>
      </c>
      <c r="BL134" s="19" t="s">
        <v>155</v>
      </c>
      <c r="BM134" s="191" t="s">
        <v>449</v>
      </c>
    </row>
    <row r="135" s="2" customFormat="1" ht="16.5" customHeight="1">
      <c r="A135" s="38"/>
      <c r="B135" s="179"/>
      <c r="C135" s="180" t="s">
        <v>178</v>
      </c>
      <c r="D135" s="180" t="s">
        <v>150</v>
      </c>
      <c r="E135" s="181" t="s">
        <v>450</v>
      </c>
      <c r="F135" s="182" t="s">
        <v>451</v>
      </c>
      <c r="G135" s="183" t="s">
        <v>436</v>
      </c>
      <c r="H135" s="184">
        <v>12</v>
      </c>
      <c r="I135" s="185"/>
      <c r="J135" s="186">
        <f>ROUND(I135*H135,2)</f>
        <v>0</v>
      </c>
      <c r="K135" s="182" t="s">
        <v>212</v>
      </c>
      <c r="L135" s="39"/>
      <c r="M135" s="187" t="s">
        <v>1</v>
      </c>
      <c r="N135" s="188" t="s">
        <v>42</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155</v>
      </c>
      <c r="AT135" s="191" t="s">
        <v>150</v>
      </c>
      <c r="AU135" s="191" t="s">
        <v>85</v>
      </c>
      <c r="AY135" s="19" t="s">
        <v>148</v>
      </c>
      <c r="BE135" s="192">
        <f>IF(N135="základní",J135,0)</f>
        <v>0</v>
      </c>
      <c r="BF135" s="192">
        <f>IF(N135="snížená",J135,0)</f>
        <v>0</v>
      </c>
      <c r="BG135" s="192">
        <f>IF(N135="zákl. přenesená",J135,0)</f>
        <v>0</v>
      </c>
      <c r="BH135" s="192">
        <f>IF(N135="sníž. přenesená",J135,0)</f>
        <v>0</v>
      </c>
      <c r="BI135" s="192">
        <f>IF(N135="nulová",J135,0)</f>
        <v>0</v>
      </c>
      <c r="BJ135" s="19" t="s">
        <v>85</v>
      </c>
      <c r="BK135" s="192">
        <f>ROUND(I135*H135,2)</f>
        <v>0</v>
      </c>
      <c r="BL135" s="19" t="s">
        <v>155</v>
      </c>
      <c r="BM135" s="191" t="s">
        <v>452</v>
      </c>
    </row>
    <row r="136" s="2" customFormat="1" ht="16.5" customHeight="1">
      <c r="A136" s="38"/>
      <c r="B136" s="179"/>
      <c r="C136" s="180" t="s">
        <v>186</v>
      </c>
      <c r="D136" s="180" t="s">
        <v>150</v>
      </c>
      <c r="E136" s="181" t="s">
        <v>453</v>
      </c>
      <c r="F136" s="182" t="s">
        <v>454</v>
      </c>
      <c r="G136" s="183" t="s">
        <v>436</v>
      </c>
      <c r="H136" s="184">
        <v>8</v>
      </c>
      <c r="I136" s="185"/>
      <c r="J136" s="186">
        <f>ROUND(I136*H136,2)</f>
        <v>0</v>
      </c>
      <c r="K136" s="182" t="s">
        <v>212</v>
      </c>
      <c r="L136" s="39"/>
      <c r="M136" s="187" t="s">
        <v>1</v>
      </c>
      <c r="N136" s="188" t="s">
        <v>42</v>
      </c>
      <c r="O136" s="77"/>
      <c r="P136" s="189">
        <f>O136*H136</f>
        <v>0</v>
      </c>
      <c r="Q136" s="189">
        <v>0</v>
      </c>
      <c r="R136" s="189">
        <f>Q136*H136</f>
        <v>0</v>
      </c>
      <c r="S136" s="189">
        <v>0</v>
      </c>
      <c r="T136" s="190">
        <f>S136*H136</f>
        <v>0</v>
      </c>
      <c r="U136" s="38"/>
      <c r="V136" s="38"/>
      <c r="W136" s="38"/>
      <c r="X136" s="38"/>
      <c r="Y136" s="38"/>
      <c r="Z136" s="38"/>
      <c r="AA136" s="38"/>
      <c r="AB136" s="38"/>
      <c r="AC136" s="38"/>
      <c r="AD136" s="38"/>
      <c r="AE136" s="38"/>
      <c r="AR136" s="191" t="s">
        <v>155</v>
      </c>
      <c r="AT136" s="191" t="s">
        <v>150</v>
      </c>
      <c r="AU136" s="191" t="s">
        <v>85</v>
      </c>
      <c r="AY136" s="19" t="s">
        <v>148</v>
      </c>
      <c r="BE136" s="192">
        <f>IF(N136="základní",J136,0)</f>
        <v>0</v>
      </c>
      <c r="BF136" s="192">
        <f>IF(N136="snížená",J136,0)</f>
        <v>0</v>
      </c>
      <c r="BG136" s="192">
        <f>IF(N136="zákl. přenesená",J136,0)</f>
        <v>0</v>
      </c>
      <c r="BH136" s="192">
        <f>IF(N136="sníž. přenesená",J136,0)</f>
        <v>0</v>
      </c>
      <c r="BI136" s="192">
        <f>IF(N136="nulová",J136,0)</f>
        <v>0</v>
      </c>
      <c r="BJ136" s="19" t="s">
        <v>85</v>
      </c>
      <c r="BK136" s="192">
        <f>ROUND(I136*H136,2)</f>
        <v>0</v>
      </c>
      <c r="BL136" s="19" t="s">
        <v>155</v>
      </c>
      <c r="BM136" s="191" t="s">
        <v>455</v>
      </c>
    </row>
    <row r="137" s="12" customFormat="1" ht="25.92" customHeight="1">
      <c r="A137" s="12"/>
      <c r="B137" s="166"/>
      <c r="C137" s="12"/>
      <c r="D137" s="167" t="s">
        <v>76</v>
      </c>
      <c r="E137" s="168" t="s">
        <v>87</v>
      </c>
      <c r="F137" s="168" t="s">
        <v>456</v>
      </c>
      <c r="G137" s="12"/>
      <c r="H137" s="12"/>
      <c r="I137" s="169"/>
      <c r="J137" s="170">
        <f>BK137</f>
        <v>0</v>
      </c>
      <c r="K137" s="12"/>
      <c r="L137" s="166"/>
      <c r="M137" s="171"/>
      <c r="N137" s="172"/>
      <c r="O137" s="172"/>
      <c r="P137" s="173">
        <f>SUM(P138:P143)</f>
        <v>0</v>
      </c>
      <c r="Q137" s="172"/>
      <c r="R137" s="173">
        <f>SUM(R138:R143)</f>
        <v>0</v>
      </c>
      <c r="S137" s="172"/>
      <c r="T137" s="174">
        <f>SUM(T138:T143)</f>
        <v>0</v>
      </c>
      <c r="U137" s="12"/>
      <c r="V137" s="12"/>
      <c r="W137" s="12"/>
      <c r="X137" s="12"/>
      <c r="Y137" s="12"/>
      <c r="Z137" s="12"/>
      <c r="AA137" s="12"/>
      <c r="AB137" s="12"/>
      <c r="AC137" s="12"/>
      <c r="AD137" s="12"/>
      <c r="AE137" s="12"/>
      <c r="AR137" s="167" t="s">
        <v>85</v>
      </c>
      <c r="AT137" s="175" t="s">
        <v>76</v>
      </c>
      <c r="AU137" s="175" t="s">
        <v>77</v>
      </c>
      <c r="AY137" s="167" t="s">
        <v>148</v>
      </c>
      <c r="BK137" s="176">
        <f>SUM(BK138:BK143)</f>
        <v>0</v>
      </c>
    </row>
    <row r="138" s="2" customFormat="1" ht="16.5" customHeight="1">
      <c r="A138" s="38"/>
      <c r="B138" s="179"/>
      <c r="C138" s="180" t="s">
        <v>192</v>
      </c>
      <c r="D138" s="180" t="s">
        <v>150</v>
      </c>
      <c r="E138" s="181" t="s">
        <v>457</v>
      </c>
      <c r="F138" s="182" t="s">
        <v>458</v>
      </c>
      <c r="G138" s="183" t="s">
        <v>181</v>
      </c>
      <c r="H138" s="184">
        <v>40</v>
      </c>
      <c r="I138" s="185"/>
      <c r="J138" s="186">
        <f>ROUND(I138*H138,2)</f>
        <v>0</v>
      </c>
      <c r="K138" s="182" t="s">
        <v>212</v>
      </c>
      <c r="L138" s="39"/>
      <c r="M138" s="187" t="s">
        <v>1</v>
      </c>
      <c r="N138" s="188" t="s">
        <v>42</v>
      </c>
      <c r="O138" s="77"/>
      <c r="P138" s="189">
        <f>O138*H138</f>
        <v>0</v>
      </c>
      <c r="Q138" s="189">
        <v>0</v>
      </c>
      <c r="R138" s="189">
        <f>Q138*H138</f>
        <v>0</v>
      </c>
      <c r="S138" s="189">
        <v>0</v>
      </c>
      <c r="T138" s="190">
        <f>S138*H138</f>
        <v>0</v>
      </c>
      <c r="U138" s="38"/>
      <c r="V138" s="38"/>
      <c r="W138" s="38"/>
      <c r="X138" s="38"/>
      <c r="Y138" s="38"/>
      <c r="Z138" s="38"/>
      <c r="AA138" s="38"/>
      <c r="AB138" s="38"/>
      <c r="AC138" s="38"/>
      <c r="AD138" s="38"/>
      <c r="AE138" s="38"/>
      <c r="AR138" s="191" t="s">
        <v>155</v>
      </c>
      <c r="AT138" s="191" t="s">
        <v>150</v>
      </c>
      <c r="AU138" s="191" t="s">
        <v>85</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155</v>
      </c>
      <c r="BM138" s="191" t="s">
        <v>459</v>
      </c>
    </row>
    <row r="139" s="2" customFormat="1" ht="16.5" customHeight="1">
      <c r="A139" s="38"/>
      <c r="B139" s="179"/>
      <c r="C139" s="180" t="s">
        <v>201</v>
      </c>
      <c r="D139" s="180" t="s">
        <v>150</v>
      </c>
      <c r="E139" s="181" t="s">
        <v>460</v>
      </c>
      <c r="F139" s="182" t="s">
        <v>461</v>
      </c>
      <c r="G139" s="183" t="s">
        <v>181</v>
      </c>
      <c r="H139" s="184">
        <v>20</v>
      </c>
      <c r="I139" s="185"/>
      <c r="J139" s="186">
        <f>ROUND(I139*H139,2)</f>
        <v>0</v>
      </c>
      <c r="K139" s="182" t="s">
        <v>212</v>
      </c>
      <c r="L139" s="39"/>
      <c r="M139" s="187" t="s">
        <v>1</v>
      </c>
      <c r="N139" s="188" t="s">
        <v>42</v>
      </c>
      <c r="O139" s="77"/>
      <c r="P139" s="189">
        <f>O139*H139</f>
        <v>0</v>
      </c>
      <c r="Q139" s="189">
        <v>0</v>
      </c>
      <c r="R139" s="189">
        <f>Q139*H139</f>
        <v>0</v>
      </c>
      <c r="S139" s="189">
        <v>0</v>
      </c>
      <c r="T139" s="190">
        <f>S139*H139</f>
        <v>0</v>
      </c>
      <c r="U139" s="38"/>
      <c r="V139" s="38"/>
      <c r="W139" s="38"/>
      <c r="X139" s="38"/>
      <c r="Y139" s="38"/>
      <c r="Z139" s="38"/>
      <c r="AA139" s="38"/>
      <c r="AB139" s="38"/>
      <c r="AC139" s="38"/>
      <c r="AD139" s="38"/>
      <c r="AE139" s="38"/>
      <c r="AR139" s="191" t="s">
        <v>155</v>
      </c>
      <c r="AT139" s="191" t="s">
        <v>150</v>
      </c>
      <c r="AU139" s="191" t="s">
        <v>85</v>
      </c>
      <c r="AY139" s="19" t="s">
        <v>148</v>
      </c>
      <c r="BE139" s="192">
        <f>IF(N139="základní",J139,0)</f>
        <v>0</v>
      </c>
      <c r="BF139" s="192">
        <f>IF(N139="snížená",J139,0)</f>
        <v>0</v>
      </c>
      <c r="BG139" s="192">
        <f>IF(N139="zákl. přenesená",J139,0)</f>
        <v>0</v>
      </c>
      <c r="BH139" s="192">
        <f>IF(N139="sníž. přenesená",J139,0)</f>
        <v>0</v>
      </c>
      <c r="BI139" s="192">
        <f>IF(N139="nulová",J139,0)</f>
        <v>0</v>
      </c>
      <c r="BJ139" s="19" t="s">
        <v>85</v>
      </c>
      <c r="BK139" s="192">
        <f>ROUND(I139*H139,2)</f>
        <v>0</v>
      </c>
      <c r="BL139" s="19" t="s">
        <v>155</v>
      </c>
      <c r="BM139" s="191" t="s">
        <v>462</v>
      </c>
    </row>
    <row r="140" s="2" customFormat="1" ht="16.5" customHeight="1">
      <c r="A140" s="38"/>
      <c r="B140" s="179"/>
      <c r="C140" s="180" t="s">
        <v>205</v>
      </c>
      <c r="D140" s="180" t="s">
        <v>150</v>
      </c>
      <c r="E140" s="181" t="s">
        <v>463</v>
      </c>
      <c r="F140" s="182" t="s">
        <v>464</v>
      </c>
      <c r="G140" s="183" t="s">
        <v>181</v>
      </c>
      <c r="H140" s="184">
        <v>75</v>
      </c>
      <c r="I140" s="185"/>
      <c r="J140" s="186">
        <f>ROUND(I140*H140,2)</f>
        <v>0</v>
      </c>
      <c r="K140" s="182" t="s">
        <v>212</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155</v>
      </c>
      <c r="AT140" s="191" t="s">
        <v>150</v>
      </c>
      <c r="AU140" s="191" t="s">
        <v>85</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465</v>
      </c>
    </row>
    <row r="141" s="2" customFormat="1" ht="16.5" customHeight="1">
      <c r="A141" s="38"/>
      <c r="B141" s="179"/>
      <c r="C141" s="180" t="s">
        <v>8</v>
      </c>
      <c r="D141" s="180" t="s">
        <v>150</v>
      </c>
      <c r="E141" s="181" t="s">
        <v>466</v>
      </c>
      <c r="F141" s="182" t="s">
        <v>467</v>
      </c>
      <c r="G141" s="183" t="s">
        <v>181</v>
      </c>
      <c r="H141" s="184">
        <v>150</v>
      </c>
      <c r="I141" s="185"/>
      <c r="J141" s="186">
        <f>ROUND(I141*H141,2)</f>
        <v>0</v>
      </c>
      <c r="K141" s="182" t="s">
        <v>212</v>
      </c>
      <c r="L141" s="39"/>
      <c r="M141" s="187" t="s">
        <v>1</v>
      </c>
      <c r="N141" s="188" t="s">
        <v>42</v>
      </c>
      <c r="O141" s="77"/>
      <c r="P141" s="189">
        <f>O141*H141</f>
        <v>0</v>
      </c>
      <c r="Q141" s="189">
        <v>0</v>
      </c>
      <c r="R141" s="189">
        <f>Q141*H141</f>
        <v>0</v>
      </c>
      <c r="S141" s="189">
        <v>0</v>
      </c>
      <c r="T141" s="190">
        <f>S141*H141</f>
        <v>0</v>
      </c>
      <c r="U141" s="38"/>
      <c r="V141" s="38"/>
      <c r="W141" s="38"/>
      <c r="X141" s="38"/>
      <c r="Y141" s="38"/>
      <c r="Z141" s="38"/>
      <c r="AA141" s="38"/>
      <c r="AB141" s="38"/>
      <c r="AC141" s="38"/>
      <c r="AD141" s="38"/>
      <c r="AE141" s="38"/>
      <c r="AR141" s="191" t="s">
        <v>155</v>
      </c>
      <c r="AT141" s="191" t="s">
        <v>150</v>
      </c>
      <c r="AU141" s="191" t="s">
        <v>85</v>
      </c>
      <c r="AY141" s="19" t="s">
        <v>148</v>
      </c>
      <c r="BE141" s="192">
        <f>IF(N141="základní",J141,0)</f>
        <v>0</v>
      </c>
      <c r="BF141" s="192">
        <f>IF(N141="snížená",J141,0)</f>
        <v>0</v>
      </c>
      <c r="BG141" s="192">
        <f>IF(N141="zákl. přenesená",J141,0)</f>
        <v>0</v>
      </c>
      <c r="BH141" s="192">
        <f>IF(N141="sníž. přenesená",J141,0)</f>
        <v>0</v>
      </c>
      <c r="BI141" s="192">
        <f>IF(N141="nulová",J141,0)</f>
        <v>0</v>
      </c>
      <c r="BJ141" s="19" t="s">
        <v>85</v>
      </c>
      <c r="BK141" s="192">
        <f>ROUND(I141*H141,2)</f>
        <v>0</v>
      </c>
      <c r="BL141" s="19" t="s">
        <v>155</v>
      </c>
      <c r="BM141" s="191" t="s">
        <v>468</v>
      </c>
    </row>
    <row r="142" s="2" customFormat="1" ht="16.5" customHeight="1">
      <c r="A142" s="38"/>
      <c r="B142" s="179"/>
      <c r="C142" s="180" t="s">
        <v>214</v>
      </c>
      <c r="D142" s="180" t="s">
        <v>150</v>
      </c>
      <c r="E142" s="181" t="s">
        <v>469</v>
      </c>
      <c r="F142" s="182" t="s">
        <v>470</v>
      </c>
      <c r="G142" s="183" t="s">
        <v>181</v>
      </c>
      <c r="H142" s="184">
        <v>100</v>
      </c>
      <c r="I142" s="185"/>
      <c r="J142" s="186">
        <f>ROUND(I142*H142,2)</f>
        <v>0</v>
      </c>
      <c r="K142" s="182" t="s">
        <v>212</v>
      </c>
      <c r="L142" s="39"/>
      <c r="M142" s="187" t="s">
        <v>1</v>
      </c>
      <c r="N142" s="188" t="s">
        <v>42</v>
      </c>
      <c r="O142" s="77"/>
      <c r="P142" s="189">
        <f>O142*H142</f>
        <v>0</v>
      </c>
      <c r="Q142" s="189">
        <v>0</v>
      </c>
      <c r="R142" s="189">
        <f>Q142*H142</f>
        <v>0</v>
      </c>
      <c r="S142" s="189">
        <v>0</v>
      </c>
      <c r="T142" s="190">
        <f>S142*H142</f>
        <v>0</v>
      </c>
      <c r="U142" s="38"/>
      <c r="V142" s="38"/>
      <c r="W142" s="38"/>
      <c r="X142" s="38"/>
      <c r="Y142" s="38"/>
      <c r="Z142" s="38"/>
      <c r="AA142" s="38"/>
      <c r="AB142" s="38"/>
      <c r="AC142" s="38"/>
      <c r="AD142" s="38"/>
      <c r="AE142" s="38"/>
      <c r="AR142" s="191" t="s">
        <v>155</v>
      </c>
      <c r="AT142" s="191" t="s">
        <v>150</v>
      </c>
      <c r="AU142" s="191" t="s">
        <v>85</v>
      </c>
      <c r="AY142" s="19" t="s">
        <v>148</v>
      </c>
      <c r="BE142" s="192">
        <f>IF(N142="základní",J142,0)</f>
        <v>0</v>
      </c>
      <c r="BF142" s="192">
        <f>IF(N142="snížená",J142,0)</f>
        <v>0</v>
      </c>
      <c r="BG142" s="192">
        <f>IF(N142="zákl. přenesená",J142,0)</f>
        <v>0</v>
      </c>
      <c r="BH142" s="192">
        <f>IF(N142="sníž. přenesená",J142,0)</f>
        <v>0</v>
      </c>
      <c r="BI142" s="192">
        <f>IF(N142="nulová",J142,0)</f>
        <v>0</v>
      </c>
      <c r="BJ142" s="19" t="s">
        <v>85</v>
      </c>
      <c r="BK142" s="192">
        <f>ROUND(I142*H142,2)</f>
        <v>0</v>
      </c>
      <c r="BL142" s="19" t="s">
        <v>155</v>
      </c>
      <c r="BM142" s="191" t="s">
        <v>471</v>
      </c>
    </row>
    <row r="143" s="2" customFormat="1" ht="16.5" customHeight="1">
      <c r="A143" s="38"/>
      <c r="B143" s="179"/>
      <c r="C143" s="180" t="s">
        <v>218</v>
      </c>
      <c r="D143" s="180" t="s">
        <v>150</v>
      </c>
      <c r="E143" s="181" t="s">
        <v>472</v>
      </c>
      <c r="F143" s="182" t="s">
        <v>473</v>
      </c>
      <c r="G143" s="183" t="s">
        <v>181</v>
      </c>
      <c r="H143" s="184">
        <v>80</v>
      </c>
      <c r="I143" s="185"/>
      <c r="J143" s="186">
        <f>ROUND(I143*H143,2)</f>
        <v>0</v>
      </c>
      <c r="K143" s="182" t="s">
        <v>212</v>
      </c>
      <c r="L143" s="39"/>
      <c r="M143" s="187" t="s">
        <v>1</v>
      </c>
      <c r="N143" s="188" t="s">
        <v>42</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155</v>
      </c>
      <c r="AT143" s="191" t="s">
        <v>150</v>
      </c>
      <c r="AU143" s="191" t="s">
        <v>85</v>
      </c>
      <c r="AY143" s="19" t="s">
        <v>148</v>
      </c>
      <c r="BE143" s="192">
        <f>IF(N143="základní",J143,0)</f>
        <v>0</v>
      </c>
      <c r="BF143" s="192">
        <f>IF(N143="snížená",J143,0)</f>
        <v>0</v>
      </c>
      <c r="BG143" s="192">
        <f>IF(N143="zákl. přenesená",J143,0)</f>
        <v>0</v>
      </c>
      <c r="BH143" s="192">
        <f>IF(N143="sníž. přenesená",J143,0)</f>
        <v>0</v>
      </c>
      <c r="BI143" s="192">
        <f>IF(N143="nulová",J143,0)</f>
        <v>0</v>
      </c>
      <c r="BJ143" s="19" t="s">
        <v>85</v>
      </c>
      <c r="BK143" s="192">
        <f>ROUND(I143*H143,2)</f>
        <v>0</v>
      </c>
      <c r="BL143" s="19" t="s">
        <v>155</v>
      </c>
      <c r="BM143" s="191" t="s">
        <v>474</v>
      </c>
    </row>
    <row r="144" s="12" customFormat="1" ht="25.92" customHeight="1">
      <c r="A144" s="12"/>
      <c r="B144" s="166"/>
      <c r="C144" s="12"/>
      <c r="D144" s="167" t="s">
        <v>76</v>
      </c>
      <c r="E144" s="168" t="s">
        <v>186</v>
      </c>
      <c r="F144" s="168" t="s">
        <v>475</v>
      </c>
      <c r="G144" s="12"/>
      <c r="H144" s="12"/>
      <c r="I144" s="169"/>
      <c r="J144" s="170">
        <f>BK144</f>
        <v>0</v>
      </c>
      <c r="K144" s="12"/>
      <c r="L144" s="166"/>
      <c r="M144" s="171"/>
      <c r="N144" s="172"/>
      <c r="O144" s="172"/>
      <c r="P144" s="173">
        <f>SUM(P145:P149)</f>
        <v>0</v>
      </c>
      <c r="Q144" s="172"/>
      <c r="R144" s="173">
        <f>SUM(R145:R149)</f>
        <v>0</v>
      </c>
      <c r="S144" s="172"/>
      <c r="T144" s="174">
        <f>SUM(T145:T149)</f>
        <v>0</v>
      </c>
      <c r="U144" s="12"/>
      <c r="V144" s="12"/>
      <c r="W144" s="12"/>
      <c r="X144" s="12"/>
      <c r="Y144" s="12"/>
      <c r="Z144" s="12"/>
      <c r="AA144" s="12"/>
      <c r="AB144" s="12"/>
      <c r="AC144" s="12"/>
      <c r="AD144" s="12"/>
      <c r="AE144" s="12"/>
      <c r="AR144" s="167" t="s">
        <v>85</v>
      </c>
      <c r="AT144" s="175" t="s">
        <v>76</v>
      </c>
      <c r="AU144" s="175" t="s">
        <v>77</v>
      </c>
      <c r="AY144" s="167" t="s">
        <v>148</v>
      </c>
      <c r="BK144" s="176">
        <f>SUM(BK145:BK149)</f>
        <v>0</v>
      </c>
    </row>
    <row r="145" s="2" customFormat="1" ht="16.5" customHeight="1">
      <c r="A145" s="38"/>
      <c r="B145" s="179"/>
      <c r="C145" s="180" t="s">
        <v>226</v>
      </c>
      <c r="D145" s="180" t="s">
        <v>150</v>
      </c>
      <c r="E145" s="181" t="s">
        <v>476</v>
      </c>
      <c r="F145" s="182" t="s">
        <v>477</v>
      </c>
      <c r="G145" s="183" t="s">
        <v>181</v>
      </c>
      <c r="H145" s="184">
        <v>133</v>
      </c>
      <c r="I145" s="185"/>
      <c r="J145" s="186">
        <f>ROUND(I145*H145,2)</f>
        <v>0</v>
      </c>
      <c r="K145" s="182" t="s">
        <v>212</v>
      </c>
      <c r="L145" s="39"/>
      <c r="M145" s="187" t="s">
        <v>1</v>
      </c>
      <c r="N145" s="188"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155</v>
      </c>
      <c r="AT145" s="191" t="s">
        <v>150</v>
      </c>
      <c r="AU145" s="191" t="s">
        <v>85</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155</v>
      </c>
      <c r="BM145" s="191" t="s">
        <v>478</v>
      </c>
    </row>
    <row r="146" s="2" customFormat="1" ht="16.5" customHeight="1">
      <c r="A146" s="38"/>
      <c r="B146" s="179"/>
      <c r="C146" s="180" t="s">
        <v>231</v>
      </c>
      <c r="D146" s="180" t="s">
        <v>150</v>
      </c>
      <c r="E146" s="181" t="s">
        <v>479</v>
      </c>
      <c r="F146" s="182" t="s">
        <v>480</v>
      </c>
      <c r="G146" s="183" t="s">
        <v>181</v>
      </c>
      <c r="H146" s="184">
        <v>133</v>
      </c>
      <c r="I146" s="185"/>
      <c r="J146" s="186">
        <f>ROUND(I146*H146,2)</f>
        <v>0</v>
      </c>
      <c r="K146" s="182" t="s">
        <v>212</v>
      </c>
      <c r="L146" s="39"/>
      <c r="M146" s="187" t="s">
        <v>1</v>
      </c>
      <c r="N146" s="188" t="s">
        <v>42</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155</v>
      </c>
      <c r="AT146" s="191" t="s">
        <v>150</v>
      </c>
      <c r="AU146" s="191" t="s">
        <v>85</v>
      </c>
      <c r="AY146" s="19" t="s">
        <v>148</v>
      </c>
      <c r="BE146" s="192">
        <f>IF(N146="základní",J146,0)</f>
        <v>0</v>
      </c>
      <c r="BF146" s="192">
        <f>IF(N146="snížená",J146,0)</f>
        <v>0</v>
      </c>
      <c r="BG146" s="192">
        <f>IF(N146="zákl. přenesená",J146,0)</f>
        <v>0</v>
      </c>
      <c r="BH146" s="192">
        <f>IF(N146="sníž. přenesená",J146,0)</f>
        <v>0</v>
      </c>
      <c r="BI146" s="192">
        <f>IF(N146="nulová",J146,0)</f>
        <v>0</v>
      </c>
      <c r="BJ146" s="19" t="s">
        <v>85</v>
      </c>
      <c r="BK146" s="192">
        <f>ROUND(I146*H146,2)</f>
        <v>0</v>
      </c>
      <c r="BL146" s="19" t="s">
        <v>155</v>
      </c>
      <c r="BM146" s="191" t="s">
        <v>481</v>
      </c>
    </row>
    <row r="147" s="2" customFormat="1" ht="16.5" customHeight="1">
      <c r="A147" s="38"/>
      <c r="B147" s="179"/>
      <c r="C147" s="180" t="s">
        <v>235</v>
      </c>
      <c r="D147" s="180" t="s">
        <v>150</v>
      </c>
      <c r="E147" s="181" t="s">
        <v>482</v>
      </c>
      <c r="F147" s="182" t="s">
        <v>483</v>
      </c>
      <c r="G147" s="183" t="s">
        <v>181</v>
      </c>
      <c r="H147" s="184">
        <v>133</v>
      </c>
      <c r="I147" s="185"/>
      <c r="J147" s="186">
        <f>ROUND(I147*H147,2)</f>
        <v>0</v>
      </c>
      <c r="K147" s="182" t="s">
        <v>212</v>
      </c>
      <c r="L147" s="39"/>
      <c r="M147" s="187" t="s">
        <v>1</v>
      </c>
      <c r="N147" s="188" t="s">
        <v>42</v>
      </c>
      <c r="O147" s="77"/>
      <c r="P147" s="189">
        <f>O147*H147</f>
        <v>0</v>
      </c>
      <c r="Q147" s="189">
        <v>0</v>
      </c>
      <c r="R147" s="189">
        <f>Q147*H147</f>
        <v>0</v>
      </c>
      <c r="S147" s="189">
        <v>0</v>
      </c>
      <c r="T147" s="190">
        <f>S147*H147</f>
        <v>0</v>
      </c>
      <c r="U147" s="38"/>
      <c r="V147" s="38"/>
      <c r="W147" s="38"/>
      <c r="X147" s="38"/>
      <c r="Y147" s="38"/>
      <c r="Z147" s="38"/>
      <c r="AA147" s="38"/>
      <c r="AB147" s="38"/>
      <c r="AC147" s="38"/>
      <c r="AD147" s="38"/>
      <c r="AE147" s="38"/>
      <c r="AR147" s="191" t="s">
        <v>155</v>
      </c>
      <c r="AT147" s="191" t="s">
        <v>150</v>
      </c>
      <c r="AU147" s="191" t="s">
        <v>85</v>
      </c>
      <c r="AY147" s="19" t="s">
        <v>148</v>
      </c>
      <c r="BE147" s="192">
        <f>IF(N147="základní",J147,0)</f>
        <v>0</v>
      </c>
      <c r="BF147" s="192">
        <f>IF(N147="snížená",J147,0)</f>
        <v>0</v>
      </c>
      <c r="BG147" s="192">
        <f>IF(N147="zákl. přenesená",J147,0)</f>
        <v>0</v>
      </c>
      <c r="BH147" s="192">
        <f>IF(N147="sníž. přenesená",J147,0)</f>
        <v>0</v>
      </c>
      <c r="BI147" s="192">
        <f>IF(N147="nulová",J147,0)</f>
        <v>0</v>
      </c>
      <c r="BJ147" s="19" t="s">
        <v>85</v>
      </c>
      <c r="BK147" s="192">
        <f>ROUND(I147*H147,2)</f>
        <v>0</v>
      </c>
      <c r="BL147" s="19" t="s">
        <v>155</v>
      </c>
      <c r="BM147" s="191" t="s">
        <v>484</v>
      </c>
    </row>
    <row r="148" s="2" customFormat="1" ht="16.5" customHeight="1">
      <c r="A148" s="38"/>
      <c r="B148" s="179"/>
      <c r="C148" s="180" t="s">
        <v>240</v>
      </c>
      <c r="D148" s="180" t="s">
        <v>150</v>
      </c>
      <c r="E148" s="181" t="s">
        <v>485</v>
      </c>
      <c r="F148" s="182" t="s">
        <v>486</v>
      </c>
      <c r="G148" s="183" t="s">
        <v>181</v>
      </c>
      <c r="H148" s="184">
        <v>133</v>
      </c>
      <c r="I148" s="185"/>
      <c r="J148" s="186">
        <f>ROUND(I148*H148,2)</f>
        <v>0</v>
      </c>
      <c r="K148" s="182" t="s">
        <v>212</v>
      </c>
      <c r="L148" s="39"/>
      <c r="M148" s="187" t="s">
        <v>1</v>
      </c>
      <c r="N148" s="188" t="s">
        <v>42</v>
      </c>
      <c r="O148" s="77"/>
      <c r="P148" s="189">
        <f>O148*H148</f>
        <v>0</v>
      </c>
      <c r="Q148" s="189">
        <v>0</v>
      </c>
      <c r="R148" s="189">
        <f>Q148*H148</f>
        <v>0</v>
      </c>
      <c r="S148" s="189">
        <v>0</v>
      </c>
      <c r="T148" s="190">
        <f>S148*H148</f>
        <v>0</v>
      </c>
      <c r="U148" s="38"/>
      <c r="V148" s="38"/>
      <c r="W148" s="38"/>
      <c r="X148" s="38"/>
      <c r="Y148" s="38"/>
      <c r="Z148" s="38"/>
      <c r="AA148" s="38"/>
      <c r="AB148" s="38"/>
      <c r="AC148" s="38"/>
      <c r="AD148" s="38"/>
      <c r="AE148" s="38"/>
      <c r="AR148" s="191" t="s">
        <v>155</v>
      </c>
      <c r="AT148" s="191" t="s">
        <v>150</v>
      </c>
      <c r="AU148" s="191" t="s">
        <v>85</v>
      </c>
      <c r="AY148" s="19" t="s">
        <v>148</v>
      </c>
      <c r="BE148" s="192">
        <f>IF(N148="základní",J148,0)</f>
        <v>0</v>
      </c>
      <c r="BF148" s="192">
        <f>IF(N148="snížená",J148,0)</f>
        <v>0</v>
      </c>
      <c r="BG148" s="192">
        <f>IF(N148="zákl. přenesená",J148,0)</f>
        <v>0</v>
      </c>
      <c r="BH148" s="192">
        <f>IF(N148="sníž. přenesená",J148,0)</f>
        <v>0</v>
      </c>
      <c r="BI148" s="192">
        <f>IF(N148="nulová",J148,0)</f>
        <v>0</v>
      </c>
      <c r="BJ148" s="19" t="s">
        <v>85</v>
      </c>
      <c r="BK148" s="192">
        <f>ROUND(I148*H148,2)</f>
        <v>0</v>
      </c>
      <c r="BL148" s="19" t="s">
        <v>155</v>
      </c>
      <c r="BM148" s="191" t="s">
        <v>487</v>
      </c>
    </row>
    <row r="149" s="2" customFormat="1" ht="16.5" customHeight="1">
      <c r="A149" s="38"/>
      <c r="B149" s="179"/>
      <c r="C149" s="180" t="s">
        <v>244</v>
      </c>
      <c r="D149" s="180" t="s">
        <v>150</v>
      </c>
      <c r="E149" s="181" t="s">
        <v>488</v>
      </c>
      <c r="F149" s="182" t="s">
        <v>489</v>
      </c>
      <c r="G149" s="183" t="s">
        <v>153</v>
      </c>
      <c r="H149" s="184">
        <v>26.5</v>
      </c>
      <c r="I149" s="185"/>
      <c r="J149" s="186">
        <f>ROUND(I149*H149,2)</f>
        <v>0</v>
      </c>
      <c r="K149" s="182" t="s">
        <v>212</v>
      </c>
      <c r="L149" s="39"/>
      <c r="M149" s="187" t="s">
        <v>1</v>
      </c>
      <c r="N149" s="188" t="s">
        <v>42</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155</v>
      </c>
      <c r="AT149" s="191" t="s">
        <v>150</v>
      </c>
      <c r="AU149" s="191" t="s">
        <v>85</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155</v>
      </c>
      <c r="BM149" s="191" t="s">
        <v>490</v>
      </c>
    </row>
    <row r="150" s="12" customFormat="1" ht="25.92" customHeight="1">
      <c r="A150" s="12"/>
      <c r="B150" s="166"/>
      <c r="C150" s="12"/>
      <c r="D150" s="167" t="s">
        <v>76</v>
      </c>
      <c r="E150" s="168" t="s">
        <v>491</v>
      </c>
      <c r="F150" s="168" t="s">
        <v>492</v>
      </c>
      <c r="G150" s="12"/>
      <c r="H150" s="12"/>
      <c r="I150" s="169"/>
      <c r="J150" s="170">
        <f>BK150</f>
        <v>0</v>
      </c>
      <c r="K150" s="12"/>
      <c r="L150" s="166"/>
      <c r="M150" s="171"/>
      <c r="N150" s="172"/>
      <c r="O150" s="172"/>
      <c r="P150" s="173">
        <f>SUM(P151:P156)</f>
        <v>0</v>
      </c>
      <c r="Q150" s="172"/>
      <c r="R150" s="173">
        <f>SUM(R151:R156)</f>
        <v>0</v>
      </c>
      <c r="S150" s="172"/>
      <c r="T150" s="174">
        <f>SUM(T151:T156)</f>
        <v>0</v>
      </c>
      <c r="U150" s="12"/>
      <c r="V150" s="12"/>
      <c r="W150" s="12"/>
      <c r="X150" s="12"/>
      <c r="Y150" s="12"/>
      <c r="Z150" s="12"/>
      <c r="AA150" s="12"/>
      <c r="AB150" s="12"/>
      <c r="AC150" s="12"/>
      <c r="AD150" s="12"/>
      <c r="AE150" s="12"/>
      <c r="AR150" s="167" t="s">
        <v>85</v>
      </c>
      <c r="AT150" s="175" t="s">
        <v>76</v>
      </c>
      <c r="AU150" s="175" t="s">
        <v>77</v>
      </c>
      <c r="AY150" s="167" t="s">
        <v>148</v>
      </c>
      <c r="BK150" s="176">
        <f>SUM(BK151:BK156)</f>
        <v>0</v>
      </c>
    </row>
    <row r="151" s="2" customFormat="1" ht="16.5" customHeight="1">
      <c r="A151" s="38"/>
      <c r="B151" s="179"/>
      <c r="C151" s="180" t="s">
        <v>249</v>
      </c>
      <c r="D151" s="180" t="s">
        <v>150</v>
      </c>
      <c r="E151" s="181" t="s">
        <v>493</v>
      </c>
      <c r="F151" s="182" t="s">
        <v>494</v>
      </c>
      <c r="G151" s="183" t="s">
        <v>181</v>
      </c>
      <c r="H151" s="184">
        <v>24</v>
      </c>
      <c r="I151" s="185"/>
      <c r="J151" s="186">
        <f>ROUND(I151*H151,2)</f>
        <v>0</v>
      </c>
      <c r="K151" s="182" t="s">
        <v>212</v>
      </c>
      <c r="L151" s="39"/>
      <c r="M151" s="187" t="s">
        <v>1</v>
      </c>
      <c r="N151" s="188" t="s">
        <v>42</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155</v>
      </c>
      <c r="AT151" s="191" t="s">
        <v>150</v>
      </c>
      <c r="AU151" s="191" t="s">
        <v>85</v>
      </c>
      <c r="AY151" s="19" t="s">
        <v>148</v>
      </c>
      <c r="BE151" s="192">
        <f>IF(N151="základní",J151,0)</f>
        <v>0</v>
      </c>
      <c r="BF151" s="192">
        <f>IF(N151="snížená",J151,0)</f>
        <v>0</v>
      </c>
      <c r="BG151" s="192">
        <f>IF(N151="zákl. přenesená",J151,0)</f>
        <v>0</v>
      </c>
      <c r="BH151" s="192">
        <f>IF(N151="sníž. přenesená",J151,0)</f>
        <v>0</v>
      </c>
      <c r="BI151" s="192">
        <f>IF(N151="nulová",J151,0)</f>
        <v>0</v>
      </c>
      <c r="BJ151" s="19" t="s">
        <v>85</v>
      </c>
      <c r="BK151" s="192">
        <f>ROUND(I151*H151,2)</f>
        <v>0</v>
      </c>
      <c r="BL151" s="19" t="s">
        <v>155</v>
      </c>
      <c r="BM151" s="191" t="s">
        <v>495</v>
      </c>
    </row>
    <row r="152" s="2" customFormat="1" ht="16.5" customHeight="1">
      <c r="A152" s="38"/>
      <c r="B152" s="179"/>
      <c r="C152" s="180" t="s">
        <v>7</v>
      </c>
      <c r="D152" s="180" t="s">
        <v>150</v>
      </c>
      <c r="E152" s="181" t="s">
        <v>496</v>
      </c>
      <c r="F152" s="182" t="s">
        <v>497</v>
      </c>
      <c r="G152" s="183" t="s">
        <v>181</v>
      </c>
      <c r="H152" s="184">
        <v>132</v>
      </c>
      <c r="I152" s="185"/>
      <c r="J152" s="186">
        <f>ROUND(I152*H152,2)</f>
        <v>0</v>
      </c>
      <c r="K152" s="182" t="s">
        <v>212</v>
      </c>
      <c r="L152" s="39"/>
      <c r="M152" s="187" t="s">
        <v>1</v>
      </c>
      <c r="N152" s="188"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155</v>
      </c>
      <c r="AT152" s="191" t="s">
        <v>150</v>
      </c>
      <c r="AU152" s="191" t="s">
        <v>85</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498</v>
      </c>
    </row>
    <row r="153" s="2" customFormat="1" ht="16.5" customHeight="1">
      <c r="A153" s="38"/>
      <c r="B153" s="179"/>
      <c r="C153" s="180" t="s">
        <v>258</v>
      </c>
      <c r="D153" s="180" t="s">
        <v>150</v>
      </c>
      <c r="E153" s="181" t="s">
        <v>499</v>
      </c>
      <c r="F153" s="182" t="s">
        <v>500</v>
      </c>
      <c r="G153" s="183" t="s">
        <v>444</v>
      </c>
      <c r="H153" s="184">
        <v>4</v>
      </c>
      <c r="I153" s="185"/>
      <c r="J153" s="186">
        <f>ROUND(I153*H153,2)</f>
        <v>0</v>
      </c>
      <c r="K153" s="182" t="s">
        <v>212</v>
      </c>
      <c r="L153" s="39"/>
      <c r="M153" s="187" t="s">
        <v>1</v>
      </c>
      <c r="N153" s="188"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155</v>
      </c>
      <c r="AT153" s="191" t="s">
        <v>150</v>
      </c>
      <c r="AU153" s="191" t="s">
        <v>85</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155</v>
      </c>
      <c r="BM153" s="191" t="s">
        <v>501</v>
      </c>
    </row>
    <row r="154" s="2" customFormat="1" ht="16.5" customHeight="1">
      <c r="A154" s="38"/>
      <c r="B154" s="179"/>
      <c r="C154" s="180" t="s">
        <v>263</v>
      </c>
      <c r="D154" s="180" t="s">
        <v>150</v>
      </c>
      <c r="E154" s="181" t="s">
        <v>502</v>
      </c>
      <c r="F154" s="182" t="s">
        <v>503</v>
      </c>
      <c r="G154" s="183" t="s">
        <v>444</v>
      </c>
      <c r="H154" s="184">
        <v>12</v>
      </c>
      <c r="I154" s="185"/>
      <c r="J154" s="186">
        <f>ROUND(I154*H154,2)</f>
        <v>0</v>
      </c>
      <c r="K154" s="182" t="s">
        <v>212</v>
      </c>
      <c r="L154" s="39"/>
      <c r="M154" s="187" t="s">
        <v>1</v>
      </c>
      <c r="N154" s="188" t="s">
        <v>42</v>
      </c>
      <c r="O154" s="77"/>
      <c r="P154" s="189">
        <f>O154*H154</f>
        <v>0</v>
      </c>
      <c r="Q154" s="189">
        <v>0</v>
      </c>
      <c r="R154" s="189">
        <f>Q154*H154</f>
        <v>0</v>
      </c>
      <c r="S154" s="189">
        <v>0</v>
      </c>
      <c r="T154" s="190">
        <f>S154*H154</f>
        <v>0</v>
      </c>
      <c r="U154" s="38"/>
      <c r="V154" s="38"/>
      <c r="W154" s="38"/>
      <c r="X154" s="38"/>
      <c r="Y154" s="38"/>
      <c r="Z154" s="38"/>
      <c r="AA154" s="38"/>
      <c r="AB154" s="38"/>
      <c r="AC154" s="38"/>
      <c r="AD154" s="38"/>
      <c r="AE154" s="38"/>
      <c r="AR154" s="191" t="s">
        <v>155</v>
      </c>
      <c r="AT154" s="191" t="s">
        <v>150</v>
      </c>
      <c r="AU154" s="191" t="s">
        <v>85</v>
      </c>
      <c r="AY154" s="19" t="s">
        <v>148</v>
      </c>
      <c r="BE154" s="192">
        <f>IF(N154="základní",J154,0)</f>
        <v>0</v>
      </c>
      <c r="BF154" s="192">
        <f>IF(N154="snížená",J154,0)</f>
        <v>0</v>
      </c>
      <c r="BG154" s="192">
        <f>IF(N154="zákl. přenesená",J154,0)</f>
        <v>0</v>
      </c>
      <c r="BH154" s="192">
        <f>IF(N154="sníž. přenesená",J154,0)</f>
        <v>0</v>
      </c>
      <c r="BI154" s="192">
        <f>IF(N154="nulová",J154,0)</f>
        <v>0</v>
      </c>
      <c r="BJ154" s="19" t="s">
        <v>85</v>
      </c>
      <c r="BK154" s="192">
        <f>ROUND(I154*H154,2)</f>
        <v>0</v>
      </c>
      <c r="BL154" s="19" t="s">
        <v>155</v>
      </c>
      <c r="BM154" s="191" t="s">
        <v>504</v>
      </c>
    </row>
    <row r="155" s="2" customFormat="1" ht="16.5" customHeight="1">
      <c r="A155" s="38"/>
      <c r="B155" s="179"/>
      <c r="C155" s="180" t="s">
        <v>268</v>
      </c>
      <c r="D155" s="180" t="s">
        <v>150</v>
      </c>
      <c r="E155" s="181" t="s">
        <v>505</v>
      </c>
      <c r="F155" s="182" t="s">
        <v>506</v>
      </c>
      <c r="G155" s="183" t="s">
        <v>444</v>
      </c>
      <c r="H155" s="184">
        <v>12</v>
      </c>
      <c r="I155" s="185"/>
      <c r="J155" s="186">
        <f>ROUND(I155*H155,2)</f>
        <v>0</v>
      </c>
      <c r="K155" s="182" t="s">
        <v>212</v>
      </c>
      <c r="L155" s="39"/>
      <c r="M155" s="187" t="s">
        <v>1</v>
      </c>
      <c r="N155" s="188" t="s">
        <v>42</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155</v>
      </c>
      <c r="AT155" s="191" t="s">
        <v>150</v>
      </c>
      <c r="AU155" s="191" t="s">
        <v>85</v>
      </c>
      <c r="AY155" s="19" t="s">
        <v>148</v>
      </c>
      <c r="BE155" s="192">
        <f>IF(N155="základní",J155,0)</f>
        <v>0</v>
      </c>
      <c r="BF155" s="192">
        <f>IF(N155="snížená",J155,0)</f>
        <v>0</v>
      </c>
      <c r="BG155" s="192">
        <f>IF(N155="zákl. přenesená",J155,0)</f>
        <v>0</v>
      </c>
      <c r="BH155" s="192">
        <f>IF(N155="sníž. přenesená",J155,0)</f>
        <v>0</v>
      </c>
      <c r="BI155" s="192">
        <f>IF(N155="nulová",J155,0)</f>
        <v>0</v>
      </c>
      <c r="BJ155" s="19" t="s">
        <v>85</v>
      </c>
      <c r="BK155" s="192">
        <f>ROUND(I155*H155,2)</f>
        <v>0</v>
      </c>
      <c r="BL155" s="19" t="s">
        <v>155</v>
      </c>
      <c r="BM155" s="191" t="s">
        <v>507</v>
      </c>
    </row>
    <row r="156" s="2" customFormat="1" ht="16.5" customHeight="1">
      <c r="A156" s="38"/>
      <c r="B156" s="179"/>
      <c r="C156" s="180" t="s">
        <v>273</v>
      </c>
      <c r="D156" s="180" t="s">
        <v>150</v>
      </c>
      <c r="E156" s="181" t="s">
        <v>508</v>
      </c>
      <c r="F156" s="182" t="s">
        <v>509</v>
      </c>
      <c r="G156" s="183" t="s">
        <v>444</v>
      </c>
      <c r="H156" s="184">
        <v>12</v>
      </c>
      <c r="I156" s="185"/>
      <c r="J156" s="186">
        <f>ROUND(I156*H156,2)</f>
        <v>0</v>
      </c>
      <c r="K156" s="182" t="s">
        <v>212</v>
      </c>
      <c r="L156" s="39"/>
      <c r="M156" s="187" t="s">
        <v>1</v>
      </c>
      <c r="N156" s="188" t="s">
        <v>42</v>
      </c>
      <c r="O156" s="77"/>
      <c r="P156" s="189">
        <f>O156*H156</f>
        <v>0</v>
      </c>
      <c r="Q156" s="189">
        <v>0</v>
      </c>
      <c r="R156" s="189">
        <f>Q156*H156</f>
        <v>0</v>
      </c>
      <c r="S156" s="189">
        <v>0</v>
      </c>
      <c r="T156" s="190">
        <f>S156*H156</f>
        <v>0</v>
      </c>
      <c r="U156" s="38"/>
      <c r="V156" s="38"/>
      <c r="W156" s="38"/>
      <c r="X156" s="38"/>
      <c r="Y156" s="38"/>
      <c r="Z156" s="38"/>
      <c r="AA156" s="38"/>
      <c r="AB156" s="38"/>
      <c r="AC156" s="38"/>
      <c r="AD156" s="38"/>
      <c r="AE156" s="38"/>
      <c r="AR156" s="191" t="s">
        <v>155</v>
      </c>
      <c r="AT156" s="191" t="s">
        <v>150</v>
      </c>
      <c r="AU156" s="191" t="s">
        <v>85</v>
      </c>
      <c r="AY156" s="19" t="s">
        <v>148</v>
      </c>
      <c r="BE156" s="192">
        <f>IF(N156="základní",J156,0)</f>
        <v>0</v>
      </c>
      <c r="BF156" s="192">
        <f>IF(N156="snížená",J156,0)</f>
        <v>0</v>
      </c>
      <c r="BG156" s="192">
        <f>IF(N156="zákl. přenesená",J156,0)</f>
        <v>0</v>
      </c>
      <c r="BH156" s="192">
        <f>IF(N156="sníž. přenesená",J156,0)</f>
        <v>0</v>
      </c>
      <c r="BI156" s="192">
        <f>IF(N156="nulová",J156,0)</f>
        <v>0</v>
      </c>
      <c r="BJ156" s="19" t="s">
        <v>85</v>
      </c>
      <c r="BK156" s="192">
        <f>ROUND(I156*H156,2)</f>
        <v>0</v>
      </c>
      <c r="BL156" s="19" t="s">
        <v>155</v>
      </c>
      <c r="BM156" s="191" t="s">
        <v>510</v>
      </c>
    </row>
    <row r="157" s="12" customFormat="1" ht="25.92" customHeight="1">
      <c r="A157" s="12"/>
      <c r="B157" s="166"/>
      <c r="C157" s="12"/>
      <c r="D157" s="167" t="s">
        <v>76</v>
      </c>
      <c r="E157" s="168" t="s">
        <v>511</v>
      </c>
      <c r="F157" s="168" t="s">
        <v>512</v>
      </c>
      <c r="G157" s="12"/>
      <c r="H157" s="12"/>
      <c r="I157" s="169"/>
      <c r="J157" s="170">
        <f>BK157</f>
        <v>0</v>
      </c>
      <c r="K157" s="12"/>
      <c r="L157" s="166"/>
      <c r="M157" s="171"/>
      <c r="N157" s="172"/>
      <c r="O157" s="172"/>
      <c r="P157" s="173">
        <f>SUM(P158:P160)</f>
        <v>0</v>
      </c>
      <c r="Q157" s="172"/>
      <c r="R157" s="173">
        <f>SUM(R158:R160)</f>
        <v>0</v>
      </c>
      <c r="S157" s="172"/>
      <c r="T157" s="174">
        <f>SUM(T158:T160)</f>
        <v>0</v>
      </c>
      <c r="U157" s="12"/>
      <c r="V157" s="12"/>
      <c r="W157" s="12"/>
      <c r="X157" s="12"/>
      <c r="Y157" s="12"/>
      <c r="Z157" s="12"/>
      <c r="AA157" s="12"/>
      <c r="AB157" s="12"/>
      <c r="AC157" s="12"/>
      <c r="AD157" s="12"/>
      <c r="AE157" s="12"/>
      <c r="AR157" s="167" t="s">
        <v>85</v>
      </c>
      <c r="AT157" s="175" t="s">
        <v>76</v>
      </c>
      <c r="AU157" s="175" t="s">
        <v>77</v>
      </c>
      <c r="AY157" s="167" t="s">
        <v>148</v>
      </c>
      <c r="BK157" s="176">
        <f>SUM(BK158:BK160)</f>
        <v>0</v>
      </c>
    </row>
    <row r="158" s="2" customFormat="1" ht="16.5" customHeight="1">
      <c r="A158" s="38"/>
      <c r="B158" s="179"/>
      <c r="C158" s="180" t="s">
        <v>278</v>
      </c>
      <c r="D158" s="180" t="s">
        <v>150</v>
      </c>
      <c r="E158" s="181" t="s">
        <v>513</v>
      </c>
      <c r="F158" s="182" t="s">
        <v>448</v>
      </c>
      <c r="G158" s="183" t="s">
        <v>436</v>
      </c>
      <c r="H158" s="184">
        <v>2</v>
      </c>
      <c r="I158" s="185"/>
      <c r="J158" s="186">
        <f>ROUND(I158*H158,2)</f>
        <v>0</v>
      </c>
      <c r="K158" s="182" t="s">
        <v>212</v>
      </c>
      <c r="L158" s="39"/>
      <c r="M158" s="187" t="s">
        <v>1</v>
      </c>
      <c r="N158" s="188" t="s">
        <v>42</v>
      </c>
      <c r="O158" s="77"/>
      <c r="P158" s="189">
        <f>O158*H158</f>
        <v>0</v>
      </c>
      <c r="Q158" s="189">
        <v>0</v>
      </c>
      <c r="R158" s="189">
        <f>Q158*H158</f>
        <v>0</v>
      </c>
      <c r="S158" s="189">
        <v>0</v>
      </c>
      <c r="T158" s="190">
        <f>S158*H158</f>
        <v>0</v>
      </c>
      <c r="U158" s="38"/>
      <c r="V158" s="38"/>
      <c r="W158" s="38"/>
      <c r="X158" s="38"/>
      <c r="Y158" s="38"/>
      <c r="Z158" s="38"/>
      <c r="AA158" s="38"/>
      <c r="AB158" s="38"/>
      <c r="AC158" s="38"/>
      <c r="AD158" s="38"/>
      <c r="AE158" s="38"/>
      <c r="AR158" s="191" t="s">
        <v>155</v>
      </c>
      <c r="AT158" s="191" t="s">
        <v>150</v>
      </c>
      <c r="AU158" s="191" t="s">
        <v>85</v>
      </c>
      <c r="AY158" s="19" t="s">
        <v>148</v>
      </c>
      <c r="BE158" s="192">
        <f>IF(N158="základní",J158,0)</f>
        <v>0</v>
      </c>
      <c r="BF158" s="192">
        <f>IF(N158="snížená",J158,0)</f>
        <v>0</v>
      </c>
      <c r="BG158" s="192">
        <f>IF(N158="zákl. přenesená",J158,0)</f>
        <v>0</v>
      </c>
      <c r="BH158" s="192">
        <f>IF(N158="sníž. přenesená",J158,0)</f>
        <v>0</v>
      </c>
      <c r="BI158" s="192">
        <f>IF(N158="nulová",J158,0)</f>
        <v>0</v>
      </c>
      <c r="BJ158" s="19" t="s">
        <v>85</v>
      </c>
      <c r="BK158" s="192">
        <f>ROUND(I158*H158,2)</f>
        <v>0</v>
      </c>
      <c r="BL158" s="19" t="s">
        <v>155</v>
      </c>
      <c r="BM158" s="191" t="s">
        <v>514</v>
      </c>
    </row>
    <row r="159" s="2" customFormat="1" ht="16.5" customHeight="1">
      <c r="A159" s="38"/>
      <c r="B159" s="179"/>
      <c r="C159" s="180" t="s">
        <v>288</v>
      </c>
      <c r="D159" s="180" t="s">
        <v>150</v>
      </c>
      <c r="E159" s="181" t="s">
        <v>515</v>
      </c>
      <c r="F159" s="182" t="s">
        <v>516</v>
      </c>
      <c r="G159" s="183" t="s">
        <v>436</v>
      </c>
      <c r="H159" s="184">
        <v>6</v>
      </c>
      <c r="I159" s="185"/>
      <c r="J159" s="186">
        <f>ROUND(I159*H159,2)</f>
        <v>0</v>
      </c>
      <c r="K159" s="182" t="s">
        <v>212</v>
      </c>
      <c r="L159" s="39"/>
      <c r="M159" s="187" t="s">
        <v>1</v>
      </c>
      <c r="N159" s="188" t="s">
        <v>42</v>
      </c>
      <c r="O159" s="77"/>
      <c r="P159" s="189">
        <f>O159*H159</f>
        <v>0</v>
      </c>
      <c r="Q159" s="189">
        <v>0</v>
      </c>
      <c r="R159" s="189">
        <f>Q159*H159</f>
        <v>0</v>
      </c>
      <c r="S159" s="189">
        <v>0</v>
      </c>
      <c r="T159" s="190">
        <f>S159*H159</f>
        <v>0</v>
      </c>
      <c r="U159" s="38"/>
      <c r="V159" s="38"/>
      <c r="W159" s="38"/>
      <c r="X159" s="38"/>
      <c r="Y159" s="38"/>
      <c r="Z159" s="38"/>
      <c r="AA159" s="38"/>
      <c r="AB159" s="38"/>
      <c r="AC159" s="38"/>
      <c r="AD159" s="38"/>
      <c r="AE159" s="38"/>
      <c r="AR159" s="191" t="s">
        <v>155</v>
      </c>
      <c r="AT159" s="191" t="s">
        <v>150</v>
      </c>
      <c r="AU159" s="191" t="s">
        <v>85</v>
      </c>
      <c r="AY159" s="19" t="s">
        <v>148</v>
      </c>
      <c r="BE159" s="192">
        <f>IF(N159="základní",J159,0)</f>
        <v>0</v>
      </c>
      <c r="BF159" s="192">
        <f>IF(N159="snížená",J159,0)</f>
        <v>0</v>
      </c>
      <c r="BG159" s="192">
        <f>IF(N159="zákl. přenesená",J159,0)</f>
        <v>0</v>
      </c>
      <c r="BH159" s="192">
        <f>IF(N159="sníž. přenesená",J159,0)</f>
        <v>0</v>
      </c>
      <c r="BI159" s="192">
        <f>IF(N159="nulová",J159,0)</f>
        <v>0</v>
      </c>
      <c r="BJ159" s="19" t="s">
        <v>85</v>
      </c>
      <c r="BK159" s="192">
        <f>ROUND(I159*H159,2)</f>
        <v>0</v>
      </c>
      <c r="BL159" s="19" t="s">
        <v>155</v>
      </c>
      <c r="BM159" s="191" t="s">
        <v>517</v>
      </c>
    </row>
    <row r="160" s="2" customFormat="1" ht="16.5" customHeight="1">
      <c r="A160" s="38"/>
      <c r="B160" s="179"/>
      <c r="C160" s="180" t="s">
        <v>293</v>
      </c>
      <c r="D160" s="180" t="s">
        <v>150</v>
      </c>
      <c r="E160" s="181" t="s">
        <v>518</v>
      </c>
      <c r="F160" s="182" t="s">
        <v>454</v>
      </c>
      <c r="G160" s="183" t="s">
        <v>436</v>
      </c>
      <c r="H160" s="184">
        <v>3</v>
      </c>
      <c r="I160" s="185"/>
      <c r="J160" s="186">
        <f>ROUND(I160*H160,2)</f>
        <v>0</v>
      </c>
      <c r="K160" s="182" t="s">
        <v>212</v>
      </c>
      <c r="L160" s="39"/>
      <c r="M160" s="187" t="s">
        <v>1</v>
      </c>
      <c r="N160" s="188" t="s">
        <v>42</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155</v>
      </c>
      <c r="AT160" s="191" t="s">
        <v>150</v>
      </c>
      <c r="AU160" s="191" t="s">
        <v>85</v>
      </c>
      <c r="AY160" s="19" t="s">
        <v>148</v>
      </c>
      <c r="BE160" s="192">
        <f>IF(N160="základní",J160,0)</f>
        <v>0</v>
      </c>
      <c r="BF160" s="192">
        <f>IF(N160="snížená",J160,0)</f>
        <v>0</v>
      </c>
      <c r="BG160" s="192">
        <f>IF(N160="zákl. přenesená",J160,0)</f>
        <v>0</v>
      </c>
      <c r="BH160" s="192">
        <f>IF(N160="sníž. přenesená",J160,0)</f>
        <v>0</v>
      </c>
      <c r="BI160" s="192">
        <f>IF(N160="nulová",J160,0)</f>
        <v>0</v>
      </c>
      <c r="BJ160" s="19" t="s">
        <v>85</v>
      </c>
      <c r="BK160" s="192">
        <f>ROUND(I160*H160,2)</f>
        <v>0</v>
      </c>
      <c r="BL160" s="19" t="s">
        <v>155</v>
      </c>
      <c r="BM160" s="191" t="s">
        <v>519</v>
      </c>
    </row>
    <row r="161" s="12" customFormat="1" ht="25.92" customHeight="1">
      <c r="A161" s="12"/>
      <c r="B161" s="166"/>
      <c r="C161" s="12"/>
      <c r="D161" s="167" t="s">
        <v>76</v>
      </c>
      <c r="E161" s="168" t="s">
        <v>146</v>
      </c>
      <c r="F161" s="168" t="s">
        <v>146</v>
      </c>
      <c r="G161" s="12"/>
      <c r="H161" s="12"/>
      <c r="I161" s="169"/>
      <c r="J161" s="170">
        <f>BK161</f>
        <v>0</v>
      </c>
      <c r="K161" s="12"/>
      <c r="L161" s="166"/>
      <c r="M161" s="171"/>
      <c r="N161" s="172"/>
      <c r="O161" s="172"/>
      <c r="P161" s="173">
        <f>P162</f>
        <v>0</v>
      </c>
      <c r="Q161" s="172"/>
      <c r="R161" s="173">
        <f>R162</f>
        <v>0</v>
      </c>
      <c r="S161" s="172"/>
      <c r="T161" s="174">
        <f>T162</f>
        <v>0</v>
      </c>
      <c r="U161" s="12"/>
      <c r="V161" s="12"/>
      <c r="W161" s="12"/>
      <c r="X161" s="12"/>
      <c r="Y161" s="12"/>
      <c r="Z161" s="12"/>
      <c r="AA161" s="12"/>
      <c r="AB161" s="12"/>
      <c r="AC161" s="12"/>
      <c r="AD161" s="12"/>
      <c r="AE161" s="12"/>
      <c r="AR161" s="167" t="s">
        <v>85</v>
      </c>
      <c r="AT161" s="175" t="s">
        <v>76</v>
      </c>
      <c r="AU161" s="175" t="s">
        <v>77</v>
      </c>
      <c r="AY161" s="167" t="s">
        <v>148</v>
      </c>
      <c r="BK161" s="176">
        <f>BK162</f>
        <v>0</v>
      </c>
    </row>
    <row r="162" s="12" customFormat="1" ht="22.8" customHeight="1">
      <c r="A162" s="12"/>
      <c r="B162" s="166"/>
      <c r="C162" s="12"/>
      <c r="D162" s="167" t="s">
        <v>76</v>
      </c>
      <c r="E162" s="177" t="s">
        <v>520</v>
      </c>
      <c r="F162" s="177" t="s">
        <v>521</v>
      </c>
      <c r="G162" s="12"/>
      <c r="H162" s="12"/>
      <c r="I162" s="169"/>
      <c r="J162" s="178">
        <f>BK162</f>
        <v>0</v>
      </c>
      <c r="K162" s="12"/>
      <c r="L162" s="166"/>
      <c r="M162" s="171"/>
      <c r="N162" s="172"/>
      <c r="O162" s="172"/>
      <c r="P162" s="173">
        <f>SUM(P163:P166)</f>
        <v>0</v>
      </c>
      <c r="Q162" s="172"/>
      <c r="R162" s="173">
        <f>SUM(R163:R166)</f>
        <v>0</v>
      </c>
      <c r="S162" s="172"/>
      <c r="T162" s="174">
        <f>SUM(T163:T166)</f>
        <v>0</v>
      </c>
      <c r="U162" s="12"/>
      <c r="V162" s="12"/>
      <c r="W162" s="12"/>
      <c r="X162" s="12"/>
      <c r="Y162" s="12"/>
      <c r="Z162" s="12"/>
      <c r="AA162" s="12"/>
      <c r="AB162" s="12"/>
      <c r="AC162" s="12"/>
      <c r="AD162" s="12"/>
      <c r="AE162" s="12"/>
      <c r="AR162" s="167" t="s">
        <v>85</v>
      </c>
      <c r="AT162" s="175" t="s">
        <v>76</v>
      </c>
      <c r="AU162" s="175" t="s">
        <v>85</v>
      </c>
      <c r="AY162" s="167" t="s">
        <v>148</v>
      </c>
      <c r="BK162" s="176">
        <f>SUM(BK163:BK166)</f>
        <v>0</v>
      </c>
    </row>
    <row r="163" s="2" customFormat="1" ht="16.5" customHeight="1">
      <c r="A163" s="38"/>
      <c r="B163" s="179"/>
      <c r="C163" s="180" t="s">
        <v>298</v>
      </c>
      <c r="D163" s="180" t="s">
        <v>150</v>
      </c>
      <c r="E163" s="181" t="s">
        <v>522</v>
      </c>
      <c r="F163" s="182" t="s">
        <v>523</v>
      </c>
      <c r="G163" s="183" t="s">
        <v>444</v>
      </c>
      <c r="H163" s="184">
        <v>2</v>
      </c>
      <c r="I163" s="185"/>
      <c r="J163" s="186">
        <f>ROUND(I163*H163,2)</f>
        <v>0</v>
      </c>
      <c r="K163" s="182" t="s">
        <v>212</v>
      </c>
      <c r="L163" s="39"/>
      <c r="M163" s="187" t="s">
        <v>1</v>
      </c>
      <c r="N163" s="188" t="s">
        <v>42</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155</v>
      </c>
      <c r="AT163" s="191" t="s">
        <v>150</v>
      </c>
      <c r="AU163" s="191" t="s">
        <v>87</v>
      </c>
      <c r="AY163" s="19" t="s">
        <v>148</v>
      </c>
      <c r="BE163" s="192">
        <f>IF(N163="základní",J163,0)</f>
        <v>0</v>
      </c>
      <c r="BF163" s="192">
        <f>IF(N163="snížená",J163,0)</f>
        <v>0</v>
      </c>
      <c r="BG163" s="192">
        <f>IF(N163="zákl. přenesená",J163,0)</f>
        <v>0</v>
      </c>
      <c r="BH163" s="192">
        <f>IF(N163="sníž. přenesená",J163,0)</f>
        <v>0</v>
      </c>
      <c r="BI163" s="192">
        <f>IF(N163="nulová",J163,0)</f>
        <v>0</v>
      </c>
      <c r="BJ163" s="19" t="s">
        <v>85</v>
      </c>
      <c r="BK163" s="192">
        <f>ROUND(I163*H163,2)</f>
        <v>0</v>
      </c>
      <c r="BL163" s="19" t="s">
        <v>155</v>
      </c>
      <c r="BM163" s="191" t="s">
        <v>524</v>
      </c>
    </row>
    <row r="164" s="2" customFormat="1">
      <c r="A164" s="38"/>
      <c r="B164" s="39"/>
      <c r="C164" s="38"/>
      <c r="D164" s="194" t="s">
        <v>183</v>
      </c>
      <c r="E164" s="38"/>
      <c r="F164" s="210" t="s">
        <v>525</v>
      </c>
      <c r="G164" s="38"/>
      <c r="H164" s="38"/>
      <c r="I164" s="211"/>
      <c r="J164" s="38"/>
      <c r="K164" s="38"/>
      <c r="L164" s="39"/>
      <c r="M164" s="212"/>
      <c r="N164" s="213"/>
      <c r="O164" s="77"/>
      <c r="P164" s="77"/>
      <c r="Q164" s="77"/>
      <c r="R164" s="77"/>
      <c r="S164" s="77"/>
      <c r="T164" s="78"/>
      <c r="U164" s="38"/>
      <c r="V164" s="38"/>
      <c r="W164" s="38"/>
      <c r="X164" s="38"/>
      <c r="Y164" s="38"/>
      <c r="Z164" s="38"/>
      <c r="AA164" s="38"/>
      <c r="AB164" s="38"/>
      <c r="AC164" s="38"/>
      <c r="AD164" s="38"/>
      <c r="AE164" s="38"/>
      <c r="AT164" s="19" t="s">
        <v>183</v>
      </c>
      <c r="AU164" s="19" t="s">
        <v>87</v>
      </c>
    </row>
    <row r="165" s="2" customFormat="1" ht="16.5" customHeight="1">
      <c r="A165" s="38"/>
      <c r="B165" s="179"/>
      <c r="C165" s="180" t="s">
        <v>303</v>
      </c>
      <c r="D165" s="180" t="s">
        <v>150</v>
      </c>
      <c r="E165" s="181" t="s">
        <v>526</v>
      </c>
      <c r="F165" s="182" t="s">
        <v>527</v>
      </c>
      <c r="G165" s="183" t="s">
        <v>436</v>
      </c>
      <c r="H165" s="184">
        <v>30</v>
      </c>
      <c r="I165" s="185"/>
      <c r="J165" s="186">
        <f>ROUND(I165*H165,2)</f>
        <v>0</v>
      </c>
      <c r="K165" s="182" t="s">
        <v>212</v>
      </c>
      <c r="L165" s="39"/>
      <c r="M165" s="187" t="s">
        <v>1</v>
      </c>
      <c r="N165" s="188" t="s">
        <v>42</v>
      </c>
      <c r="O165" s="77"/>
      <c r="P165" s="189">
        <f>O165*H165</f>
        <v>0</v>
      </c>
      <c r="Q165" s="189">
        <v>0</v>
      </c>
      <c r="R165" s="189">
        <f>Q165*H165</f>
        <v>0</v>
      </c>
      <c r="S165" s="189">
        <v>0</v>
      </c>
      <c r="T165" s="190">
        <f>S165*H165</f>
        <v>0</v>
      </c>
      <c r="U165" s="38"/>
      <c r="V165" s="38"/>
      <c r="W165" s="38"/>
      <c r="X165" s="38"/>
      <c r="Y165" s="38"/>
      <c r="Z165" s="38"/>
      <c r="AA165" s="38"/>
      <c r="AB165" s="38"/>
      <c r="AC165" s="38"/>
      <c r="AD165" s="38"/>
      <c r="AE165" s="38"/>
      <c r="AR165" s="191" t="s">
        <v>155</v>
      </c>
      <c r="AT165" s="191" t="s">
        <v>150</v>
      </c>
      <c r="AU165" s="191" t="s">
        <v>87</v>
      </c>
      <c r="AY165" s="19" t="s">
        <v>148</v>
      </c>
      <c r="BE165" s="192">
        <f>IF(N165="základní",J165,0)</f>
        <v>0</v>
      </c>
      <c r="BF165" s="192">
        <f>IF(N165="snížená",J165,0)</f>
        <v>0</v>
      </c>
      <c r="BG165" s="192">
        <f>IF(N165="zákl. přenesená",J165,0)</f>
        <v>0</v>
      </c>
      <c r="BH165" s="192">
        <f>IF(N165="sníž. přenesená",J165,0)</f>
        <v>0</v>
      </c>
      <c r="BI165" s="192">
        <f>IF(N165="nulová",J165,0)</f>
        <v>0</v>
      </c>
      <c r="BJ165" s="19" t="s">
        <v>85</v>
      </c>
      <c r="BK165" s="192">
        <f>ROUND(I165*H165,2)</f>
        <v>0</v>
      </c>
      <c r="BL165" s="19" t="s">
        <v>155</v>
      </c>
      <c r="BM165" s="191" t="s">
        <v>528</v>
      </c>
    </row>
    <row r="166" s="2" customFormat="1" ht="16.5" customHeight="1">
      <c r="A166" s="38"/>
      <c r="B166" s="179"/>
      <c r="C166" s="180" t="s">
        <v>309</v>
      </c>
      <c r="D166" s="180" t="s">
        <v>150</v>
      </c>
      <c r="E166" s="181" t="s">
        <v>529</v>
      </c>
      <c r="F166" s="182" t="s">
        <v>530</v>
      </c>
      <c r="G166" s="183" t="s">
        <v>440</v>
      </c>
      <c r="H166" s="184">
        <v>1</v>
      </c>
      <c r="I166" s="185"/>
      <c r="J166" s="186">
        <f>ROUND(I166*H166,2)</f>
        <v>0</v>
      </c>
      <c r="K166" s="182" t="s">
        <v>212</v>
      </c>
      <c r="L166" s="39"/>
      <c r="M166" s="187" t="s">
        <v>1</v>
      </c>
      <c r="N166" s="188" t="s">
        <v>42</v>
      </c>
      <c r="O166" s="77"/>
      <c r="P166" s="189">
        <f>O166*H166</f>
        <v>0</v>
      </c>
      <c r="Q166" s="189">
        <v>0</v>
      </c>
      <c r="R166" s="189">
        <f>Q166*H166</f>
        <v>0</v>
      </c>
      <c r="S166" s="189">
        <v>0</v>
      </c>
      <c r="T166" s="190">
        <f>S166*H166</f>
        <v>0</v>
      </c>
      <c r="U166" s="38"/>
      <c r="V166" s="38"/>
      <c r="W166" s="38"/>
      <c r="X166" s="38"/>
      <c r="Y166" s="38"/>
      <c r="Z166" s="38"/>
      <c r="AA166" s="38"/>
      <c r="AB166" s="38"/>
      <c r="AC166" s="38"/>
      <c r="AD166" s="38"/>
      <c r="AE166" s="38"/>
      <c r="AR166" s="191" t="s">
        <v>155</v>
      </c>
      <c r="AT166" s="191" t="s">
        <v>150</v>
      </c>
      <c r="AU166" s="191" t="s">
        <v>87</v>
      </c>
      <c r="AY166" s="19" t="s">
        <v>148</v>
      </c>
      <c r="BE166" s="192">
        <f>IF(N166="základní",J166,0)</f>
        <v>0</v>
      </c>
      <c r="BF166" s="192">
        <f>IF(N166="snížená",J166,0)</f>
        <v>0</v>
      </c>
      <c r="BG166" s="192">
        <f>IF(N166="zákl. přenesená",J166,0)</f>
        <v>0</v>
      </c>
      <c r="BH166" s="192">
        <f>IF(N166="sníž. přenesená",J166,0)</f>
        <v>0</v>
      </c>
      <c r="BI166" s="192">
        <f>IF(N166="nulová",J166,0)</f>
        <v>0</v>
      </c>
      <c r="BJ166" s="19" t="s">
        <v>85</v>
      </c>
      <c r="BK166" s="192">
        <f>ROUND(I166*H166,2)</f>
        <v>0</v>
      </c>
      <c r="BL166" s="19" t="s">
        <v>155</v>
      </c>
      <c r="BM166" s="191" t="s">
        <v>531</v>
      </c>
    </row>
    <row r="167" s="12" customFormat="1" ht="25.92" customHeight="1">
      <c r="A167" s="12"/>
      <c r="B167" s="166"/>
      <c r="C167" s="12"/>
      <c r="D167" s="167" t="s">
        <v>76</v>
      </c>
      <c r="E167" s="168" t="s">
        <v>532</v>
      </c>
      <c r="F167" s="168" t="s">
        <v>533</v>
      </c>
      <c r="G167" s="12"/>
      <c r="H167" s="12"/>
      <c r="I167" s="169"/>
      <c r="J167" s="170">
        <f>BK167</f>
        <v>0</v>
      </c>
      <c r="K167" s="12"/>
      <c r="L167" s="166"/>
      <c r="M167" s="171"/>
      <c r="N167" s="172"/>
      <c r="O167" s="172"/>
      <c r="P167" s="173">
        <f>SUM(P168:P171)</f>
        <v>0</v>
      </c>
      <c r="Q167" s="172"/>
      <c r="R167" s="173">
        <f>SUM(R168:R171)</f>
        <v>0</v>
      </c>
      <c r="S167" s="172"/>
      <c r="T167" s="174">
        <f>SUM(T168:T171)</f>
        <v>0</v>
      </c>
      <c r="U167" s="12"/>
      <c r="V167" s="12"/>
      <c r="W167" s="12"/>
      <c r="X167" s="12"/>
      <c r="Y167" s="12"/>
      <c r="Z167" s="12"/>
      <c r="AA167" s="12"/>
      <c r="AB167" s="12"/>
      <c r="AC167" s="12"/>
      <c r="AD167" s="12"/>
      <c r="AE167" s="12"/>
      <c r="AR167" s="167" t="s">
        <v>155</v>
      </c>
      <c r="AT167" s="175" t="s">
        <v>76</v>
      </c>
      <c r="AU167" s="175" t="s">
        <v>77</v>
      </c>
      <c r="AY167" s="167" t="s">
        <v>148</v>
      </c>
      <c r="BK167" s="176">
        <f>SUM(BK168:BK171)</f>
        <v>0</v>
      </c>
    </row>
    <row r="168" s="2" customFormat="1" ht="16.5" customHeight="1">
      <c r="A168" s="38"/>
      <c r="B168" s="179"/>
      <c r="C168" s="180" t="s">
        <v>314</v>
      </c>
      <c r="D168" s="180" t="s">
        <v>150</v>
      </c>
      <c r="E168" s="181" t="s">
        <v>534</v>
      </c>
      <c r="F168" s="182" t="s">
        <v>535</v>
      </c>
      <c r="G168" s="183" t="s">
        <v>328</v>
      </c>
      <c r="H168" s="184">
        <v>1</v>
      </c>
      <c r="I168" s="185"/>
      <c r="J168" s="186">
        <f>ROUND(I168*H168,2)</f>
        <v>0</v>
      </c>
      <c r="K168" s="182" t="s">
        <v>212</v>
      </c>
      <c r="L168" s="39"/>
      <c r="M168" s="187" t="s">
        <v>1</v>
      </c>
      <c r="N168" s="188" t="s">
        <v>42</v>
      </c>
      <c r="O168" s="77"/>
      <c r="P168" s="189">
        <f>O168*H168</f>
        <v>0</v>
      </c>
      <c r="Q168" s="189">
        <v>0</v>
      </c>
      <c r="R168" s="189">
        <f>Q168*H168</f>
        <v>0</v>
      </c>
      <c r="S168" s="189">
        <v>0</v>
      </c>
      <c r="T168" s="190">
        <f>S168*H168</f>
        <v>0</v>
      </c>
      <c r="U168" s="38"/>
      <c r="V168" s="38"/>
      <c r="W168" s="38"/>
      <c r="X168" s="38"/>
      <c r="Y168" s="38"/>
      <c r="Z168" s="38"/>
      <c r="AA168" s="38"/>
      <c r="AB168" s="38"/>
      <c r="AC168" s="38"/>
      <c r="AD168" s="38"/>
      <c r="AE168" s="38"/>
      <c r="AR168" s="191" t="s">
        <v>536</v>
      </c>
      <c r="AT168" s="191" t="s">
        <v>150</v>
      </c>
      <c r="AU168" s="191" t="s">
        <v>85</v>
      </c>
      <c r="AY168" s="19" t="s">
        <v>148</v>
      </c>
      <c r="BE168" s="192">
        <f>IF(N168="základní",J168,0)</f>
        <v>0</v>
      </c>
      <c r="BF168" s="192">
        <f>IF(N168="snížená",J168,0)</f>
        <v>0</v>
      </c>
      <c r="BG168" s="192">
        <f>IF(N168="zákl. přenesená",J168,0)</f>
        <v>0</v>
      </c>
      <c r="BH168" s="192">
        <f>IF(N168="sníž. přenesená",J168,0)</f>
        <v>0</v>
      </c>
      <c r="BI168" s="192">
        <f>IF(N168="nulová",J168,0)</f>
        <v>0</v>
      </c>
      <c r="BJ168" s="19" t="s">
        <v>85</v>
      </c>
      <c r="BK168" s="192">
        <f>ROUND(I168*H168,2)</f>
        <v>0</v>
      </c>
      <c r="BL168" s="19" t="s">
        <v>536</v>
      </c>
      <c r="BM168" s="191" t="s">
        <v>537</v>
      </c>
    </row>
    <row r="169" s="2" customFormat="1" ht="16.5" customHeight="1">
      <c r="A169" s="38"/>
      <c r="B169" s="179"/>
      <c r="C169" s="180" t="s">
        <v>319</v>
      </c>
      <c r="D169" s="180" t="s">
        <v>150</v>
      </c>
      <c r="E169" s="181" t="s">
        <v>538</v>
      </c>
      <c r="F169" s="182" t="s">
        <v>539</v>
      </c>
      <c r="G169" s="183" t="s">
        <v>328</v>
      </c>
      <c r="H169" s="184">
        <v>1</v>
      </c>
      <c r="I169" s="185"/>
      <c r="J169" s="186">
        <f>ROUND(I169*H169,2)</f>
        <v>0</v>
      </c>
      <c r="K169" s="182" t="s">
        <v>212</v>
      </c>
      <c r="L169" s="39"/>
      <c r="M169" s="187" t="s">
        <v>1</v>
      </c>
      <c r="N169" s="188" t="s">
        <v>42</v>
      </c>
      <c r="O169" s="77"/>
      <c r="P169" s="189">
        <f>O169*H169</f>
        <v>0</v>
      </c>
      <c r="Q169" s="189">
        <v>0</v>
      </c>
      <c r="R169" s="189">
        <f>Q169*H169</f>
        <v>0</v>
      </c>
      <c r="S169" s="189">
        <v>0</v>
      </c>
      <c r="T169" s="190">
        <f>S169*H169</f>
        <v>0</v>
      </c>
      <c r="U169" s="38"/>
      <c r="V169" s="38"/>
      <c r="W169" s="38"/>
      <c r="X169" s="38"/>
      <c r="Y169" s="38"/>
      <c r="Z169" s="38"/>
      <c r="AA169" s="38"/>
      <c r="AB169" s="38"/>
      <c r="AC169" s="38"/>
      <c r="AD169" s="38"/>
      <c r="AE169" s="38"/>
      <c r="AR169" s="191" t="s">
        <v>536</v>
      </c>
      <c r="AT169" s="191" t="s">
        <v>150</v>
      </c>
      <c r="AU169" s="191" t="s">
        <v>85</v>
      </c>
      <c r="AY169" s="19" t="s">
        <v>148</v>
      </c>
      <c r="BE169" s="192">
        <f>IF(N169="základní",J169,0)</f>
        <v>0</v>
      </c>
      <c r="BF169" s="192">
        <f>IF(N169="snížená",J169,0)</f>
        <v>0</v>
      </c>
      <c r="BG169" s="192">
        <f>IF(N169="zákl. přenesená",J169,0)</f>
        <v>0</v>
      </c>
      <c r="BH169" s="192">
        <f>IF(N169="sníž. přenesená",J169,0)</f>
        <v>0</v>
      </c>
      <c r="BI169" s="192">
        <f>IF(N169="nulová",J169,0)</f>
        <v>0</v>
      </c>
      <c r="BJ169" s="19" t="s">
        <v>85</v>
      </c>
      <c r="BK169" s="192">
        <f>ROUND(I169*H169,2)</f>
        <v>0</v>
      </c>
      <c r="BL169" s="19" t="s">
        <v>536</v>
      </c>
      <c r="BM169" s="191" t="s">
        <v>540</v>
      </c>
    </row>
    <row r="170" s="2" customFormat="1" ht="16.5" customHeight="1">
      <c r="A170" s="38"/>
      <c r="B170" s="179"/>
      <c r="C170" s="180" t="s">
        <v>325</v>
      </c>
      <c r="D170" s="180" t="s">
        <v>150</v>
      </c>
      <c r="E170" s="181" t="s">
        <v>541</v>
      </c>
      <c r="F170" s="182" t="s">
        <v>542</v>
      </c>
      <c r="G170" s="183" t="s">
        <v>328</v>
      </c>
      <c r="H170" s="184">
        <v>1</v>
      </c>
      <c r="I170" s="185"/>
      <c r="J170" s="186">
        <f>ROUND(I170*H170,2)</f>
        <v>0</v>
      </c>
      <c r="K170" s="182" t="s">
        <v>212</v>
      </c>
      <c r="L170" s="39"/>
      <c r="M170" s="187" t="s">
        <v>1</v>
      </c>
      <c r="N170" s="188" t="s">
        <v>42</v>
      </c>
      <c r="O170" s="77"/>
      <c r="P170" s="189">
        <f>O170*H170</f>
        <v>0</v>
      </c>
      <c r="Q170" s="189">
        <v>0</v>
      </c>
      <c r="R170" s="189">
        <f>Q170*H170</f>
        <v>0</v>
      </c>
      <c r="S170" s="189">
        <v>0</v>
      </c>
      <c r="T170" s="190">
        <f>S170*H170</f>
        <v>0</v>
      </c>
      <c r="U170" s="38"/>
      <c r="V170" s="38"/>
      <c r="W170" s="38"/>
      <c r="X170" s="38"/>
      <c r="Y170" s="38"/>
      <c r="Z170" s="38"/>
      <c r="AA170" s="38"/>
      <c r="AB170" s="38"/>
      <c r="AC170" s="38"/>
      <c r="AD170" s="38"/>
      <c r="AE170" s="38"/>
      <c r="AR170" s="191" t="s">
        <v>536</v>
      </c>
      <c r="AT170" s="191" t="s">
        <v>150</v>
      </c>
      <c r="AU170" s="191" t="s">
        <v>85</v>
      </c>
      <c r="AY170" s="19" t="s">
        <v>148</v>
      </c>
      <c r="BE170" s="192">
        <f>IF(N170="základní",J170,0)</f>
        <v>0</v>
      </c>
      <c r="BF170" s="192">
        <f>IF(N170="snížená",J170,0)</f>
        <v>0</v>
      </c>
      <c r="BG170" s="192">
        <f>IF(N170="zákl. přenesená",J170,0)</f>
        <v>0</v>
      </c>
      <c r="BH170" s="192">
        <f>IF(N170="sníž. přenesená",J170,0)</f>
        <v>0</v>
      </c>
      <c r="BI170" s="192">
        <f>IF(N170="nulová",J170,0)</f>
        <v>0</v>
      </c>
      <c r="BJ170" s="19" t="s">
        <v>85</v>
      </c>
      <c r="BK170" s="192">
        <f>ROUND(I170*H170,2)</f>
        <v>0</v>
      </c>
      <c r="BL170" s="19" t="s">
        <v>536</v>
      </c>
      <c r="BM170" s="191" t="s">
        <v>543</v>
      </c>
    </row>
    <row r="171" s="2" customFormat="1" ht="16.5" customHeight="1">
      <c r="A171" s="38"/>
      <c r="B171" s="179"/>
      <c r="C171" s="180" t="s">
        <v>331</v>
      </c>
      <c r="D171" s="180" t="s">
        <v>150</v>
      </c>
      <c r="E171" s="181" t="s">
        <v>544</v>
      </c>
      <c r="F171" s="182" t="s">
        <v>545</v>
      </c>
      <c r="G171" s="183" t="s">
        <v>328</v>
      </c>
      <c r="H171" s="184">
        <v>1</v>
      </c>
      <c r="I171" s="185"/>
      <c r="J171" s="186">
        <f>ROUND(I171*H171,2)</f>
        <v>0</v>
      </c>
      <c r="K171" s="182" t="s">
        <v>212</v>
      </c>
      <c r="L171" s="39"/>
      <c r="M171" s="232" t="s">
        <v>1</v>
      </c>
      <c r="N171" s="233" t="s">
        <v>42</v>
      </c>
      <c r="O171" s="234"/>
      <c r="P171" s="235">
        <f>O171*H171</f>
        <v>0</v>
      </c>
      <c r="Q171" s="235">
        <v>0</v>
      </c>
      <c r="R171" s="235">
        <f>Q171*H171</f>
        <v>0</v>
      </c>
      <c r="S171" s="235">
        <v>0</v>
      </c>
      <c r="T171" s="236">
        <f>S171*H171</f>
        <v>0</v>
      </c>
      <c r="U171" s="38"/>
      <c r="V171" s="38"/>
      <c r="W171" s="38"/>
      <c r="X171" s="38"/>
      <c r="Y171" s="38"/>
      <c r="Z171" s="38"/>
      <c r="AA171" s="38"/>
      <c r="AB171" s="38"/>
      <c r="AC171" s="38"/>
      <c r="AD171" s="38"/>
      <c r="AE171" s="38"/>
      <c r="AR171" s="191" t="s">
        <v>536</v>
      </c>
      <c r="AT171" s="191" t="s">
        <v>150</v>
      </c>
      <c r="AU171" s="191" t="s">
        <v>85</v>
      </c>
      <c r="AY171" s="19" t="s">
        <v>148</v>
      </c>
      <c r="BE171" s="192">
        <f>IF(N171="základní",J171,0)</f>
        <v>0</v>
      </c>
      <c r="BF171" s="192">
        <f>IF(N171="snížená",J171,0)</f>
        <v>0</v>
      </c>
      <c r="BG171" s="192">
        <f>IF(N171="zákl. přenesená",J171,0)</f>
        <v>0</v>
      </c>
      <c r="BH171" s="192">
        <f>IF(N171="sníž. přenesená",J171,0)</f>
        <v>0</v>
      </c>
      <c r="BI171" s="192">
        <f>IF(N171="nulová",J171,0)</f>
        <v>0</v>
      </c>
      <c r="BJ171" s="19" t="s">
        <v>85</v>
      </c>
      <c r="BK171" s="192">
        <f>ROUND(I171*H171,2)</f>
        <v>0</v>
      </c>
      <c r="BL171" s="19" t="s">
        <v>536</v>
      </c>
      <c r="BM171" s="191" t="s">
        <v>546</v>
      </c>
    </row>
    <row r="172" s="2" customFormat="1" ht="6.96" customHeight="1">
      <c r="A172" s="38"/>
      <c r="B172" s="60"/>
      <c r="C172" s="61"/>
      <c r="D172" s="61"/>
      <c r="E172" s="61"/>
      <c r="F172" s="61"/>
      <c r="G172" s="61"/>
      <c r="H172" s="61"/>
      <c r="I172" s="61"/>
      <c r="J172" s="61"/>
      <c r="K172" s="61"/>
      <c r="L172" s="39"/>
      <c r="M172" s="38"/>
      <c r="O172" s="38"/>
      <c r="P172" s="38"/>
      <c r="Q172" s="38"/>
      <c r="R172" s="38"/>
      <c r="S172" s="38"/>
      <c r="T172" s="38"/>
      <c r="U172" s="38"/>
      <c r="V172" s="38"/>
      <c r="W172" s="38"/>
      <c r="X172" s="38"/>
      <c r="Y172" s="38"/>
      <c r="Z172" s="38"/>
      <c r="AA172" s="38"/>
      <c r="AB172" s="38"/>
      <c r="AC172" s="38"/>
      <c r="AD172" s="38"/>
      <c r="AE172" s="38"/>
    </row>
  </sheetData>
  <autoFilter ref="C124:K17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96</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547</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34</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tr">
        <f>IF('Rekapitulace stavby'!AN10="","",'Rekapitulace stavby'!AN10)</f>
        <v/>
      </c>
      <c r="K14" s="38"/>
      <c r="L14" s="55"/>
      <c r="S14" s="38"/>
      <c r="T14" s="38"/>
      <c r="U14" s="38"/>
      <c r="V14" s="38"/>
      <c r="W14" s="38"/>
      <c r="X14" s="38"/>
      <c r="Y14" s="38"/>
      <c r="Z14" s="38"/>
      <c r="AA14" s="38"/>
      <c r="AB14" s="38"/>
      <c r="AC14" s="38"/>
      <c r="AD14" s="38"/>
      <c r="AE14" s="38"/>
    </row>
    <row r="15" s="2" customFormat="1" ht="18" customHeight="1">
      <c r="A15" s="38"/>
      <c r="B15" s="39"/>
      <c r="C15" s="38"/>
      <c r="D15" s="38"/>
      <c r="E15" s="27" t="str">
        <f>IF('Rekapitulace stavby'!E11="","",'Rekapitulace stavby'!E11)</f>
        <v xml:space="preserve">DOPRAVNÍ PODNIK OSTRAVA a.s. </v>
      </c>
      <c r="F15" s="38"/>
      <c r="G15" s="38"/>
      <c r="H15" s="38"/>
      <c r="I15" s="32" t="s">
        <v>27</v>
      </c>
      <c r="J15" s="27" t="str">
        <f>IF('Rekapitulace stavby'!AN11="","",'Rekapitulace stavby'!AN11)</f>
        <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tr">
        <f>IF('Rekapitulace stavby'!AN16="","",'Rekapitulace stavby'!AN16)</f>
        <v/>
      </c>
      <c r="K20" s="38"/>
      <c r="L20" s="55"/>
      <c r="S20" s="38"/>
      <c r="T20" s="38"/>
      <c r="U20" s="38"/>
      <c r="V20" s="38"/>
      <c r="W20" s="38"/>
      <c r="X20" s="38"/>
      <c r="Y20" s="38"/>
      <c r="Z20" s="38"/>
      <c r="AA20" s="38"/>
      <c r="AB20" s="38"/>
      <c r="AC20" s="38"/>
      <c r="AD20" s="38"/>
      <c r="AE20" s="38"/>
    </row>
    <row r="21" s="2" customFormat="1" ht="18" customHeight="1">
      <c r="A21" s="38"/>
      <c r="B21" s="39"/>
      <c r="C21" s="38"/>
      <c r="D21" s="38"/>
      <c r="E21" s="27" t="str">
        <f>IF('Rekapitulace stavby'!E17="","",'Rekapitulace stavby'!E17)</f>
        <v>PROJEKTSTUDIO EUCZ, s.r.o.</v>
      </c>
      <c r="F21" s="38"/>
      <c r="G21" s="38"/>
      <c r="H21" s="38"/>
      <c r="I21" s="32" t="s">
        <v>27</v>
      </c>
      <c r="J21" s="27" t="str">
        <f>IF('Rekapitulace stavby'!AN17="","",'Rekapitulace stavby'!AN17)</f>
        <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ROUND(J120,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ROUND((SUM(BE120:BE158)),  2)</f>
        <v>0</v>
      </c>
      <c r="G33" s="38"/>
      <c r="H33" s="38"/>
      <c r="I33" s="136">
        <v>0.20999999999999999</v>
      </c>
      <c r="J33" s="135">
        <f>ROUND(((SUM(BE120:BE158))*I33),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ROUND((SUM(BF120:BF158)),  2)</f>
        <v>0</v>
      </c>
      <c r="G34" s="38"/>
      <c r="H34" s="38"/>
      <c r="I34" s="136">
        <v>0.12</v>
      </c>
      <c r="J34" s="135">
        <f>ROUND(((SUM(BF120:BF158))*I34),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ROUND((SUM(BG120:BG158)),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ROUND((SUM(BH120:BH158)),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ROUND((SUM(BI120:BI158)),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SO 402 - Nadzemní a podzemní slaboproudé vedení</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 xml:space="preserve"> </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J120</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548</v>
      </c>
      <c r="E97" s="150"/>
      <c r="F97" s="150"/>
      <c r="G97" s="150"/>
      <c r="H97" s="150"/>
      <c r="I97" s="150"/>
      <c r="J97" s="151">
        <f>J121</f>
        <v>0</v>
      </c>
      <c r="K97" s="9"/>
      <c r="L97" s="148"/>
      <c r="S97" s="9"/>
      <c r="T97" s="9"/>
      <c r="U97" s="9"/>
      <c r="V97" s="9"/>
      <c r="W97" s="9"/>
      <c r="X97" s="9"/>
      <c r="Y97" s="9"/>
      <c r="Z97" s="9"/>
      <c r="AA97" s="9"/>
      <c r="AB97" s="9"/>
      <c r="AC97" s="9"/>
      <c r="AD97" s="9"/>
      <c r="AE97" s="9"/>
    </row>
    <row r="98" s="9" customFormat="1" ht="24.96" customHeight="1">
      <c r="A98" s="9"/>
      <c r="B98" s="148"/>
      <c r="C98" s="9"/>
      <c r="D98" s="149" t="s">
        <v>549</v>
      </c>
      <c r="E98" s="150"/>
      <c r="F98" s="150"/>
      <c r="G98" s="150"/>
      <c r="H98" s="150"/>
      <c r="I98" s="150"/>
      <c r="J98" s="151">
        <f>J137</f>
        <v>0</v>
      </c>
      <c r="K98" s="9"/>
      <c r="L98" s="148"/>
      <c r="S98" s="9"/>
      <c r="T98" s="9"/>
      <c r="U98" s="9"/>
      <c r="V98" s="9"/>
      <c r="W98" s="9"/>
      <c r="X98" s="9"/>
      <c r="Y98" s="9"/>
      <c r="Z98" s="9"/>
      <c r="AA98" s="9"/>
      <c r="AB98" s="9"/>
      <c r="AC98" s="9"/>
      <c r="AD98" s="9"/>
      <c r="AE98" s="9"/>
    </row>
    <row r="99" s="9" customFormat="1" ht="24.96" customHeight="1">
      <c r="A99" s="9"/>
      <c r="B99" s="148"/>
      <c r="C99" s="9"/>
      <c r="D99" s="149" t="s">
        <v>550</v>
      </c>
      <c r="E99" s="150"/>
      <c r="F99" s="150"/>
      <c r="G99" s="150"/>
      <c r="H99" s="150"/>
      <c r="I99" s="150"/>
      <c r="J99" s="151">
        <f>J147</f>
        <v>0</v>
      </c>
      <c r="K99" s="9"/>
      <c r="L99" s="148"/>
      <c r="S99" s="9"/>
      <c r="T99" s="9"/>
      <c r="U99" s="9"/>
      <c r="V99" s="9"/>
      <c r="W99" s="9"/>
      <c r="X99" s="9"/>
      <c r="Y99" s="9"/>
      <c r="Z99" s="9"/>
      <c r="AA99" s="9"/>
      <c r="AB99" s="9"/>
      <c r="AC99" s="9"/>
      <c r="AD99" s="9"/>
      <c r="AE99" s="9"/>
    </row>
    <row r="100" s="9" customFormat="1" ht="24.96" customHeight="1">
      <c r="A100" s="9"/>
      <c r="B100" s="148"/>
      <c r="C100" s="9"/>
      <c r="D100" s="149" t="s">
        <v>425</v>
      </c>
      <c r="E100" s="150"/>
      <c r="F100" s="150"/>
      <c r="G100" s="150"/>
      <c r="H100" s="150"/>
      <c r="I100" s="150"/>
      <c r="J100" s="151">
        <f>J155</f>
        <v>0</v>
      </c>
      <c r="K100" s="9"/>
      <c r="L100" s="148"/>
      <c r="S100" s="9"/>
      <c r="T100" s="9"/>
      <c r="U100" s="9"/>
      <c r="V100" s="9"/>
      <c r="W100" s="9"/>
      <c r="X100" s="9"/>
      <c r="Y100" s="9"/>
      <c r="Z100" s="9"/>
      <c r="AA100" s="9"/>
      <c r="AB100" s="9"/>
      <c r="AC100" s="9"/>
      <c r="AD100" s="9"/>
      <c r="AE100" s="9"/>
    </row>
    <row r="101" s="2" customFormat="1" ht="21.84" customHeight="1">
      <c r="A101" s="38"/>
      <c r="B101" s="39"/>
      <c r="C101" s="38"/>
      <c r="D101" s="38"/>
      <c r="E101" s="38"/>
      <c r="F101" s="38"/>
      <c r="G101" s="38"/>
      <c r="H101" s="38"/>
      <c r="I101" s="38"/>
      <c r="J101" s="38"/>
      <c r="K101" s="38"/>
      <c r="L101" s="55"/>
      <c r="S101" s="38"/>
      <c r="T101" s="38"/>
      <c r="U101" s="38"/>
      <c r="V101" s="38"/>
      <c r="W101" s="38"/>
      <c r="X101" s="38"/>
      <c r="Y101" s="38"/>
      <c r="Z101" s="38"/>
      <c r="AA101" s="38"/>
      <c r="AB101" s="38"/>
      <c r="AC101" s="38"/>
      <c r="AD101" s="38"/>
      <c r="AE101" s="38"/>
    </row>
    <row r="102" s="2" customFormat="1" ht="6.96" customHeight="1">
      <c r="A102" s="38"/>
      <c r="B102" s="60"/>
      <c r="C102" s="61"/>
      <c r="D102" s="61"/>
      <c r="E102" s="61"/>
      <c r="F102" s="61"/>
      <c r="G102" s="61"/>
      <c r="H102" s="61"/>
      <c r="I102" s="61"/>
      <c r="J102" s="61"/>
      <c r="K102" s="61"/>
      <c r="L102" s="55"/>
      <c r="S102" s="38"/>
      <c r="T102" s="38"/>
      <c r="U102" s="38"/>
      <c r="V102" s="38"/>
      <c r="W102" s="38"/>
      <c r="X102" s="38"/>
      <c r="Y102" s="38"/>
      <c r="Z102" s="38"/>
      <c r="AA102" s="38"/>
      <c r="AB102" s="38"/>
      <c r="AC102" s="38"/>
      <c r="AD102" s="38"/>
      <c r="AE102" s="38"/>
    </row>
    <row r="106" s="2" customFormat="1" ht="6.96" customHeight="1">
      <c r="A106" s="38"/>
      <c r="B106" s="62"/>
      <c r="C106" s="63"/>
      <c r="D106" s="63"/>
      <c r="E106" s="63"/>
      <c r="F106" s="63"/>
      <c r="G106" s="63"/>
      <c r="H106" s="63"/>
      <c r="I106" s="63"/>
      <c r="J106" s="63"/>
      <c r="K106" s="63"/>
      <c r="L106" s="55"/>
      <c r="S106" s="38"/>
      <c r="T106" s="38"/>
      <c r="U106" s="38"/>
      <c r="V106" s="38"/>
      <c r="W106" s="38"/>
      <c r="X106" s="38"/>
      <c r="Y106" s="38"/>
      <c r="Z106" s="38"/>
      <c r="AA106" s="38"/>
      <c r="AB106" s="38"/>
      <c r="AC106" s="38"/>
      <c r="AD106" s="38"/>
      <c r="AE106" s="38"/>
    </row>
    <row r="107" s="2" customFormat="1" ht="24.96" customHeight="1">
      <c r="A107" s="38"/>
      <c r="B107" s="39"/>
      <c r="C107" s="23" t="s">
        <v>133</v>
      </c>
      <c r="D107" s="38"/>
      <c r="E107" s="38"/>
      <c r="F107" s="38"/>
      <c r="G107" s="38"/>
      <c r="H107" s="38"/>
      <c r="I107" s="38"/>
      <c r="J107" s="38"/>
      <c r="K107" s="38"/>
      <c r="L107" s="55"/>
      <c r="S107" s="38"/>
      <c r="T107" s="38"/>
      <c r="U107" s="38"/>
      <c r="V107" s="38"/>
      <c r="W107" s="38"/>
      <c r="X107" s="38"/>
      <c r="Y107" s="38"/>
      <c r="Z107" s="38"/>
      <c r="AA107" s="38"/>
      <c r="AB107" s="38"/>
      <c r="AC107" s="38"/>
      <c r="AD107" s="38"/>
      <c r="AE107" s="38"/>
    </row>
    <row r="108" s="2" customFormat="1" ht="6.96" customHeight="1">
      <c r="A108" s="38"/>
      <c r="B108" s="39"/>
      <c r="C108" s="38"/>
      <c r="D108" s="38"/>
      <c r="E108" s="38"/>
      <c r="F108" s="38"/>
      <c r="G108" s="38"/>
      <c r="H108" s="38"/>
      <c r="I108" s="38"/>
      <c r="J108" s="38"/>
      <c r="K108" s="38"/>
      <c r="L108" s="55"/>
      <c r="S108" s="38"/>
      <c r="T108" s="38"/>
      <c r="U108" s="38"/>
      <c r="V108" s="38"/>
      <c r="W108" s="38"/>
      <c r="X108" s="38"/>
      <c r="Y108" s="38"/>
      <c r="Z108" s="38"/>
      <c r="AA108" s="38"/>
      <c r="AB108" s="38"/>
      <c r="AC108" s="38"/>
      <c r="AD108" s="38"/>
      <c r="AE108" s="38"/>
    </row>
    <row r="109" s="2" customFormat="1" ht="12" customHeight="1">
      <c r="A109" s="38"/>
      <c r="B109" s="39"/>
      <c r="C109" s="32" t="s">
        <v>16</v>
      </c>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16.5" customHeight="1">
      <c r="A110" s="38"/>
      <c r="B110" s="39"/>
      <c r="C110" s="38"/>
      <c r="D110" s="38"/>
      <c r="E110" s="129" t="str">
        <f>E7</f>
        <v>ESTETIZACE ZASTÁVKY KAROLINA II</v>
      </c>
      <c r="F110" s="32"/>
      <c r="G110" s="32"/>
      <c r="H110" s="32"/>
      <c r="I110" s="38"/>
      <c r="J110" s="38"/>
      <c r="K110" s="38"/>
      <c r="L110" s="55"/>
      <c r="S110" s="38"/>
      <c r="T110" s="38"/>
      <c r="U110" s="38"/>
      <c r="V110" s="38"/>
      <c r="W110" s="38"/>
      <c r="X110" s="38"/>
      <c r="Y110" s="38"/>
      <c r="Z110" s="38"/>
      <c r="AA110" s="38"/>
      <c r="AB110" s="38"/>
      <c r="AC110" s="38"/>
      <c r="AD110" s="38"/>
      <c r="AE110" s="38"/>
    </row>
    <row r="111" s="2" customFormat="1" ht="12" customHeight="1">
      <c r="A111" s="38"/>
      <c r="B111" s="39"/>
      <c r="C111" s="32" t="s">
        <v>119</v>
      </c>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6.5" customHeight="1">
      <c r="A112" s="38"/>
      <c r="B112" s="39"/>
      <c r="C112" s="38"/>
      <c r="D112" s="38"/>
      <c r="E112" s="67" t="str">
        <f>E9</f>
        <v>SO 402 - Nadzemní a podzemní slaboproudé vedení</v>
      </c>
      <c r="F112" s="38"/>
      <c r="G112" s="38"/>
      <c r="H112" s="38"/>
      <c r="I112" s="38"/>
      <c r="J112" s="38"/>
      <c r="K112" s="38"/>
      <c r="L112" s="55"/>
      <c r="S112" s="38"/>
      <c r="T112" s="38"/>
      <c r="U112" s="38"/>
      <c r="V112" s="38"/>
      <c r="W112" s="38"/>
      <c r="X112" s="38"/>
      <c r="Y112" s="38"/>
      <c r="Z112" s="38"/>
      <c r="AA112" s="38"/>
      <c r="AB112" s="38"/>
      <c r="AC112" s="38"/>
      <c r="AD112" s="38"/>
      <c r="AE112" s="38"/>
    </row>
    <row r="113" s="2" customFormat="1" ht="6.96" customHeight="1">
      <c r="A113" s="38"/>
      <c r="B113" s="39"/>
      <c r="C113" s="38"/>
      <c r="D113" s="38"/>
      <c r="E113" s="38"/>
      <c r="F113" s="38"/>
      <c r="G113" s="38"/>
      <c r="H113" s="38"/>
      <c r="I113" s="38"/>
      <c r="J113" s="38"/>
      <c r="K113" s="38"/>
      <c r="L113" s="55"/>
      <c r="S113" s="38"/>
      <c r="T113" s="38"/>
      <c r="U113" s="38"/>
      <c r="V113" s="38"/>
      <c r="W113" s="38"/>
      <c r="X113" s="38"/>
      <c r="Y113" s="38"/>
      <c r="Z113" s="38"/>
      <c r="AA113" s="38"/>
      <c r="AB113" s="38"/>
      <c r="AC113" s="38"/>
      <c r="AD113" s="38"/>
      <c r="AE113" s="38"/>
    </row>
    <row r="114" s="2" customFormat="1" ht="12" customHeight="1">
      <c r="A114" s="38"/>
      <c r="B114" s="39"/>
      <c r="C114" s="32" t="s">
        <v>20</v>
      </c>
      <c r="D114" s="38"/>
      <c r="E114" s="38"/>
      <c r="F114" s="27" t="str">
        <f>F12</f>
        <v xml:space="preserve"> </v>
      </c>
      <c r="G114" s="38"/>
      <c r="H114" s="38"/>
      <c r="I114" s="32" t="s">
        <v>22</v>
      </c>
      <c r="J114" s="69" t="str">
        <f>IF(J12="","",J12)</f>
        <v>31. 12. 2023</v>
      </c>
      <c r="K114" s="38"/>
      <c r="L114" s="55"/>
      <c r="S114" s="38"/>
      <c r="T114" s="38"/>
      <c r="U114" s="38"/>
      <c r="V114" s="38"/>
      <c r="W114" s="38"/>
      <c r="X114" s="38"/>
      <c r="Y114" s="38"/>
      <c r="Z114" s="38"/>
      <c r="AA114" s="38"/>
      <c r="AB114" s="38"/>
      <c r="AC114" s="38"/>
      <c r="AD114" s="38"/>
      <c r="AE114" s="38"/>
    </row>
    <row r="115" s="2" customFormat="1" ht="6.96" customHeight="1">
      <c r="A115" s="38"/>
      <c r="B115" s="39"/>
      <c r="C115" s="38"/>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25.65" customHeight="1">
      <c r="A116" s="38"/>
      <c r="B116" s="39"/>
      <c r="C116" s="32" t="s">
        <v>24</v>
      </c>
      <c r="D116" s="38"/>
      <c r="E116" s="38"/>
      <c r="F116" s="27" t="str">
        <f>E15</f>
        <v xml:space="preserve">DOPRAVNÍ PODNIK OSTRAVA a.s. </v>
      </c>
      <c r="G116" s="38"/>
      <c r="H116" s="38"/>
      <c r="I116" s="32" t="s">
        <v>30</v>
      </c>
      <c r="J116" s="36" t="str">
        <f>E21</f>
        <v>PROJEKTSTUDIO EUCZ, s.r.o.</v>
      </c>
      <c r="K116" s="38"/>
      <c r="L116" s="55"/>
      <c r="S116" s="38"/>
      <c r="T116" s="38"/>
      <c r="U116" s="38"/>
      <c r="V116" s="38"/>
      <c r="W116" s="38"/>
      <c r="X116" s="38"/>
      <c r="Y116" s="38"/>
      <c r="Z116" s="38"/>
      <c r="AA116" s="38"/>
      <c r="AB116" s="38"/>
      <c r="AC116" s="38"/>
      <c r="AD116" s="38"/>
      <c r="AE116" s="38"/>
    </row>
    <row r="117" s="2" customFormat="1" ht="15.15" customHeight="1">
      <c r="A117" s="38"/>
      <c r="B117" s="39"/>
      <c r="C117" s="32" t="s">
        <v>28</v>
      </c>
      <c r="D117" s="38"/>
      <c r="E117" s="38"/>
      <c r="F117" s="27" t="str">
        <f>IF(E18="","",E18)</f>
        <v>Vyplň údaj</v>
      </c>
      <c r="G117" s="38"/>
      <c r="H117" s="38"/>
      <c r="I117" s="32" t="s">
        <v>33</v>
      </c>
      <c r="J117" s="36" t="str">
        <f>E24</f>
        <v xml:space="preserve"> </v>
      </c>
      <c r="K117" s="38"/>
      <c r="L117" s="55"/>
      <c r="S117" s="38"/>
      <c r="T117" s="38"/>
      <c r="U117" s="38"/>
      <c r="V117" s="38"/>
      <c r="W117" s="38"/>
      <c r="X117" s="38"/>
      <c r="Y117" s="38"/>
      <c r="Z117" s="38"/>
      <c r="AA117" s="38"/>
      <c r="AB117" s="38"/>
      <c r="AC117" s="38"/>
      <c r="AD117" s="38"/>
      <c r="AE117" s="38"/>
    </row>
    <row r="118" s="2" customFormat="1" ht="10.32" customHeight="1">
      <c r="A118" s="38"/>
      <c r="B118" s="39"/>
      <c r="C118" s="38"/>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11" customFormat="1" ht="29.28" customHeight="1">
      <c r="A119" s="156"/>
      <c r="B119" s="157"/>
      <c r="C119" s="158" t="s">
        <v>134</v>
      </c>
      <c r="D119" s="159" t="s">
        <v>62</v>
      </c>
      <c r="E119" s="159" t="s">
        <v>58</v>
      </c>
      <c r="F119" s="159" t="s">
        <v>59</v>
      </c>
      <c r="G119" s="159" t="s">
        <v>135</v>
      </c>
      <c r="H119" s="159" t="s">
        <v>136</v>
      </c>
      <c r="I119" s="159" t="s">
        <v>137</v>
      </c>
      <c r="J119" s="159" t="s">
        <v>123</v>
      </c>
      <c r="K119" s="160" t="s">
        <v>138</v>
      </c>
      <c r="L119" s="161"/>
      <c r="M119" s="86" t="s">
        <v>1</v>
      </c>
      <c r="N119" s="87" t="s">
        <v>41</v>
      </c>
      <c r="O119" s="87" t="s">
        <v>139</v>
      </c>
      <c r="P119" s="87" t="s">
        <v>140</v>
      </c>
      <c r="Q119" s="87" t="s">
        <v>141</v>
      </c>
      <c r="R119" s="87" t="s">
        <v>142</v>
      </c>
      <c r="S119" s="87" t="s">
        <v>143</v>
      </c>
      <c r="T119" s="88" t="s">
        <v>144</v>
      </c>
      <c r="U119" s="156"/>
      <c r="V119" s="156"/>
      <c r="W119" s="156"/>
      <c r="X119" s="156"/>
      <c r="Y119" s="156"/>
      <c r="Z119" s="156"/>
      <c r="AA119" s="156"/>
      <c r="AB119" s="156"/>
      <c r="AC119" s="156"/>
      <c r="AD119" s="156"/>
      <c r="AE119" s="156"/>
    </row>
    <row r="120" s="2" customFormat="1" ht="22.8" customHeight="1">
      <c r="A120" s="38"/>
      <c r="B120" s="39"/>
      <c r="C120" s="93" t="s">
        <v>145</v>
      </c>
      <c r="D120" s="38"/>
      <c r="E120" s="38"/>
      <c r="F120" s="38"/>
      <c r="G120" s="38"/>
      <c r="H120" s="38"/>
      <c r="I120" s="38"/>
      <c r="J120" s="162">
        <f>BK120</f>
        <v>0</v>
      </c>
      <c r="K120" s="38"/>
      <c r="L120" s="39"/>
      <c r="M120" s="89"/>
      <c r="N120" s="73"/>
      <c r="O120" s="90"/>
      <c r="P120" s="163">
        <f>P121+P137+P147+P155</f>
        <v>0</v>
      </c>
      <c r="Q120" s="90"/>
      <c r="R120" s="163">
        <f>R121+R137+R147+R155</f>
        <v>0</v>
      </c>
      <c r="S120" s="90"/>
      <c r="T120" s="164">
        <f>T121+T137+T147+T155</f>
        <v>0</v>
      </c>
      <c r="U120" s="38"/>
      <c r="V120" s="38"/>
      <c r="W120" s="38"/>
      <c r="X120" s="38"/>
      <c r="Y120" s="38"/>
      <c r="Z120" s="38"/>
      <c r="AA120" s="38"/>
      <c r="AB120" s="38"/>
      <c r="AC120" s="38"/>
      <c r="AD120" s="38"/>
      <c r="AE120" s="38"/>
      <c r="AT120" s="19" t="s">
        <v>76</v>
      </c>
      <c r="AU120" s="19" t="s">
        <v>125</v>
      </c>
      <c r="BK120" s="165">
        <f>BK121+BK137+BK147+BK155</f>
        <v>0</v>
      </c>
    </row>
    <row r="121" s="12" customFormat="1" ht="25.92" customHeight="1">
      <c r="A121" s="12"/>
      <c r="B121" s="166"/>
      <c r="C121" s="12"/>
      <c r="D121" s="167" t="s">
        <v>76</v>
      </c>
      <c r="E121" s="168" t="s">
        <v>491</v>
      </c>
      <c r="F121" s="168" t="s">
        <v>551</v>
      </c>
      <c r="G121" s="12"/>
      <c r="H121" s="12"/>
      <c r="I121" s="169"/>
      <c r="J121" s="170">
        <f>BK121</f>
        <v>0</v>
      </c>
      <c r="K121" s="12"/>
      <c r="L121" s="166"/>
      <c r="M121" s="171"/>
      <c r="N121" s="172"/>
      <c r="O121" s="172"/>
      <c r="P121" s="173">
        <f>SUM(P122:P136)</f>
        <v>0</v>
      </c>
      <c r="Q121" s="172"/>
      <c r="R121" s="173">
        <f>SUM(R122:R136)</f>
        <v>0</v>
      </c>
      <c r="S121" s="172"/>
      <c r="T121" s="174">
        <f>SUM(T122:T136)</f>
        <v>0</v>
      </c>
      <c r="U121" s="12"/>
      <c r="V121" s="12"/>
      <c r="W121" s="12"/>
      <c r="X121" s="12"/>
      <c r="Y121" s="12"/>
      <c r="Z121" s="12"/>
      <c r="AA121" s="12"/>
      <c r="AB121" s="12"/>
      <c r="AC121" s="12"/>
      <c r="AD121" s="12"/>
      <c r="AE121" s="12"/>
      <c r="AR121" s="167" t="s">
        <v>85</v>
      </c>
      <c r="AT121" s="175" t="s">
        <v>76</v>
      </c>
      <c r="AU121" s="175" t="s">
        <v>77</v>
      </c>
      <c r="AY121" s="167" t="s">
        <v>148</v>
      </c>
      <c r="BK121" s="176">
        <f>SUM(BK122:BK136)</f>
        <v>0</v>
      </c>
    </row>
    <row r="122" s="2" customFormat="1" ht="16.5" customHeight="1">
      <c r="A122" s="38"/>
      <c r="B122" s="179"/>
      <c r="C122" s="180" t="s">
        <v>85</v>
      </c>
      <c r="D122" s="180" t="s">
        <v>150</v>
      </c>
      <c r="E122" s="181" t="s">
        <v>552</v>
      </c>
      <c r="F122" s="182" t="s">
        <v>553</v>
      </c>
      <c r="G122" s="183" t="s">
        <v>181</v>
      </c>
      <c r="H122" s="184">
        <v>120</v>
      </c>
      <c r="I122" s="185"/>
      <c r="J122" s="186">
        <f>ROUND(I122*H122,2)</f>
        <v>0</v>
      </c>
      <c r="K122" s="182" t="s">
        <v>212</v>
      </c>
      <c r="L122" s="39"/>
      <c r="M122" s="187" t="s">
        <v>1</v>
      </c>
      <c r="N122" s="188" t="s">
        <v>42</v>
      </c>
      <c r="O122" s="77"/>
      <c r="P122" s="189">
        <f>O122*H122</f>
        <v>0</v>
      </c>
      <c r="Q122" s="189">
        <v>0</v>
      </c>
      <c r="R122" s="189">
        <f>Q122*H122</f>
        <v>0</v>
      </c>
      <c r="S122" s="189">
        <v>0</v>
      </c>
      <c r="T122" s="190">
        <f>S122*H122</f>
        <v>0</v>
      </c>
      <c r="U122" s="38"/>
      <c r="V122" s="38"/>
      <c r="W122" s="38"/>
      <c r="X122" s="38"/>
      <c r="Y122" s="38"/>
      <c r="Z122" s="38"/>
      <c r="AA122" s="38"/>
      <c r="AB122" s="38"/>
      <c r="AC122" s="38"/>
      <c r="AD122" s="38"/>
      <c r="AE122" s="38"/>
      <c r="AR122" s="191" t="s">
        <v>155</v>
      </c>
      <c r="AT122" s="191" t="s">
        <v>150</v>
      </c>
      <c r="AU122" s="191" t="s">
        <v>85</v>
      </c>
      <c r="AY122" s="19" t="s">
        <v>148</v>
      </c>
      <c r="BE122" s="192">
        <f>IF(N122="základní",J122,0)</f>
        <v>0</v>
      </c>
      <c r="BF122" s="192">
        <f>IF(N122="snížená",J122,0)</f>
        <v>0</v>
      </c>
      <c r="BG122" s="192">
        <f>IF(N122="zákl. přenesená",J122,0)</f>
        <v>0</v>
      </c>
      <c r="BH122" s="192">
        <f>IF(N122="sníž. přenesená",J122,0)</f>
        <v>0</v>
      </c>
      <c r="BI122" s="192">
        <f>IF(N122="nulová",J122,0)</f>
        <v>0</v>
      </c>
      <c r="BJ122" s="19" t="s">
        <v>85</v>
      </c>
      <c r="BK122" s="192">
        <f>ROUND(I122*H122,2)</f>
        <v>0</v>
      </c>
      <c r="BL122" s="19" t="s">
        <v>155</v>
      </c>
      <c r="BM122" s="191" t="s">
        <v>87</v>
      </c>
    </row>
    <row r="123" s="2" customFormat="1" ht="16.5" customHeight="1">
      <c r="A123" s="38"/>
      <c r="B123" s="179"/>
      <c r="C123" s="180" t="s">
        <v>87</v>
      </c>
      <c r="D123" s="180" t="s">
        <v>150</v>
      </c>
      <c r="E123" s="181" t="s">
        <v>554</v>
      </c>
      <c r="F123" s="182" t="s">
        <v>555</v>
      </c>
      <c r="G123" s="183" t="s">
        <v>181</v>
      </c>
      <c r="H123" s="184">
        <v>190</v>
      </c>
      <c r="I123" s="185"/>
      <c r="J123" s="186">
        <f>ROUND(I123*H123,2)</f>
        <v>0</v>
      </c>
      <c r="K123" s="182" t="s">
        <v>212</v>
      </c>
      <c r="L123" s="39"/>
      <c r="M123" s="187" t="s">
        <v>1</v>
      </c>
      <c r="N123" s="188" t="s">
        <v>42</v>
      </c>
      <c r="O123" s="77"/>
      <c r="P123" s="189">
        <f>O123*H123</f>
        <v>0</v>
      </c>
      <c r="Q123" s="189">
        <v>0</v>
      </c>
      <c r="R123" s="189">
        <f>Q123*H123</f>
        <v>0</v>
      </c>
      <c r="S123" s="189">
        <v>0</v>
      </c>
      <c r="T123" s="190">
        <f>S123*H123</f>
        <v>0</v>
      </c>
      <c r="U123" s="38"/>
      <c r="V123" s="38"/>
      <c r="W123" s="38"/>
      <c r="X123" s="38"/>
      <c r="Y123" s="38"/>
      <c r="Z123" s="38"/>
      <c r="AA123" s="38"/>
      <c r="AB123" s="38"/>
      <c r="AC123" s="38"/>
      <c r="AD123" s="38"/>
      <c r="AE123" s="38"/>
      <c r="AR123" s="191" t="s">
        <v>155</v>
      </c>
      <c r="AT123" s="191" t="s">
        <v>150</v>
      </c>
      <c r="AU123" s="191" t="s">
        <v>85</v>
      </c>
      <c r="AY123" s="19" t="s">
        <v>148</v>
      </c>
      <c r="BE123" s="192">
        <f>IF(N123="základní",J123,0)</f>
        <v>0</v>
      </c>
      <c r="BF123" s="192">
        <f>IF(N123="snížená",J123,0)</f>
        <v>0</v>
      </c>
      <c r="BG123" s="192">
        <f>IF(N123="zákl. přenesená",J123,0)</f>
        <v>0</v>
      </c>
      <c r="BH123" s="192">
        <f>IF(N123="sníž. přenesená",J123,0)</f>
        <v>0</v>
      </c>
      <c r="BI123" s="192">
        <f>IF(N123="nulová",J123,0)</f>
        <v>0</v>
      </c>
      <c r="BJ123" s="19" t="s">
        <v>85</v>
      </c>
      <c r="BK123" s="192">
        <f>ROUND(I123*H123,2)</f>
        <v>0</v>
      </c>
      <c r="BL123" s="19" t="s">
        <v>155</v>
      </c>
      <c r="BM123" s="191" t="s">
        <v>155</v>
      </c>
    </row>
    <row r="124" s="2" customFormat="1">
      <c r="A124" s="38"/>
      <c r="B124" s="39"/>
      <c r="C124" s="38"/>
      <c r="D124" s="194" t="s">
        <v>183</v>
      </c>
      <c r="E124" s="38"/>
      <c r="F124" s="210" t="s">
        <v>556</v>
      </c>
      <c r="G124" s="38"/>
      <c r="H124" s="38"/>
      <c r="I124" s="211"/>
      <c r="J124" s="38"/>
      <c r="K124" s="38"/>
      <c r="L124" s="39"/>
      <c r="M124" s="212"/>
      <c r="N124" s="213"/>
      <c r="O124" s="77"/>
      <c r="P124" s="77"/>
      <c r="Q124" s="77"/>
      <c r="R124" s="77"/>
      <c r="S124" s="77"/>
      <c r="T124" s="78"/>
      <c r="U124" s="38"/>
      <c r="V124" s="38"/>
      <c r="W124" s="38"/>
      <c r="X124" s="38"/>
      <c r="Y124" s="38"/>
      <c r="Z124" s="38"/>
      <c r="AA124" s="38"/>
      <c r="AB124" s="38"/>
      <c r="AC124" s="38"/>
      <c r="AD124" s="38"/>
      <c r="AE124" s="38"/>
      <c r="AT124" s="19" t="s">
        <v>183</v>
      </c>
      <c r="AU124" s="19" t="s">
        <v>85</v>
      </c>
    </row>
    <row r="125" s="2" customFormat="1" ht="16.5" customHeight="1">
      <c r="A125" s="38"/>
      <c r="B125" s="179"/>
      <c r="C125" s="180" t="s">
        <v>163</v>
      </c>
      <c r="D125" s="180" t="s">
        <v>150</v>
      </c>
      <c r="E125" s="181" t="s">
        <v>557</v>
      </c>
      <c r="F125" s="182" t="s">
        <v>558</v>
      </c>
      <c r="G125" s="183" t="s">
        <v>444</v>
      </c>
      <c r="H125" s="184">
        <v>2</v>
      </c>
      <c r="I125" s="185"/>
      <c r="J125" s="186">
        <f>ROUND(I125*H125,2)</f>
        <v>0</v>
      </c>
      <c r="K125" s="182" t="s">
        <v>212</v>
      </c>
      <c r="L125" s="39"/>
      <c r="M125" s="187" t="s">
        <v>1</v>
      </c>
      <c r="N125" s="188" t="s">
        <v>42</v>
      </c>
      <c r="O125" s="77"/>
      <c r="P125" s="189">
        <f>O125*H125</f>
        <v>0</v>
      </c>
      <c r="Q125" s="189">
        <v>0</v>
      </c>
      <c r="R125" s="189">
        <f>Q125*H125</f>
        <v>0</v>
      </c>
      <c r="S125" s="189">
        <v>0</v>
      </c>
      <c r="T125" s="190">
        <f>S125*H125</f>
        <v>0</v>
      </c>
      <c r="U125" s="38"/>
      <c r="V125" s="38"/>
      <c r="W125" s="38"/>
      <c r="X125" s="38"/>
      <c r="Y125" s="38"/>
      <c r="Z125" s="38"/>
      <c r="AA125" s="38"/>
      <c r="AB125" s="38"/>
      <c r="AC125" s="38"/>
      <c r="AD125" s="38"/>
      <c r="AE125" s="38"/>
      <c r="AR125" s="191" t="s">
        <v>155</v>
      </c>
      <c r="AT125" s="191" t="s">
        <v>150</v>
      </c>
      <c r="AU125" s="191" t="s">
        <v>85</v>
      </c>
      <c r="AY125" s="19" t="s">
        <v>148</v>
      </c>
      <c r="BE125" s="192">
        <f>IF(N125="základní",J125,0)</f>
        <v>0</v>
      </c>
      <c r="BF125" s="192">
        <f>IF(N125="snížená",J125,0)</f>
        <v>0</v>
      </c>
      <c r="BG125" s="192">
        <f>IF(N125="zákl. přenesená",J125,0)</f>
        <v>0</v>
      </c>
      <c r="BH125" s="192">
        <f>IF(N125="sníž. přenesená",J125,0)</f>
        <v>0</v>
      </c>
      <c r="BI125" s="192">
        <f>IF(N125="nulová",J125,0)</f>
        <v>0</v>
      </c>
      <c r="BJ125" s="19" t="s">
        <v>85</v>
      </c>
      <c r="BK125" s="192">
        <f>ROUND(I125*H125,2)</f>
        <v>0</v>
      </c>
      <c r="BL125" s="19" t="s">
        <v>155</v>
      </c>
      <c r="BM125" s="191" t="s">
        <v>173</v>
      </c>
    </row>
    <row r="126" s="2" customFormat="1">
      <c r="A126" s="38"/>
      <c r="B126" s="39"/>
      <c r="C126" s="38"/>
      <c r="D126" s="194" t="s">
        <v>183</v>
      </c>
      <c r="E126" s="38"/>
      <c r="F126" s="210" t="s">
        <v>559</v>
      </c>
      <c r="G126" s="38"/>
      <c r="H126" s="38"/>
      <c r="I126" s="211"/>
      <c r="J126" s="38"/>
      <c r="K126" s="38"/>
      <c r="L126" s="39"/>
      <c r="M126" s="212"/>
      <c r="N126" s="213"/>
      <c r="O126" s="77"/>
      <c r="P126" s="77"/>
      <c r="Q126" s="77"/>
      <c r="R126" s="77"/>
      <c r="S126" s="77"/>
      <c r="T126" s="78"/>
      <c r="U126" s="38"/>
      <c r="V126" s="38"/>
      <c r="W126" s="38"/>
      <c r="X126" s="38"/>
      <c r="Y126" s="38"/>
      <c r="Z126" s="38"/>
      <c r="AA126" s="38"/>
      <c r="AB126" s="38"/>
      <c r="AC126" s="38"/>
      <c r="AD126" s="38"/>
      <c r="AE126" s="38"/>
      <c r="AT126" s="19" t="s">
        <v>183</v>
      </c>
      <c r="AU126" s="19" t="s">
        <v>85</v>
      </c>
    </row>
    <row r="127" s="2" customFormat="1" ht="16.5" customHeight="1">
      <c r="A127" s="38"/>
      <c r="B127" s="179"/>
      <c r="C127" s="180" t="s">
        <v>155</v>
      </c>
      <c r="D127" s="180" t="s">
        <v>150</v>
      </c>
      <c r="E127" s="181" t="s">
        <v>560</v>
      </c>
      <c r="F127" s="182" t="s">
        <v>561</v>
      </c>
      <c r="G127" s="183" t="s">
        <v>181</v>
      </c>
      <c r="H127" s="184">
        <v>150</v>
      </c>
      <c r="I127" s="185"/>
      <c r="J127" s="186">
        <f>ROUND(I127*H127,2)</f>
        <v>0</v>
      </c>
      <c r="K127" s="182" t="s">
        <v>212</v>
      </c>
      <c r="L127" s="39"/>
      <c r="M127" s="187" t="s">
        <v>1</v>
      </c>
      <c r="N127" s="188" t="s">
        <v>42</v>
      </c>
      <c r="O127" s="77"/>
      <c r="P127" s="189">
        <f>O127*H127</f>
        <v>0</v>
      </c>
      <c r="Q127" s="189">
        <v>0</v>
      </c>
      <c r="R127" s="189">
        <f>Q127*H127</f>
        <v>0</v>
      </c>
      <c r="S127" s="189">
        <v>0</v>
      </c>
      <c r="T127" s="190">
        <f>S127*H127</f>
        <v>0</v>
      </c>
      <c r="U127" s="38"/>
      <c r="V127" s="38"/>
      <c r="W127" s="38"/>
      <c r="X127" s="38"/>
      <c r="Y127" s="38"/>
      <c r="Z127" s="38"/>
      <c r="AA127" s="38"/>
      <c r="AB127" s="38"/>
      <c r="AC127" s="38"/>
      <c r="AD127" s="38"/>
      <c r="AE127" s="38"/>
      <c r="AR127" s="191" t="s">
        <v>155</v>
      </c>
      <c r="AT127" s="191" t="s">
        <v>150</v>
      </c>
      <c r="AU127" s="191" t="s">
        <v>85</v>
      </c>
      <c r="AY127" s="19" t="s">
        <v>148</v>
      </c>
      <c r="BE127" s="192">
        <f>IF(N127="základní",J127,0)</f>
        <v>0</v>
      </c>
      <c r="BF127" s="192">
        <f>IF(N127="snížená",J127,0)</f>
        <v>0</v>
      </c>
      <c r="BG127" s="192">
        <f>IF(N127="zákl. přenesená",J127,0)</f>
        <v>0</v>
      </c>
      <c r="BH127" s="192">
        <f>IF(N127="sníž. přenesená",J127,0)</f>
        <v>0</v>
      </c>
      <c r="BI127" s="192">
        <f>IF(N127="nulová",J127,0)</f>
        <v>0</v>
      </c>
      <c r="BJ127" s="19" t="s">
        <v>85</v>
      </c>
      <c r="BK127" s="192">
        <f>ROUND(I127*H127,2)</f>
        <v>0</v>
      </c>
      <c r="BL127" s="19" t="s">
        <v>155</v>
      </c>
      <c r="BM127" s="191" t="s">
        <v>186</v>
      </c>
    </row>
    <row r="128" s="2" customFormat="1" ht="16.5" customHeight="1">
      <c r="A128" s="38"/>
      <c r="B128" s="179"/>
      <c r="C128" s="180" t="s">
        <v>168</v>
      </c>
      <c r="D128" s="180" t="s">
        <v>150</v>
      </c>
      <c r="E128" s="181" t="s">
        <v>562</v>
      </c>
      <c r="F128" s="182" t="s">
        <v>563</v>
      </c>
      <c r="G128" s="183" t="s">
        <v>436</v>
      </c>
      <c r="H128" s="184">
        <v>24</v>
      </c>
      <c r="I128" s="185"/>
      <c r="J128" s="186">
        <f>ROUND(I128*H128,2)</f>
        <v>0</v>
      </c>
      <c r="K128" s="182" t="s">
        <v>212</v>
      </c>
      <c r="L128" s="39"/>
      <c r="M128" s="187" t="s">
        <v>1</v>
      </c>
      <c r="N128" s="188" t="s">
        <v>42</v>
      </c>
      <c r="O128" s="77"/>
      <c r="P128" s="189">
        <f>O128*H128</f>
        <v>0</v>
      </c>
      <c r="Q128" s="189">
        <v>0</v>
      </c>
      <c r="R128" s="189">
        <f>Q128*H128</f>
        <v>0</v>
      </c>
      <c r="S128" s="189">
        <v>0</v>
      </c>
      <c r="T128" s="190">
        <f>S128*H128</f>
        <v>0</v>
      </c>
      <c r="U128" s="38"/>
      <c r="V128" s="38"/>
      <c r="W128" s="38"/>
      <c r="X128" s="38"/>
      <c r="Y128" s="38"/>
      <c r="Z128" s="38"/>
      <c r="AA128" s="38"/>
      <c r="AB128" s="38"/>
      <c r="AC128" s="38"/>
      <c r="AD128" s="38"/>
      <c r="AE128" s="38"/>
      <c r="AR128" s="191" t="s">
        <v>155</v>
      </c>
      <c r="AT128" s="191" t="s">
        <v>150</v>
      </c>
      <c r="AU128" s="191" t="s">
        <v>85</v>
      </c>
      <c r="AY128" s="19" t="s">
        <v>148</v>
      </c>
      <c r="BE128" s="192">
        <f>IF(N128="základní",J128,0)</f>
        <v>0</v>
      </c>
      <c r="BF128" s="192">
        <f>IF(N128="snížená",J128,0)</f>
        <v>0</v>
      </c>
      <c r="BG128" s="192">
        <f>IF(N128="zákl. přenesená",J128,0)</f>
        <v>0</v>
      </c>
      <c r="BH128" s="192">
        <f>IF(N128="sníž. přenesená",J128,0)</f>
        <v>0</v>
      </c>
      <c r="BI128" s="192">
        <f>IF(N128="nulová",J128,0)</f>
        <v>0</v>
      </c>
      <c r="BJ128" s="19" t="s">
        <v>85</v>
      </c>
      <c r="BK128" s="192">
        <f>ROUND(I128*H128,2)</f>
        <v>0</v>
      </c>
      <c r="BL128" s="19" t="s">
        <v>155</v>
      </c>
      <c r="BM128" s="191" t="s">
        <v>201</v>
      </c>
    </row>
    <row r="129" s="2" customFormat="1" ht="16.5" customHeight="1">
      <c r="A129" s="38"/>
      <c r="B129" s="179"/>
      <c r="C129" s="180" t="s">
        <v>173</v>
      </c>
      <c r="D129" s="180" t="s">
        <v>150</v>
      </c>
      <c r="E129" s="181" t="s">
        <v>564</v>
      </c>
      <c r="F129" s="182" t="s">
        <v>565</v>
      </c>
      <c r="G129" s="183" t="s">
        <v>436</v>
      </c>
      <c r="H129" s="184">
        <v>1</v>
      </c>
      <c r="I129" s="185"/>
      <c r="J129" s="186">
        <f>ROUND(I129*H129,2)</f>
        <v>0</v>
      </c>
      <c r="K129" s="182" t="s">
        <v>212</v>
      </c>
      <c r="L129" s="39"/>
      <c r="M129" s="187" t="s">
        <v>1</v>
      </c>
      <c r="N129" s="188" t="s">
        <v>42</v>
      </c>
      <c r="O129" s="77"/>
      <c r="P129" s="189">
        <f>O129*H129</f>
        <v>0</v>
      </c>
      <c r="Q129" s="189">
        <v>0</v>
      </c>
      <c r="R129" s="189">
        <f>Q129*H129</f>
        <v>0</v>
      </c>
      <c r="S129" s="189">
        <v>0</v>
      </c>
      <c r="T129" s="190">
        <f>S129*H129</f>
        <v>0</v>
      </c>
      <c r="U129" s="38"/>
      <c r="V129" s="38"/>
      <c r="W129" s="38"/>
      <c r="X129" s="38"/>
      <c r="Y129" s="38"/>
      <c r="Z129" s="38"/>
      <c r="AA129" s="38"/>
      <c r="AB129" s="38"/>
      <c r="AC129" s="38"/>
      <c r="AD129" s="38"/>
      <c r="AE129" s="38"/>
      <c r="AR129" s="191" t="s">
        <v>155</v>
      </c>
      <c r="AT129" s="191" t="s">
        <v>150</v>
      </c>
      <c r="AU129" s="191" t="s">
        <v>85</v>
      </c>
      <c r="AY129" s="19" t="s">
        <v>148</v>
      </c>
      <c r="BE129" s="192">
        <f>IF(N129="základní",J129,0)</f>
        <v>0</v>
      </c>
      <c r="BF129" s="192">
        <f>IF(N129="snížená",J129,0)</f>
        <v>0</v>
      </c>
      <c r="BG129" s="192">
        <f>IF(N129="zákl. přenesená",J129,0)</f>
        <v>0</v>
      </c>
      <c r="BH129" s="192">
        <f>IF(N129="sníž. přenesená",J129,0)</f>
        <v>0</v>
      </c>
      <c r="BI129" s="192">
        <f>IF(N129="nulová",J129,0)</f>
        <v>0</v>
      </c>
      <c r="BJ129" s="19" t="s">
        <v>85</v>
      </c>
      <c r="BK129" s="192">
        <f>ROUND(I129*H129,2)</f>
        <v>0</v>
      </c>
      <c r="BL129" s="19" t="s">
        <v>155</v>
      </c>
      <c r="BM129" s="191" t="s">
        <v>8</v>
      </c>
    </row>
    <row r="130" s="2" customFormat="1" ht="21.75" customHeight="1">
      <c r="A130" s="38"/>
      <c r="B130" s="179"/>
      <c r="C130" s="180" t="s">
        <v>178</v>
      </c>
      <c r="D130" s="180" t="s">
        <v>150</v>
      </c>
      <c r="E130" s="181" t="s">
        <v>566</v>
      </c>
      <c r="F130" s="182" t="s">
        <v>567</v>
      </c>
      <c r="G130" s="183" t="s">
        <v>181</v>
      </c>
      <c r="H130" s="184">
        <v>108</v>
      </c>
      <c r="I130" s="185"/>
      <c r="J130" s="186">
        <f>ROUND(I130*H130,2)</f>
        <v>0</v>
      </c>
      <c r="K130" s="182" t="s">
        <v>212</v>
      </c>
      <c r="L130" s="39"/>
      <c r="M130" s="187" t="s">
        <v>1</v>
      </c>
      <c r="N130" s="188" t="s">
        <v>42</v>
      </c>
      <c r="O130" s="77"/>
      <c r="P130" s="189">
        <f>O130*H130</f>
        <v>0</v>
      </c>
      <c r="Q130" s="189">
        <v>0</v>
      </c>
      <c r="R130" s="189">
        <f>Q130*H130</f>
        <v>0</v>
      </c>
      <c r="S130" s="189">
        <v>0</v>
      </c>
      <c r="T130" s="190">
        <f>S130*H130</f>
        <v>0</v>
      </c>
      <c r="U130" s="38"/>
      <c r="V130" s="38"/>
      <c r="W130" s="38"/>
      <c r="X130" s="38"/>
      <c r="Y130" s="38"/>
      <c r="Z130" s="38"/>
      <c r="AA130" s="38"/>
      <c r="AB130" s="38"/>
      <c r="AC130" s="38"/>
      <c r="AD130" s="38"/>
      <c r="AE130" s="38"/>
      <c r="AR130" s="191" t="s">
        <v>155</v>
      </c>
      <c r="AT130" s="191" t="s">
        <v>150</v>
      </c>
      <c r="AU130" s="191" t="s">
        <v>85</v>
      </c>
      <c r="AY130" s="19" t="s">
        <v>148</v>
      </c>
      <c r="BE130" s="192">
        <f>IF(N130="základní",J130,0)</f>
        <v>0</v>
      </c>
      <c r="BF130" s="192">
        <f>IF(N130="snížená",J130,0)</f>
        <v>0</v>
      </c>
      <c r="BG130" s="192">
        <f>IF(N130="zákl. přenesená",J130,0)</f>
        <v>0</v>
      </c>
      <c r="BH130" s="192">
        <f>IF(N130="sníž. přenesená",J130,0)</f>
        <v>0</v>
      </c>
      <c r="BI130" s="192">
        <f>IF(N130="nulová",J130,0)</f>
        <v>0</v>
      </c>
      <c r="BJ130" s="19" t="s">
        <v>85</v>
      </c>
      <c r="BK130" s="192">
        <f>ROUND(I130*H130,2)</f>
        <v>0</v>
      </c>
      <c r="BL130" s="19" t="s">
        <v>155</v>
      </c>
      <c r="BM130" s="191" t="s">
        <v>218</v>
      </c>
    </row>
    <row r="131" s="2" customFormat="1" ht="16.5" customHeight="1">
      <c r="A131" s="38"/>
      <c r="B131" s="179"/>
      <c r="C131" s="180" t="s">
        <v>186</v>
      </c>
      <c r="D131" s="180" t="s">
        <v>150</v>
      </c>
      <c r="E131" s="181" t="s">
        <v>568</v>
      </c>
      <c r="F131" s="182" t="s">
        <v>569</v>
      </c>
      <c r="G131" s="183" t="s">
        <v>436</v>
      </c>
      <c r="H131" s="184">
        <v>32</v>
      </c>
      <c r="I131" s="185"/>
      <c r="J131" s="186">
        <f>ROUND(I131*H131,2)</f>
        <v>0</v>
      </c>
      <c r="K131" s="182" t="s">
        <v>212</v>
      </c>
      <c r="L131" s="39"/>
      <c r="M131" s="187" t="s">
        <v>1</v>
      </c>
      <c r="N131" s="188" t="s">
        <v>42</v>
      </c>
      <c r="O131" s="77"/>
      <c r="P131" s="189">
        <f>O131*H131</f>
        <v>0</v>
      </c>
      <c r="Q131" s="189">
        <v>0</v>
      </c>
      <c r="R131" s="189">
        <f>Q131*H131</f>
        <v>0</v>
      </c>
      <c r="S131" s="189">
        <v>0</v>
      </c>
      <c r="T131" s="190">
        <f>S131*H131</f>
        <v>0</v>
      </c>
      <c r="U131" s="38"/>
      <c r="V131" s="38"/>
      <c r="W131" s="38"/>
      <c r="X131" s="38"/>
      <c r="Y131" s="38"/>
      <c r="Z131" s="38"/>
      <c r="AA131" s="38"/>
      <c r="AB131" s="38"/>
      <c r="AC131" s="38"/>
      <c r="AD131" s="38"/>
      <c r="AE131" s="38"/>
      <c r="AR131" s="191" t="s">
        <v>155</v>
      </c>
      <c r="AT131" s="191" t="s">
        <v>150</v>
      </c>
      <c r="AU131" s="191" t="s">
        <v>85</v>
      </c>
      <c r="AY131" s="19" t="s">
        <v>148</v>
      </c>
      <c r="BE131" s="192">
        <f>IF(N131="základní",J131,0)</f>
        <v>0</v>
      </c>
      <c r="BF131" s="192">
        <f>IF(N131="snížená",J131,0)</f>
        <v>0</v>
      </c>
      <c r="BG131" s="192">
        <f>IF(N131="zákl. přenesená",J131,0)</f>
        <v>0</v>
      </c>
      <c r="BH131" s="192">
        <f>IF(N131="sníž. přenesená",J131,0)</f>
        <v>0</v>
      </c>
      <c r="BI131" s="192">
        <f>IF(N131="nulová",J131,0)</f>
        <v>0</v>
      </c>
      <c r="BJ131" s="19" t="s">
        <v>85</v>
      </c>
      <c r="BK131" s="192">
        <f>ROUND(I131*H131,2)</f>
        <v>0</v>
      </c>
      <c r="BL131" s="19" t="s">
        <v>155</v>
      </c>
      <c r="BM131" s="191" t="s">
        <v>231</v>
      </c>
    </row>
    <row r="132" s="2" customFormat="1" ht="16.5" customHeight="1">
      <c r="A132" s="38"/>
      <c r="B132" s="179"/>
      <c r="C132" s="180" t="s">
        <v>192</v>
      </c>
      <c r="D132" s="180" t="s">
        <v>150</v>
      </c>
      <c r="E132" s="181" t="s">
        <v>570</v>
      </c>
      <c r="F132" s="182" t="s">
        <v>571</v>
      </c>
      <c r="G132" s="183" t="s">
        <v>444</v>
      </c>
      <c r="H132" s="184">
        <v>1</v>
      </c>
      <c r="I132" s="185"/>
      <c r="J132" s="186">
        <f>ROUND(I132*H132,2)</f>
        <v>0</v>
      </c>
      <c r="K132" s="182" t="s">
        <v>212</v>
      </c>
      <c r="L132" s="39"/>
      <c r="M132" s="187" t="s">
        <v>1</v>
      </c>
      <c r="N132" s="188" t="s">
        <v>42</v>
      </c>
      <c r="O132" s="77"/>
      <c r="P132" s="189">
        <f>O132*H132</f>
        <v>0</v>
      </c>
      <c r="Q132" s="189">
        <v>0</v>
      </c>
      <c r="R132" s="189">
        <f>Q132*H132</f>
        <v>0</v>
      </c>
      <c r="S132" s="189">
        <v>0</v>
      </c>
      <c r="T132" s="190">
        <f>S132*H132</f>
        <v>0</v>
      </c>
      <c r="U132" s="38"/>
      <c r="V132" s="38"/>
      <c r="W132" s="38"/>
      <c r="X132" s="38"/>
      <c r="Y132" s="38"/>
      <c r="Z132" s="38"/>
      <c r="AA132" s="38"/>
      <c r="AB132" s="38"/>
      <c r="AC132" s="38"/>
      <c r="AD132" s="38"/>
      <c r="AE132" s="38"/>
      <c r="AR132" s="191" t="s">
        <v>155</v>
      </c>
      <c r="AT132" s="191" t="s">
        <v>150</v>
      </c>
      <c r="AU132" s="191" t="s">
        <v>85</v>
      </c>
      <c r="AY132" s="19" t="s">
        <v>148</v>
      </c>
      <c r="BE132" s="192">
        <f>IF(N132="základní",J132,0)</f>
        <v>0</v>
      </c>
      <c r="BF132" s="192">
        <f>IF(N132="snížená",J132,0)</f>
        <v>0</v>
      </c>
      <c r="BG132" s="192">
        <f>IF(N132="zákl. přenesená",J132,0)</f>
        <v>0</v>
      </c>
      <c r="BH132" s="192">
        <f>IF(N132="sníž. přenesená",J132,0)</f>
        <v>0</v>
      </c>
      <c r="BI132" s="192">
        <f>IF(N132="nulová",J132,0)</f>
        <v>0</v>
      </c>
      <c r="BJ132" s="19" t="s">
        <v>85</v>
      </c>
      <c r="BK132" s="192">
        <f>ROUND(I132*H132,2)</f>
        <v>0</v>
      </c>
      <c r="BL132" s="19" t="s">
        <v>155</v>
      </c>
      <c r="BM132" s="191" t="s">
        <v>240</v>
      </c>
    </row>
    <row r="133" s="2" customFormat="1" ht="16.5" customHeight="1">
      <c r="A133" s="38"/>
      <c r="B133" s="179"/>
      <c r="C133" s="180" t="s">
        <v>201</v>
      </c>
      <c r="D133" s="180" t="s">
        <v>150</v>
      </c>
      <c r="E133" s="181" t="s">
        <v>572</v>
      </c>
      <c r="F133" s="182" t="s">
        <v>573</v>
      </c>
      <c r="G133" s="183" t="s">
        <v>444</v>
      </c>
      <c r="H133" s="184">
        <v>72</v>
      </c>
      <c r="I133" s="185"/>
      <c r="J133" s="186">
        <f>ROUND(I133*H133,2)</f>
        <v>0</v>
      </c>
      <c r="K133" s="182" t="s">
        <v>212</v>
      </c>
      <c r="L133" s="39"/>
      <c r="M133" s="187" t="s">
        <v>1</v>
      </c>
      <c r="N133" s="188" t="s">
        <v>42</v>
      </c>
      <c r="O133" s="77"/>
      <c r="P133" s="189">
        <f>O133*H133</f>
        <v>0</v>
      </c>
      <c r="Q133" s="189">
        <v>0</v>
      </c>
      <c r="R133" s="189">
        <f>Q133*H133</f>
        <v>0</v>
      </c>
      <c r="S133" s="189">
        <v>0</v>
      </c>
      <c r="T133" s="190">
        <f>S133*H133</f>
        <v>0</v>
      </c>
      <c r="U133" s="38"/>
      <c r="V133" s="38"/>
      <c r="W133" s="38"/>
      <c r="X133" s="38"/>
      <c r="Y133" s="38"/>
      <c r="Z133" s="38"/>
      <c r="AA133" s="38"/>
      <c r="AB133" s="38"/>
      <c r="AC133" s="38"/>
      <c r="AD133" s="38"/>
      <c r="AE133" s="38"/>
      <c r="AR133" s="191" t="s">
        <v>155</v>
      </c>
      <c r="AT133" s="191" t="s">
        <v>150</v>
      </c>
      <c r="AU133" s="191" t="s">
        <v>85</v>
      </c>
      <c r="AY133" s="19" t="s">
        <v>148</v>
      </c>
      <c r="BE133" s="192">
        <f>IF(N133="základní",J133,0)</f>
        <v>0</v>
      </c>
      <c r="BF133" s="192">
        <f>IF(N133="snížená",J133,0)</f>
        <v>0</v>
      </c>
      <c r="BG133" s="192">
        <f>IF(N133="zákl. přenesená",J133,0)</f>
        <v>0</v>
      </c>
      <c r="BH133" s="192">
        <f>IF(N133="sníž. přenesená",J133,0)</f>
        <v>0</v>
      </c>
      <c r="BI133" s="192">
        <f>IF(N133="nulová",J133,0)</f>
        <v>0</v>
      </c>
      <c r="BJ133" s="19" t="s">
        <v>85</v>
      </c>
      <c r="BK133" s="192">
        <f>ROUND(I133*H133,2)</f>
        <v>0</v>
      </c>
      <c r="BL133" s="19" t="s">
        <v>155</v>
      </c>
      <c r="BM133" s="191" t="s">
        <v>249</v>
      </c>
    </row>
    <row r="134" s="2" customFormat="1" ht="16.5" customHeight="1">
      <c r="A134" s="38"/>
      <c r="B134" s="179"/>
      <c r="C134" s="180" t="s">
        <v>205</v>
      </c>
      <c r="D134" s="180" t="s">
        <v>150</v>
      </c>
      <c r="E134" s="181" t="s">
        <v>574</v>
      </c>
      <c r="F134" s="182" t="s">
        <v>575</v>
      </c>
      <c r="G134" s="183" t="s">
        <v>444</v>
      </c>
      <c r="H134" s="184">
        <v>72</v>
      </c>
      <c r="I134" s="185"/>
      <c r="J134" s="186">
        <f>ROUND(I134*H134,2)</f>
        <v>0</v>
      </c>
      <c r="K134" s="182" t="s">
        <v>212</v>
      </c>
      <c r="L134" s="39"/>
      <c r="M134" s="187" t="s">
        <v>1</v>
      </c>
      <c r="N134" s="188" t="s">
        <v>42</v>
      </c>
      <c r="O134" s="77"/>
      <c r="P134" s="189">
        <f>O134*H134</f>
        <v>0</v>
      </c>
      <c r="Q134" s="189">
        <v>0</v>
      </c>
      <c r="R134" s="189">
        <f>Q134*H134</f>
        <v>0</v>
      </c>
      <c r="S134" s="189">
        <v>0</v>
      </c>
      <c r="T134" s="190">
        <f>S134*H134</f>
        <v>0</v>
      </c>
      <c r="U134" s="38"/>
      <c r="V134" s="38"/>
      <c r="W134" s="38"/>
      <c r="X134" s="38"/>
      <c r="Y134" s="38"/>
      <c r="Z134" s="38"/>
      <c r="AA134" s="38"/>
      <c r="AB134" s="38"/>
      <c r="AC134" s="38"/>
      <c r="AD134" s="38"/>
      <c r="AE134" s="38"/>
      <c r="AR134" s="191" t="s">
        <v>155</v>
      </c>
      <c r="AT134" s="191" t="s">
        <v>150</v>
      </c>
      <c r="AU134" s="191" t="s">
        <v>85</v>
      </c>
      <c r="AY134" s="19" t="s">
        <v>148</v>
      </c>
      <c r="BE134" s="192">
        <f>IF(N134="základní",J134,0)</f>
        <v>0</v>
      </c>
      <c r="BF134" s="192">
        <f>IF(N134="snížená",J134,0)</f>
        <v>0</v>
      </c>
      <c r="BG134" s="192">
        <f>IF(N134="zákl. přenesená",J134,0)</f>
        <v>0</v>
      </c>
      <c r="BH134" s="192">
        <f>IF(N134="sníž. přenesená",J134,0)</f>
        <v>0</v>
      </c>
      <c r="BI134" s="192">
        <f>IF(N134="nulová",J134,0)</f>
        <v>0</v>
      </c>
      <c r="BJ134" s="19" t="s">
        <v>85</v>
      </c>
      <c r="BK134" s="192">
        <f>ROUND(I134*H134,2)</f>
        <v>0</v>
      </c>
      <c r="BL134" s="19" t="s">
        <v>155</v>
      </c>
      <c r="BM134" s="191" t="s">
        <v>258</v>
      </c>
    </row>
    <row r="135" s="2" customFormat="1" ht="16.5" customHeight="1">
      <c r="A135" s="38"/>
      <c r="B135" s="179"/>
      <c r="C135" s="180" t="s">
        <v>8</v>
      </c>
      <c r="D135" s="180" t="s">
        <v>150</v>
      </c>
      <c r="E135" s="181" t="s">
        <v>576</v>
      </c>
      <c r="F135" s="182" t="s">
        <v>577</v>
      </c>
      <c r="G135" s="183" t="s">
        <v>444</v>
      </c>
      <c r="H135" s="184">
        <v>72</v>
      </c>
      <c r="I135" s="185"/>
      <c r="J135" s="186">
        <f>ROUND(I135*H135,2)</f>
        <v>0</v>
      </c>
      <c r="K135" s="182" t="s">
        <v>212</v>
      </c>
      <c r="L135" s="39"/>
      <c r="M135" s="187" t="s">
        <v>1</v>
      </c>
      <c r="N135" s="188" t="s">
        <v>42</v>
      </c>
      <c r="O135" s="77"/>
      <c r="P135" s="189">
        <f>O135*H135</f>
        <v>0</v>
      </c>
      <c r="Q135" s="189">
        <v>0</v>
      </c>
      <c r="R135" s="189">
        <f>Q135*H135</f>
        <v>0</v>
      </c>
      <c r="S135" s="189">
        <v>0</v>
      </c>
      <c r="T135" s="190">
        <f>S135*H135</f>
        <v>0</v>
      </c>
      <c r="U135" s="38"/>
      <c r="V135" s="38"/>
      <c r="W135" s="38"/>
      <c r="X135" s="38"/>
      <c r="Y135" s="38"/>
      <c r="Z135" s="38"/>
      <c r="AA135" s="38"/>
      <c r="AB135" s="38"/>
      <c r="AC135" s="38"/>
      <c r="AD135" s="38"/>
      <c r="AE135" s="38"/>
      <c r="AR135" s="191" t="s">
        <v>155</v>
      </c>
      <c r="AT135" s="191" t="s">
        <v>150</v>
      </c>
      <c r="AU135" s="191" t="s">
        <v>85</v>
      </c>
      <c r="AY135" s="19" t="s">
        <v>148</v>
      </c>
      <c r="BE135" s="192">
        <f>IF(N135="základní",J135,0)</f>
        <v>0</v>
      </c>
      <c r="BF135" s="192">
        <f>IF(N135="snížená",J135,0)</f>
        <v>0</v>
      </c>
      <c r="BG135" s="192">
        <f>IF(N135="zákl. přenesená",J135,0)</f>
        <v>0</v>
      </c>
      <c r="BH135" s="192">
        <f>IF(N135="sníž. přenesená",J135,0)</f>
        <v>0</v>
      </c>
      <c r="BI135" s="192">
        <f>IF(N135="nulová",J135,0)</f>
        <v>0</v>
      </c>
      <c r="BJ135" s="19" t="s">
        <v>85</v>
      </c>
      <c r="BK135" s="192">
        <f>ROUND(I135*H135,2)</f>
        <v>0</v>
      </c>
      <c r="BL135" s="19" t="s">
        <v>155</v>
      </c>
      <c r="BM135" s="191" t="s">
        <v>268</v>
      </c>
    </row>
    <row r="136" s="2" customFormat="1" ht="16.5" customHeight="1">
      <c r="A136" s="38"/>
      <c r="B136" s="179"/>
      <c r="C136" s="180" t="s">
        <v>214</v>
      </c>
      <c r="D136" s="180" t="s">
        <v>150</v>
      </c>
      <c r="E136" s="181" t="s">
        <v>578</v>
      </c>
      <c r="F136" s="182" t="s">
        <v>579</v>
      </c>
      <c r="G136" s="183" t="s">
        <v>444</v>
      </c>
      <c r="H136" s="184">
        <v>72</v>
      </c>
      <c r="I136" s="185"/>
      <c r="J136" s="186">
        <f>ROUND(I136*H136,2)</f>
        <v>0</v>
      </c>
      <c r="K136" s="182" t="s">
        <v>212</v>
      </c>
      <c r="L136" s="39"/>
      <c r="M136" s="187" t="s">
        <v>1</v>
      </c>
      <c r="N136" s="188" t="s">
        <v>42</v>
      </c>
      <c r="O136" s="77"/>
      <c r="P136" s="189">
        <f>O136*H136</f>
        <v>0</v>
      </c>
      <c r="Q136" s="189">
        <v>0</v>
      </c>
      <c r="R136" s="189">
        <f>Q136*H136</f>
        <v>0</v>
      </c>
      <c r="S136" s="189">
        <v>0</v>
      </c>
      <c r="T136" s="190">
        <f>S136*H136</f>
        <v>0</v>
      </c>
      <c r="U136" s="38"/>
      <c r="V136" s="38"/>
      <c r="W136" s="38"/>
      <c r="X136" s="38"/>
      <c r="Y136" s="38"/>
      <c r="Z136" s="38"/>
      <c r="AA136" s="38"/>
      <c r="AB136" s="38"/>
      <c r="AC136" s="38"/>
      <c r="AD136" s="38"/>
      <c r="AE136" s="38"/>
      <c r="AR136" s="191" t="s">
        <v>155</v>
      </c>
      <c r="AT136" s="191" t="s">
        <v>150</v>
      </c>
      <c r="AU136" s="191" t="s">
        <v>85</v>
      </c>
      <c r="AY136" s="19" t="s">
        <v>148</v>
      </c>
      <c r="BE136" s="192">
        <f>IF(N136="základní",J136,0)</f>
        <v>0</v>
      </c>
      <c r="BF136" s="192">
        <f>IF(N136="snížená",J136,0)</f>
        <v>0</v>
      </c>
      <c r="BG136" s="192">
        <f>IF(N136="zákl. přenesená",J136,0)</f>
        <v>0</v>
      </c>
      <c r="BH136" s="192">
        <f>IF(N136="sníž. přenesená",J136,0)</f>
        <v>0</v>
      </c>
      <c r="BI136" s="192">
        <f>IF(N136="nulová",J136,0)</f>
        <v>0</v>
      </c>
      <c r="BJ136" s="19" t="s">
        <v>85</v>
      </c>
      <c r="BK136" s="192">
        <f>ROUND(I136*H136,2)</f>
        <v>0</v>
      </c>
      <c r="BL136" s="19" t="s">
        <v>155</v>
      </c>
      <c r="BM136" s="191" t="s">
        <v>278</v>
      </c>
    </row>
    <row r="137" s="12" customFormat="1" ht="25.92" customHeight="1">
      <c r="A137" s="12"/>
      <c r="B137" s="166"/>
      <c r="C137" s="12"/>
      <c r="D137" s="167" t="s">
        <v>76</v>
      </c>
      <c r="E137" s="168" t="s">
        <v>511</v>
      </c>
      <c r="F137" s="168" t="s">
        <v>580</v>
      </c>
      <c r="G137" s="12"/>
      <c r="H137" s="12"/>
      <c r="I137" s="169"/>
      <c r="J137" s="170">
        <f>BK137</f>
        <v>0</v>
      </c>
      <c r="K137" s="12"/>
      <c r="L137" s="166"/>
      <c r="M137" s="171"/>
      <c r="N137" s="172"/>
      <c r="O137" s="172"/>
      <c r="P137" s="173">
        <f>SUM(P138:P146)</f>
        <v>0</v>
      </c>
      <c r="Q137" s="172"/>
      <c r="R137" s="173">
        <f>SUM(R138:R146)</f>
        <v>0</v>
      </c>
      <c r="S137" s="172"/>
      <c r="T137" s="174">
        <f>SUM(T138:T146)</f>
        <v>0</v>
      </c>
      <c r="U137" s="12"/>
      <c r="V137" s="12"/>
      <c r="W137" s="12"/>
      <c r="X137" s="12"/>
      <c r="Y137" s="12"/>
      <c r="Z137" s="12"/>
      <c r="AA137" s="12"/>
      <c r="AB137" s="12"/>
      <c r="AC137" s="12"/>
      <c r="AD137" s="12"/>
      <c r="AE137" s="12"/>
      <c r="AR137" s="167" t="s">
        <v>85</v>
      </c>
      <c r="AT137" s="175" t="s">
        <v>76</v>
      </c>
      <c r="AU137" s="175" t="s">
        <v>77</v>
      </c>
      <c r="AY137" s="167" t="s">
        <v>148</v>
      </c>
      <c r="BK137" s="176">
        <f>SUM(BK138:BK146)</f>
        <v>0</v>
      </c>
    </row>
    <row r="138" s="2" customFormat="1" ht="16.5" customHeight="1">
      <c r="A138" s="38"/>
      <c r="B138" s="179"/>
      <c r="C138" s="180" t="s">
        <v>218</v>
      </c>
      <c r="D138" s="180" t="s">
        <v>150</v>
      </c>
      <c r="E138" s="181" t="s">
        <v>581</v>
      </c>
      <c r="F138" s="182" t="s">
        <v>582</v>
      </c>
      <c r="G138" s="183" t="s">
        <v>181</v>
      </c>
      <c r="H138" s="184">
        <v>60</v>
      </c>
      <c r="I138" s="185"/>
      <c r="J138" s="186">
        <f>ROUND(I138*H138,2)</f>
        <v>0</v>
      </c>
      <c r="K138" s="182" t="s">
        <v>212</v>
      </c>
      <c r="L138" s="39"/>
      <c r="M138" s="187" t="s">
        <v>1</v>
      </c>
      <c r="N138" s="188" t="s">
        <v>42</v>
      </c>
      <c r="O138" s="77"/>
      <c r="P138" s="189">
        <f>O138*H138</f>
        <v>0</v>
      </c>
      <c r="Q138" s="189">
        <v>0</v>
      </c>
      <c r="R138" s="189">
        <f>Q138*H138</f>
        <v>0</v>
      </c>
      <c r="S138" s="189">
        <v>0</v>
      </c>
      <c r="T138" s="190">
        <f>S138*H138</f>
        <v>0</v>
      </c>
      <c r="U138" s="38"/>
      <c r="V138" s="38"/>
      <c r="W138" s="38"/>
      <c r="X138" s="38"/>
      <c r="Y138" s="38"/>
      <c r="Z138" s="38"/>
      <c r="AA138" s="38"/>
      <c r="AB138" s="38"/>
      <c r="AC138" s="38"/>
      <c r="AD138" s="38"/>
      <c r="AE138" s="38"/>
      <c r="AR138" s="191" t="s">
        <v>155</v>
      </c>
      <c r="AT138" s="191" t="s">
        <v>150</v>
      </c>
      <c r="AU138" s="191" t="s">
        <v>85</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155</v>
      </c>
      <c r="BM138" s="191" t="s">
        <v>293</v>
      </c>
    </row>
    <row r="139" s="2" customFormat="1" ht="16.5" customHeight="1">
      <c r="A139" s="38"/>
      <c r="B139" s="179"/>
      <c r="C139" s="180" t="s">
        <v>226</v>
      </c>
      <c r="D139" s="180" t="s">
        <v>150</v>
      </c>
      <c r="E139" s="181" t="s">
        <v>583</v>
      </c>
      <c r="F139" s="182" t="s">
        <v>584</v>
      </c>
      <c r="G139" s="183" t="s">
        <v>444</v>
      </c>
      <c r="H139" s="184">
        <v>1</v>
      </c>
      <c r="I139" s="185"/>
      <c r="J139" s="186">
        <f>ROUND(I139*H139,2)</f>
        <v>0</v>
      </c>
      <c r="K139" s="182" t="s">
        <v>212</v>
      </c>
      <c r="L139" s="39"/>
      <c r="M139" s="187" t="s">
        <v>1</v>
      </c>
      <c r="N139" s="188" t="s">
        <v>42</v>
      </c>
      <c r="O139" s="77"/>
      <c r="P139" s="189">
        <f>O139*H139</f>
        <v>0</v>
      </c>
      <c r="Q139" s="189">
        <v>0</v>
      </c>
      <c r="R139" s="189">
        <f>Q139*H139</f>
        <v>0</v>
      </c>
      <c r="S139" s="189">
        <v>0</v>
      </c>
      <c r="T139" s="190">
        <f>S139*H139</f>
        <v>0</v>
      </c>
      <c r="U139" s="38"/>
      <c r="V139" s="38"/>
      <c r="W139" s="38"/>
      <c r="X139" s="38"/>
      <c r="Y139" s="38"/>
      <c r="Z139" s="38"/>
      <c r="AA139" s="38"/>
      <c r="AB139" s="38"/>
      <c r="AC139" s="38"/>
      <c r="AD139" s="38"/>
      <c r="AE139" s="38"/>
      <c r="AR139" s="191" t="s">
        <v>155</v>
      </c>
      <c r="AT139" s="191" t="s">
        <v>150</v>
      </c>
      <c r="AU139" s="191" t="s">
        <v>85</v>
      </c>
      <c r="AY139" s="19" t="s">
        <v>148</v>
      </c>
      <c r="BE139" s="192">
        <f>IF(N139="základní",J139,0)</f>
        <v>0</v>
      </c>
      <c r="BF139" s="192">
        <f>IF(N139="snížená",J139,0)</f>
        <v>0</v>
      </c>
      <c r="BG139" s="192">
        <f>IF(N139="zákl. přenesená",J139,0)</f>
        <v>0</v>
      </c>
      <c r="BH139" s="192">
        <f>IF(N139="sníž. přenesená",J139,0)</f>
        <v>0</v>
      </c>
      <c r="BI139" s="192">
        <f>IF(N139="nulová",J139,0)</f>
        <v>0</v>
      </c>
      <c r="BJ139" s="19" t="s">
        <v>85</v>
      </c>
      <c r="BK139" s="192">
        <f>ROUND(I139*H139,2)</f>
        <v>0</v>
      </c>
      <c r="BL139" s="19" t="s">
        <v>155</v>
      </c>
      <c r="BM139" s="191" t="s">
        <v>303</v>
      </c>
    </row>
    <row r="140" s="2" customFormat="1" ht="16.5" customHeight="1">
      <c r="A140" s="38"/>
      <c r="B140" s="179"/>
      <c r="C140" s="180" t="s">
        <v>231</v>
      </c>
      <c r="D140" s="180" t="s">
        <v>150</v>
      </c>
      <c r="E140" s="181" t="s">
        <v>585</v>
      </c>
      <c r="F140" s="182" t="s">
        <v>586</v>
      </c>
      <c r="G140" s="183" t="s">
        <v>444</v>
      </c>
      <c r="H140" s="184">
        <v>6</v>
      </c>
      <c r="I140" s="185"/>
      <c r="J140" s="186">
        <f>ROUND(I140*H140,2)</f>
        <v>0</v>
      </c>
      <c r="K140" s="182" t="s">
        <v>212</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155</v>
      </c>
      <c r="AT140" s="191" t="s">
        <v>150</v>
      </c>
      <c r="AU140" s="191" t="s">
        <v>85</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314</v>
      </c>
    </row>
    <row r="141" s="2" customFormat="1" ht="16.5" customHeight="1">
      <c r="A141" s="38"/>
      <c r="B141" s="179"/>
      <c r="C141" s="180" t="s">
        <v>235</v>
      </c>
      <c r="D141" s="180" t="s">
        <v>150</v>
      </c>
      <c r="E141" s="181" t="s">
        <v>587</v>
      </c>
      <c r="F141" s="182" t="s">
        <v>588</v>
      </c>
      <c r="G141" s="183" t="s">
        <v>444</v>
      </c>
      <c r="H141" s="184">
        <v>1</v>
      </c>
      <c r="I141" s="185"/>
      <c r="J141" s="186">
        <f>ROUND(I141*H141,2)</f>
        <v>0</v>
      </c>
      <c r="K141" s="182" t="s">
        <v>212</v>
      </c>
      <c r="L141" s="39"/>
      <c r="M141" s="187" t="s">
        <v>1</v>
      </c>
      <c r="N141" s="188" t="s">
        <v>42</v>
      </c>
      <c r="O141" s="77"/>
      <c r="P141" s="189">
        <f>O141*H141</f>
        <v>0</v>
      </c>
      <c r="Q141" s="189">
        <v>0</v>
      </c>
      <c r="R141" s="189">
        <f>Q141*H141</f>
        <v>0</v>
      </c>
      <c r="S141" s="189">
        <v>0</v>
      </c>
      <c r="T141" s="190">
        <f>S141*H141</f>
        <v>0</v>
      </c>
      <c r="U141" s="38"/>
      <c r="V141" s="38"/>
      <c r="W141" s="38"/>
      <c r="X141" s="38"/>
      <c r="Y141" s="38"/>
      <c r="Z141" s="38"/>
      <c r="AA141" s="38"/>
      <c r="AB141" s="38"/>
      <c r="AC141" s="38"/>
      <c r="AD141" s="38"/>
      <c r="AE141" s="38"/>
      <c r="AR141" s="191" t="s">
        <v>155</v>
      </c>
      <c r="AT141" s="191" t="s">
        <v>150</v>
      </c>
      <c r="AU141" s="191" t="s">
        <v>85</v>
      </c>
      <c r="AY141" s="19" t="s">
        <v>148</v>
      </c>
      <c r="BE141" s="192">
        <f>IF(N141="základní",J141,0)</f>
        <v>0</v>
      </c>
      <c r="BF141" s="192">
        <f>IF(N141="snížená",J141,0)</f>
        <v>0</v>
      </c>
      <c r="BG141" s="192">
        <f>IF(N141="zákl. přenesená",J141,0)</f>
        <v>0</v>
      </c>
      <c r="BH141" s="192">
        <f>IF(N141="sníž. přenesená",J141,0)</f>
        <v>0</v>
      </c>
      <c r="BI141" s="192">
        <f>IF(N141="nulová",J141,0)</f>
        <v>0</v>
      </c>
      <c r="BJ141" s="19" t="s">
        <v>85</v>
      </c>
      <c r="BK141" s="192">
        <f>ROUND(I141*H141,2)</f>
        <v>0</v>
      </c>
      <c r="BL141" s="19" t="s">
        <v>155</v>
      </c>
      <c r="BM141" s="191" t="s">
        <v>325</v>
      </c>
    </row>
    <row r="142" s="2" customFormat="1" ht="16.5" customHeight="1">
      <c r="A142" s="38"/>
      <c r="B142" s="179"/>
      <c r="C142" s="180" t="s">
        <v>240</v>
      </c>
      <c r="D142" s="180" t="s">
        <v>150</v>
      </c>
      <c r="E142" s="181" t="s">
        <v>589</v>
      </c>
      <c r="F142" s="182" t="s">
        <v>573</v>
      </c>
      <c r="G142" s="183" t="s">
        <v>444</v>
      </c>
      <c r="H142" s="184">
        <v>24</v>
      </c>
      <c r="I142" s="185"/>
      <c r="J142" s="186">
        <f>ROUND(I142*H142,2)</f>
        <v>0</v>
      </c>
      <c r="K142" s="182" t="s">
        <v>212</v>
      </c>
      <c r="L142" s="39"/>
      <c r="M142" s="187" t="s">
        <v>1</v>
      </c>
      <c r="N142" s="188" t="s">
        <v>42</v>
      </c>
      <c r="O142" s="77"/>
      <c r="P142" s="189">
        <f>O142*H142</f>
        <v>0</v>
      </c>
      <c r="Q142" s="189">
        <v>0</v>
      </c>
      <c r="R142" s="189">
        <f>Q142*H142</f>
        <v>0</v>
      </c>
      <c r="S142" s="189">
        <v>0</v>
      </c>
      <c r="T142" s="190">
        <f>S142*H142</f>
        <v>0</v>
      </c>
      <c r="U142" s="38"/>
      <c r="V142" s="38"/>
      <c r="W142" s="38"/>
      <c r="X142" s="38"/>
      <c r="Y142" s="38"/>
      <c r="Z142" s="38"/>
      <c r="AA142" s="38"/>
      <c r="AB142" s="38"/>
      <c r="AC142" s="38"/>
      <c r="AD142" s="38"/>
      <c r="AE142" s="38"/>
      <c r="AR142" s="191" t="s">
        <v>155</v>
      </c>
      <c r="AT142" s="191" t="s">
        <v>150</v>
      </c>
      <c r="AU142" s="191" t="s">
        <v>85</v>
      </c>
      <c r="AY142" s="19" t="s">
        <v>148</v>
      </c>
      <c r="BE142" s="192">
        <f>IF(N142="základní",J142,0)</f>
        <v>0</v>
      </c>
      <c r="BF142" s="192">
        <f>IF(N142="snížená",J142,0)</f>
        <v>0</v>
      </c>
      <c r="BG142" s="192">
        <f>IF(N142="zákl. přenesená",J142,0)</f>
        <v>0</v>
      </c>
      <c r="BH142" s="192">
        <f>IF(N142="sníž. přenesená",J142,0)</f>
        <v>0</v>
      </c>
      <c r="BI142" s="192">
        <f>IF(N142="nulová",J142,0)</f>
        <v>0</v>
      </c>
      <c r="BJ142" s="19" t="s">
        <v>85</v>
      </c>
      <c r="BK142" s="192">
        <f>ROUND(I142*H142,2)</f>
        <v>0</v>
      </c>
      <c r="BL142" s="19" t="s">
        <v>155</v>
      </c>
      <c r="BM142" s="191" t="s">
        <v>336</v>
      </c>
    </row>
    <row r="143" s="2" customFormat="1" ht="16.5" customHeight="1">
      <c r="A143" s="38"/>
      <c r="B143" s="179"/>
      <c r="C143" s="180" t="s">
        <v>244</v>
      </c>
      <c r="D143" s="180" t="s">
        <v>150</v>
      </c>
      <c r="E143" s="181" t="s">
        <v>590</v>
      </c>
      <c r="F143" s="182" t="s">
        <v>575</v>
      </c>
      <c r="G143" s="183" t="s">
        <v>444</v>
      </c>
      <c r="H143" s="184">
        <v>24</v>
      </c>
      <c r="I143" s="185"/>
      <c r="J143" s="186">
        <f>ROUND(I143*H143,2)</f>
        <v>0</v>
      </c>
      <c r="K143" s="182" t="s">
        <v>212</v>
      </c>
      <c r="L143" s="39"/>
      <c r="M143" s="187" t="s">
        <v>1</v>
      </c>
      <c r="N143" s="188" t="s">
        <v>42</v>
      </c>
      <c r="O143" s="77"/>
      <c r="P143" s="189">
        <f>O143*H143</f>
        <v>0</v>
      </c>
      <c r="Q143" s="189">
        <v>0</v>
      </c>
      <c r="R143" s="189">
        <f>Q143*H143</f>
        <v>0</v>
      </c>
      <c r="S143" s="189">
        <v>0</v>
      </c>
      <c r="T143" s="190">
        <f>S143*H143</f>
        <v>0</v>
      </c>
      <c r="U143" s="38"/>
      <c r="V143" s="38"/>
      <c r="W143" s="38"/>
      <c r="X143" s="38"/>
      <c r="Y143" s="38"/>
      <c r="Z143" s="38"/>
      <c r="AA143" s="38"/>
      <c r="AB143" s="38"/>
      <c r="AC143" s="38"/>
      <c r="AD143" s="38"/>
      <c r="AE143" s="38"/>
      <c r="AR143" s="191" t="s">
        <v>155</v>
      </c>
      <c r="AT143" s="191" t="s">
        <v>150</v>
      </c>
      <c r="AU143" s="191" t="s">
        <v>85</v>
      </c>
      <c r="AY143" s="19" t="s">
        <v>148</v>
      </c>
      <c r="BE143" s="192">
        <f>IF(N143="základní",J143,0)</f>
        <v>0</v>
      </c>
      <c r="BF143" s="192">
        <f>IF(N143="snížená",J143,0)</f>
        <v>0</v>
      </c>
      <c r="BG143" s="192">
        <f>IF(N143="zákl. přenesená",J143,0)</f>
        <v>0</v>
      </c>
      <c r="BH143" s="192">
        <f>IF(N143="sníž. přenesená",J143,0)</f>
        <v>0</v>
      </c>
      <c r="BI143" s="192">
        <f>IF(N143="nulová",J143,0)</f>
        <v>0</v>
      </c>
      <c r="BJ143" s="19" t="s">
        <v>85</v>
      </c>
      <c r="BK143" s="192">
        <f>ROUND(I143*H143,2)</f>
        <v>0</v>
      </c>
      <c r="BL143" s="19" t="s">
        <v>155</v>
      </c>
      <c r="BM143" s="191" t="s">
        <v>344</v>
      </c>
    </row>
    <row r="144" s="2" customFormat="1" ht="16.5" customHeight="1">
      <c r="A144" s="38"/>
      <c r="B144" s="179"/>
      <c r="C144" s="180" t="s">
        <v>249</v>
      </c>
      <c r="D144" s="180" t="s">
        <v>150</v>
      </c>
      <c r="E144" s="181" t="s">
        <v>591</v>
      </c>
      <c r="F144" s="182" t="s">
        <v>577</v>
      </c>
      <c r="G144" s="183" t="s">
        <v>444</v>
      </c>
      <c r="H144" s="184">
        <v>24</v>
      </c>
      <c r="I144" s="185"/>
      <c r="J144" s="186">
        <f>ROUND(I144*H144,2)</f>
        <v>0</v>
      </c>
      <c r="K144" s="182" t="s">
        <v>212</v>
      </c>
      <c r="L144" s="39"/>
      <c r="M144" s="187" t="s">
        <v>1</v>
      </c>
      <c r="N144" s="188" t="s">
        <v>42</v>
      </c>
      <c r="O144" s="77"/>
      <c r="P144" s="189">
        <f>O144*H144</f>
        <v>0</v>
      </c>
      <c r="Q144" s="189">
        <v>0</v>
      </c>
      <c r="R144" s="189">
        <f>Q144*H144</f>
        <v>0</v>
      </c>
      <c r="S144" s="189">
        <v>0</v>
      </c>
      <c r="T144" s="190">
        <f>S144*H144</f>
        <v>0</v>
      </c>
      <c r="U144" s="38"/>
      <c r="V144" s="38"/>
      <c r="W144" s="38"/>
      <c r="X144" s="38"/>
      <c r="Y144" s="38"/>
      <c r="Z144" s="38"/>
      <c r="AA144" s="38"/>
      <c r="AB144" s="38"/>
      <c r="AC144" s="38"/>
      <c r="AD144" s="38"/>
      <c r="AE144" s="38"/>
      <c r="AR144" s="191" t="s">
        <v>155</v>
      </c>
      <c r="AT144" s="191" t="s">
        <v>150</v>
      </c>
      <c r="AU144" s="191" t="s">
        <v>85</v>
      </c>
      <c r="AY144" s="19" t="s">
        <v>148</v>
      </c>
      <c r="BE144" s="192">
        <f>IF(N144="základní",J144,0)</f>
        <v>0</v>
      </c>
      <c r="BF144" s="192">
        <f>IF(N144="snížená",J144,0)</f>
        <v>0</v>
      </c>
      <c r="BG144" s="192">
        <f>IF(N144="zákl. přenesená",J144,0)</f>
        <v>0</v>
      </c>
      <c r="BH144" s="192">
        <f>IF(N144="sníž. přenesená",J144,0)</f>
        <v>0</v>
      </c>
      <c r="BI144" s="192">
        <f>IF(N144="nulová",J144,0)</f>
        <v>0</v>
      </c>
      <c r="BJ144" s="19" t="s">
        <v>85</v>
      </c>
      <c r="BK144" s="192">
        <f>ROUND(I144*H144,2)</f>
        <v>0</v>
      </c>
      <c r="BL144" s="19" t="s">
        <v>155</v>
      </c>
      <c r="BM144" s="191" t="s">
        <v>354</v>
      </c>
    </row>
    <row r="145" s="2" customFormat="1" ht="16.5" customHeight="1">
      <c r="A145" s="38"/>
      <c r="B145" s="179"/>
      <c r="C145" s="180" t="s">
        <v>7</v>
      </c>
      <c r="D145" s="180" t="s">
        <v>150</v>
      </c>
      <c r="E145" s="181" t="s">
        <v>592</v>
      </c>
      <c r="F145" s="182" t="s">
        <v>579</v>
      </c>
      <c r="G145" s="183" t="s">
        <v>444</v>
      </c>
      <c r="H145" s="184">
        <v>24</v>
      </c>
      <c r="I145" s="185"/>
      <c r="J145" s="186">
        <f>ROUND(I145*H145,2)</f>
        <v>0</v>
      </c>
      <c r="K145" s="182" t="s">
        <v>212</v>
      </c>
      <c r="L145" s="39"/>
      <c r="M145" s="187" t="s">
        <v>1</v>
      </c>
      <c r="N145" s="188"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155</v>
      </c>
      <c r="AT145" s="191" t="s">
        <v>150</v>
      </c>
      <c r="AU145" s="191" t="s">
        <v>85</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155</v>
      </c>
      <c r="BM145" s="191" t="s">
        <v>363</v>
      </c>
    </row>
    <row r="146" s="2" customFormat="1" ht="16.5" customHeight="1">
      <c r="A146" s="38"/>
      <c r="B146" s="179"/>
      <c r="C146" s="180" t="s">
        <v>258</v>
      </c>
      <c r="D146" s="180" t="s">
        <v>150</v>
      </c>
      <c r="E146" s="181" t="s">
        <v>593</v>
      </c>
      <c r="F146" s="182" t="s">
        <v>594</v>
      </c>
      <c r="G146" s="183" t="s">
        <v>444</v>
      </c>
      <c r="H146" s="184">
        <v>1</v>
      </c>
      <c r="I146" s="185"/>
      <c r="J146" s="186">
        <f>ROUND(I146*H146,2)</f>
        <v>0</v>
      </c>
      <c r="K146" s="182" t="s">
        <v>212</v>
      </c>
      <c r="L146" s="39"/>
      <c r="M146" s="187" t="s">
        <v>1</v>
      </c>
      <c r="N146" s="188" t="s">
        <v>42</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155</v>
      </c>
      <c r="AT146" s="191" t="s">
        <v>150</v>
      </c>
      <c r="AU146" s="191" t="s">
        <v>85</v>
      </c>
      <c r="AY146" s="19" t="s">
        <v>148</v>
      </c>
      <c r="BE146" s="192">
        <f>IF(N146="základní",J146,0)</f>
        <v>0</v>
      </c>
      <c r="BF146" s="192">
        <f>IF(N146="snížená",J146,0)</f>
        <v>0</v>
      </c>
      <c r="BG146" s="192">
        <f>IF(N146="zákl. přenesená",J146,0)</f>
        <v>0</v>
      </c>
      <c r="BH146" s="192">
        <f>IF(N146="sníž. přenesená",J146,0)</f>
        <v>0</v>
      </c>
      <c r="BI146" s="192">
        <f>IF(N146="nulová",J146,0)</f>
        <v>0</v>
      </c>
      <c r="BJ146" s="19" t="s">
        <v>85</v>
      </c>
      <c r="BK146" s="192">
        <f>ROUND(I146*H146,2)</f>
        <v>0</v>
      </c>
      <c r="BL146" s="19" t="s">
        <v>155</v>
      </c>
      <c r="BM146" s="191" t="s">
        <v>374</v>
      </c>
    </row>
    <row r="147" s="12" customFormat="1" ht="25.92" customHeight="1">
      <c r="A147" s="12"/>
      <c r="B147" s="166"/>
      <c r="C147" s="12"/>
      <c r="D147" s="167" t="s">
        <v>76</v>
      </c>
      <c r="E147" s="168" t="s">
        <v>595</v>
      </c>
      <c r="F147" s="168" t="s">
        <v>596</v>
      </c>
      <c r="G147" s="12"/>
      <c r="H147" s="12"/>
      <c r="I147" s="169"/>
      <c r="J147" s="170">
        <f>BK147</f>
        <v>0</v>
      </c>
      <c r="K147" s="12"/>
      <c r="L147" s="166"/>
      <c r="M147" s="171"/>
      <c r="N147" s="172"/>
      <c r="O147" s="172"/>
      <c r="P147" s="173">
        <f>SUM(P148:P154)</f>
        <v>0</v>
      </c>
      <c r="Q147" s="172"/>
      <c r="R147" s="173">
        <f>SUM(R148:R154)</f>
        <v>0</v>
      </c>
      <c r="S147" s="172"/>
      <c r="T147" s="174">
        <f>SUM(T148:T154)</f>
        <v>0</v>
      </c>
      <c r="U147" s="12"/>
      <c r="V147" s="12"/>
      <c r="W147" s="12"/>
      <c r="X147" s="12"/>
      <c r="Y147" s="12"/>
      <c r="Z147" s="12"/>
      <c r="AA147" s="12"/>
      <c r="AB147" s="12"/>
      <c r="AC147" s="12"/>
      <c r="AD147" s="12"/>
      <c r="AE147" s="12"/>
      <c r="AR147" s="167" t="s">
        <v>85</v>
      </c>
      <c r="AT147" s="175" t="s">
        <v>76</v>
      </c>
      <c r="AU147" s="175" t="s">
        <v>77</v>
      </c>
      <c r="AY147" s="167" t="s">
        <v>148</v>
      </c>
      <c r="BK147" s="176">
        <f>SUM(BK148:BK154)</f>
        <v>0</v>
      </c>
    </row>
    <row r="148" s="2" customFormat="1" ht="16.5" customHeight="1">
      <c r="A148" s="38"/>
      <c r="B148" s="179"/>
      <c r="C148" s="180" t="s">
        <v>263</v>
      </c>
      <c r="D148" s="180" t="s">
        <v>150</v>
      </c>
      <c r="E148" s="181" t="s">
        <v>597</v>
      </c>
      <c r="F148" s="182" t="s">
        <v>598</v>
      </c>
      <c r="G148" s="183" t="s">
        <v>444</v>
      </c>
      <c r="H148" s="184">
        <v>48</v>
      </c>
      <c r="I148" s="185"/>
      <c r="J148" s="186">
        <f>ROUND(I148*H148,2)</f>
        <v>0</v>
      </c>
      <c r="K148" s="182" t="s">
        <v>212</v>
      </c>
      <c r="L148" s="39"/>
      <c r="M148" s="187" t="s">
        <v>1</v>
      </c>
      <c r="N148" s="188" t="s">
        <v>42</v>
      </c>
      <c r="O148" s="77"/>
      <c r="P148" s="189">
        <f>O148*H148</f>
        <v>0</v>
      </c>
      <c r="Q148" s="189">
        <v>0</v>
      </c>
      <c r="R148" s="189">
        <f>Q148*H148</f>
        <v>0</v>
      </c>
      <c r="S148" s="189">
        <v>0</v>
      </c>
      <c r="T148" s="190">
        <f>S148*H148</f>
        <v>0</v>
      </c>
      <c r="U148" s="38"/>
      <c r="V148" s="38"/>
      <c r="W148" s="38"/>
      <c r="X148" s="38"/>
      <c r="Y148" s="38"/>
      <c r="Z148" s="38"/>
      <c r="AA148" s="38"/>
      <c r="AB148" s="38"/>
      <c r="AC148" s="38"/>
      <c r="AD148" s="38"/>
      <c r="AE148" s="38"/>
      <c r="AR148" s="191" t="s">
        <v>155</v>
      </c>
      <c r="AT148" s="191" t="s">
        <v>150</v>
      </c>
      <c r="AU148" s="191" t="s">
        <v>85</v>
      </c>
      <c r="AY148" s="19" t="s">
        <v>148</v>
      </c>
      <c r="BE148" s="192">
        <f>IF(N148="základní",J148,0)</f>
        <v>0</v>
      </c>
      <c r="BF148" s="192">
        <f>IF(N148="snížená",J148,0)</f>
        <v>0</v>
      </c>
      <c r="BG148" s="192">
        <f>IF(N148="zákl. přenesená",J148,0)</f>
        <v>0</v>
      </c>
      <c r="BH148" s="192">
        <f>IF(N148="sníž. přenesená",J148,0)</f>
        <v>0</v>
      </c>
      <c r="BI148" s="192">
        <f>IF(N148="nulová",J148,0)</f>
        <v>0</v>
      </c>
      <c r="BJ148" s="19" t="s">
        <v>85</v>
      </c>
      <c r="BK148" s="192">
        <f>ROUND(I148*H148,2)</f>
        <v>0</v>
      </c>
      <c r="BL148" s="19" t="s">
        <v>155</v>
      </c>
      <c r="BM148" s="191" t="s">
        <v>599</v>
      </c>
    </row>
    <row r="149" s="2" customFormat="1" ht="16.5" customHeight="1">
      <c r="A149" s="38"/>
      <c r="B149" s="179"/>
      <c r="C149" s="180" t="s">
        <v>268</v>
      </c>
      <c r="D149" s="180" t="s">
        <v>150</v>
      </c>
      <c r="E149" s="181" t="s">
        <v>600</v>
      </c>
      <c r="F149" s="182" t="s">
        <v>601</v>
      </c>
      <c r="G149" s="183" t="s">
        <v>602</v>
      </c>
      <c r="H149" s="184">
        <v>0</v>
      </c>
      <c r="I149" s="185"/>
      <c r="J149" s="186">
        <f>ROUND(I149*H149,2)</f>
        <v>0</v>
      </c>
      <c r="K149" s="182" t="s">
        <v>212</v>
      </c>
      <c r="L149" s="39"/>
      <c r="M149" s="187" t="s">
        <v>1</v>
      </c>
      <c r="N149" s="188" t="s">
        <v>42</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155</v>
      </c>
      <c r="AT149" s="191" t="s">
        <v>150</v>
      </c>
      <c r="AU149" s="191" t="s">
        <v>85</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155</v>
      </c>
      <c r="BM149" s="191" t="s">
        <v>603</v>
      </c>
    </row>
    <row r="150" s="2" customFormat="1" ht="16.5" customHeight="1">
      <c r="A150" s="38"/>
      <c r="B150" s="179"/>
      <c r="C150" s="180" t="s">
        <v>273</v>
      </c>
      <c r="D150" s="180" t="s">
        <v>150</v>
      </c>
      <c r="E150" s="181" t="s">
        <v>604</v>
      </c>
      <c r="F150" s="182" t="s">
        <v>605</v>
      </c>
      <c r="G150" s="183" t="s">
        <v>606</v>
      </c>
      <c r="H150" s="184">
        <v>1</v>
      </c>
      <c r="I150" s="185"/>
      <c r="J150" s="186">
        <f>ROUND(I150*H150,2)</f>
        <v>0</v>
      </c>
      <c r="K150" s="182" t="s">
        <v>212</v>
      </c>
      <c r="L150" s="39"/>
      <c r="M150" s="187" t="s">
        <v>1</v>
      </c>
      <c r="N150" s="188" t="s">
        <v>42</v>
      </c>
      <c r="O150" s="77"/>
      <c r="P150" s="189">
        <f>O150*H150</f>
        <v>0</v>
      </c>
      <c r="Q150" s="189">
        <v>0</v>
      </c>
      <c r="R150" s="189">
        <f>Q150*H150</f>
        <v>0</v>
      </c>
      <c r="S150" s="189">
        <v>0</v>
      </c>
      <c r="T150" s="190">
        <f>S150*H150</f>
        <v>0</v>
      </c>
      <c r="U150" s="38"/>
      <c r="V150" s="38"/>
      <c r="W150" s="38"/>
      <c r="X150" s="38"/>
      <c r="Y150" s="38"/>
      <c r="Z150" s="38"/>
      <c r="AA150" s="38"/>
      <c r="AB150" s="38"/>
      <c r="AC150" s="38"/>
      <c r="AD150" s="38"/>
      <c r="AE150" s="38"/>
      <c r="AR150" s="191" t="s">
        <v>155</v>
      </c>
      <c r="AT150" s="191" t="s">
        <v>150</v>
      </c>
      <c r="AU150" s="191" t="s">
        <v>85</v>
      </c>
      <c r="AY150" s="19" t="s">
        <v>148</v>
      </c>
      <c r="BE150" s="192">
        <f>IF(N150="základní",J150,0)</f>
        <v>0</v>
      </c>
      <c r="BF150" s="192">
        <f>IF(N150="snížená",J150,0)</f>
        <v>0</v>
      </c>
      <c r="BG150" s="192">
        <f>IF(N150="zákl. přenesená",J150,0)</f>
        <v>0</v>
      </c>
      <c r="BH150" s="192">
        <f>IF(N150="sníž. přenesená",J150,0)</f>
        <v>0</v>
      </c>
      <c r="BI150" s="192">
        <f>IF(N150="nulová",J150,0)</f>
        <v>0</v>
      </c>
      <c r="BJ150" s="19" t="s">
        <v>85</v>
      </c>
      <c r="BK150" s="192">
        <f>ROUND(I150*H150,2)</f>
        <v>0</v>
      </c>
      <c r="BL150" s="19" t="s">
        <v>155</v>
      </c>
      <c r="BM150" s="191" t="s">
        <v>607</v>
      </c>
    </row>
    <row r="151" s="2" customFormat="1" ht="16.5" customHeight="1">
      <c r="A151" s="38"/>
      <c r="B151" s="179"/>
      <c r="C151" s="180" t="s">
        <v>278</v>
      </c>
      <c r="D151" s="180" t="s">
        <v>150</v>
      </c>
      <c r="E151" s="181" t="s">
        <v>608</v>
      </c>
      <c r="F151" s="182" t="s">
        <v>609</v>
      </c>
      <c r="G151" s="183" t="s">
        <v>436</v>
      </c>
      <c r="H151" s="184">
        <v>16</v>
      </c>
      <c r="I151" s="185"/>
      <c r="J151" s="186">
        <f>ROUND(I151*H151,2)</f>
        <v>0</v>
      </c>
      <c r="K151" s="182" t="s">
        <v>212</v>
      </c>
      <c r="L151" s="39"/>
      <c r="M151" s="187" t="s">
        <v>1</v>
      </c>
      <c r="N151" s="188" t="s">
        <v>42</v>
      </c>
      <c r="O151" s="77"/>
      <c r="P151" s="189">
        <f>O151*H151</f>
        <v>0</v>
      </c>
      <c r="Q151" s="189">
        <v>0</v>
      </c>
      <c r="R151" s="189">
        <f>Q151*H151</f>
        <v>0</v>
      </c>
      <c r="S151" s="189">
        <v>0</v>
      </c>
      <c r="T151" s="190">
        <f>S151*H151</f>
        <v>0</v>
      </c>
      <c r="U151" s="38"/>
      <c r="V151" s="38"/>
      <c r="W151" s="38"/>
      <c r="X151" s="38"/>
      <c r="Y151" s="38"/>
      <c r="Z151" s="38"/>
      <c r="AA151" s="38"/>
      <c r="AB151" s="38"/>
      <c r="AC151" s="38"/>
      <c r="AD151" s="38"/>
      <c r="AE151" s="38"/>
      <c r="AR151" s="191" t="s">
        <v>155</v>
      </c>
      <c r="AT151" s="191" t="s">
        <v>150</v>
      </c>
      <c r="AU151" s="191" t="s">
        <v>85</v>
      </c>
      <c r="AY151" s="19" t="s">
        <v>148</v>
      </c>
      <c r="BE151" s="192">
        <f>IF(N151="základní",J151,0)</f>
        <v>0</v>
      </c>
      <c r="BF151" s="192">
        <f>IF(N151="snížená",J151,0)</f>
        <v>0</v>
      </c>
      <c r="BG151" s="192">
        <f>IF(N151="zákl. přenesená",J151,0)</f>
        <v>0</v>
      </c>
      <c r="BH151" s="192">
        <f>IF(N151="sníž. přenesená",J151,0)</f>
        <v>0</v>
      </c>
      <c r="BI151" s="192">
        <f>IF(N151="nulová",J151,0)</f>
        <v>0</v>
      </c>
      <c r="BJ151" s="19" t="s">
        <v>85</v>
      </c>
      <c r="BK151" s="192">
        <f>ROUND(I151*H151,2)</f>
        <v>0</v>
      </c>
      <c r="BL151" s="19" t="s">
        <v>155</v>
      </c>
      <c r="BM151" s="191" t="s">
        <v>610</v>
      </c>
    </row>
    <row r="152" s="2" customFormat="1" ht="16.5" customHeight="1">
      <c r="A152" s="38"/>
      <c r="B152" s="179"/>
      <c r="C152" s="180" t="s">
        <v>288</v>
      </c>
      <c r="D152" s="180" t="s">
        <v>150</v>
      </c>
      <c r="E152" s="181" t="s">
        <v>611</v>
      </c>
      <c r="F152" s="182" t="s">
        <v>612</v>
      </c>
      <c r="G152" s="183" t="s">
        <v>436</v>
      </c>
      <c r="H152" s="184">
        <v>24</v>
      </c>
      <c r="I152" s="185"/>
      <c r="J152" s="186">
        <f>ROUND(I152*H152,2)</f>
        <v>0</v>
      </c>
      <c r="K152" s="182" t="s">
        <v>212</v>
      </c>
      <c r="L152" s="39"/>
      <c r="M152" s="187" t="s">
        <v>1</v>
      </c>
      <c r="N152" s="188"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155</v>
      </c>
      <c r="AT152" s="191" t="s">
        <v>150</v>
      </c>
      <c r="AU152" s="191" t="s">
        <v>85</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613</v>
      </c>
    </row>
    <row r="153" s="2" customFormat="1" ht="16.5" customHeight="1">
      <c r="A153" s="38"/>
      <c r="B153" s="179"/>
      <c r="C153" s="180" t="s">
        <v>293</v>
      </c>
      <c r="D153" s="180" t="s">
        <v>150</v>
      </c>
      <c r="E153" s="181" t="s">
        <v>614</v>
      </c>
      <c r="F153" s="182" t="s">
        <v>615</v>
      </c>
      <c r="G153" s="183" t="s">
        <v>436</v>
      </c>
      <c r="H153" s="184">
        <v>16</v>
      </c>
      <c r="I153" s="185"/>
      <c r="J153" s="186">
        <f>ROUND(I153*H153,2)</f>
        <v>0</v>
      </c>
      <c r="K153" s="182" t="s">
        <v>212</v>
      </c>
      <c r="L153" s="39"/>
      <c r="M153" s="187" t="s">
        <v>1</v>
      </c>
      <c r="N153" s="188"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155</v>
      </c>
      <c r="AT153" s="191" t="s">
        <v>150</v>
      </c>
      <c r="AU153" s="191" t="s">
        <v>85</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155</v>
      </c>
      <c r="BM153" s="191" t="s">
        <v>616</v>
      </c>
    </row>
    <row r="154" s="2" customFormat="1" ht="16.5" customHeight="1">
      <c r="A154" s="38"/>
      <c r="B154" s="179"/>
      <c r="C154" s="180" t="s">
        <v>298</v>
      </c>
      <c r="D154" s="180" t="s">
        <v>150</v>
      </c>
      <c r="E154" s="181" t="s">
        <v>617</v>
      </c>
      <c r="F154" s="182" t="s">
        <v>618</v>
      </c>
      <c r="G154" s="183" t="s">
        <v>436</v>
      </c>
      <c r="H154" s="184">
        <v>16</v>
      </c>
      <c r="I154" s="185"/>
      <c r="J154" s="186">
        <f>ROUND(I154*H154,2)</f>
        <v>0</v>
      </c>
      <c r="K154" s="182" t="s">
        <v>212</v>
      </c>
      <c r="L154" s="39"/>
      <c r="M154" s="187" t="s">
        <v>1</v>
      </c>
      <c r="N154" s="188" t="s">
        <v>42</v>
      </c>
      <c r="O154" s="77"/>
      <c r="P154" s="189">
        <f>O154*H154</f>
        <v>0</v>
      </c>
      <c r="Q154" s="189">
        <v>0</v>
      </c>
      <c r="R154" s="189">
        <f>Q154*H154</f>
        <v>0</v>
      </c>
      <c r="S154" s="189">
        <v>0</v>
      </c>
      <c r="T154" s="190">
        <f>S154*H154</f>
        <v>0</v>
      </c>
      <c r="U154" s="38"/>
      <c r="V154" s="38"/>
      <c r="W154" s="38"/>
      <c r="X154" s="38"/>
      <c r="Y154" s="38"/>
      <c r="Z154" s="38"/>
      <c r="AA154" s="38"/>
      <c r="AB154" s="38"/>
      <c r="AC154" s="38"/>
      <c r="AD154" s="38"/>
      <c r="AE154" s="38"/>
      <c r="AR154" s="191" t="s">
        <v>155</v>
      </c>
      <c r="AT154" s="191" t="s">
        <v>150</v>
      </c>
      <c r="AU154" s="191" t="s">
        <v>85</v>
      </c>
      <c r="AY154" s="19" t="s">
        <v>148</v>
      </c>
      <c r="BE154" s="192">
        <f>IF(N154="základní",J154,0)</f>
        <v>0</v>
      </c>
      <c r="BF154" s="192">
        <f>IF(N154="snížená",J154,0)</f>
        <v>0</v>
      </c>
      <c r="BG154" s="192">
        <f>IF(N154="zákl. přenesená",J154,0)</f>
        <v>0</v>
      </c>
      <c r="BH154" s="192">
        <f>IF(N154="sníž. přenesená",J154,0)</f>
        <v>0</v>
      </c>
      <c r="BI154" s="192">
        <f>IF(N154="nulová",J154,0)</f>
        <v>0</v>
      </c>
      <c r="BJ154" s="19" t="s">
        <v>85</v>
      </c>
      <c r="BK154" s="192">
        <f>ROUND(I154*H154,2)</f>
        <v>0</v>
      </c>
      <c r="BL154" s="19" t="s">
        <v>155</v>
      </c>
      <c r="BM154" s="191" t="s">
        <v>619</v>
      </c>
    </row>
    <row r="155" s="12" customFormat="1" ht="25.92" customHeight="1">
      <c r="A155" s="12"/>
      <c r="B155" s="166"/>
      <c r="C155" s="12"/>
      <c r="D155" s="167" t="s">
        <v>76</v>
      </c>
      <c r="E155" s="168" t="s">
        <v>532</v>
      </c>
      <c r="F155" s="168" t="s">
        <v>533</v>
      </c>
      <c r="G155" s="12"/>
      <c r="H155" s="12"/>
      <c r="I155" s="169"/>
      <c r="J155" s="170">
        <f>BK155</f>
        <v>0</v>
      </c>
      <c r="K155" s="12"/>
      <c r="L155" s="166"/>
      <c r="M155" s="171"/>
      <c r="N155" s="172"/>
      <c r="O155" s="172"/>
      <c r="P155" s="173">
        <f>SUM(P156:P158)</f>
        <v>0</v>
      </c>
      <c r="Q155" s="172"/>
      <c r="R155" s="173">
        <f>SUM(R156:R158)</f>
        <v>0</v>
      </c>
      <c r="S155" s="172"/>
      <c r="T155" s="174">
        <f>SUM(T156:T158)</f>
        <v>0</v>
      </c>
      <c r="U155" s="12"/>
      <c r="V155" s="12"/>
      <c r="W155" s="12"/>
      <c r="X155" s="12"/>
      <c r="Y155" s="12"/>
      <c r="Z155" s="12"/>
      <c r="AA155" s="12"/>
      <c r="AB155" s="12"/>
      <c r="AC155" s="12"/>
      <c r="AD155" s="12"/>
      <c r="AE155" s="12"/>
      <c r="AR155" s="167" t="s">
        <v>155</v>
      </c>
      <c r="AT155" s="175" t="s">
        <v>76</v>
      </c>
      <c r="AU155" s="175" t="s">
        <v>77</v>
      </c>
      <c r="AY155" s="167" t="s">
        <v>148</v>
      </c>
      <c r="BK155" s="176">
        <f>SUM(BK156:BK158)</f>
        <v>0</v>
      </c>
    </row>
    <row r="156" s="2" customFormat="1" ht="16.5" customHeight="1">
      <c r="A156" s="38"/>
      <c r="B156" s="179"/>
      <c r="C156" s="180" t="s">
        <v>303</v>
      </c>
      <c r="D156" s="180" t="s">
        <v>150</v>
      </c>
      <c r="E156" s="181" t="s">
        <v>538</v>
      </c>
      <c r="F156" s="182" t="s">
        <v>539</v>
      </c>
      <c r="G156" s="183" t="s">
        <v>328</v>
      </c>
      <c r="H156" s="184">
        <v>1</v>
      </c>
      <c r="I156" s="185"/>
      <c r="J156" s="186">
        <f>ROUND(I156*H156,2)</f>
        <v>0</v>
      </c>
      <c r="K156" s="182" t="s">
        <v>212</v>
      </c>
      <c r="L156" s="39"/>
      <c r="M156" s="187" t="s">
        <v>1</v>
      </c>
      <c r="N156" s="188" t="s">
        <v>42</v>
      </c>
      <c r="O156" s="77"/>
      <c r="P156" s="189">
        <f>O156*H156</f>
        <v>0</v>
      </c>
      <c r="Q156" s="189">
        <v>0</v>
      </c>
      <c r="R156" s="189">
        <f>Q156*H156</f>
        <v>0</v>
      </c>
      <c r="S156" s="189">
        <v>0</v>
      </c>
      <c r="T156" s="190">
        <f>S156*H156</f>
        <v>0</v>
      </c>
      <c r="U156" s="38"/>
      <c r="V156" s="38"/>
      <c r="W156" s="38"/>
      <c r="X156" s="38"/>
      <c r="Y156" s="38"/>
      <c r="Z156" s="38"/>
      <c r="AA156" s="38"/>
      <c r="AB156" s="38"/>
      <c r="AC156" s="38"/>
      <c r="AD156" s="38"/>
      <c r="AE156" s="38"/>
      <c r="AR156" s="191" t="s">
        <v>536</v>
      </c>
      <c r="AT156" s="191" t="s">
        <v>150</v>
      </c>
      <c r="AU156" s="191" t="s">
        <v>85</v>
      </c>
      <c r="AY156" s="19" t="s">
        <v>148</v>
      </c>
      <c r="BE156" s="192">
        <f>IF(N156="základní",J156,0)</f>
        <v>0</v>
      </c>
      <c r="BF156" s="192">
        <f>IF(N156="snížená",J156,0)</f>
        <v>0</v>
      </c>
      <c r="BG156" s="192">
        <f>IF(N156="zákl. přenesená",J156,0)</f>
        <v>0</v>
      </c>
      <c r="BH156" s="192">
        <f>IF(N156="sníž. přenesená",J156,0)</f>
        <v>0</v>
      </c>
      <c r="BI156" s="192">
        <f>IF(N156="nulová",J156,0)</f>
        <v>0</v>
      </c>
      <c r="BJ156" s="19" t="s">
        <v>85</v>
      </c>
      <c r="BK156" s="192">
        <f>ROUND(I156*H156,2)</f>
        <v>0</v>
      </c>
      <c r="BL156" s="19" t="s">
        <v>536</v>
      </c>
      <c r="BM156" s="191" t="s">
        <v>620</v>
      </c>
    </row>
    <row r="157" s="2" customFormat="1" ht="16.5" customHeight="1">
      <c r="A157" s="38"/>
      <c r="B157" s="179"/>
      <c r="C157" s="180" t="s">
        <v>309</v>
      </c>
      <c r="D157" s="180" t="s">
        <v>150</v>
      </c>
      <c r="E157" s="181" t="s">
        <v>541</v>
      </c>
      <c r="F157" s="182" t="s">
        <v>542</v>
      </c>
      <c r="G157" s="183" t="s">
        <v>328</v>
      </c>
      <c r="H157" s="184">
        <v>1</v>
      </c>
      <c r="I157" s="185"/>
      <c r="J157" s="186">
        <f>ROUND(I157*H157,2)</f>
        <v>0</v>
      </c>
      <c r="K157" s="182" t="s">
        <v>212</v>
      </c>
      <c r="L157" s="39"/>
      <c r="M157" s="187" t="s">
        <v>1</v>
      </c>
      <c r="N157" s="188" t="s">
        <v>42</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536</v>
      </c>
      <c r="AT157" s="191" t="s">
        <v>150</v>
      </c>
      <c r="AU157" s="191" t="s">
        <v>85</v>
      </c>
      <c r="AY157" s="19" t="s">
        <v>148</v>
      </c>
      <c r="BE157" s="192">
        <f>IF(N157="základní",J157,0)</f>
        <v>0</v>
      </c>
      <c r="BF157" s="192">
        <f>IF(N157="snížená",J157,0)</f>
        <v>0</v>
      </c>
      <c r="BG157" s="192">
        <f>IF(N157="zákl. přenesená",J157,0)</f>
        <v>0</v>
      </c>
      <c r="BH157" s="192">
        <f>IF(N157="sníž. přenesená",J157,0)</f>
        <v>0</v>
      </c>
      <c r="BI157" s="192">
        <f>IF(N157="nulová",J157,0)</f>
        <v>0</v>
      </c>
      <c r="BJ157" s="19" t="s">
        <v>85</v>
      </c>
      <c r="BK157" s="192">
        <f>ROUND(I157*H157,2)</f>
        <v>0</v>
      </c>
      <c r="BL157" s="19" t="s">
        <v>536</v>
      </c>
      <c r="BM157" s="191" t="s">
        <v>621</v>
      </c>
    </row>
    <row r="158" s="2" customFormat="1" ht="16.5" customHeight="1">
      <c r="A158" s="38"/>
      <c r="B158" s="179"/>
      <c r="C158" s="180" t="s">
        <v>314</v>
      </c>
      <c r="D158" s="180" t="s">
        <v>150</v>
      </c>
      <c r="E158" s="181" t="s">
        <v>544</v>
      </c>
      <c r="F158" s="182" t="s">
        <v>545</v>
      </c>
      <c r="G158" s="183" t="s">
        <v>328</v>
      </c>
      <c r="H158" s="184">
        <v>1</v>
      </c>
      <c r="I158" s="185"/>
      <c r="J158" s="186">
        <f>ROUND(I158*H158,2)</f>
        <v>0</v>
      </c>
      <c r="K158" s="182" t="s">
        <v>212</v>
      </c>
      <c r="L158" s="39"/>
      <c r="M158" s="232" t="s">
        <v>1</v>
      </c>
      <c r="N158" s="233" t="s">
        <v>42</v>
      </c>
      <c r="O158" s="234"/>
      <c r="P158" s="235">
        <f>O158*H158</f>
        <v>0</v>
      </c>
      <c r="Q158" s="235">
        <v>0</v>
      </c>
      <c r="R158" s="235">
        <f>Q158*H158</f>
        <v>0</v>
      </c>
      <c r="S158" s="235">
        <v>0</v>
      </c>
      <c r="T158" s="236">
        <f>S158*H158</f>
        <v>0</v>
      </c>
      <c r="U158" s="38"/>
      <c r="V158" s="38"/>
      <c r="W158" s="38"/>
      <c r="X158" s="38"/>
      <c r="Y158" s="38"/>
      <c r="Z158" s="38"/>
      <c r="AA158" s="38"/>
      <c r="AB158" s="38"/>
      <c r="AC158" s="38"/>
      <c r="AD158" s="38"/>
      <c r="AE158" s="38"/>
      <c r="AR158" s="191" t="s">
        <v>536</v>
      </c>
      <c r="AT158" s="191" t="s">
        <v>150</v>
      </c>
      <c r="AU158" s="191" t="s">
        <v>85</v>
      </c>
      <c r="AY158" s="19" t="s">
        <v>148</v>
      </c>
      <c r="BE158" s="192">
        <f>IF(N158="základní",J158,0)</f>
        <v>0</v>
      </c>
      <c r="BF158" s="192">
        <f>IF(N158="snížená",J158,0)</f>
        <v>0</v>
      </c>
      <c r="BG158" s="192">
        <f>IF(N158="zákl. přenesená",J158,0)</f>
        <v>0</v>
      </c>
      <c r="BH158" s="192">
        <f>IF(N158="sníž. přenesená",J158,0)</f>
        <v>0</v>
      </c>
      <c r="BI158" s="192">
        <f>IF(N158="nulová",J158,0)</f>
        <v>0</v>
      </c>
      <c r="BJ158" s="19" t="s">
        <v>85</v>
      </c>
      <c r="BK158" s="192">
        <f>ROUND(I158*H158,2)</f>
        <v>0</v>
      </c>
      <c r="BL158" s="19" t="s">
        <v>536</v>
      </c>
      <c r="BM158" s="191" t="s">
        <v>622</v>
      </c>
    </row>
    <row r="159" s="2" customFormat="1" ht="6.96" customHeight="1">
      <c r="A159" s="38"/>
      <c r="B159" s="60"/>
      <c r="C159" s="61"/>
      <c r="D159" s="61"/>
      <c r="E159" s="61"/>
      <c r="F159" s="61"/>
      <c r="G159" s="61"/>
      <c r="H159" s="61"/>
      <c r="I159" s="61"/>
      <c r="J159" s="61"/>
      <c r="K159" s="61"/>
      <c r="L159" s="39"/>
      <c r="M159" s="38"/>
      <c r="O159" s="38"/>
      <c r="P159" s="38"/>
      <c r="Q159" s="38"/>
      <c r="R159" s="38"/>
      <c r="S159" s="38"/>
      <c r="T159" s="38"/>
      <c r="U159" s="38"/>
      <c r="V159" s="38"/>
      <c r="W159" s="38"/>
      <c r="X159" s="38"/>
      <c r="Y159" s="38"/>
      <c r="Z159" s="38"/>
      <c r="AA159" s="38"/>
      <c r="AB159" s="38"/>
      <c r="AC159" s="38"/>
      <c r="AD159" s="38"/>
      <c r="AE159" s="38"/>
    </row>
  </sheetData>
  <autoFilter ref="C119:K158"/>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99</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623</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ROUND(J123,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ROUND((SUM(BE123:BE252)),  2)</f>
        <v>0</v>
      </c>
      <c r="G33" s="38"/>
      <c r="H33" s="38"/>
      <c r="I33" s="136">
        <v>0.20999999999999999</v>
      </c>
      <c r="J33" s="135">
        <f>ROUND(((SUM(BE123:BE252))*I33),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ROUND((SUM(BF123:BF252)),  2)</f>
        <v>0</v>
      </c>
      <c r="G34" s="38"/>
      <c r="H34" s="38"/>
      <c r="I34" s="136">
        <v>0.12</v>
      </c>
      <c r="J34" s="135">
        <f>ROUND(((SUM(BF123:BF252))*I34),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ROUND((SUM(BG123:BG252)),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ROUND((SUM(BH123:BH252)),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ROUND((SUM(BI123:BI252)),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SO 661 - Stavební úpravy nástupiště</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J123</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126</v>
      </c>
      <c r="E97" s="150"/>
      <c r="F97" s="150"/>
      <c r="G97" s="150"/>
      <c r="H97" s="150"/>
      <c r="I97" s="150"/>
      <c r="J97" s="151">
        <f>J124</f>
        <v>0</v>
      </c>
      <c r="K97" s="9"/>
      <c r="L97" s="148"/>
      <c r="S97" s="9"/>
      <c r="T97" s="9"/>
      <c r="U97" s="9"/>
      <c r="V97" s="9"/>
      <c r="W97" s="9"/>
      <c r="X97" s="9"/>
      <c r="Y97" s="9"/>
      <c r="Z97" s="9"/>
      <c r="AA97" s="9"/>
      <c r="AB97" s="9"/>
      <c r="AC97" s="9"/>
      <c r="AD97" s="9"/>
      <c r="AE97" s="9"/>
    </row>
    <row r="98" s="10" customFormat="1" ht="19.92" customHeight="1">
      <c r="A98" s="10"/>
      <c r="B98" s="152"/>
      <c r="C98" s="10"/>
      <c r="D98" s="153" t="s">
        <v>127</v>
      </c>
      <c r="E98" s="154"/>
      <c r="F98" s="154"/>
      <c r="G98" s="154"/>
      <c r="H98" s="154"/>
      <c r="I98" s="154"/>
      <c r="J98" s="155">
        <f>J125</f>
        <v>0</v>
      </c>
      <c r="K98" s="10"/>
      <c r="L98" s="152"/>
      <c r="S98" s="10"/>
      <c r="T98" s="10"/>
      <c r="U98" s="10"/>
      <c r="V98" s="10"/>
      <c r="W98" s="10"/>
      <c r="X98" s="10"/>
      <c r="Y98" s="10"/>
      <c r="Z98" s="10"/>
      <c r="AA98" s="10"/>
      <c r="AB98" s="10"/>
      <c r="AC98" s="10"/>
      <c r="AD98" s="10"/>
      <c r="AE98" s="10"/>
    </row>
    <row r="99" s="10" customFormat="1" ht="19.92" customHeight="1">
      <c r="A99" s="10"/>
      <c r="B99" s="152"/>
      <c r="C99" s="10"/>
      <c r="D99" s="153" t="s">
        <v>128</v>
      </c>
      <c r="E99" s="154"/>
      <c r="F99" s="154"/>
      <c r="G99" s="154"/>
      <c r="H99" s="154"/>
      <c r="I99" s="154"/>
      <c r="J99" s="155">
        <f>J165</f>
        <v>0</v>
      </c>
      <c r="K99" s="10"/>
      <c r="L99" s="152"/>
      <c r="S99" s="10"/>
      <c r="T99" s="10"/>
      <c r="U99" s="10"/>
      <c r="V99" s="10"/>
      <c r="W99" s="10"/>
      <c r="X99" s="10"/>
      <c r="Y99" s="10"/>
      <c r="Z99" s="10"/>
      <c r="AA99" s="10"/>
      <c r="AB99" s="10"/>
      <c r="AC99" s="10"/>
      <c r="AD99" s="10"/>
      <c r="AE99" s="10"/>
    </row>
    <row r="100" s="10" customFormat="1" ht="19.92" customHeight="1">
      <c r="A100" s="10"/>
      <c r="B100" s="152"/>
      <c r="C100" s="10"/>
      <c r="D100" s="153" t="s">
        <v>129</v>
      </c>
      <c r="E100" s="154"/>
      <c r="F100" s="154"/>
      <c r="G100" s="154"/>
      <c r="H100" s="154"/>
      <c r="I100" s="154"/>
      <c r="J100" s="155">
        <f>J192</f>
        <v>0</v>
      </c>
      <c r="K100" s="10"/>
      <c r="L100" s="152"/>
      <c r="S100" s="10"/>
      <c r="T100" s="10"/>
      <c r="U100" s="10"/>
      <c r="V100" s="10"/>
      <c r="W100" s="10"/>
      <c r="X100" s="10"/>
      <c r="Y100" s="10"/>
      <c r="Z100" s="10"/>
      <c r="AA100" s="10"/>
      <c r="AB100" s="10"/>
      <c r="AC100" s="10"/>
      <c r="AD100" s="10"/>
      <c r="AE100" s="10"/>
    </row>
    <row r="101" s="10" customFormat="1" ht="14.88" customHeight="1">
      <c r="A101" s="10"/>
      <c r="B101" s="152"/>
      <c r="C101" s="10"/>
      <c r="D101" s="153" t="s">
        <v>130</v>
      </c>
      <c r="E101" s="154"/>
      <c r="F101" s="154"/>
      <c r="G101" s="154"/>
      <c r="H101" s="154"/>
      <c r="I101" s="154"/>
      <c r="J101" s="155">
        <f>J232</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131</v>
      </c>
      <c r="E102" s="154"/>
      <c r="F102" s="154"/>
      <c r="G102" s="154"/>
      <c r="H102" s="154"/>
      <c r="I102" s="154"/>
      <c r="J102" s="155">
        <f>J243</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132</v>
      </c>
      <c r="E103" s="154"/>
      <c r="F103" s="154"/>
      <c r="G103" s="154"/>
      <c r="H103" s="154"/>
      <c r="I103" s="154"/>
      <c r="J103" s="155">
        <f>J250</f>
        <v>0</v>
      </c>
      <c r="K103" s="10"/>
      <c r="L103" s="152"/>
      <c r="S103" s="10"/>
      <c r="T103" s="10"/>
      <c r="U103" s="10"/>
      <c r="V103" s="10"/>
      <c r="W103" s="10"/>
      <c r="X103" s="10"/>
      <c r="Y103" s="10"/>
      <c r="Z103" s="10"/>
      <c r="AA103" s="10"/>
      <c r="AB103" s="10"/>
      <c r="AC103" s="10"/>
      <c r="AD103" s="10"/>
      <c r="AE103" s="10"/>
    </row>
    <row r="104" s="2" customFormat="1" ht="21.84" customHeight="1">
      <c r="A104" s="38"/>
      <c r="B104" s="39"/>
      <c r="C104" s="38"/>
      <c r="D104" s="38"/>
      <c r="E104" s="38"/>
      <c r="F104" s="38"/>
      <c r="G104" s="38"/>
      <c r="H104" s="38"/>
      <c r="I104" s="38"/>
      <c r="J104" s="38"/>
      <c r="K104" s="38"/>
      <c r="L104" s="55"/>
      <c r="S104" s="38"/>
      <c r="T104" s="38"/>
      <c r="U104" s="38"/>
      <c r="V104" s="38"/>
      <c r="W104" s="38"/>
      <c r="X104" s="38"/>
      <c r="Y104" s="38"/>
      <c r="Z104" s="38"/>
      <c r="AA104" s="38"/>
      <c r="AB104" s="38"/>
      <c r="AC104" s="38"/>
      <c r="AD104" s="38"/>
      <c r="AE104" s="38"/>
    </row>
    <row r="105" s="2" customFormat="1" ht="6.96" customHeight="1">
      <c r="A105" s="38"/>
      <c r="B105" s="60"/>
      <c r="C105" s="61"/>
      <c r="D105" s="61"/>
      <c r="E105" s="61"/>
      <c r="F105" s="61"/>
      <c r="G105" s="61"/>
      <c r="H105" s="61"/>
      <c r="I105" s="61"/>
      <c r="J105" s="61"/>
      <c r="K105" s="61"/>
      <c r="L105" s="55"/>
      <c r="S105" s="38"/>
      <c r="T105" s="38"/>
      <c r="U105" s="38"/>
      <c r="V105" s="38"/>
      <c r="W105" s="38"/>
      <c r="X105" s="38"/>
      <c r="Y105" s="38"/>
      <c r="Z105" s="38"/>
      <c r="AA105" s="38"/>
      <c r="AB105" s="38"/>
      <c r="AC105" s="38"/>
      <c r="AD105" s="38"/>
      <c r="AE105" s="38"/>
    </row>
    <row r="109" s="2" customFormat="1" ht="6.96" customHeight="1">
      <c r="A109" s="38"/>
      <c r="B109" s="62"/>
      <c r="C109" s="63"/>
      <c r="D109" s="63"/>
      <c r="E109" s="63"/>
      <c r="F109" s="63"/>
      <c r="G109" s="63"/>
      <c r="H109" s="63"/>
      <c r="I109" s="63"/>
      <c r="J109" s="63"/>
      <c r="K109" s="63"/>
      <c r="L109" s="55"/>
      <c r="S109" s="38"/>
      <c r="T109" s="38"/>
      <c r="U109" s="38"/>
      <c r="V109" s="38"/>
      <c r="W109" s="38"/>
      <c r="X109" s="38"/>
      <c r="Y109" s="38"/>
      <c r="Z109" s="38"/>
      <c r="AA109" s="38"/>
      <c r="AB109" s="38"/>
      <c r="AC109" s="38"/>
      <c r="AD109" s="38"/>
      <c r="AE109" s="38"/>
    </row>
    <row r="110" s="2" customFormat="1" ht="24.96" customHeight="1">
      <c r="A110" s="38"/>
      <c r="B110" s="39"/>
      <c r="C110" s="23" t="s">
        <v>133</v>
      </c>
      <c r="D110" s="38"/>
      <c r="E110" s="38"/>
      <c r="F110" s="38"/>
      <c r="G110" s="38"/>
      <c r="H110" s="38"/>
      <c r="I110" s="38"/>
      <c r="J110" s="38"/>
      <c r="K110" s="38"/>
      <c r="L110" s="55"/>
      <c r="S110" s="38"/>
      <c r="T110" s="38"/>
      <c r="U110" s="38"/>
      <c r="V110" s="38"/>
      <c r="W110" s="38"/>
      <c r="X110" s="38"/>
      <c r="Y110" s="38"/>
      <c r="Z110" s="38"/>
      <c r="AA110" s="38"/>
      <c r="AB110" s="38"/>
      <c r="AC110" s="38"/>
      <c r="AD110" s="38"/>
      <c r="AE110" s="38"/>
    </row>
    <row r="111" s="2" customFormat="1" ht="6.96" customHeight="1">
      <c r="A111" s="38"/>
      <c r="B111" s="39"/>
      <c r="C111" s="38"/>
      <c r="D111" s="38"/>
      <c r="E111" s="38"/>
      <c r="F111" s="38"/>
      <c r="G111" s="38"/>
      <c r="H111" s="38"/>
      <c r="I111" s="38"/>
      <c r="J111" s="38"/>
      <c r="K111" s="38"/>
      <c r="L111" s="55"/>
      <c r="S111" s="38"/>
      <c r="T111" s="38"/>
      <c r="U111" s="38"/>
      <c r="V111" s="38"/>
      <c r="W111" s="38"/>
      <c r="X111" s="38"/>
      <c r="Y111" s="38"/>
      <c r="Z111" s="38"/>
      <c r="AA111" s="38"/>
      <c r="AB111" s="38"/>
      <c r="AC111" s="38"/>
      <c r="AD111" s="38"/>
      <c r="AE111" s="38"/>
    </row>
    <row r="112" s="2" customFormat="1" ht="12" customHeight="1">
      <c r="A112" s="38"/>
      <c r="B112" s="39"/>
      <c r="C112" s="32" t="s">
        <v>16</v>
      </c>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16.5" customHeight="1">
      <c r="A113" s="38"/>
      <c r="B113" s="39"/>
      <c r="C113" s="38"/>
      <c r="D113" s="38"/>
      <c r="E113" s="129" t="str">
        <f>E7</f>
        <v>ESTETIZACE ZASTÁVKY KAROLINA II</v>
      </c>
      <c r="F113" s="32"/>
      <c r="G113" s="32"/>
      <c r="H113" s="32"/>
      <c r="I113" s="38"/>
      <c r="J113" s="38"/>
      <c r="K113" s="38"/>
      <c r="L113" s="55"/>
      <c r="S113" s="38"/>
      <c r="T113" s="38"/>
      <c r="U113" s="38"/>
      <c r="V113" s="38"/>
      <c r="W113" s="38"/>
      <c r="X113" s="38"/>
      <c r="Y113" s="38"/>
      <c r="Z113" s="38"/>
      <c r="AA113" s="38"/>
      <c r="AB113" s="38"/>
      <c r="AC113" s="38"/>
      <c r="AD113" s="38"/>
      <c r="AE113" s="38"/>
    </row>
    <row r="114" s="2" customFormat="1" ht="12" customHeight="1">
      <c r="A114" s="38"/>
      <c r="B114" s="39"/>
      <c r="C114" s="32" t="s">
        <v>119</v>
      </c>
      <c r="D114" s="38"/>
      <c r="E114" s="38"/>
      <c r="F114" s="38"/>
      <c r="G114" s="38"/>
      <c r="H114" s="38"/>
      <c r="I114" s="38"/>
      <c r="J114" s="38"/>
      <c r="K114" s="38"/>
      <c r="L114" s="55"/>
      <c r="S114" s="38"/>
      <c r="T114" s="38"/>
      <c r="U114" s="38"/>
      <c r="V114" s="38"/>
      <c r="W114" s="38"/>
      <c r="X114" s="38"/>
      <c r="Y114" s="38"/>
      <c r="Z114" s="38"/>
      <c r="AA114" s="38"/>
      <c r="AB114" s="38"/>
      <c r="AC114" s="38"/>
      <c r="AD114" s="38"/>
      <c r="AE114" s="38"/>
    </row>
    <row r="115" s="2" customFormat="1" ht="16.5" customHeight="1">
      <c r="A115" s="38"/>
      <c r="B115" s="39"/>
      <c r="C115" s="38"/>
      <c r="D115" s="38"/>
      <c r="E115" s="67" t="str">
        <f>E9</f>
        <v>SO 661 - Stavební úpravy nástupiště</v>
      </c>
      <c r="F115" s="38"/>
      <c r="G115" s="38"/>
      <c r="H115" s="38"/>
      <c r="I115" s="38"/>
      <c r="J115" s="38"/>
      <c r="K115" s="38"/>
      <c r="L115" s="55"/>
      <c r="S115" s="38"/>
      <c r="T115" s="38"/>
      <c r="U115" s="38"/>
      <c r="V115" s="38"/>
      <c r="W115" s="38"/>
      <c r="X115" s="38"/>
      <c r="Y115" s="38"/>
      <c r="Z115" s="38"/>
      <c r="AA115" s="38"/>
      <c r="AB115" s="38"/>
      <c r="AC115" s="38"/>
      <c r="AD115" s="38"/>
      <c r="AE115" s="38"/>
    </row>
    <row r="116" s="2" customFormat="1" ht="6.96" customHeight="1">
      <c r="A116" s="38"/>
      <c r="B116" s="39"/>
      <c r="C116" s="38"/>
      <c r="D116" s="38"/>
      <c r="E116" s="38"/>
      <c r="F116" s="38"/>
      <c r="G116" s="38"/>
      <c r="H116" s="38"/>
      <c r="I116" s="38"/>
      <c r="J116" s="38"/>
      <c r="K116" s="38"/>
      <c r="L116" s="55"/>
      <c r="S116" s="38"/>
      <c r="T116" s="38"/>
      <c r="U116" s="38"/>
      <c r="V116" s="38"/>
      <c r="W116" s="38"/>
      <c r="X116" s="38"/>
      <c r="Y116" s="38"/>
      <c r="Z116" s="38"/>
      <c r="AA116" s="38"/>
      <c r="AB116" s="38"/>
      <c r="AC116" s="38"/>
      <c r="AD116" s="38"/>
      <c r="AE116" s="38"/>
    </row>
    <row r="117" s="2" customFormat="1" ht="12" customHeight="1">
      <c r="A117" s="38"/>
      <c r="B117" s="39"/>
      <c r="C117" s="32" t="s">
        <v>20</v>
      </c>
      <c r="D117" s="38"/>
      <c r="E117" s="38"/>
      <c r="F117" s="27" t="str">
        <f>F12</f>
        <v>k.ú. MORAVSKÁ OSTRAVA</v>
      </c>
      <c r="G117" s="38"/>
      <c r="H117" s="38"/>
      <c r="I117" s="32" t="s">
        <v>22</v>
      </c>
      <c r="J117" s="69" t="str">
        <f>IF(J12="","",J12)</f>
        <v>31. 12. 2023</v>
      </c>
      <c r="K117" s="38"/>
      <c r="L117" s="55"/>
      <c r="S117" s="38"/>
      <c r="T117" s="38"/>
      <c r="U117" s="38"/>
      <c r="V117" s="38"/>
      <c r="W117" s="38"/>
      <c r="X117" s="38"/>
      <c r="Y117" s="38"/>
      <c r="Z117" s="38"/>
      <c r="AA117" s="38"/>
      <c r="AB117" s="38"/>
      <c r="AC117" s="38"/>
      <c r="AD117" s="38"/>
      <c r="AE117" s="38"/>
    </row>
    <row r="118" s="2" customFormat="1" ht="6.96" customHeight="1">
      <c r="A118" s="38"/>
      <c r="B118" s="39"/>
      <c r="C118" s="38"/>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2" customFormat="1" ht="25.65" customHeight="1">
      <c r="A119" s="38"/>
      <c r="B119" s="39"/>
      <c r="C119" s="32" t="s">
        <v>24</v>
      </c>
      <c r="D119" s="38"/>
      <c r="E119" s="38"/>
      <c r="F119" s="27" t="str">
        <f>E15</f>
        <v xml:space="preserve">DOPRAVNÍ PODNIK OSTRAVA a.s. </v>
      </c>
      <c r="G119" s="38"/>
      <c r="H119" s="38"/>
      <c r="I119" s="32" t="s">
        <v>30</v>
      </c>
      <c r="J119" s="36" t="str">
        <f>E21</f>
        <v>PROJEKTSTUDIO EUCZ, s.r.o.</v>
      </c>
      <c r="K119" s="38"/>
      <c r="L119" s="55"/>
      <c r="S119" s="38"/>
      <c r="T119" s="38"/>
      <c r="U119" s="38"/>
      <c r="V119" s="38"/>
      <c r="W119" s="38"/>
      <c r="X119" s="38"/>
      <c r="Y119" s="38"/>
      <c r="Z119" s="38"/>
      <c r="AA119" s="38"/>
      <c r="AB119" s="38"/>
      <c r="AC119" s="38"/>
      <c r="AD119" s="38"/>
      <c r="AE119" s="38"/>
    </row>
    <row r="120" s="2" customFormat="1" ht="15.15" customHeight="1">
      <c r="A120" s="38"/>
      <c r="B120" s="39"/>
      <c r="C120" s="32" t="s">
        <v>28</v>
      </c>
      <c r="D120" s="38"/>
      <c r="E120" s="38"/>
      <c r="F120" s="27" t="str">
        <f>IF(E18="","",E18)</f>
        <v>Vyplň údaj</v>
      </c>
      <c r="G120" s="38"/>
      <c r="H120" s="38"/>
      <c r="I120" s="32" t="s">
        <v>33</v>
      </c>
      <c r="J120" s="36" t="str">
        <f>E24</f>
        <v xml:space="preserve"> </v>
      </c>
      <c r="K120" s="38"/>
      <c r="L120" s="55"/>
      <c r="S120" s="38"/>
      <c r="T120" s="38"/>
      <c r="U120" s="38"/>
      <c r="V120" s="38"/>
      <c r="W120" s="38"/>
      <c r="X120" s="38"/>
      <c r="Y120" s="38"/>
      <c r="Z120" s="38"/>
      <c r="AA120" s="38"/>
      <c r="AB120" s="38"/>
      <c r="AC120" s="38"/>
      <c r="AD120" s="38"/>
      <c r="AE120" s="38"/>
    </row>
    <row r="121" s="2" customFormat="1" ht="10.32"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11" customFormat="1" ht="29.28" customHeight="1">
      <c r="A122" s="156"/>
      <c r="B122" s="157"/>
      <c r="C122" s="158" t="s">
        <v>134</v>
      </c>
      <c r="D122" s="159" t="s">
        <v>62</v>
      </c>
      <c r="E122" s="159" t="s">
        <v>58</v>
      </c>
      <c r="F122" s="159" t="s">
        <v>59</v>
      </c>
      <c r="G122" s="159" t="s">
        <v>135</v>
      </c>
      <c r="H122" s="159" t="s">
        <v>136</v>
      </c>
      <c r="I122" s="159" t="s">
        <v>137</v>
      </c>
      <c r="J122" s="159" t="s">
        <v>123</v>
      </c>
      <c r="K122" s="160" t="s">
        <v>138</v>
      </c>
      <c r="L122" s="161"/>
      <c r="M122" s="86" t="s">
        <v>1</v>
      </c>
      <c r="N122" s="87" t="s">
        <v>41</v>
      </c>
      <c r="O122" s="87" t="s">
        <v>139</v>
      </c>
      <c r="P122" s="87" t="s">
        <v>140</v>
      </c>
      <c r="Q122" s="87" t="s">
        <v>141</v>
      </c>
      <c r="R122" s="87" t="s">
        <v>142</v>
      </c>
      <c r="S122" s="87" t="s">
        <v>143</v>
      </c>
      <c r="T122" s="88" t="s">
        <v>144</v>
      </c>
      <c r="U122" s="156"/>
      <c r="V122" s="156"/>
      <c r="W122" s="156"/>
      <c r="X122" s="156"/>
      <c r="Y122" s="156"/>
      <c r="Z122" s="156"/>
      <c r="AA122" s="156"/>
      <c r="AB122" s="156"/>
      <c r="AC122" s="156"/>
      <c r="AD122" s="156"/>
      <c r="AE122" s="156"/>
    </row>
    <row r="123" s="2" customFormat="1" ht="22.8" customHeight="1">
      <c r="A123" s="38"/>
      <c r="B123" s="39"/>
      <c r="C123" s="93" t="s">
        <v>145</v>
      </c>
      <c r="D123" s="38"/>
      <c r="E123" s="38"/>
      <c r="F123" s="38"/>
      <c r="G123" s="38"/>
      <c r="H123" s="38"/>
      <c r="I123" s="38"/>
      <c r="J123" s="162">
        <f>BK123</f>
        <v>0</v>
      </c>
      <c r="K123" s="38"/>
      <c r="L123" s="39"/>
      <c r="M123" s="89"/>
      <c r="N123" s="73"/>
      <c r="O123" s="90"/>
      <c r="P123" s="163">
        <f>P124</f>
        <v>0</v>
      </c>
      <c r="Q123" s="90"/>
      <c r="R123" s="163">
        <f>R124</f>
        <v>999.49400999999989</v>
      </c>
      <c r="S123" s="90"/>
      <c r="T123" s="164">
        <f>T124</f>
        <v>702.38499999999999</v>
      </c>
      <c r="U123" s="38"/>
      <c r="V123" s="38"/>
      <c r="W123" s="38"/>
      <c r="X123" s="38"/>
      <c r="Y123" s="38"/>
      <c r="Z123" s="38"/>
      <c r="AA123" s="38"/>
      <c r="AB123" s="38"/>
      <c r="AC123" s="38"/>
      <c r="AD123" s="38"/>
      <c r="AE123" s="38"/>
      <c r="AT123" s="19" t="s">
        <v>76</v>
      </c>
      <c r="AU123" s="19" t="s">
        <v>125</v>
      </c>
      <c r="BK123" s="165">
        <f>BK124</f>
        <v>0</v>
      </c>
    </row>
    <row r="124" s="12" customFormat="1" ht="25.92" customHeight="1">
      <c r="A124" s="12"/>
      <c r="B124" s="166"/>
      <c r="C124" s="12"/>
      <c r="D124" s="167" t="s">
        <v>76</v>
      </c>
      <c r="E124" s="168" t="s">
        <v>146</v>
      </c>
      <c r="F124" s="168" t="s">
        <v>147</v>
      </c>
      <c r="G124" s="12"/>
      <c r="H124" s="12"/>
      <c r="I124" s="169"/>
      <c r="J124" s="170">
        <f>BK124</f>
        <v>0</v>
      </c>
      <c r="K124" s="12"/>
      <c r="L124" s="166"/>
      <c r="M124" s="171"/>
      <c r="N124" s="172"/>
      <c r="O124" s="172"/>
      <c r="P124" s="173">
        <f>P125+P165+P192+P243+P250</f>
        <v>0</v>
      </c>
      <c r="Q124" s="172"/>
      <c r="R124" s="173">
        <f>R125+R165+R192+R243+R250</f>
        <v>999.49400999999989</v>
      </c>
      <c r="S124" s="172"/>
      <c r="T124" s="174">
        <f>T125+T165+T192+T243+T250</f>
        <v>702.38499999999999</v>
      </c>
      <c r="U124" s="12"/>
      <c r="V124" s="12"/>
      <c r="W124" s="12"/>
      <c r="X124" s="12"/>
      <c r="Y124" s="12"/>
      <c r="Z124" s="12"/>
      <c r="AA124" s="12"/>
      <c r="AB124" s="12"/>
      <c r="AC124" s="12"/>
      <c r="AD124" s="12"/>
      <c r="AE124" s="12"/>
      <c r="AR124" s="167" t="s">
        <v>85</v>
      </c>
      <c r="AT124" s="175" t="s">
        <v>76</v>
      </c>
      <c r="AU124" s="175" t="s">
        <v>77</v>
      </c>
      <c r="AY124" s="167" t="s">
        <v>148</v>
      </c>
      <c r="BK124" s="176">
        <f>BK125+BK165+BK192+BK243+BK250</f>
        <v>0</v>
      </c>
    </row>
    <row r="125" s="12" customFormat="1" ht="22.8" customHeight="1">
      <c r="A125" s="12"/>
      <c r="B125" s="166"/>
      <c r="C125" s="12"/>
      <c r="D125" s="167" t="s">
        <v>76</v>
      </c>
      <c r="E125" s="177" t="s">
        <v>85</v>
      </c>
      <c r="F125" s="177" t="s">
        <v>149</v>
      </c>
      <c r="G125" s="12"/>
      <c r="H125" s="12"/>
      <c r="I125" s="169"/>
      <c r="J125" s="178">
        <f>BK125</f>
        <v>0</v>
      </c>
      <c r="K125" s="12"/>
      <c r="L125" s="166"/>
      <c r="M125" s="171"/>
      <c r="N125" s="172"/>
      <c r="O125" s="172"/>
      <c r="P125" s="173">
        <f>SUM(P126:P164)</f>
        <v>0</v>
      </c>
      <c r="Q125" s="172"/>
      <c r="R125" s="173">
        <f>SUM(R126:R164)</f>
        <v>0.016200000000000003</v>
      </c>
      <c r="S125" s="172"/>
      <c r="T125" s="174">
        <f>SUM(T126:T164)</f>
        <v>692.48500000000001</v>
      </c>
      <c r="U125" s="12"/>
      <c r="V125" s="12"/>
      <c r="W125" s="12"/>
      <c r="X125" s="12"/>
      <c r="Y125" s="12"/>
      <c r="Z125" s="12"/>
      <c r="AA125" s="12"/>
      <c r="AB125" s="12"/>
      <c r="AC125" s="12"/>
      <c r="AD125" s="12"/>
      <c r="AE125" s="12"/>
      <c r="AR125" s="167" t="s">
        <v>85</v>
      </c>
      <c r="AT125" s="175" t="s">
        <v>76</v>
      </c>
      <c r="AU125" s="175" t="s">
        <v>85</v>
      </c>
      <c r="AY125" s="167" t="s">
        <v>148</v>
      </c>
      <c r="BK125" s="176">
        <f>SUM(BK126:BK164)</f>
        <v>0</v>
      </c>
    </row>
    <row r="126" s="2" customFormat="1" ht="16.5" customHeight="1">
      <c r="A126" s="38"/>
      <c r="B126" s="179"/>
      <c r="C126" s="180" t="s">
        <v>85</v>
      </c>
      <c r="D126" s="180" t="s">
        <v>150</v>
      </c>
      <c r="E126" s="181" t="s">
        <v>151</v>
      </c>
      <c r="F126" s="182" t="s">
        <v>152</v>
      </c>
      <c r="G126" s="183" t="s">
        <v>153</v>
      </c>
      <c r="H126" s="184">
        <v>600</v>
      </c>
      <c r="I126" s="185"/>
      <c r="J126" s="186">
        <f>ROUND(I126*H126,2)</f>
        <v>0</v>
      </c>
      <c r="K126" s="182" t="s">
        <v>154</v>
      </c>
      <c r="L126" s="39"/>
      <c r="M126" s="187" t="s">
        <v>1</v>
      </c>
      <c r="N126" s="188" t="s">
        <v>42</v>
      </c>
      <c r="O126" s="77"/>
      <c r="P126" s="189">
        <f>O126*H126</f>
        <v>0</v>
      </c>
      <c r="Q126" s="189">
        <v>0</v>
      </c>
      <c r="R126" s="189">
        <f>Q126*H126</f>
        <v>0</v>
      </c>
      <c r="S126" s="189">
        <v>0.29499999999999998</v>
      </c>
      <c r="T126" s="190">
        <f>S126*H126</f>
        <v>177</v>
      </c>
      <c r="U126" s="38"/>
      <c r="V126" s="38"/>
      <c r="W126" s="38"/>
      <c r="X126" s="38"/>
      <c r="Y126" s="38"/>
      <c r="Z126" s="38"/>
      <c r="AA126" s="38"/>
      <c r="AB126" s="38"/>
      <c r="AC126" s="38"/>
      <c r="AD126" s="38"/>
      <c r="AE126" s="38"/>
      <c r="AR126" s="191" t="s">
        <v>155</v>
      </c>
      <c r="AT126" s="191" t="s">
        <v>150</v>
      </c>
      <c r="AU126" s="191" t="s">
        <v>87</v>
      </c>
      <c r="AY126" s="19" t="s">
        <v>148</v>
      </c>
      <c r="BE126" s="192">
        <f>IF(N126="základní",J126,0)</f>
        <v>0</v>
      </c>
      <c r="BF126" s="192">
        <f>IF(N126="snížená",J126,0)</f>
        <v>0</v>
      </c>
      <c r="BG126" s="192">
        <f>IF(N126="zákl. přenesená",J126,0)</f>
        <v>0</v>
      </c>
      <c r="BH126" s="192">
        <f>IF(N126="sníž. přenesená",J126,0)</f>
        <v>0</v>
      </c>
      <c r="BI126" s="192">
        <f>IF(N126="nulová",J126,0)</f>
        <v>0</v>
      </c>
      <c r="BJ126" s="19" t="s">
        <v>85</v>
      </c>
      <c r="BK126" s="192">
        <f>ROUND(I126*H126,2)</f>
        <v>0</v>
      </c>
      <c r="BL126" s="19" t="s">
        <v>155</v>
      </c>
      <c r="BM126" s="191" t="s">
        <v>156</v>
      </c>
    </row>
    <row r="127" s="13" customFormat="1">
      <c r="A127" s="13"/>
      <c r="B127" s="193"/>
      <c r="C127" s="13"/>
      <c r="D127" s="194" t="s">
        <v>157</v>
      </c>
      <c r="E127" s="195" t="s">
        <v>1</v>
      </c>
      <c r="F127" s="196" t="s">
        <v>624</v>
      </c>
      <c r="G127" s="13"/>
      <c r="H127" s="197">
        <v>600</v>
      </c>
      <c r="I127" s="198"/>
      <c r="J127" s="13"/>
      <c r="K127" s="13"/>
      <c r="L127" s="193"/>
      <c r="M127" s="199"/>
      <c r="N127" s="200"/>
      <c r="O127" s="200"/>
      <c r="P127" s="200"/>
      <c r="Q127" s="200"/>
      <c r="R127" s="200"/>
      <c r="S127" s="200"/>
      <c r="T127" s="201"/>
      <c r="U127" s="13"/>
      <c r="V127" s="13"/>
      <c r="W127" s="13"/>
      <c r="X127" s="13"/>
      <c r="Y127" s="13"/>
      <c r="Z127" s="13"/>
      <c r="AA127" s="13"/>
      <c r="AB127" s="13"/>
      <c r="AC127" s="13"/>
      <c r="AD127" s="13"/>
      <c r="AE127" s="13"/>
      <c r="AT127" s="195" t="s">
        <v>157</v>
      </c>
      <c r="AU127" s="195" t="s">
        <v>87</v>
      </c>
      <c r="AV127" s="13" t="s">
        <v>87</v>
      </c>
      <c r="AW127" s="13" t="s">
        <v>32</v>
      </c>
      <c r="AX127" s="13" t="s">
        <v>77</v>
      </c>
      <c r="AY127" s="195" t="s">
        <v>148</v>
      </c>
    </row>
    <row r="128" s="14" customFormat="1">
      <c r="A128" s="14"/>
      <c r="B128" s="202"/>
      <c r="C128" s="14"/>
      <c r="D128" s="194" t="s">
        <v>157</v>
      </c>
      <c r="E128" s="203" t="s">
        <v>1</v>
      </c>
      <c r="F128" s="204" t="s">
        <v>159</v>
      </c>
      <c r="G128" s="14"/>
      <c r="H128" s="205">
        <v>600</v>
      </c>
      <c r="I128" s="206"/>
      <c r="J128" s="14"/>
      <c r="K128" s="14"/>
      <c r="L128" s="202"/>
      <c r="M128" s="207"/>
      <c r="N128" s="208"/>
      <c r="O128" s="208"/>
      <c r="P128" s="208"/>
      <c r="Q128" s="208"/>
      <c r="R128" s="208"/>
      <c r="S128" s="208"/>
      <c r="T128" s="209"/>
      <c r="U128" s="14"/>
      <c r="V128" s="14"/>
      <c r="W128" s="14"/>
      <c r="X128" s="14"/>
      <c r="Y128" s="14"/>
      <c r="Z128" s="14"/>
      <c r="AA128" s="14"/>
      <c r="AB128" s="14"/>
      <c r="AC128" s="14"/>
      <c r="AD128" s="14"/>
      <c r="AE128" s="14"/>
      <c r="AT128" s="203" t="s">
        <v>157</v>
      </c>
      <c r="AU128" s="203" t="s">
        <v>87</v>
      </c>
      <c r="AV128" s="14" t="s">
        <v>155</v>
      </c>
      <c r="AW128" s="14" t="s">
        <v>32</v>
      </c>
      <c r="AX128" s="14" t="s">
        <v>85</v>
      </c>
      <c r="AY128" s="203" t="s">
        <v>148</v>
      </c>
    </row>
    <row r="129" s="2" customFormat="1" ht="21.75" customHeight="1">
      <c r="A129" s="38"/>
      <c r="B129" s="179"/>
      <c r="C129" s="180" t="s">
        <v>87</v>
      </c>
      <c r="D129" s="180" t="s">
        <v>150</v>
      </c>
      <c r="E129" s="181" t="s">
        <v>625</v>
      </c>
      <c r="F129" s="182" t="s">
        <v>626</v>
      </c>
      <c r="G129" s="183" t="s">
        <v>153</v>
      </c>
      <c r="H129" s="184">
        <v>600</v>
      </c>
      <c r="I129" s="185"/>
      <c r="J129" s="186">
        <f>ROUND(I129*H129,2)</f>
        <v>0</v>
      </c>
      <c r="K129" s="182" t="s">
        <v>154</v>
      </c>
      <c r="L129" s="39"/>
      <c r="M129" s="187" t="s">
        <v>1</v>
      </c>
      <c r="N129" s="188" t="s">
        <v>42</v>
      </c>
      <c r="O129" s="77"/>
      <c r="P129" s="189">
        <f>O129*H129</f>
        <v>0</v>
      </c>
      <c r="Q129" s="189">
        <v>0</v>
      </c>
      <c r="R129" s="189">
        <f>Q129*H129</f>
        <v>0</v>
      </c>
      <c r="S129" s="189">
        <v>0.57999999999999996</v>
      </c>
      <c r="T129" s="190">
        <f>S129*H129</f>
        <v>348</v>
      </c>
      <c r="U129" s="38"/>
      <c r="V129" s="38"/>
      <c r="W129" s="38"/>
      <c r="X129" s="38"/>
      <c r="Y129" s="38"/>
      <c r="Z129" s="38"/>
      <c r="AA129" s="38"/>
      <c r="AB129" s="38"/>
      <c r="AC129" s="38"/>
      <c r="AD129" s="38"/>
      <c r="AE129" s="38"/>
      <c r="AR129" s="191" t="s">
        <v>155</v>
      </c>
      <c r="AT129" s="191" t="s">
        <v>150</v>
      </c>
      <c r="AU129" s="191" t="s">
        <v>87</v>
      </c>
      <c r="AY129" s="19" t="s">
        <v>148</v>
      </c>
      <c r="BE129" s="192">
        <f>IF(N129="základní",J129,0)</f>
        <v>0</v>
      </c>
      <c r="BF129" s="192">
        <f>IF(N129="snížená",J129,0)</f>
        <v>0</v>
      </c>
      <c r="BG129" s="192">
        <f>IF(N129="zákl. přenesená",J129,0)</f>
        <v>0</v>
      </c>
      <c r="BH129" s="192">
        <f>IF(N129="sníž. přenesená",J129,0)</f>
        <v>0</v>
      </c>
      <c r="BI129" s="192">
        <f>IF(N129="nulová",J129,0)</f>
        <v>0</v>
      </c>
      <c r="BJ129" s="19" t="s">
        <v>85</v>
      </c>
      <c r="BK129" s="192">
        <f>ROUND(I129*H129,2)</f>
        <v>0</v>
      </c>
      <c r="BL129" s="19" t="s">
        <v>155</v>
      </c>
      <c r="BM129" s="191" t="s">
        <v>627</v>
      </c>
    </row>
    <row r="130" s="2" customFormat="1" ht="16.5" customHeight="1">
      <c r="A130" s="38"/>
      <c r="B130" s="179"/>
      <c r="C130" s="180" t="s">
        <v>163</v>
      </c>
      <c r="D130" s="180" t="s">
        <v>150</v>
      </c>
      <c r="E130" s="181" t="s">
        <v>628</v>
      </c>
      <c r="F130" s="182" t="s">
        <v>629</v>
      </c>
      <c r="G130" s="183" t="s">
        <v>153</v>
      </c>
      <c r="H130" s="184">
        <v>90</v>
      </c>
      <c r="I130" s="185"/>
      <c r="J130" s="186">
        <f>ROUND(I130*H130,2)</f>
        <v>0</v>
      </c>
      <c r="K130" s="182" t="s">
        <v>154</v>
      </c>
      <c r="L130" s="39"/>
      <c r="M130" s="187" t="s">
        <v>1</v>
      </c>
      <c r="N130" s="188" t="s">
        <v>42</v>
      </c>
      <c r="O130" s="77"/>
      <c r="P130" s="189">
        <f>O130*H130</f>
        <v>0</v>
      </c>
      <c r="Q130" s="189">
        <v>0</v>
      </c>
      <c r="R130" s="189">
        <f>Q130*H130</f>
        <v>0</v>
      </c>
      <c r="S130" s="189">
        <v>0.45000000000000001</v>
      </c>
      <c r="T130" s="190">
        <f>S130*H130</f>
        <v>40.5</v>
      </c>
      <c r="U130" s="38"/>
      <c r="V130" s="38"/>
      <c r="W130" s="38"/>
      <c r="X130" s="38"/>
      <c r="Y130" s="38"/>
      <c r="Z130" s="38"/>
      <c r="AA130" s="38"/>
      <c r="AB130" s="38"/>
      <c r="AC130" s="38"/>
      <c r="AD130" s="38"/>
      <c r="AE130" s="38"/>
      <c r="AR130" s="191" t="s">
        <v>155</v>
      </c>
      <c r="AT130" s="191" t="s">
        <v>150</v>
      </c>
      <c r="AU130" s="191" t="s">
        <v>87</v>
      </c>
      <c r="AY130" s="19" t="s">
        <v>148</v>
      </c>
      <c r="BE130" s="192">
        <f>IF(N130="základní",J130,0)</f>
        <v>0</v>
      </c>
      <c r="BF130" s="192">
        <f>IF(N130="snížená",J130,0)</f>
        <v>0</v>
      </c>
      <c r="BG130" s="192">
        <f>IF(N130="zákl. přenesená",J130,0)</f>
        <v>0</v>
      </c>
      <c r="BH130" s="192">
        <f>IF(N130="sníž. přenesená",J130,0)</f>
        <v>0</v>
      </c>
      <c r="BI130" s="192">
        <f>IF(N130="nulová",J130,0)</f>
        <v>0</v>
      </c>
      <c r="BJ130" s="19" t="s">
        <v>85</v>
      </c>
      <c r="BK130" s="192">
        <f>ROUND(I130*H130,2)</f>
        <v>0</v>
      </c>
      <c r="BL130" s="19" t="s">
        <v>155</v>
      </c>
      <c r="BM130" s="191" t="s">
        <v>630</v>
      </c>
    </row>
    <row r="131" s="13" customFormat="1">
      <c r="A131" s="13"/>
      <c r="B131" s="193"/>
      <c r="C131" s="13"/>
      <c r="D131" s="194" t="s">
        <v>157</v>
      </c>
      <c r="E131" s="195" t="s">
        <v>1</v>
      </c>
      <c r="F131" s="196" t="s">
        <v>631</v>
      </c>
      <c r="G131" s="13"/>
      <c r="H131" s="197">
        <v>90</v>
      </c>
      <c r="I131" s="198"/>
      <c r="J131" s="13"/>
      <c r="K131" s="13"/>
      <c r="L131" s="193"/>
      <c r="M131" s="199"/>
      <c r="N131" s="200"/>
      <c r="O131" s="200"/>
      <c r="P131" s="200"/>
      <c r="Q131" s="200"/>
      <c r="R131" s="200"/>
      <c r="S131" s="200"/>
      <c r="T131" s="201"/>
      <c r="U131" s="13"/>
      <c r="V131" s="13"/>
      <c r="W131" s="13"/>
      <c r="X131" s="13"/>
      <c r="Y131" s="13"/>
      <c r="Z131" s="13"/>
      <c r="AA131" s="13"/>
      <c r="AB131" s="13"/>
      <c r="AC131" s="13"/>
      <c r="AD131" s="13"/>
      <c r="AE131" s="13"/>
      <c r="AT131" s="195" t="s">
        <v>157</v>
      </c>
      <c r="AU131" s="195" t="s">
        <v>87</v>
      </c>
      <c r="AV131" s="13" t="s">
        <v>87</v>
      </c>
      <c r="AW131" s="13" t="s">
        <v>32</v>
      </c>
      <c r="AX131" s="13" t="s">
        <v>77</v>
      </c>
      <c r="AY131" s="195" t="s">
        <v>148</v>
      </c>
    </row>
    <row r="132" s="14" customFormat="1">
      <c r="A132" s="14"/>
      <c r="B132" s="202"/>
      <c r="C132" s="14"/>
      <c r="D132" s="194" t="s">
        <v>157</v>
      </c>
      <c r="E132" s="203" t="s">
        <v>1</v>
      </c>
      <c r="F132" s="204" t="s">
        <v>159</v>
      </c>
      <c r="G132" s="14"/>
      <c r="H132" s="205">
        <v>90</v>
      </c>
      <c r="I132" s="206"/>
      <c r="J132" s="14"/>
      <c r="K132" s="14"/>
      <c r="L132" s="202"/>
      <c r="M132" s="207"/>
      <c r="N132" s="208"/>
      <c r="O132" s="208"/>
      <c r="P132" s="208"/>
      <c r="Q132" s="208"/>
      <c r="R132" s="208"/>
      <c r="S132" s="208"/>
      <c r="T132" s="209"/>
      <c r="U132" s="14"/>
      <c r="V132" s="14"/>
      <c r="W132" s="14"/>
      <c r="X132" s="14"/>
      <c r="Y132" s="14"/>
      <c r="Z132" s="14"/>
      <c r="AA132" s="14"/>
      <c r="AB132" s="14"/>
      <c r="AC132" s="14"/>
      <c r="AD132" s="14"/>
      <c r="AE132" s="14"/>
      <c r="AT132" s="203" t="s">
        <v>157</v>
      </c>
      <c r="AU132" s="203" t="s">
        <v>87</v>
      </c>
      <c r="AV132" s="14" t="s">
        <v>155</v>
      </c>
      <c r="AW132" s="14" t="s">
        <v>32</v>
      </c>
      <c r="AX132" s="14" t="s">
        <v>85</v>
      </c>
      <c r="AY132" s="203" t="s">
        <v>148</v>
      </c>
    </row>
    <row r="133" s="2" customFormat="1" ht="16.5" customHeight="1">
      <c r="A133" s="38"/>
      <c r="B133" s="179"/>
      <c r="C133" s="180" t="s">
        <v>155</v>
      </c>
      <c r="D133" s="180" t="s">
        <v>150</v>
      </c>
      <c r="E133" s="181" t="s">
        <v>632</v>
      </c>
      <c r="F133" s="182" t="s">
        <v>633</v>
      </c>
      <c r="G133" s="183" t="s">
        <v>153</v>
      </c>
      <c r="H133" s="184">
        <v>405</v>
      </c>
      <c r="I133" s="185"/>
      <c r="J133" s="186">
        <f>ROUND(I133*H133,2)</f>
        <v>0</v>
      </c>
      <c r="K133" s="182" t="s">
        <v>154</v>
      </c>
      <c r="L133" s="39"/>
      <c r="M133" s="187" t="s">
        <v>1</v>
      </c>
      <c r="N133" s="188" t="s">
        <v>42</v>
      </c>
      <c r="O133" s="77"/>
      <c r="P133" s="189">
        <f>O133*H133</f>
        <v>0</v>
      </c>
      <c r="Q133" s="189">
        <v>4.0000000000000003E-05</v>
      </c>
      <c r="R133" s="189">
        <f>Q133*H133</f>
        <v>0.016200000000000003</v>
      </c>
      <c r="S133" s="189">
        <v>0.11500000000000001</v>
      </c>
      <c r="T133" s="190">
        <f>S133*H133</f>
        <v>46.575000000000003</v>
      </c>
      <c r="U133" s="38"/>
      <c r="V133" s="38"/>
      <c r="W133" s="38"/>
      <c r="X133" s="38"/>
      <c r="Y133" s="38"/>
      <c r="Z133" s="38"/>
      <c r="AA133" s="38"/>
      <c r="AB133" s="38"/>
      <c r="AC133" s="38"/>
      <c r="AD133" s="38"/>
      <c r="AE133" s="38"/>
      <c r="AR133" s="191" t="s">
        <v>155</v>
      </c>
      <c r="AT133" s="191" t="s">
        <v>150</v>
      </c>
      <c r="AU133" s="191" t="s">
        <v>87</v>
      </c>
      <c r="AY133" s="19" t="s">
        <v>148</v>
      </c>
      <c r="BE133" s="192">
        <f>IF(N133="základní",J133,0)</f>
        <v>0</v>
      </c>
      <c r="BF133" s="192">
        <f>IF(N133="snížená",J133,0)</f>
        <v>0</v>
      </c>
      <c r="BG133" s="192">
        <f>IF(N133="zákl. přenesená",J133,0)</f>
        <v>0</v>
      </c>
      <c r="BH133" s="192">
        <f>IF(N133="sníž. přenesená",J133,0)</f>
        <v>0</v>
      </c>
      <c r="BI133" s="192">
        <f>IF(N133="nulová",J133,0)</f>
        <v>0</v>
      </c>
      <c r="BJ133" s="19" t="s">
        <v>85</v>
      </c>
      <c r="BK133" s="192">
        <f>ROUND(I133*H133,2)</f>
        <v>0</v>
      </c>
      <c r="BL133" s="19" t="s">
        <v>155</v>
      </c>
      <c r="BM133" s="191" t="s">
        <v>634</v>
      </c>
    </row>
    <row r="134" s="13" customFormat="1">
      <c r="A134" s="13"/>
      <c r="B134" s="193"/>
      <c r="C134" s="13"/>
      <c r="D134" s="194" t="s">
        <v>157</v>
      </c>
      <c r="E134" s="195" t="s">
        <v>1</v>
      </c>
      <c r="F134" s="196" t="s">
        <v>635</v>
      </c>
      <c r="G134" s="13"/>
      <c r="H134" s="197">
        <v>405</v>
      </c>
      <c r="I134" s="198"/>
      <c r="J134" s="13"/>
      <c r="K134" s="13"/>
      <c r="L134" s="193"/>
      <c r="M134" s="199"/>
      <c r="N134" s="200"/>
      <c r="O134" s="200"/>
      <c r="P134" s="200"/>
      <c r="Q134" s="200"/>
      <c r="R134" s="200"/>
      <c r="S134" s="200"/>
      <c r="T134" s="201"/>
      <c r="U134" s="13"/>
      <c r="V134" s="13"/>
      <c r="W134" s="13"/>
      <c r="X134" s="13"/>
      <c r="Y134" s="13"/>
      <c r="Z134" s="13"/>
      <c r="AA134" s="13"/>
      <c r="AB134" s="13"/>
      <c r="AC134" s="13"/>
      <c r="AD134" s="13"/>
      <c r="AE134" s="13"/>
      <c r="AT134" s="195" t="s">
        <v>157</v>
      </c>
      <c r="AU134" s="195" t="s">
        <v>87</v>
      </c>
      <c r="AV134" s="13" t="s">
        <v>87</v>
      </c>
      <c r="AW134" s="13" t="s">
        <v>32</v>
      </c>
      <c r="AX134" s="13" t="s">
        <v>77</v>
      </c>
      <c r="AY134" s="195" t="s">
        <v>148</v>
      </c>
    </row>
    <row r="135" s="14" customFormat="1">
      <c r="A135" s="14"/>
      <c r="B135" s="202"/>
      <c r="C135" s="14"/>
      <c r="D135" s="194" t="s">
        <v>157</v>
      </c>
      <c r="E135" s="203" t="s">
        <v>1</v>
      </c>
      <c r="F135" s="204" t="s">
        <v>159</v>
      </c>
      <c r="G135" s="14"/>
      <c r="H135" s="205">
        <v>405</v>
      </c>
      <c r="I135" s="206"/>
      <c r="J135" s="14"/>
      <c r="K135" s="14"/>
      <c r="L135" s="202"/>
      <c r="M135" s="207"/>
      <c r="N135" s="208"/>
      <c r="O135" s="208"/>
      <c r="P135" s="208"/>
      <c r="Q135" s="208"/>
      <c r="R135" s="208"/>
      <c r="S135" s="208"/>
      <c r="T135" s="209"/>
      <c r="U135" s="14"/>
      <c r="V135" s="14"/>
      <c r="W135" s="14"/>
      <c r="X135" s="14"/>
      <c r="Y135" s="14"/>
      <c r="Z135" s="14"/>
      <c r="AA135" s="14"/>
      <c r="AB135" s="14"/>
      <c r="AC135" s="14"/>
      <c r="AD135" s="14"/>
      <c r="AE135" s="14"/>
      <c r="AT135" s="203" t="s">
        <v>157</v>
      </c>
      <c r="AU135" s="203" t="s">
        <v>87</v>
      </c>
      <c r="AV135" s="14" t="s">
        <v>155</v>
      </c>
      <c r="AW135" s="14" t="s">
        <v>32</v>
      </c>
      <c r="AX135" s="14" t="s">
        <v>85</v>
      </c>
      <c r="AY135" s="203" t="s">
        <v>148</v>
      </c>
    </row>
    <row r="136" s="2" customFormat="1" ht="16.5" customHeight="1">
      <c r="A136" s="38"/>
      <c r="B136" s="179"/>
      <c r="C136" s="180" t="s">
        <v>168</v>
      </c>
      <c r="D136" s="180" t="s">
        <v>150</v>
      </c>
      <c r="E136" s="181" t="s">
        <v>636</v>
      </c>
      <c r="F136" s="182" t="s">
        <v>637</v>
      </c>
      <c r="G136" s="183" t="s">
        <v>181</v>
      </c>
      <c r="H136" s="184">
        <v>134</v>
      </c>
      <c r="I136" s="185"/>
      <c r="J136" s="186">
        <f>ROUND(I136*H136,2)</f>
        <v>0</v>
      </c>
      <c r="K136" s="182" t="s">
        <v>212</v>
      </c>
      <c r="L136" s="39"/>
      <c r="M136" s="187" t="s">
        <v>1</v>
      </c>
      <c r="N136" s="188" t="s">
        <v>42</v>
      </c>
      <c r="O136" s="77"/>
      <c r="P136" s="189">
        <f>O136*H136</f>
        <v>0</v>
      </c>
      <c r="Q136" s="189">
        <v>0</v>
      </c>
      <c r="R136" s="189">
        <f>Q136*H136</f>
        <v>0</v>
      </c>
      <c r="S136" s="189">
        <v>0.23000000000000001</v>
      </c>
      <c r="T136" s="190">
        <f>S136*H136</f>
        <v>30.82</v>
      </c>
      <c r="U136" s="38"/>
      <c r="V136" s="38"/>
      <c r="W136" s="38"/>
      <c r="X136" s="38"/>
      <c r="Y136" s="38"/>
      <c r="Z136" s="38"/>
      <c r="AA136" s="38"/>
      <c r="AB136" s="38"/>
      <c r="AC136" s="38"/>
      <c r="AD136" s="38"/>
      <c r="AE136" s="38"/>
      <c r="AR136" s="191" t="s">
        <v>155</v>
      </c>
      <c r="AT136" s="191" t="s">
        <v>150</v>
      </c>
      <c r="AU136" s="191" t="s">
        <v>87</v>
      </c>
      <c r="AY136" s="19" t="s">
        <v>148</v>
      </c>
      <c r="BE136" s="192">
        <f>IF(N136="základní",J136,0)</f>
        <v>0</v>
      </c>
      <c r="BF136" s="192">
        <f>IF(N136="snížená",J136,0)</f>
        <v>0</v>
      </c>
      <c r="BG136" s="192">
        <f>IF(N136="zákl. přenesená",J136,0)</f>
        <v>0</v>
      </c>
      <c r="BH136" s="192">
        <f>IF(N136="sníž. přenesená",J136,0)</f>
        <v>0</v>
      </c>
      <c r="BI136" s="192">
        <f>IF(N136="nulová",J136,0)</f>
        <v>0</v>
      </c>
      <c r="BJ136" s="19" t="s">
        <v>85</v>
      </c>
      <c r="BK136" s="192">
        <f>ROUND(I136*H136,2)</f>
        <v>0</v>
      </c>
      <c r="BL136" s="19" t="s">
        <v>155</v>
      </c>
      <c r="BM136" s="191" t="s">
        <v>638</v>
      </c>
    </row>
    <row r="137" s="2" customFormat="1">
      <c r="A137" s="38"/>
      <c r="B137" s="39"/>
      <c r="C137" s="38"/>
      <c r="D137" s="194" t="s">
        <v>183</v>
      </c>
      <c r="E137" s="38"/>
      <c r="F137" s="210" t="s">
        <v>639</v>
      </c>
      <c r="G137" s="38"/>
      <c r="H137" s="38"/>
      <c r="I137" s="211"/>
      <c r="J137" s="38"/>
      <c r="K137" s="38"/>
      <c r="L137" s="39"/>
      <c r="M137" s="212"/>
      <c r="N137" s="213"/>
      <c r="O137" s="77"/>
      <c r="P137" s="77"/>
      <c r="Q137" s="77"/>
      <c r="R137" s="77"/>
      <c r="S137" s="77"/>
      <c r="T137" s="78"/>
      <c r="U137" s="38"/>
      <c r="V137" s="38"/>
      <c r="W137" s="38"/>
      <c r="X137" s="38"/>
      <c r="Y137" s="38"/>
      <c r="Z137" s="38"/>
      <c r="AA137" s="38"/>
      <c r="AB137" s="38"/>
      <c r="AC137" s="38"/>
      <c r="AD137" s="38"/>
      <c r="AE137" s="38"/>
      <c r="AT137" s="19" t="s">
        <v>183</v>
      </c>
      <c r="AU137" s="19" t="s">
        <v>87</v>
      </c>
    </row>
    <row r="138" s="13" customFormat="1">
      <c r="A138" s="13"/>
      <c r="B138" s="193"/>
      <c r="C138" s="13"/>
      <c r="D138" s="194" t="s">
        <v>157</v>
      </c>
      <c r="E138" s="195" t="s">
        <v>1</v>
      </c>
      <c r="F138" s="196" t="s">
        <v>640</v>
      </c>
      <c r="G138" s="13"/>
      <c r="H138" s="197">
        <v>134</v>
      </c>
      <c r="I138" s="198"/>
      <c r="J138" s="13"/>
      <c r="K138" s="13"/>
      <c r="L138" s="193"/>
      <c r="M138" s="199"/>
      <c r="N138" s="200"/>
      <c r="O138" s="200"/>
      <c r="P138" s="200"/>
      <c r="Q138" s="200"/>
      <c r="R138" s="200"/>
      <c r="S138" s="200"/>
      <c r="T138" s="201"/>
      <c r="U138" s="13"/>
      <c r="V138" s="13"/>
      <c r="W138" s="13"/>
      <c r="X138" s="13"/>
      <c r="Y138" s="13"/>
      <c r="Z138" s="13"/>
      <c r="AA138" s="13"/>
      <c r="AB138" s="13"/>
      <c r="AC138" s="13"/>
      <c r="AD138" s="13"/>
      <c r="AE138" s="13"/>
      <c r="AT138" s="195" t="s">
        <v>157</v>
      </c>
      <c r="AU138" s="195" t="s">
        <v>87</v>
      </c>
      <c r="AV138" s="13" t="s">
        <v>87</v>
      </c>
      <c r="AW138" s="13" t="s">
        <v>32</v>
      </c>
      <c r="AX138" s="13" t="s">
        <v>77</v>
      </c>
      <c r="AY138" s="195" t="s">
        <v>148</v>
      </c>
    </row>
    <row r="139" s="14" customFormat="1">
      <c r="A139" s="14"/>
      <c r="B139" s="202"/>
      <c r="C139" s="14"/>
      <c r="D139" s="194" t="s">
        <v>157</v>
      </c>
      <c r="E139" s="203" t="s">
        <v>1</v>
      </c>
      <c r="F139" s="204" t="s">
        <v>159</v>
      </c>
      <c r="G139" s="14"/>
      <c r="H139" s="205">
        <v>134</v>
      </c>
      <c r="I139" s="206"/>
      <c r="J139" s="14"/>
      <c r="K139" s="14"/>
      <c r="L139" s="202"/>
      <c r="M139" s="207"/>
      <c r="N139" s="208"/>
      <c r="O139" s="208"/>
      <c r="P139" s="208"/>
      <c r="Q139" s="208"/>
      <c r="R139" s="208"/>
      <c r="S139" s="208"/>
      <c r="T139" s="209"/>
      <c r="U139" s="14"/>
      <c r="V139" s="14"/>
      <c r="W139" s="14"/>
      <c r="X139" s="14"/>
      <c r="Y139" s="14"/>
      <c r="Z139" s="14"/>
      <c r="AA139" s="14"/>
      <c r="AB139" s="14"/>
      <c r="AC139" s="14"/>
      <c r="AD139" s="14"/>
      <c r="AE139" s="14"/>
      <c r="AT139" s="203" t="s">
        <v>157</v>
      </c>
      <c r="AU139" s="203" t="s">
        <v>87</v>
      </c>
      <c r="AV139" s="14" t="s">
        <v>155</v>
      </c>
      <c r="AW139" s="14" t="s">
        <v>32</v>
      </c>
      <c r="AX139" s="14" t="s">
        <v>85</v>
      </c>
      <c r="AY139" s="203" t="s">
        <v>148</v>
      </c>
    </row>
    <row r="140" s="2" customFormat="1" ht="16.5" customHeight="1">
      <c r="A140" s="38"/>
      <c r="B140" s="179"/>
      <c r="C140" s="180" t="s">
        <v>173</v>
      </c>
      <c r="D140" s="180" t="s">
        <v>150</v>
      </c>
      <c r="E140" s="181" t="s">
        <v>179</v>
      </c>
      <c r="F140" s="182" t="s">
        <v>180</v>
      </c>
      <c r="G140" s="183" t="s">
        <v>181</v>
      </c>
      <c r="H140" s="184">
        <v>160</v>
      </c>
      <c r="I140" s="185"/>
      <c r="J140" s="186">
        <f>ROUND(I140*H140,2)</f>
        <v>0</v>
      </c>
      <c r="K140" s="182" t="s">
        <v>154</v>
      </c>
      <c r="L140" s="39"/>
      <c r="M140" s="187" t="s">
        <v>1</v>
      </c>
      <c r="N140" s="188" t="s">
        <v>42</v>
      </c>
      <c r="O140" s="77"/>
      <c r="P140" s="189">
        <f>O140*H140</f>
        <v>0</v>
      </c>
      <c r="Q140" s="189">
        <v>0</v>
      </c>
      <c r="R140" s="189">
        <f>Q140*H140</f>
        <v>0</v>
      </c>
      <c r="S140" s="189">
        <v>0.20499999999999999</v>
      </c>
      <c r="T140" s="190">
        <f>S140*H140</f>
        <v>32.799999999999997</v>
      </c>
      <c r="U140" s="38"/>
      <c r="V140" s="38"/>
      <c r="W140" s="38"/>
      <c r="X140" s="38"/>
      <c r="Y140" s="38"/>
      <c r="Z140" s="38"/>
      <c r="AA140" s="38"/>
      <c r="AB140" s="38"/>
      <c r="AC140" s="38"/>
      <c r="AD140" s="38"/>
      <c r="AE140" s="38"/>
      <c r="AR140" s="191" t="s">
        <v>155</v>
      </c>
      <c r="AT140" s="191" t="s">
        <v>150</v>
      </c>
      <c r="AU140" s="191" t="s">
        <v>87</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182</v>
      </c>
    </row>
    <row r="141" s="2" customFormat="1">
      <c r="A141" s="38"/>
      <c r="B141" s="39"/>
      <c r="C141" s="38"/>
      <c r="D141" s="194" t="s">
        <v>183</v>
      </c>
      <c r="E141" s="38"/>
      <c r="F141" s="210" t="s">
        <v>184</v>
      </c>
      <c r="G141" s="38"/>
      <c r="H141" s="38"/>
      <c r="I141" s="211"/>
      <c r="J141" s="38"/>
      <c r="K141" s="38"/>
      <c r="L141" s="39"/>
      <c r="M141" s="212"/>
      <c r="N141" s="213"/>
      <c r="O141" s="77"/>
      <c r="P141" s="77"/>
      <c r="Q141" s="77"/>
      <c r="R141" s="77"/>
      <c r="S141" s="77"/>
      <c r="T141" s="78"/>
      <c r="U141" s="38"/>
      <c r="V141" s="38"/>
      <c r="W141" s="38"/>
      <c r="X141" s="38"/>
      <c r="Y141" s="38"/>
      <c r="Z141" s="38"/>
      <c r="AA141" s="38"/>
      <c r="AB141" s="38"/>
      <c r="AC141" s="38"/>
      <c r="AD141" s="38"/>
      <c r="AE141" s="38"/>
      <c r="AT141" s="19" t="s">
        <v>183</v>
      </c>
      <c r="AU141" s="19" t="s">
        <v>87</v>
      </c>
    </row>
    <row r="142" s="13" customFormat="1">
      <c r="A142" s="13"/>
      <c r="B142" s="193"/>
      <c r="C142" s="13"/>
      <c r="D142" s="194" t="s">
        <v>157</v>
      </c>
      <c r="E142" s="195" t="s">
        <v>1</v>
      </c>
      <c r="F142" s="196" t="s">
        <v>641</v>
      </c>
      <c r="G142" s="13"/>
      <c r="H142" s="197">
        <v>160</v>
      </c>
      <c r="I142" s="198"/>
      <c r="J142" s="13"/>
      <c r="K142" s="13"/>
      <c r="L142" s="193"/>
      <c r="M142" s="199"/>
      <c r="N142" s="200"/>
      <c r="O142" s="200"/>
      <c r="P142" s="200"/>
      <c r="Q142" s="200"/>
      <c r="R142" s="200"/>
      <c r="S142" s="200"/>
      <c r="T142" s="201"/>
      <c r="U142" s="13"/>
      <c r="V142" s="13"/>
      <c r="W142" s="13"/>
      <c r="X142" s="13"/>
      <c r="Y142" s="13"/>
      <c r="Z142" s="13"/>
      <c r="AA142" s="13"/>
      <c r="AB142" s="13"/>
      <c r="AC142" s="13"/>
      <c r="AD142" s="13"/>
      <c r="AE142" s="13"/>
      <c r="AT142" s="195" t="s">
        <v>157</v>
      </c>
      <c r="AU142" s="195" t="s">
        <v>87</v>
      </c>
      <c r="AV142" s="13" t="s">
        <v>87</v>
      </c>
      <c r="AW142" s="13" t="s">
        <v>32</v>
      </c>
      <c r="AX142" s="13" t="s">
        <v>77</v>
      </c>
      <c r="AY142" s="195" t="s">
        <v>148</v>
      </c>
    </row>
    <row r="143" s="14" customFormat="1">
      <c r="A143" s="14"/>
      <c r="B143" s="202"/>
      <c r="C143" s="14"/>
      <c r="D143" s="194" t="s">
        <v>157</v>
      </c>
      <c r="E143" s="203" t="s">
        <v>1</v>
      </c>
      <c r="F143" s="204" t="s">
        <v>159</v>
      </c>
      <c r="G143" s="14"/>
      <c r="H143" s="205">
        <v>160</v>
      </c>
      <c r="I143" s="206"/>
      <c r="J143" s="14"/>
      <c r="K143" s="14"/>
      <c r="L143" s="202"/>
      <c r="M143" s="207"/>
      <c r="N143" s="208"/>
      <c r="O143" s="208"/>
      <c r="P143" s="208"/>
      <c r="Q143" s="208"/>
      <c r="R143" s="208"/>
      <c r="S143" s="208"/>
      <c r="T143" s="209"/>
      <c r="U143" s="14"/>
      <c r="V143" s="14"/>
      <c r="W143" s="14"/>
      <c r="X143" s="14"/>
      <c r="Y143" s="14"/>
      <c r="Z143" s="14"/>
      <c r="AA143" s="14"/>
      <c r="AB143" s="14"/>
      <c r="AC143" s="14"/>
      <c r="AD143" s="14"/>
      <c r="AE143" s="14"/>
      <c r="AT143" s="203" t="s">
        <v>157</v>
      </c>
      <c r="AU143" s="203" t="s">
        <v>87</v>
      </c>
      <c r="AV143" s="14" t="s">
        <v>155</v>
      </c>
      <c r="AW143" s="14" t="s">
        <v>32</v>
      </c>
      <c r="AX143" s="14" t="s">
        <v>85</v>
      </c>
      <c r="AY143" s="203" t="s">
        <v>148</v>
      </c>
    </row>
    <row r="144" s="2" customFormat="1" ht="16.5" customHeight="1">
      <c r="A144" s="38"/>
      <c r="B144" s="179"/>
      <c r="C144" s="180" t="s">
        <v>178</v>
      </c>
      <c r="D144" s="180" t="s">
        <v>150</v>
      </c>
      <c r="E144" s="181" t="s">
        <v>187</v>
      </c>
      <c r="F144" s="182" t="s">
        <v>188</v>
      </c>
      <c r="G144" s="183" t="s">
        <v>181</v>
      </c>
      <c r="H144" s="184">
        <v>146</v>
      </c>
      <c r="I144" s="185"/>
      <c r="J144" s="186">
        <f>ROUND(I144*H144,2)</f>
        <v>0</v>
      </c>
      <c r="K144" s="182" t="s">
        <v>154</v>
      </c>
      <c r="L144" s="39"/>
      <c r="M144" s="187" t="s">
        <v>1</v>
      </c>
      <c r="N144" s="188" t="s">
        <v>42</v>
      </c>
      <c r="O144" s="77"/>
      <c r="P144" s="189">
        <f>O144*H144</f>
        <v>0</v>
      </c>
      <c r="Q144" s="189">
        <v>0</v>
      </c>
      <c r="R144" s="189">
        <f>Q144*H144</f>
        <v>0</v>
      </c>
      <c r="S144" s="189">
        <v>0.11500000000000001</v>
      </c>
      <c r="T144" s="190">
        <f>S144*H144</f>
        <v>16.789999999999999</v>
      </c>
      <c r="U144" s="38"/>
      <c r="V144" s="38"/>
      <c r="W144" s="38"/>
      <c r="X144" s="38"/>
      <c r="Y144" s="38"/>
      <c r="Z144" s="38"/>
      <c r="AA144" s="38"/>
      <c r="AB144" s="38"/>
      <c r="AC144" s="38"/>
      <c r="AD144" s="38"/>
      <c r="AE144" s="38"/>
      <c r="AR144" s="191" t="s">
        <v>155</v>
      </c>
      <c r="AT144" s="191" t="s">
        <v>150</v>
      </c>
      <c r="AU144" s="191" t="s">
        <v>87</v>
      </c>
      <c r="AY144" s="19" t="s">
        <v>148</v>
      </c>
      <c r="BE144" s="192">
        <f>IF(N144="základní",J144,0)</f>
        <v>0</v>
      </c>
      <c r="BF144" s="192">
        <f>IF(N144="snížená",J144,0)</f>
        <v>0</v>
      </c>
      <c r="BG144" s="192">
        <f>IF(N144="zákl. přenesená",J144,0)</f>
        <v>0</v>
      </c>
      <c r="BH144" s="192">
        <f>IF(N144="sníž. přenesená",J144,0)</f>
        <v>0</v>
      </c>
      <c r="BI144" s="192">
        <f>IF(N144="nulová",J144,0)</f>
        <v>0</v>
      </c>
      <c r="BJ144" s="19" t="s">
        <v>85</v>
      </c>
      <c r="BK144" s="192">
        <f>ROUND(I144*H144,2)</f>
        <v>0</v>
      </c>
      <c r="BL144" s="19" t="s">
        <v>155</v>
      </c>
      <c r="BM144" s="191" t="s">
        <v>189</v>
      </c>
    </row>
    <row r="145" s="2" customFormat="1">
      <c r="A145" s="38"/>
      <c r="B145" s="39"/>
      <c r="C145" s="38"/>
      <c r="D145" s="194" t="s">
        <v>183</v>
      </c>
      <c r="E145" s="38"/>
      <c r="F145" s="210" t="s">
        <v>642</v>
      </c>
      <c r="G145" s="38"/>
      <c r="H145" s="38"/>
      <c r="I145" s="211"/>
      <c r="J145" s="38"/>
      <c r="K145" s="38"/>
      <c r="L145" s="39"/>
      <c r="M145" s="212"/>
      <c r="N145" s="213"/>
      <c r="O145" s="77"/>
      <c r="P145" s="77"/>
      <c r="Q145" s="77"/>
      <c r="R145" s="77"/>
      <c r="S145" s="77"/>
      <c r="T145" s="78"/>
      <c r="U145" s="38"/>
      <c r="V145" s="38"/>
      <c r="W145" s="38"/>
      <c r="X145" s="38"/>
      <c r="Y145" s="38"/>
      <c r="Z145" s="38"/>
      <c r="AA145" s="38"/>
      <c r="AB145" s="38"/>
      <c r="AC145" s="38"/>
      <c r="AD145" s="38"/>
      <c r="AE145" s="38"/>
      <c r="AT145" s="19" t="s">
        <v>183</v>
      </c>
      <c r="AU145" s="19" t="s">
        <v>87</v>
      </c>
    </row>
    <row r="146" s="13" customFormat="1">
      <c r="A146" s="13"/>
      <c r="B146" s="193"/>
      <c r="C146" s="13"/>
      <c r="D146" s="194" t="s">
        <v>157</v>
      </c>
      <c r="E146" s="195" t="s">
        <v>1</v>
      </c>
      <c r="F146" s="196" t="s">
        <v>643</v>
      </c>
      <c r="G146" s="13"/>
      <c r="H146" s="197">
        <v>146</v>
      </c>
      <c r="I146" s="198"/>
      <c r="J146" s="13"/>
      <c r="K146" s="13"/>
      <c r="L146" s="193"/>
      <c r="M146" s="199"/>
      <c r="N146" s="200"/>
      <c r="O146" s="200"/>
      <c r="P146" s="200"/>
      <c r="Q146" s="200"/>
      <c r="R146" s="200"/>
      <c r="S146" s="200"/>
      <c r="T146" s="201"/>
      <c r="U146" s="13"/>
      <c r="V146" s="13"/>
      <c r="W146" s="13"/>
      <c r="X146" s="13"/>
      <c r="Y146" s="13"/>
      <c r="Z146" s="13"/>
      <c r="AA146" s="13"/>
      <c r="AB146" s="13"/>
      <c r="AC146" s="13"/>
      <c r="AD146" s="13"/>
      <c r="AE146" s="13"/>
      <c r="AT146" s="195" t="s">
        <v>157</v>
      </c>
      <c r="AU146" s="195" t="s">
        <v>87</v>
      </c>
      <c r="AV146" s="13" t="s">
        <v>87</v>
      </c>
      <c r="AW146" s="13" t="s">
        <v>32</v>
      </c>
      <c r="AX146" s="13" t="s">
        <v>77</v>
      </c>
      <c r="AY146" s="195" t="s">
        <v>148</v>
      </c>
    </row>
    <row r="147" s="14" customFormat="1">
      <c r="A147" s="14"/>
      <c r="B147" s="202"/>
      <c r="C147" s="14"/>
      <c r="D147" s="194" t="s">
        <v>157</v>
      </c>
      <c r="E147" s="203" t="s">
        <v>1</v>
      </c>
      <c r="F147" s="204" t="s">
        <v>159</v>
      </c>
      <c r="G147" s="14"/>
      <c r="H147" s="205">
        <v>146</v>
      </c>
      <c r="I147" s="206"/>
      <c r="J147" s="14"/>
      <c r="K147" s="14"/>
      <c r="L147" s="202"/>
      <c r="M147" s="207"/>
      <c r="N147" s="208"/>
      <c r="O147" s="208"/>
      <c r="P147" s="208"/>
      <c r="Q147" s="208"/>
      <c r="R147" s="208"/>
      <c r="S147" s="208"/>
      <c r="T147" s="209"/>
      <c r="U147" s="14"/>
      <c r="V147" s="14"/>
      <c r="W147" s="14"/>
      <c r="X147" s="14"/>
      <c r="Y147" s="14"/>
      <c r="Z147" s="14"/>
      <c r="AA147" s="14"/>
      <c r="AB147" s="14"/>
      <c r="AC147" s="14"/>
      <c r="AD147" s="14"/>
      <c r="AE147" s="14"/>
      <c r="AT147" s="203" t="s">
        <v>157</v>
      </c>
      <c r="AU147" s="203" t="s">
        <v>87</v>
      </c>
      <c r="AV147" s="14" t="s">
        <v>155</v>
      </c>
      <c r="AW147" s="14" t="s">
        <v>32</v>
      </c>
      <c r="AX147" s="14" t="s">
        <v>85</v>
      </c>
      <c r="AY147" s="203" t="s">
        <v>148</v>
      </c>
    </row>
    <row r="148" s="2" customFormat="1" ht="21.75" customHeight="1">
      <c r="A148" s="38"/>
      <c r="B148" s="179"/>
      <c r="C148" s="180" t="s">
        <v>186</v>
      </c>
      <c r="D148" s="180" t="s">
        <v>150</v>
      </c>
      <c r="E148" s="181" t="s">
        <v>644</v>
      </c>
      <c r="F148" s="182" t="s">
        <v>645</v>
      </c>
      <c r="G148" s="183" t="s">
        <v>195</v>
      </c>
      <c r="H148" s="184">
        <v>300</v>
      </c>
      <c r="I148" s="185"/>
      <c r="J148" s="186">
        <f>ROUND(I148*H148,2)</f>
        <v>0</v>
      </c>
      <c r="K148" s="182" t="s">
        <v>154</v>
      </c>
      <c r="L148" s="39"/>
      <c r="M148" s="187" t="s">
        <v>1</v>
      </c>
      <c r="N148" s="188" t="s">
        <v>42</v>
      </c>
      <c r="O148" s="77"/>
      <c r="P148" s="189">
        <f>O148*H148</f>
        <v>0</v>
      </c>
      <c r="Q148" s="189">
        <v>0</v>
      </c>
      <c r="R148" s="189">
        <f>Q148*H148</f>
        <v>0</v>
      </c>
      <c r="S148" s="189">
        <v>0</v>
      </c>
      <c r="T148" s="190">
        <f>S148*H148</f>
        <v>0</v>
      </c>
      <c r="U148" s="38"/>
      <c r="V148" s="38"/>
      <c r="W148" s="38"/>
      <c r="X148" s="38"/>
      <c r="Y148" s="38"/>
      <c r="Z148" s="38"/>
      <c r="AA148" s="38"/>
      <c r="AB148" s="38"/>
      <c r="AC148" s="38"/>
      <c r="AD148" s="38"/>
      <c r="AE148" s="38"/>
      <c r="AR148" s="191" t="s">
        <v>155</v>
      </c>
      <c r="AT148" s="191" t="s">
        <v>150</v>
      </c>
      <c r="AU148" s="191" t="s">
        <v>87</v>
      </c>
      <c r="AY148" s="19" t="s">
        <v>148</v>
      </c>
      <c r="BE148" s="192">
        <f>IF(N148="základní",J148,0)</f>
        <v>0</v>
      </c>
      <c r="BF148" s="192">
        <f>IF(N148="snížená",J148,0)</f>
        <v>0</v>
      </c>
      <c r="BG148" s="192">
        <f>IF(N148="zákl. přenesená",J148,0)</f>
        <v>0</v>
      </c>
      <c r="BH148" s="192">
        <f>IF(N148="sníž. přenesená",J148,0)</f>
        <v>0</v>
      </c>
      <c r="BI148" s="192">
        <f>IF(N148="nulová",J148,0)</f>
        <v>0</v>
      </c>
      <c r="BJ148" s="19" t="s">
        <v>85</v>
      </c>
      <c r="BK148" s="192">
        <f>ROUND(I148*H148,2)</f>
        <v>0</v>
      </c>
      <c r="BL148" s="19" t="s">
        <v>155</v>
      </c>
      <c r="BM148" s="191" t="s">
        <v>646</v>
      </c>
    </row>
    <row r="149" s="2" customFormat="1">
      <c r="A149" s="38"/>
      <c r="B149" s="39"/>
      <c r="C149" s="38"/>
      <c r="D149" s="194" t="s">
        <v>183</v>
      </c>
      <c r="E149" s="38"/>
      <c r="F149" s="210" t="s">
        <v>197</v>
      </c>
      <c r="G149" s="38"/>
      <c r="H149" s="38"/>
      <c r="I149" s="211"/>
      <c r="J149" s="38"/>
      <c r="K149" s="38"/>
      <c r="L149" s="39"/>
      <c r="M149" s="212"/>
      <c r="N149" s="213"/>
      <c r="O149" s="77"/>
      <c r="P149" s="77"/>
      <c r="Q149" s="77"/>
      <c r="R149" s="77"/>
      <c r="S149" s="77"/>
      <c r="T149" s="78"/>
      <c r="U149" s="38"/>
      <c r="V149" s="38"/>
      <c r="W149" s="38"/>
      <c r="X149" s="38"/>
      <c r="Y149" s="38"/>
      <c r="Z149" s="38"/>
      <c r="AA149" s="38"/>
      <c r="AB149" s="38"/>
      <c r="AC149" s="38"/>
      <c r="AD149" s="38"/>
      <c r="AE149" s="38"/>
      <c r="AT149" s="19" t="s">
        <v>183</v>
      </c>
      <c r="AU149" s="19" t="s">
        <v>87</v>
      </c>
    </row>
    <row r="150" s="13" customFormat="1">
      <c r="A150" s="13"/>
      <c r="B150" s="193"/>
      <c r="C150" s="13"/>
      <c r="D150" s="194" t="s">
        <v>157</v>
      </c>
      <c r="E150" s="195" t="s">
        <v>1</v>
      </c>
      <c r="F150" s="196" t="s">
        <v>647</v>
      </c>
      <c r="G150" s="13"/>
      <c r="H150" s="197">
        <v>150</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87</v>
      </c>
      <c r="AV150" s="13" t="s">
        <v>87</v>
      </c>
      <c r="AW150" s="13" t="s">
        <v>32</v>
      </c>
      <c r="AX150" s="13" t="s">
        <v>77</v>
      </c>
      <c r="AY150" s="195" t="s">
        <v>148</v>
      </c>
    </row>
    <row r="151" s="13" customFormat="1">
      <c r="A151" s="13"/>
      <c r="B151" s="193"/>
      <c r="C151" s="13"/>
      <c r="D151" s="194" t="s">
        <v>157</v>
      </c>
      <c r="E151" s="195" t="s">
        <v>1</v>
      </c>
      <c r="F151" s="196" t="s">
        <v>648</v>
      </c>
      <c r="G151" s="13"/>
      <c r="H151" s="197">
        <v>150</v>
      </c>
      <c r="I151" s="198"/>
      <c r="J151" s="13"/>
      <c r="K151" s="13"/>
      <c r="L151" s="193"/>
      <c r="M151" s="199"/>
      <c r="N151" s="200"/>
      <c r="O151" s="200"/>
      <c r="P151" s="200"/>
      <c r="Q151" s="200"/>
      <c r="R151" s="200"/>
      <c r="S151" s="200"/>
      <c r="T151" s="201"/>
      <c r="U151" s="13"/>
      <c r="V151" s="13"/>
      <c r="W151" s="13"/>
      <c r="X151" s="13"/>
      <c r="Y151" s="13"/>
      <c r="Z151" s="13"/>
      <c r="AA151" s="13"/>
      <c r="AB151" s="13"/>
      <c r="AC151" s="13"/>
      <c r="AD151" s="13"/>
      <c r="AE151" s="13"/>
      <c r="AT151" s="195" t="s">
        <v>157</v>
      </c>
      <c r="AU151" s="195" t="s">
        <v>87</v>
      </c>
      <c r="AV151" s="13" t="s">
        <v>87</v>
      </c>
      <c r="AW151" s="13" t="s">
        <v>32</v>
      </c>
      <c r="AX151" s="13" t="s">
        <v>77</v>
      </c>
      <c r="AY151" s="195" t="s">
        <v>148</v>
      </c>
    </row>
    <row r="152" s="14" customFormat="1">
      <c r="A152" s="14"/>
      <c r="B152" s="202"/>
      <c r="C152" s="14"/>
      <c r="D152" s="194" t="s">
        <v>157</v>
      </c>
      <c r="E152" s="203" t="s">
        <v>1</v>
      </c>
      <c r="F152" s="204" t="s">
        <v>159</v>
      </c>
      <c r="G152" s="14"/>
      <c r="H152" s="205">
        <v>300</v>
      </c>
      <c r="I152" s="206"/>
      <c r="J152" s="14"/>
      <c r="K152" s="14"/>
      <c r="L152" s="202"/>
      <c r="M152" s="207"/>
      <c r="N152" s="208"/>
      <c r="O152" s="208"/>
      <c r="P152" s="208"/>
      <c r="Q152" s="208"/>
      <c r="R152" s="208"/>
      <c r="S152" s="208"/>
      <c r="T152" s="209"/>
      <c r="U152" s="14"/>
      <c r="V152" s="14"/>
      <c r="W152" s="14"/>
      <c r="X152" s="14"/>
      <c r="Y152" s="14"/>
      <c r="Z152" s="14"/>
      <c r="AA152" s="14"/>
      <c r="AB152" s="14"/>
      <c r="AC152" s="14"/>
      <c r="AD152" s="14"/>
      <c r="AE152" s="14"/>
      <c r="AT152" s="203" t="s">
        <v>157</v>
      </c>
      <c r="AU152" s="203" t="s">
        <v>87</v>
      </c>
      <c r="AV152" s="14" t="s">
        <v>155</v>
      </c>
      <c r="AW152" s="14" t="s">
        <v>32</v>
      </c>
      <c r="AX152" s="14" t="s">
        <v>85</v>
      </c>
      <c r="AY152" s="203" t="s">
        <v>148</v>
      </c>
    </row>
    <row r="153" s="2" customFormat="1" ht="21.75" customHeight="1">
      <c r="A153" s="38"/>
      <c r="B153" s="179"/>
      <c r="C153" s="180" t="s">
        <v>192</v>
      </c>
      <c r="D153" s="180" t="s">
        <v>150</v>
      </c>
      <c r="E153" s="181" t="s">
        <v>202</v>
      </c>
      <c r="F153" s="182" t="s">
        <v>203</v>
      </c>
      <c r="G153" s="183" t="s">
        <v>195</v>
      </c>
      <c r="H153" s="184">
        <v>300</v>
      </c>
      <c r="I153" s="185"/>
      <c r="J153" s="186">
        <f>ROUND(I153*H153,2)</f>
        <v>0</v>
      </c>
      <c r="K153" s="182" t="s">
        <v>154</v>
      </c>
      <c r="L153" s="39"/>
      <c r="M153" s="187" t="s">
        <v>1</v>
      </c>
      <c r="N153" s="188" t="s">
        <v>42</v>
      </c>
      <c r="O153" s="77"/>
      <c r="P153" s="189">
        <f>O153*H153</f>
        <v>0</v>
      </c>
      <c r="Q153" s="189">
        <v>0</v>
      </c>
      <c r="R153" s="189">
        <f>Q153*H153</f>
        <v>0</v>
      </c>
      <c r="S153" s="189">
        <v>0</v>
      </c>
      <c r="T153" s="190">
        <f>S153*H153</f>
        <v>0</v>
      </c>
      <c r="U153" s="38"/>
      <c r="V153" s="38"/>
      <c r="W153" s="38"/>
      <c r="X153" s="38"/>
      <c r="Y153" s="38"/>
      <c r="Z153" s="38"/>
      <c r="AA153" s="38"/>
      <c r="AB153" s="38"/>
      <c r="AC153" s="38"/>
      <c r="AD153" s="38"/>
      <c r="AE153" s="38"/>
      <c r="AR153" s="191" t="s">
        <v>155</v>
      </c>
      <c r="AT153" s="191" t="s">
        <v>150</v>
      </c>
      <c r="AU153" s="191" t="s">
        <v>87</v>
      </c>
      <c r="AY153" s="19" t="s">
        <v>148</v>
      </c>
      <c r="BE153" s="192">
        <f>IF(N153="základní",J153,0)</f>
        <v>0</v>
      </c>
      <c r="BF153" s="192">
        <f>IF(N153="snížená",J153,0)</f>
        <v>0</v>
      </c>
      <c r="BG153" s="192">
        <f>IF(N153="zákl. přenesená",J153,0)</f>
        <v>0</v>
      </c>
      <c r="BH153" s="192">
        <f>IF(N153="sníž. přenesená",J153,0)</f>
        <v>0</v>
      </c>
      <c r="BI153" s="192">
        <f>IF(N153="nulová",J153,0)</f>
        <v>0</v>
      </c>
      <c r="BJ153" s="19" t="s">
        <v>85</v>
      </c>
      <c r="BK153" s="192">
        <f>ROUND(I153*H153,2)</f>
        <v>0</v>
      </c>
      <c r="BL153" s="19" t="s">
        <v>155</v>
      </c>
      <c r="BM153" s="191" t="s">
        <v>204</v>
      </c>
    </row>
    <row r="154" s="13" customFormat="1">
      <c r="A154" s="13"/>
      <c r="B154" s="193"/>
      <c r="C154" s="13"/>
      <c r="D154" s="194" t="s">
        <v>157</v>
      </c>
      <c r="E154" s="195" t="s">
        <v>1</v>
      </c>
      <c r="F154" s="196" t="s">
        <v>647</v>
      </c>
      <c r="G154" s="13"/>
      <c r="H154" s="197">
        <v>150</v>
      </c>
      <c r="I154" s="198"/>
      <c r="J154" s="13"/>
      <c r="K154" s="13"/>
      <c r="L154" s="193"/>
      <c r="M154" s="199"/>
      <c r="N154" s="200"/>
      <c r="O154" s="200"/>
      <c r="P154" s="200"/>
      <c r="Q154" s="200"/>
      <c r="R154" s="200"/>
      <c r="S154" s="200"/>
      <c r="T154" s="201"/>
      <c r="U154" s="13"/>
      <c r="V154" s="13"/>
      <c r="W154" s="13"/>
      <c r="X154" s="13"/>
      <c r="Y154" s="13"/>
      <c r="Z154" s="13"/>
      <c r="AA154" s="13"/>
      <c r="AB154" s="13"/>
      <c r="AC154" s="13"/>
      <c r="AD154" s="13"/>
      <c r="AE154" s="13"/>
      <c r="AT154" s="195" t="s">
        <v>157</v>
      </c>
      <c r="AU154" s="195" t="s">
        <v>87</v>
      </c>
      <c r="AV154" s="13" t="s">
        <v>87</v>
      </c>
      <c r="AW154" s="13" t="s">
        <v>32</v>
      </c>
      <c r="AX154" s="13" t="s">
        <v>77</v>
      </c>
      <c r="AY154" s="195" t="s">
        <v>148</v>
      </c>
    </row>
    <row r="155" s="13" customFormat="1">
      <c r="A155" s="13"/>
      <c r="B155" s="193"/>
      <c r="C155" s="13"/>
      <c r="D155" s="194" t="s">
        <v>157</v>
      </c>
      <c r="E155" s="195" t="s">
        <v>1</v>
      </c>
      <c r="F155" s="196" t="s">
        <v>648</v>
      </c>
      <c r="G155" s="13"/>
      <c r="H155" s="197">
        <v>150</v>
      </c>
      <c r="I155" s="198"/>
      <c r="J155" s="13"/>
      <c r="K155" s="13"/>
      <c r="L155" s="193"/>
      <c r="M155" s="199"/>
      <c r="N155" s="200"/>
      <c r="O155" s="200"/>
      <c r="P155" s="200"/>
      <c r="Q155" s="200"/>
      <c r="R155" s="200"/>
      <c r="S155" s="200"/>
      <c r="T155" s="201"/>
      <c r="U155" s="13"/>
      <c r="V155" s="13"/>
      <c r="W155" s="13"/>
      <c r="X155" s="13"/>
      <c r="Y155" s="13"/>
      <c r="Z155" s="13"/>
      <c r="AA155" s="13"/>
      <c r="AB155" s="13"/>
      <c r="AC155" s="13"/>
      <c r="AD155" s="13"/>
      <c r="AE155" s="13"/>
      <c r="AT155" s="195" t="s">
        <v>157</v>
      </c>
      <c r="AU155" s="195" t="s">
        <v>87</v>
      </c>
      <c r="AV155" s="13" t="s">
        <v>87</v>
      </c>
      <c r="AW155" s="13" t="s">
        <v>32</v>
      </c>
      <c r="AX155" s="13" t="s">
        <v>77</v>
      </c>
      <c r="AY155" s="195" t="s">
        <v>148</v>
      </c>
    </row>
    <row r="156" s="14" customFormat="1">
      <c r="A156" s="14"/>
      <c r="B156" s="202"/>
      <c r="C156" s="14"/>
      <c r="D156" s="194" t="s">
        <v>157</v>
      </c>
      <c r="E156" s="203" t="s">
        <v>1</v>
      </c>
      <c r="F156" s="204" t="s">
        <v>159</v>
      </c>
      <c r="G156" s="14"/>
      <c r="H156" s="205">
        <v>300</v>
      </c>
      <c r="I156" s="206"/>
      <c r="J156" s="14"/>
      <c r="K156" s="14"/>
      <c r="L156" s="202"/>
      <c r="M156" s="207"/>
      <c r="N156" s="208"/>
      <c r="O156" s="208"/>
      <c r="P156" s="208"/>
      <c r="Q156" s="208"/>
      <c r="R156" s="208"/>
      <c r="S156" s="208"/>
      <c r="T156" s="209"/>
      <c r="U156" s="14"/>
      <c r="V156" s="14"/>
      <c r="W156" s="14"/>
      <c r="X156" s="14"/>
      <c r="Y156" s="14"/>
      <c r="Z156" s="14"/>
      <c r="AA156" s="14"/>
      <c r="AB156" s="14"/>
      <c r="AC156" s="14"/>
      <c r="AD156" s="14"/>
      <c r="AE156" s="14"/>
      <c r="AT156" s="203" t="s">
        <v>157</v>
      </c>
      <c r="AU156" s="203" t="s">
        <v>87</v>
      </c>
      <c r="AV156" s="14" t="s">
        <v>155</v>
      </c>
      <c r="AW156" s="14" t="s">
        <v>32</v>
      </c>
      <c r="AX156" s="14" t="s">
        <v>85</v>
      </c>
      <c r="AY156" s="203" t="s">
        <v>148</v>
      </c>
    </row>
    <row r="157" s="2" customFormat="1" ht="24.15" customHeight="1">
      <c r="A157" s="38"/>
      <c r="B157" s="179"/>
      <c r="C157" s="180" t="s">
        <v>201</v>
      </c>
      <c r="D157" s="180" t="s">
        <v>150</v>
      </c>
      <c r="E157" s="181" t="s">
        <v>206</v>
      </c>
      <c r="F157" s="182" t="s">
        <v>207</v>
      </c>
      <c r="G157" s="183" t="s">
        <v>195</v>
      </c>
      <c r="H157" s="184">
        <v>3000</v>
      </c>
      <c r="I157" s="185"/>
      <c r="J157" s="186">
        <f>ROUND(I157*H157,2)</f>
        <v>0</v>
      </c>
      <c r="K157" s="182" t="s">
        <v>154</v>
      </c>
      <c r="L157" s="39"/>
      <c r="M157" s="187" t="s">
        <v>1</v>
      </c>
      <c r="N157" s="188" t="s">
        <v>42</v>
      </c>
      <c r="O157" s="77"/>
      <c r="P157" s="189">
        <f>O157*H157</f>
        <v>0</v>
      </c>
      <c r="Q157" s="189">
        <v>0</v>
      </c>
      <c r="R157" s="189">
        <f>Q157*H157</f>
        <v>0</v>
      </c>
      <c r="S157" s="189">
        <v>0</v>
      </c>
      <c r="T157" s="190">
        <f>S157*H157</f>
        <v>0</v>
      </c>
      <c r="U157" s="38"/>
      <c r="V157" s="38"/>
      <c r="W157" s="38"/>
      <c r="X157" s="38"/>
      <c r="Y157" s="38"/>
      <c r="Z157" s="38"/>
      <c r="AA157" s="38"/>
      <c r="AB157" s="38"/>
      <c r="AC157" s="38"/>
      <c r="AD157" s="38"/>
      <c r="AE157" s="38"/>
      <c r="AR157" s="191" t="s">
        <v>155</v>
      </c>
      <c r="AT157" s="191" t="s">
        <v>150</v>
      </c>
      <c r="AU157" s="191" t="s">
        <v>87</v>
      </c>
      <c r="AY157" s="19" t="s">
        <v>148</v>
      </c>
      <c r="BE157" s="192">
        <f>IF(N157="základní",J157,0)</f>
        <v>0</v>
      </c>
      <c r="BF157" s="192">
        <f>IF(N157="snížená",J157,0)</f>
        <v>0</v>
      </c>
      <c r="BG157" s="192">
        <f>IF(N157="zákl. přenesená",J157,0)</f>
        <v>0</v>
      </c>
      <c r="BH157" s="192">
        <f>IF(N157="sníž. přenesená",J157,0)</f>
        <v>0</v>
      </c>
      <c r="BI157" s="192">
        <f>IF(N157="nulová",J157,0)</f>
        <v>0</v>
      </c>
      <c r="BJ157" s="19" t="s">
        <v>85</v>
      </c>
      <c r="BK157" s="192">
        <f>ROUND(I157*H157,2)</f>
        <v>0</v>
      </c>
      <c r="BL157" s="19" t="s">
        <v>155</v>
      </c>
      <c r="BM157" s="191" t="s">
        <v>208</v>
      </c>
    </row>
    <row r="158" s="13" customFormat="1">
      <c r="A158" s="13"/>
      <c r="B158" s="193"/>
      <c r="C158" s="13"/>
      <c r="D158" s="194" t="s">
        <v>157</v>
      </c>
      <c r="E158" s="13"/>
      <c r="F158" s="196" t="s">
        <v>649</v>
      </c>
      <c r="G158" s="13"/>
      <c r="H158" s="197">
        <v>3000</v>
      </c>
      <c r="I158" s="198"/>
      <c r="J158" s="13"/>
      <c r="K158" s="13"/>
      <c r="L158" s="193"/>
      <c r="M158" s="199"/>
      <c r="N158" s="200"/>
      <c r="O158" s="200"/>
      <c r="P158" s="200"/>
      <c r="Q158" s="200"/>
      <c r="R158" s="200"/>
      <c r="S158" s="200"/>
      <c r="T158" s="201"/>
      <c r="U158" s="13"/>
      <c r="V158" s="13"/>
      <c r="W158" s="13"/>
      <c r="X158" s="13"/>
      <c r="Y158" s="13"/>
      <c r="Z158" s="13"/>
      <c r="AA158" s="13"/>
      <c r="AB158" s="13"/>
      <c r="AC158" s="13"/>
      <c r="AD158" s="13"/>
      <c r="AE158" s="13"/>
      <c r="AT158" s="195" t="s">
        <v>157</v>
      </c>
      <c r="AU158" s="195" t="s">
        <v>87</v>
      </c>
      <c r="AV158" s="13" t="s">
        <v>87</v>
      </c>
      <c r="AW158" s="13" t="s">
        <v>3</v>
      </c>
      <c r="AX158" s="13" t="s">
        <v>85</v>
      </c>
      <c r="AY158" s="195" t="s">
        <v>148</v>
      </c>
    </row>
    <row r="159" s="2" customFormat="1" ht="16.5" customHeight="1">
      <c r="A159" s="38"/>
      <c r="B159" s="179"/>
      <c r="C159" s="180" t="s">
        <v>205</v>
      </c>
      <c r="D159" s="180" t="s">
        <v>150</v>
      </c>
      <c r="E159" s="181" t="s">
        <v>210</v>
      </c>
      <c r="F159" s="182" t="s">
        <v>211</v>
      </c>
      <c r="G159" s="183" t="s">
        <v>195</v>
      </c>
      <c r="H159" s="184">
        <v>300</v>
      </c>
      <c r="I159" s="185"/>
      <c r="J159" s="186">
        <f>ROUND(I159*H159,2)</f>
        <v>0</v>
      </c>
      <c r="K159" s="182" t="s">
        <v>212</v>
      </c>
      <c r="L159" s="39"/>
      <c r="M159" s="187" t="s">
        <v>1</v>
      </c>
      <c r="N159" s="188" t="s">
        <v>42</v>
      </c>
      <c r="O159" s="77"/>
      <c r="P159" s="189">
        <f>O159*H159</f>
        <v>0</v>
      </c>
      <c r="Q159" s="189">
        <v>0</v>
      </c>
      <c r="R159" s="189">
        <f>Q159*H159</f>
        <v>0</v>
      </c>
      <c r="S159" s="189">
        <v>0</v>
      </c>
      <c r="T159" s="190">
        <f>S159*H159</f>
        <v>0</v>
      </c>
      <c r="U159" s="38"/>
      <c r="V159" s="38"/>
      <c r="W159" s="38"/>
      <c r="X159" s="38"/>
      <c r="Y159" s="38"/>
      <c r="Z159" s="38"/>
      <c r="AA159" s="38"/>
      <c r="AB159" s="38"/>
      <c r="AC159" s="38"/>
      <c r="AD159" s="38"/>
      <c r="AE159" s="38"/>
      <c r="AR159" s="191" t="s">
        <v>155</v>
      </c>
      <c r="AT159" s="191" t="s">
        <v>150</v>
      </c>
      <c r="AU159" s="191" t="s">
        <v>87</v>
      </c>
      <c r="AY159" s="19" t="s">
        <v>148</v>
      </c>
      <c r="BE159" s="192">
        <f>IF(N159="základní",J159,0)</f>
        <v>0</v>
      </c>
      <c r="BF159" s="192">
        <f>IF(N159="snížená",J159,0)</f>
        <v>0</v>
      </c>
      <c r="BG159" s="192">
        <f>IF(N159="zákl. přenesená",J159,0)</f>
        <v>0</v>
      </c>
      <c r="BH159" s="192">
        <f>IF(N159="sníž. přenesená",J159,0)</f>
        <v>0</v>
      </c>
      <c r="BI159" s="192">
        <f>IF(N159="nulová",J159,0)</f>
        <v>0</v>
      </c>
      <c r="BJ159" s="19" t="s">
        <v>85</v>
      </c>
      <c r="BK159" s="192">
        <f>ROUND(I159*H159,2)</f>
        <v>0</v>
      </c>
      <c r="BL159" s="19" t="s">
        <v>155</v>
      </c>
      <c r="BM159" s="191" t="s">
        <v>213</v>
      </c>
    </row>
    <row r="160" s="2" customFormat="1" ht="16.5" customHeight="1">
      <c r="A160" s="38"/>
      <c r="B160" s="179"/>
      <c r="C160" s="180" t="s">
        <v>8</v>
      </c>
      <c r="D160" s="180" t="s">
        <v>150</v>
      </c>
      <c r="E160" s="181" t="s">
        <v>215</v>
      </c>
      <c r="F160" s="182" t="s">
        <v>216</v>
      </c>
      <c r="G160" s="183" t="s">
        <v>195</v>
      </c>
      <c r="H160" s="184">
        <v>300</v>
      </c>
      <c r="I160" s="185"/>
      <c r="J160" s="186">
        <f>ROUND(I160*H160,2)</f>
        <v>0</v>
      </c>
      <c r="K160" s="182" t="s">
        <v>154</v>
      </c>
      <c r="L160" s="39"/>
      <c r="M160" s="187" t="s">
        <v>1</v>
      </c>
      <c r="N160" s="188" t="s">
        <v>42</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155</v>
      </c>
      <c r="AT160" s="191" t="s">
        <v>150</v>
      </c>
      <c r="AU160" s="191" t="s">
        <v>87</v>
      </c>
      <c r="AY160" s="19" t="s">
        <v>148</v>
      </c>
      <c r="BE160" s="192">
        <f>IF(N160="základní",J160,0)</f>
        <v>0</v>
      </c>
      <c r="BF160" s="192">
        <f>IF(N160="snížená",J160,0)</f>
        <v>0</v>
      </c>
      <c r="BG160" s="192">
        <f>IF(N160="zákl. přenesená",J160,0)</f>
        <v>0</v>
      </c>
      <c r="BH160" s="192">
        <f>IF(N160="sníž. přenesená",J160,0)</f>
        <v>0</v>
      </c>
      <c r="BI160" s="192">
        <f>IF(N160="nulová",J160,0)</f>
        <v>0</v>
      </c>
      <c r="BJ160" s="19" t="s">
        <v>85</v>
      </c>
      <c r="BK160" s="192">
        <f>ROUND(I160*H160,2)</f>
        <v>0</v>
      </c>
      <c r="BL160" s="19" t="s">
        <v>155</v>
      </c>
      <c r="BM160" s="191" t="s">
        <v>217</v>
      </c>
    </row>
    <row r="161" s="2" customFormat="1" ht="16.5" customHeight="1">
      <c r="A161" s="38"/>
      <c r="B161" s="179"/>
      <c r="C161" s="180" t="s">
        <v>214</v>
      </c>
      <c r="D161" s="180" t="s">
        <v>150</v>
      </c>
      <c r="E161" s="181" t="s">
        <v>219</v>
      </c>
      <c r="F161" s="182" t="s">
        <v>220</v>
      </c>
      <c r="G161" s="183" t="s">
        <v>153</v>
      </c>
      <c r="H161" s="184">
        <v>1000</v>
      </c>
      <c r="I161" s="185"/>
      <c r="J161" s="186">
        <f>ROUND(I161*H161,2)</f>
        <v>0</v>
      </c>
      <c r="K161" s="182" t="s">
        <v>154</v>
      </c>
      <c r="L161" s="39"/>
      <c r="M161" s="187" t="s">
        <v>1</v>
      </c>
      <c r="N161" s="188" t="s">
        <v>42</v>
      </c>
      <c r="O161" s="77"/>
      <c r="P161" s="189">
        <f>O161*H161</f>
        <v>0</v>
      </c>
      <c r="Q161" s="189">
        <v>0</v>
      </c>
      <c r="R161" s="189">
        <f>Q161*H161</f>
        <v>0</v>
      </c>
      <c r="S161" s="189">
        <v>0</v>
      </c>
      <c r="T161" s="190">
        <f>S161*H161</f>
        <v>0</v>
      </c>
      <c r="U161" s="38"/>
      <c r="V161" s="38"/>
      <c r="W161" s="38"/>
      <c r="X161" s="38"/>
      <c r="Y161" s="38"/>
      <c r="Z161" s="38"/>
      <c r="AA161" s="38"/>
      <c r="AB161" s="38"/>
      <c r="AC161" s="38"/>
      <c r="AD161" s="38"/>
      <c r="AE161" s="38"/>
      <c r="AR161" s="191" t="s">
        <v>155</v>
      </c>
      <c r="AT161" s="191" t="s">
        <v>150</v>
      </c>
      <c r="AU161" s="191" t="s">
        <v>87</v>
      </c>
      <c r="AY161" s="19" t="s">
        <v>148</v>
      </c>
      <c r="BE161" s="192">
        <f>IF(N161="základní",J161,0)</f>
        <v>0</v>
      </c>
      <c r="BF161" s="192">
        <f>IF(N161="snížená",J161,0)</f>
        <v>0</v>
      </c>
      <c r="BG161" s="192">
        <f>IF(N161="zákl. přenesená",J161,0)</f>
        <v>0</v>
      </c>
      <c r="BH161" s="192">
        <f>IF(N161="sníž. přenesená",J161,0)</f>
        <v>0</v>
      </c>
      <c r="BI161" s="192">
        <f>IF(N161="nulová",J161,0)</f>
        <v>0</v>
      </c>
      <c r="BJ161" s="19" t="s">
        <v>85</v>
      </c>
      <c r="BK161" s="192">
        <f>ROUND(I161*H161,2)</f>
        <v>0</v>
      </c>
      <c r="BL161" s="19" t="s">
        <v>155</v>
      </c>
      <c r="BM161" s="191" t="s">
        <v>221</v>
      </c>
    </row>
    <row r="162" s="13" customFormat="1">
      <c r="A162" s="13"/>
      <c r="B162" s="193"/>
      <c r="C162" s="13"/>
      <c r="D162" s="194" t="s">
        <v>157</v>
      </c>
      <c r="E162" s="195" t="s">
        <v>1</v>
      </c>
      <c r="F162" s="196" t="s">
        <v>650</v>
      </c>
      <c r="G162" s="13"/>
      <c r="H162" s="197">
        <v>500</v>
      </c>
      <c r="I162" s="198"/>
      <c r="J162" s="13"/>
      <c r="K162" s="13"/>
      <c r="L162" s="193"/>
      <c r="M162" s="199"/>
      <c r="N162" s="200"/>
      <c r="O162" s="200"/>
      <c r="P162" s="200"/>
      <c r="Q162" s="200"/>
      <c r="R162" s="200"/>
      <c r="S162" s="200"/>
      <c r="T162" s="201"/>
      <c r="U162" s="13"/>
      <c r="V162" s="13"/>
      <c r="W162" s="13"/>
      <c r="X162" s="13"/>
      <c r="Y162" s="13"/>
      <c r="Z162" s="13"/>
      <c r="AA162" s="13"/>
      <c r="AB162" s="13"/>
      <c r="AC162" s="13"/>
      <c r="AD162" s="13"/>
      <c r="AE162" s="13"/>
      <c r="AT162" s="195" t="s">
        <v>157</v>
      </c>
      <c r="AU162" s="195" t="s">
        <v>87</v>
      </c>
      <c r="AV162" s="13" t="s">
        <v>87</v>
      </c>
      <c r="AW162" s="13" t="s">
        <v>32</v>
      </c>
      <c r="AX162" s="13" t="s">
        <v>77</v>
      </c>
      <c r="AY162" s="195" t="s">
        <v>148</v>
      </c>
    </row>
    <row r="163" s="13" customFormat="1">
      <c r="A163" s="13"/>
      <c r="B163" s="193"/>
      <c r="C163" s="13"/>
      <c r="D163" s="194" t="s">
        <v>157</v>
      </c>
      <c r="E163" s="195" t="s">
        <v>1</v>
      </c>
      <c r="F163" s="196" t="s">
        <v>651</v>
      </c>
      <c r="G163" s="13"/>
      <c r="H163" s="197">
        <v>500</v>
      </c>
      <c r="I163" s="198"/>
      <c r="J163" s="13"/>
      <c r="K163" s="13"/>
      <c r="L163" s="193"/>
      <c r="M163" s="199"/>
      <c r="N163" s="200"/>
      <c r="O163" s="200"/>
      <c r="P163" s="200"/>
      <c r="Q163" s="200"/>
      <c r="R163" s="200"/>
      <c r="S163" s="200"/>
      <c r="T163" s="201"/>
      <c r="U163" s="13"/>
      <c r="V163" s="13"/>
      <c r="W163" s="13"/>
      <c r="X163" s="13"/>
      <c r="Y163" s="13"/>
      <c r="Z163" s="13"/>
      <c r="AA163" s="13"/>
      <c r="AB163" s="13"/>
      <c r="AC163" s="13"/>
      <c r="AD163" s="13"/>
      <c r="AE163" s="13"/>
      <c r="AT163" s="195" t="s">
        <v>157</v>
      </c>
      <c r="AU163" s="195" t="s">
        <v>87</v>
      </c>
      <c r="AV163" s="13" t="s">
        <v>87</v>
      </c>
      <c r="AW163" s="13" t="s">
        <v>32</v>
      </c>
      <c r="AX163" s="13" t="s">
        <v>77</v>
      </c>
      <c r="AY163" s="195" t="s">
        <v>148</v>
      </c>
    </row>
    <row r="164" s="14" customFormat="1">
      <c r="A164" s="14"/>
      <c r="B164" s="202"/>
      <c r="C164" s="14"/>
      <c r="D164" s="194" t="s">
        <v>157</v>
      </c>
      <c r="E164" s="203" t="s">
        <v>1</v>
      </c>
      <c r="F164" s="204" t="s">
        <v>159</v>
      </c>
      <c r="G164" s="14"/>
      <c r="H164" s="205">
        <v>1000</v>
      </c>
      <c r="I164" s="206"/>
      <c r="J164" s="14"/>
      <c r="K164" s="14"/>
      <c r="L164" s="202"/>
      <c r="M164" s="207"/>
      <c r="N164" s="208"/>
      <c r="O164" s="208"/>
      <c r="P164" s="208"/>
      <c r="Q164" s="208"/>
      <c r="R164" s="208"/>
      <c r="S164" s="208"/>
      <c r="T164" s="209"/>
      <c r="U164" s="14"/>
      <c r="V164" s="14"/>
      <c r="W164" s="14"/>
      <c r="X164" s="14"/>
      <c r="Y164" s="14"/>
      <c r="Z164" s="14"/>
      <c r="AA164" s="14"/>
      <c r="AB164" s="14"/>
      <c r="AC164" s="14"/>
      <c r="AD164" s="14"/>
      <c r="AE164" s="14"/>
      <c r="AT164" s="203" t="s">
        <v>157</v>
      </c>
      <c r="AU164" s="203" t="s">
        <v>87</v>
      </c>
      <c r="AV164" s="14" t="s">
        <v>155</v>
      </c>
      <c r="AW164" s="14" t="s">
        <v>32</v>
      </c>
      <c r="AX164" s="14" t="s">
        <v>85</v>
      </c>
      <c r="AY164" s="203" t="s">
        <v>148</v>
      </c>
    </row>
    <row r="165" s="12" customFormat="1" ht="22.8" customHeight="1">
      <c r="A165" s="12"/>
      <c r="B165" s="166"/>
      <c r="C165" s="12"/>
      <c r="D165" s="167" t="s">
        <v>76</v>
      </c>
      <c r="E165" s="177" t="s">
        <v>168</v>
      </c>
      <c r="F165" s="177" t="s">
        <v>225</v>
      </c>
      <c r="G165" s="12"/>
      <c r="H165" s="12"/>
      <c r="I165" s="169"/>
      <c r="J165" s="178">
        <f>BK165</f>
        <v>0</v>
      </c>
      <c r="K165" s="12"/>
      <c r="L165" s="166"/>
      <c r="M165" s="171"/>
      <c r="N165" s="172"/>
      <c r="O165" s="172"/>
      <c r="P165" s="173">
        <f>SUM(P166:P191)</f>
        <v>0</v>
      </c>
      <c r="Q165" s="172"/>
      <c r="R165" s="173">
        <f>SUM(R166:R191)</f>
        <v>872.36854999999991</v>
      </c>
      <c r="S165" s="172"/>
      <c r="T165" s="174">
        <f>SUM(T166:T191)</f>
        <v>0</v>
      </c>
      <c r="U165" s="12"/>
      <c r="V165" s="12"/>
      <c r="W165" s="12"/>
      <c r="X165" s="12"/>
      <c r="Y165" s="12"/>
      <c r="Z165" s="12"/>
      <c r="AA165" s="12"/>
      <c r="AB165" s="12"/>
      <c r="AC165" s="12"/>
      <c r="AD165" s="12"/>
      <c r="AE165" s="12"/>
      <c r="AR165" s="167" t="s">
        <v>85</v>
      </c>
      <c r="AT165" s="175" t="s">
        <v>76</v>
      </c>
      <c r="AU165" s="175" t="s">
        <v>85</v>
      </c>
      <c r="AY165" s="167" t="s">
        <v>148</v>
      </c>
      <c r="BK165" s="176">
        <f>SUM(BK166:BK191)</f>
        <v>0</v>
      </c>
    </row>
    <row r="166" s="2" customFormat="1" ht="16.5" customHeight="1">
      <c r="A166" s="38"/>
      <c r="B166" s="179"/>
      <c r="C166" s="180" t="s">
        <v>218</v>
      </c>
      <c r="D166" s="180" t="s">
        <v>150</v>
      </c>
      <c r="E166" s="181" t="s">
        <v>652</v>
      </c>
      <c r="F166" s="182" t="s">
        <v>653</v>
      </c>
      <c r="G166" s="183" t="s">
        <v>153</v>
      </c>
      <c r="H166" s="184">
        <v>500</v>
      </c>
      <c r="I166" s="185"/>
      <c r="J166" s="186">
        <f>ROUND(I166*H166,2)</f>
        <v>0</v>
      </c>
      <c r="K166" s="182" t="s">
        <v>154</v>
      </c>
      <c r="L166" s="39"/>
      <c r="M166" s="187" t="s">
        <v>1</v>
      </c>
      <c r="N166" s="188" t="s">
        <v>42</v>
      </c>
      <c r="O166" s="77"/>
      <c r="P166" s="189">
        <f>O166*H166</f>
        <v>0</v>
      </c>
      <c r="Q166" s="189">
        <v>0.46000000000000002</v>
      </c>
      <c r="R166" s="189">
        <f>Q166*H166</f>
        <v>230</v>
      </c>
      <c r="S166" s="189">
        <v>0</v>
      </c>
      <c r="T166" s="190">
        <f>S166*H166</f>
        <v>0</v>
      </c>
      <c r="U166" s="38"/>
      <c r="V166" s="38"/>
      <c r="W166" s="38"/>
      <c r="X166" s="38"/>
      <c r="Y166" s="38"/>
      <c r="Z166" s="38"/>
      <c r="AA166" s="38"/>
      <c r="AB166" s="38"/>
      <c r="AC166" s="38"/>
      <c r="AD166" s="38"/>
      <c r="AE166" s="38"/>
      <c r="AR166" s="191" t="s">
        <v>155</v>
      </c>
      <c r="AT166" s="191" t="s">
        <v>150</v>
      </c>
      <c r="AU166" s="191" t="s">
        <v>87</v>
      </c>
      <c r="AY166" s="19" t="s">
        <v>148</v>
      </c>
      <c r="BE166" s="192">
        <f>IF(N166="základní",J166,0)</f>
        <v>0</v>
      </c>
      <c r="BF166" s="192">
        <f>IF(N166="snížená",J166,0)</f>
        <v>0</v>
      </c>
      <c r="BG166" s="192">
        <f>IF(N166="zákl. přenesená",J166,0)</f>
        <v>0</v>
      </c>
      <c r="BH166" s="192">
        <f>IF(N166="sníž. přenesená",J166,0)</f>
        <v>0</v>
      </c>
      <c r="BI166" s="192">
        <f>IF(N166="nulová",J166,0)</f>
        <v>0</v>
      </c>
      <c r="BJ166" s="19" t="s">
        <v>85</v>
      </c>
      <c r="BK166" s="192">
        <f>ROUND(I166*H166,2)</f>
        <v>0</v>
      </c>
      <c r="BL166" s="19" t="s">
        <v>155</v>
      </c>
      <c r="BM166" s="191" t="s">
        <v>654</v>
      </c>
    </row>
    <row r="167" s="13" customFormat="1">
      <c r="A167" s="13"/>
      <c r="B167" s="193"/>
      <c r="C167" s="13"/>
      <c r="D167" s="194" t="s">
        <v>157</v>
      </c>
      <c r="E167" s="195" t="s">
        <v>1</v>
      </c>
      <c r="F167" s="196" t="s">
        <v>650</v>
      </c>
      <c r="G167" s="13"/>
      <c r="H167" s="197">
        <v>500</v>
      </c>
      <c r="I167" s="198"/>
      <c r="J167" s="13"/>
      <c r="K167" s="13"/>
      <c r="L167" s="193"/>
      <c r="M167" s="199"/>
      <c r="N167" s="200"/>
      <c r="O167" s="200"/>
      <c r="P167" s="200"/>
      <c r="Q167" s="200"/>
      <c r="R167" s="200"/>
      <c r="S167" s="200"/>
      <c r="T167" s="201"/>
      <c r="U167" s="13"/>
      <c r="V167" s="13"/>
      <c r="W167" s="13"/>
      <c r="X167" s="13"/>
      <c r="Y167" s="13"/>
      <c r="Z167" s="13"/>
      <c r="AA167" s="13"/>
      <c r="AB167" s="13"/>
      <c r="AC167" s="13"/>
      <c r="AD167" s="13"/>
      <c r="AE167" s="13"/>
      <c r="AT167" s="195" t="s">
        <v>157</v>
      </c>
      <c r="AU167" s="195" t="s">
        <v>87</v>
      </c>
      <c r="AV167" s="13" t="s">
        <v>87</v>
      </c>
      <c r="AW167" s="13" t="s">
        <v>32</v>
      </c>
      <c r="AX167" s="13" t="s">
        <v>77</v>
      </c>
      <c r="AY167" s="195" t="s">
        <v>148</v>
      </c>
    </row>
    <row r="168" s="14" customFormat="1">
      <c r="A168" s="14"/>
      <c r="B168" s="202"/>
      <c r="C168" s="14"/>
      <c r="D168" s="194" t="s">
        <v>157</v>
      </c>
      <c r="E168" s="203" t="s">
        <v>1</v>
      </c>
      <c r="F168" s="204" t="s">
        <v>159</v>
      </c>
      <c r="G168" s="14"/>
      <c r="H168" s="205">
        <v>500</v>
      </c>
      <c r="I168" s="206"/>
      <c r="J168" s="14"/>
      <c r="K168" s="14"/>
      <c r="L168" s="202"/>
      <c r="M168" s="207"/>
      <c r="N168" s="208"/>
      <c r="O168" s="208"/>
      <c r="P168" s="208"/>
      <c r="Q168" s="208"/>
      <c r="R168" s="208"/>
      <c r="S168" s="208"/>
      <c r="T168" s="209"/>
      <c r="U168" s="14"/>
      <c r="V168" s="14"/>
      <c r="W168" s="14"/>
      <c r="X168" s="14"/>
      <c r="Y168" s="14"/>
      <c r="Z168" s="14"/>
      <c r="AA168" s="14"/>
      <c r="AB168" s="14"/>
      <c r="AC168" s="14"/>
      <c r="AD168" s="14"/>
      <c r="AE168" s="14"/>
      <c r="AT168" s="203" t="s">
        <v>157</v>
      </c>
      <c r="AU168" s="203" t="s">
        <v>87</v>
      </c>
      <c r="AV168" s="14" t="s">
        <v>155</v>
      </c>
      <c r="AW168" s="14" t="s">
        <v>32</v>
      </c>
      <c r="AX168" s="14" t="s">
        <v>85</v>
      </c>
      <c r="AY168" s="203" t="s">
        <v>148</v>
      </c>
    </row>
    <row r="169" s="2" customFormat="1" ht="16.5" customHeight="1">
      <c r="A169" s="38"/>
      <c r="B169" s="179"/>
      <c r="C169" s="180" t="s">
        <v>226</v>
      </c>
      <c r="D169" s="180" t="s">
        <v>150</v>
      </c>
      <c r="E169" s="181" t="s">
        <v>655</v>
      </c>
      <c r="F169" s="182" t="s">
        <v>656</v>
      </c>
      <c r="G169" s="183" t="s">
        <v>153</v>
      </c>
      <c r="H169" s="184">
        <v>1000</v>
      </c>
      <c r="I169" s="185"/>
      <c r="J169" s="186">
        <f>ROUND(I169*H169,2)</f>
        <v>0</v>
      </c>
      <c r="K169" s="182" t="s">
        <v>154</v>
      </c>
      <c r="L169" s="39"/>
      <c r="M169" s="187" t="s">
        <v>1</v>
      </c>
      <c r="N169" s="188" t="s">
        <v>42</v>
      </c>
      <c r="O169" s="77"/>
      <c r="P169" s="189">
        <f>O169*H169</f>
        <v>0</v>
      </c>
      <c r="Q169" s="189">
        <v>0.34499999999999997</v>
      </c>
      <c r="R169" s="189">
        <f>Q169*H169</f>
        <v>345</v>
      </c>
      <c r="S169" s="189">
        <v>0</v>
      </c>
      <c r="T169" s="190">
        <f>S169*H169</f>
        <v>0</v>
      </c>
      <c r="U169" s="38"/>
      <c r="V169" s="38"/>
      <c r="W169" s="38"/>
      <c r="X169" s="38"/>
      <c r="Y169" s="38"/>
      <c r="Z169" s="38"/>
      <c r="AA169" s="38"/>
      <c r="AB169" s="38"/>
      <c r="AC169" s="38"/>
      <c r="AD169" s="38"/>
      <c r="AE169" s="38"/>
      <c r="AR169" s="191" t="s">
        <v>155</v>
      </c>
      <c r="AT169" s="191" t="s">
        <v>150</v>
      </c>
      <c r="AU169" s="191" t="s">
        <v>87</v>
      </c>
      <c r="AY169" s="19" t="s">
        <v>148</v>
      </c>
      <c r="BE169" s="192">
        <f>IF(N169="základní",J169,0)</f>
        <v>0</v>
      </c>
      <c r="BF169" s="192">
        <f>IF(N169="snížená",J169,0)</f>
        <v>0</v>
      </c>
      <c r="BG169" s="192">
        <f>IF(N169="zákl. přenesená",J169,0)</f>
        <v>0</v>
      </c>
      <c r="BH169" s="192">
        <f>IF(N169="sníž. přenesená",J169,0)</f>
        <v>0</v>
      </c>
      <c r="BI169" s="192">
        <f>IF(N169="nulová",J169,0)</f>
        <v>0</v>
      </c>
      <c r="BJ169" s="19" t="s">
        <v>85</v>
      </c>
      <c r="BK169" s="192">
        <f>ROUND(I169*H169,2)</f>
        <v>0</v>
      </c>
      <c r="BL169" s="19" t="s">
        <v>155</v>
      </c>
      <c r="BM169" s="191" t="s">
        <v>657</v>
      </c>
    </row>
    <row r="170" s="13" customFormat="1">
      <c r="A170" s="13"/>
      <c r="B170" s="193"/>
      <c r="C170" s="13"/>
      <c r="D170" s="194" t="s">
        <v>157</v>
      </c>
      <c r="E170" s="195" t="s">
        <v>1</v>
      </c>
      <c r="F170" s="196" t="s">
        <v>658</v>
      </c>
      <c r="G170" s="13"/>
      <c r="H170" s="197">
        <v>1000</v>
      </c>
      <c r="I170" s="198"/>
      <c r="J170" s="13"/>
      <c r="K170" s="13"/>
      <c r="L170" s="193"/>
      <c r="M170" s="199"/>
      <c r="N170" s="200"/>
      <c r="O170" s="200"/>
      <c r="P170" s="200"/>
      <c r="Q170" s="200"/>
      <c r="R170" s="200"/>
      <c r="S170" s="200"/>
      <c r="T170" s="201"/>
      <c r="U170" s="13"/>
      <c r="V170" s="13"/>
      <c r="W170" s="13"/>
      <c r="X170" s="13"/>
      <c r="Y170" s="13"/>
      <c r="Z170" s="13"/>
      <c r="AA170" s="13"/>
      <c r="AB170" s="13"/>
      <c r="AC170" s="13"/>
      <c r="AD170" s="13"/>
      <c r="AE170" s="13"/>
      <c r="AT170" s="195" t="s">
        <v>157</v>
      </c>
      <c r="AU170" s="195" t="s">
        <v>87</v>
      </c>
      <c r="AV170" s="13" t="s">
        <v>87</v>
      </c>
      <c r="AW170" s="13" t="s">
        <v>32</v>
      </c>
      <c r="AX170" s="13" t="s">
        <v>77</v>
      </c>
      <c r="AY170" s="195" t="s">
        <v>148</v>
      </c>
    </row>
    <row r="171" s="14" customFormat="1">
      <c r="A171" s="14"/>
      <c r="B171" s="202"/>
      <c r="C171" s="14"/>
      <c r="D171" s="194" t="s">
        <v>157</v>
      </c>
      <c r="E171" s="203" t="s">
        <v>1</v>
      </c>
      <c r="F171" s="204" t="s">
        <v>159</v>
      </c>
      <c r="G171" s="14"/>
      <c r="H171" s="205">
        <v>1000</v>
      </c>
      <c r="I171" s="206"/>
      <c r="J171" s="14"/>
      <c r="K171" s="14"/>
      <c r="L171" s="202"/>
      <c r="M171" s="207"/>
      <c r="N171" s="208"/>
      <c r="O171" s="208"/>
      <c r="P171" s="208"/>
      <c r="Q171" s="208"/>
      <c r="R171" s="208"/>
      <c r="S171" s="208"/>
      <c r="T171" s="209"/>
      <c r="U171" s="14"/>
      <c r="V171" s="14"/>
      <c r="W171" s="14"/>
      <c r="X171" s="14"/>
      <c r="Y171" s="14"/>
      <c r="Z171" s="14"/>
      <c r="AA171" s="14"/>
      <c r="AB171" s="14"/>
      <c r="AC171" s="14"/>
      <c r="AD171" s="14"/>
      <c r="AE171" s="14"/>
      <c r="AT171" s="203" t="s">
        <v>157</v>
      </c>
      <c r="AU171" s="203" t="s">
        <v>87</v>
      </c>
      <c r="AV171" s="14" t="s">
        <v>155</v>
      </c>
      <c r="AW171" s="14" t="s">
        <v>32</v>
      </c>
      <c r="AX171" s="14" t="s">
        <v>85</v>
      </c>
      <c r="AY171" s="203" t="s">
        <v>148</v>
      </c>
    </row>
    <row r="172" s="2" customFormat="1" ht="16.5" customHeight="1">
      <c r="A172" s="38"/>
      <c r="B172" s="179"/>
      <c r="C172" s="180" t="s">
        <v>231</v>
      </c>
      <c r="D172" s="180" t="s">
        <v>150</v>
      </c>
      <c r="E172" s="181" t="s">
        <v>659</v>
      </c>
      <c r="F172" s="182" t="s">
        <v>660</v>
      </c>
      <c r="G172" s="183" t="s">
        <v>153</v>
      </c>
      <c r="H172" s="184">
        <v>90</v>
      </c>
      <c r="I172" s="185"/>
      <c r="J172" s="186">
        <f>ROUND(I172*H172,2)</f>
        <v>0</v>
      </c>
      <c r="K172" s="182" t="s">
        <v>154</v>
      </c>
      <c r="L172" s="39"/>
      <c r="M172" s="187" t="s">
        <v>1</v>
      </c>
      <c r="N172" s="188" t="s">
        <v>42</v>
      </c>
      <c r="O172" s="77"/>
      <c r="P172" s="189">
        <f>O172*H172</f>
        <v>0</v>
      </c>
      <c r="Q172" s="189">
        <v>0.21099999999999999</v>
      </c>
      <c r="R172" s="189">
        <f>Q172*H172</f>
        <v>18.989999999999998</v>
      </c>
      <c r="S172" s="189">
        <v>0</v>
      </c>
      <c r="T172" s="190">
        <f>S172*H172</f>
        <v>0</v>
      </c>
      <c r="U172" s="38"/>
      <c r="V172" s="38"/>
      <c r="W172" s="38"/>
      <c r="X172" s="38"/>
      <c r="Y172" s="38"/>
      <c r="Z172" s="38"/>
      <c r="AA172" s="38"/>
      <c r="AB172" s="38"/>
      <c r="AC172" s="38"/>
      <c r="AD172" s="38"/>
      <c r="AE172" s="38"/>
      <c r="AR172" s="191" t="s">
        <v>155</v>
      </c>
      <c r="AT172" s="191" t="s">
        <v>150</v>
      </c>
      <c r="AU172" s="191" t="s">
        <v>87</v>
      </c>
      <c r="AY172" s="19" t="s">
        <v>148</v>
      </c>
      <c r="BE172" s="192">
        <f>IF(N172="základní",J172,0)</f>
        <v>0</v>
      </c>
      <c r="BF172" s="192">
        <f>IF(N172="snížená",J172,0)</f>
        <v>0</v>
      </c>
      <c r="BG172" s="192">
        <f>IF(N172="zákl. přenesená",J172,0)</f>
        <v>0</v>
      </c>
      <c r="BH172" s="192">
        <f>IF(N172="sníž. přenesená",J172,0)</f>
        <v>0</v>
      </c>
      <c r="BI172" s="192">
        <f>IF(N172="nulová",J172,0)</f>
        <v>0</v>
      </c>
      <c r="BJ172" s="19" t="s">
        <v>85</v>
      </c>
      <c r="BK172" s="192">
        <f>ROUND(I172*H172,2)</f>
        <v>0</v>
      </c>
      <c r="BL172" s="19" t="s">
        <v>155</v>
      </c>
      <c r="BM172" s="191" t="s">
        <v>661</v>
      </c>
    </row>
    <row r="173" s="13" customFormat="1">
      <c r="A173" s="13"/>
      <c r="B173" s="193"/>
      <c r="C173" s="13"/>
      <c r="D173" s="194" t="s">
        <v>157</v>
      </c>
      <c r="E173" s="195" t="s">
        <v>1</v>
      </c>
      <c r="F173" s="196" t="s">
        <v>662</v>
      </c>
      <c r="G173" s="13"/>
      <c r="H173" s="197">
        <v>90</v>
      </c>
      <c r="I173" s="198"/>
      <c r="J173" s="13"/>
      <c r="K173" s="13"/>
      <c r="L173" s="193"/>
      <c r="M173" s="199"/>
      <c r="N173" s="200"/>
      <c r="O173" s="200"/>
      <c r="P173" s="200"/>
      <c r="Q173" s="200"/>
      <c r="R173" s="200"/>
      <c r="S173" s="200"/>
      <c r="T173" s="201"/>
      <c r="U173" s="13"/>
      <c r="V173" s="13"/>
      <c r="W173" s="13"/>
      <c r="X173" s="13"/>
      <c r="Y173" s="13"/>
      <c r="Z173" s="13"/>
      <c r="AA173" s="13"/>
      <c r="AB173" s="13"/>
      <c r="AC173" s="13"/>
      <c r="AD173" s="13"/>
      <c r="AE173" s="13"/>
      <c r="AT173" s="195" t="s">
        <v>157</v>
      </c>
      <c r="AU173" s="195" t="s">
        <v>87</v>
      </c>
      <c r="AV173" s="13" t="s">
        <v>87</v>
      </c>
      <c r="AW173" s="13" t="s">
        <v>32</v>
      </c>
      <c r="AX173" s="13" t="s">
        <v>77</v>
      </c>
      <c r="AY173" s="195" t="s">
        <v>148</v>
      </c>
    </row>
    <row r="174" s="14" customFormat="1">
      <c r="A174" s="14"/>
      <c r="B174" s="202"/>
      <c r="C174" s="14"/>
      <c r="D174" s="194" t="s">
        <v>157</v>
      </c>
      <c r="E174" s="203" t="s">
        <v>1</v>
      </c>
      <c r="F174" s="204" t="s">
        <v>159</v>
      </c>
      <c r="G174" s="14"/>
      <c r="H174" s="205">
        <v>90</v>
      </c>
      <c r="I174" s="206"/>
      <c r="J174" s="14"/>
      <c r="K174" s="14"/>
      <c r="L174" s="202"/>
      <c r="M174" s="207"/>
      <c r="N174" s="208"/>
      <c r="O174" s="208"/>
      <c r="P174" s="208"/>
      <c r="Q174" s="208"/>
      <c r="R174" s="208"/>
      <c r="S174" s="208"/>
      <c r="T174" s="209"/>
      <c r="U174" s="14"/>
      <c r="V174" s="14"/>
      <c r="W174" s="14"/>
      <c r="X174" s="14"/>
      <c r="Y174" s="14"/>
      <c r="Z174" s="14"/>
      <c r="AA174" s="14"/>
      <c r="AB174" s="14"/>
      <c r="AC174" s="14"/>
      <c r="AD174" s="14"/>
      <c r="AE174" s="14"/>
      <c r="AT174" s="203" t="s">
        <v>157</v>
      </c>
      <c r="AU174" s="203" t="s">
        <v>87</v>
      </c>
      <c r="AV174" s="14" t="s">
        <v>155</v>
      </c>
      <c r="AW174" s="14" t="s">
        <v>32</v>
      </c>
      <c r="AX174" s="14" t="s">
        <v>85</v>
      </c>
      <c r="AY174" s="203" t="s">
        <v>148</v>
      </c>
    </row>
    <row r="175" s="2" customFormat="1" ht="16.5" customHeight="1">
      <c r="A175" s="38"/>
      <c r="B175" s="179"/>
      <c r="C175" s="180" t="s">
        <v>235</v>
      </c>
      <c r="D175" s="180" t="s">
        <v>150</v>
      </c>
      <c r="E175" s="181" t="s">
        <v>663</v>
      </c>
      <c r="F175" s="182" t="s">
        <v>664</v>
      </c>
      <c r="G175" s="183" t="s">
        <v>153</v>
      </c>
      <c r="H175" s="184">
        <v>90</v>
      </c>
      <c r="I175" s="185"/>
      <c r="J175" s="186">
        <f>ROUND(I175*H175,2)</f>
        <v>0</v>
      </c>
      <c r="K175" s="182" t="s">
        <v>154</v>
      </c>
      <c r="L175" s="39"/>
      <c r="M175" s="187" t="s">
        <v>1</v>
      </c>
      <c r="N175" s="188" t="s">
        <v>42</v>
      </c>
      <c r="O175" s="77"/>
      <c r="P175" s="189">
        <f>O175*H175</f>
        <v>0</v>
      </c>
      <c r="Q175" s="189">
        <v>0.0060099999999999997</v>
      </c>
      <c r="R175" s="189">
        <f>Q175*H175</f>
        <v>0.54089999999999994</v>
      </c>
      <c r="S175" s="189">
        <v>0</v>
      </c>
      <c r="T175" s="190">
        <f>S175*H175</f>
        <v>0</v>
      </c>
      <c r="U175" s="38"/>
      <c r="V175" s="38"/>
      <c r="W175" s="38"/>
      <c r="X175" s="38"/>
      <c r="Y175" s="38"/>
      <c r="Z175" s="38"/>
      <c r="AA175" s="38"/>
      <c r="AB175" s="38"/>
      <c r="AC175" s="38"/>
      <c r="AD175" s="38"/>
      <c r="AE175" s="38"/>
      <c r="AR175" s="191" t="s">
        <v>155</v>
      </c>
      <c r="AT175" s="191" t="s">
        <v>150</v>
      </c>
      <c r="AU175" s="191" t="s">
        <v>87</v>
      </c>
      <c r="AY175" s="19" t="s">
        <v>148</v>
      </c>
      <c r="BE175" s="192">
        <f>IF(N175="základní",J175,0)</f>
        <v>0</v>
      </c>
      <c r="BF175" s="192">
        <f>IF(N175="snížená",J175,0)</f>
        <v>0</v>
      </c>
      <c r="BG175" s="192">
        <f>IF(N175="zákl. přenesená",J175,0)</f>
        <v>0</v>
      </c>
      <c r="BH175" s="192">
        <f>IF(N175="sníž. přenesená",J175,0)</f>
        <v>0</v>
      </c>
      <c r="BI175" s="192">
        <f>IF(N175="nulová",J175,0)</f>
        <v>0</v>
      </c>
      <c r="BJ175" s="19" t="s">
        <v>85</v>
      </c>
      <c r="BK175" s="192">
        <f>ROUND(I175*H175,2)</f>
        <v>0</v>
      </c>
      <c r="BL175" s="19" t="s">
        <v>155</v>
      </c>
      <c r="BM175" s="191" t="s">
        <v>665</v>
      </c>
    </row>
    <row r="176" s="13" customFormat="1">
      <c r="A176" s="13"/>
      <c r="B176" s="193"/>
      <c r="C176" s="13"/>
      <c r="D176" s="194" t="s">
        <v>157</v>
      </c>
      <c r="E176" s="195" t="s">
        <v>1</v>
      </c>
      <c r="F176" s="196" t="s">
        <v>662</v>
      </c>
      <c r="G176" s="13"/>
      <c r="H176" s="197">
        <v>90</v>
      </c>
      <c r="I176" s="198"/>
      <c r="J176" s="13"/>
      <c r="K176" s="13"/>
      <c r="L176" s="193"/>
      <c r="M176" s="199"/>
      <c r="N176" s="200"/>
      <c r="O176" s="200"/>
      <c r="P176" s="200"/>
      <c r="Q176" s="200"/>
      <c r="R176" s="200"/>
      <c r="S176" s="200"/>
      <c r="T176" s="201"/>
      <c r="U176" s="13"/>
      <c r="V176" s="13"/>
      <c r="W176" s="13"/>
      <c r="X176" s="13"/>
      <c r="Y176" s="13"/>
      <c r="Z176" s="13"/>
      <c r="AA176" s="13"/>
      <c r="AB176" s="13"/>
      <c r="AC176" s="13"/>
      <c r="AD176" s="13"/>
      <c r="AE176" s="13"/>
      <c r="AT176" s="195" t="s">
        <v>157</v>
      </c>
      <c r="AU176" s="195" t="s">
        <v>87</v>
      </c>
      <c r="AV176" s="13" t="s">
        <v>87</v>
      </c>
      <c r="AW176" s="13" t="s">
        <v>32</v>
      </c>
      <c r="AX176" s="13" t="s">
        <v>77</v>
      </c>
      <c r="AY176" s="195" t="s">
        <v>148</v>
      </c>
    </row>
    <row r="177" s="14" customFormat="1">
      <c r="A177" s="14"/>
      <c r="B177" s="202"/>
      <c r="C177" s="14"/>
      <c r="D177" s="194" t="s">
        <v>157</v>
      </c>
      <c r="E177" s="203" t="s">
        <v>1</v>
      </c>
      <c r="F177" s="204" t="s">
        <v>159</v>
      </c>
      <c r="G177" s="14"/>
      <c r="H177" s="205">
        <v>90</v>
      </c>
      <c r="I177" s="206"/>
      <c r="J177" s="14"/>
      <c r="K177" s="14"/>
      <c r="L177" s="202"/>
      <c r="M177" s="207"/>
      <c r="N177" s="208"/>
      <c r="O177" s="208"/>
      <c r="P177" s="208"/>
      <c r="Q177" s="208"/>
      <c r="R177" s="208"/>
      <c r="S177" s="208"/>
      <c r="T177" s="209"/>
      <c r="U177" s="14"/>
      <c r="V177" s="14"/>
      <c r="W177" s="14"/>
      <c r="X177" s="14"/>
      <c r="Y177" s="14"/>
      <c r="Z177" s="14"/>
      <c r="AA177" s="14"/>
      <c r="AB177" s="14"/>
      <c r="AC177" s="14"/>
      <c r="AD177" s="14"/>
      <c r="AE177" s="14"/>
      <c r="AT177" s="203" t="s">
        <v>157</v>
      </c>
      <c r="AU177" s="203" t="s">
        <v>87</v>
      </c>
      <c r="AV177" s="14" t="s">
        <v>155</v>
      </c>
      <c r="AW177" s="14" t="s">
        <v>32</v>
      </c>
      <c r="AX177" s="14" t="s">
        <v>85</v>
      </c>
      <c r="AY177" s="203" t="s">
        <v>148</v>
      </c>
    </row>
    <row r="178" s="2" customFormat="1" ht="16.5" customHeight="1">
      <c r="A178" s="38"/>
      <c r="B178" s="179"/>
      <c r="C178" s="180" t="s">
        <v>240</v>
      </c>
      <c r="D178" s="180" t="s">
        <v>150</v>
      </c>
      <c r="E178" s="181" t="s">
        <v>666</v>
      </c>
      <c r="F178" s="182" t="s">
        <v>667</v>
      </c>
      <c r="G178" s="183" t="s">
        <v>153</v>
      </c>
      <c r="H178" s="184">
        <v>585</v>
      </c>
      <c r="I178" s="185"/>
      <c r="J178" s="186">
        <f>ROUND(I178*H178,2)</f>
        <v>0</v>
      </c>
      <c r="K178" s="182" t="s">
        <v>154</v>
      </c>
      <c r="L178" s="39"/>
      <c r="M178" s="187" t="s">
        <v>1</v>
      </c>
      <c r="N178" s="188" t="s">
        <v>42</v>
      </c>
      <c r="O178" s="77"/>
      <c r="P178" s="189">
        <f>O178*H178</f>
        <v>0</v>
      </c>
      <c r="Q178" s="189">
        <v>0.00040999999999999999</v>
      </c>
      <c r="R178" s="189">
        <f>Q178*H178</f>
        <v>0.23985000000000001</v>
      </c>
      <c r="S178" s="189">
        <v>0</v>
      </c>
      <c r="T178" s="190">
        <f>S178*H178</f>
        <v>0</v>
      </c>
      <c r="U178" s="38"/>
      <c r="V178" s="38"/>
      <c r="W178" s="38"/>
      <c r="X178" s="38"/>
      <c r="Y178" s="38"/>
      <c r="Z178" s="38"/>
      <c r="AA178" s="38"/>
      <c r="AB178" s="38"/>
      <c r="AC178" s="38"/>
      <c r="AD178" s="38"/>
      <c r="AE178" s="38"/>
      <c r="AR178" s="191" t="s">
        <v>155</v>
      </c>
      <c r="AT178" s="191" t="s">
        <v>150</v>
      </c>
      <c r="AU178" s="191" t="s">
        <v>87</v>
      </c>
      <c r="AY178" s="19" t="s">
        <v>148</v>
      </c>
      <c r="BE178" s="192">
        <f>IF(N178="základní",J178,0)</f>
        <v>0</v>
      </c>
      <c r="BF178" s="192">
        <f>IF(N178="snížená",J178,0)</f>
        <v>0</v>
      </c>
      <c r="BG178" s="192">
        <f>IF(N178="zákl. přenesená",J178,0)</f>
        <v>0</v>
      </c>
      <c r="BH178" s="192">
        <f>IF(N178="sníž. přenesená",J178,0)</f>
        <v>0</v>
      </c>
      <c r="BI178" s="192">
        <f>IF(N178="nulová",J178,0)</f>
        <v>0</v>
      </c>
      <c r="BJ178" s="19" t="s">
        <v>85</v>
      </c>
      <c r="BK178" s="192">
        <f>ROUND(I178*H178,2)</f>
        <v>0</v>
      </c>
      <c r="BL178" s="19" t="s">
        <v>155</v>
      </c>
      <c r="BM178" s="191" t="s">
        <v>668</v>
      </c>
    </row>
    <row r="179" s="13" customFormat="1">
      <c r="A179" s="13"/>
      <c r="B179" s="193"/>
      <c r="C179" s="13"/>
      <c r="D179" s="194" t="s">
        <v>157</v>
      </c>
      <c r="E179" s="195" t="s">
        <v>1</v>
      </c>
      <c r="F179" s="196" t="s">
        <v>669</v>
      </c>
      <c r="G179" s="13"/>
      <c r="H179" s="197">
        <v>585</v>
      </c>
      <c r="I179" s="198"/>
      <c r="J179" s="13"/>
      <c r="K179" s="13"/>
      <c r="L179" s="193"/>
      <c r="M179" s="199"/>
      <c r="N179" s="200"/>
      <c r="O179" s="200"/>
      <c r="P179" s="200"/>
      <c r="Q179" s="200"/>
      <c r="R179" s="200"/>
      <c r="S179" s="200"/>
      <c r="T179" s="201"/>
      <c r="U179" s="13"/>
      <c r="V179" s="13"/>
      <c r="W179" s="13"/>
      <c r="X179" s="13"/>
      <c r="Y179" s="13"/>
      <c r="Z179" s="13"/>
      <c r="AA179" s="13"/>
      <c r="AB179" s="13"/>
      <c r="AC179" s="13"/>
      <c r="AD179" s="13"/>
      <c r="AE179" s="13"/>
      <c r="AT179" s="195" t="s">
        <v>157</v>
      </c>
      <c r="AU179" s="195" t="s">
        <v>87</v>
      </c>
      <c r="AV179" s="13" t="s">
        <v>87</v>
      </c>
      <c r="AW179" s="13" t="s">
        <v>32</v>
      </c>
      <c r="AX179" s="13" t="s">
        <v>77</v>
      </c>
      <c r="AY179" s="195" t="s">
        <v>148</v>
      </c>
    </row>
    <row r="180" s="14" customFormat="1">
      <c r="A180" s="14"/>
      <c r="B180" s="202"/>
      <c r="C180" s="14"/>
      <c r="D180" s="194" t="s">
        <v>157</v>
      </c>
      <c r="E180" s="203" t="s">
        <v>1</v>
      </c>
      <c r="F180" s="204" t="s">
        <v>159</v>
      </c>
      <c r="G180" s="14"/>
      <c r="H180" s="205">
        <v>585</v>
      </c>
      <c r="I180" s="206"/>
      <c r="J180" s="14"/>
      <c r="K180" s="14"/>
      <c r="L180" s="202"/>
      <c r="M180" s="207"/>
      <c r="N180" s="208"/>
      <c r="O180" s="208"/>
      <c r="P180" s="208"/>
      <c r="Q180" s="208"/>
      <c r="R180" s="208"/>
      <c r="S180" s="208"/>
      <c r="T180" s="209"/>
      <c r="U180" s="14"/>
      <c r="V180" s="14"/>
      <c r="W180" s="14"/>
      <c r="X180" s="14"/>
      <c r="Y180" s="14"/>
      <c r="Z180" s="14"/>
      <c r="AA180" s="14"/>
      <c r="AB180" s="14"/>
      <c r="AC180" s="14"/>
      <c r="AD180" s="14"/>
      <c r="AE180" s="14"/>
      <c r="AT180" s="203" t="s">
        <v>157</v>
      </c>
      <c r="AU180" s="203" t="s">
        <v>87</v>
      </c>
      <c r="AV180" s="14" t="s">
        <v>155</v>
      </c>
      <c r="AW180" s="14" t="s">
        <v>32</v>
      </c>
      <c r="AX180" s="14" t="s">
        <v>85</v>
      </c>
      <c r="AY180" s="203" t="s">
        <v>148</v>
      </c>
    </row>
    <row r="181" s="2" customFormat="1" ht="16.5" customHeight="1">
      <c r="A181" s="38"/>
      <c r="B181" s="179"/>
      <c r="C181" s="180" t="s">
        <v>244</v>
      </c>
      <c r="D181" s="180" t="s">
        <v>150</v>
      </c>
      <c r="E181" s="181" t="s">
        <v>670</v>
      </c>
      <c r="F181" s="182" t="s">
        <v>671</v>
      </c>
      <c r="G181" s="183" t="s">
        <v>153</v>
      </c>
      <c r="H181" s="184">
        <v>495</v>
      </c>
      <c r="I181" s="185"/>
      <c r="J181" s="186">
        <f>ROUND(I181*H181,2)</f>
        <v>0</v>
      </c>
      <c r="K181" s="182" t="s">
        <v>154</v>
      </c>
      <c r="L181" s="39"/>
      <c r="M181" s="187" t="s">
        <v>1</v>
      </c>
      <c r="N181" s="188" t="s">
        <v>42</v>
      </c>
      <c r="O181" s="77"/>
      <c r="P181" s="189">
        <f>O181*H181</f>
        <v>0</v>
      </c>
      <c r="Q181" s="189">
        <v>0.12966</v>
      </c>
      <c r="R181" s="189">
        <f>Q181*H181</f>
        <v>64.181699999999992</v>
      </c>
      <c r="S181" s="189">
        <v>0</v>
      </c>
      <c r="T181" s="190">
        <f>S181*H181</f>
        <v>0</v>
      </c>
      <c r="U181" s="38"/>
      <c r="V181" s="38"/>
      <c r="W181" s="38"/>
      <c r="X181" s="38"/>
      <c r="Y181" s="38"/>
      <c r="Z181" s="38"/>
      <c r="AA181" s="38"/>
      <c r="AB181" s="38"/>
      <c r="AC181" s="38"/>
      <c r="AD181" s="38"/>
      <c r="AE181" s="38"/>
      <c r="AR181" s="191" t="s">
        <v>155</v>
      </c>
      <c r="AT181" s="191" t="s">
        <v>150</v>
      </c>
      <c r="AU181" s="191" t="s">
        <v>87</v>
      </c>
      <c r="AY181" s="19" t="s">
        <v>148</v>
      </c>
      <c r="BE181" s="192">
        <f>IF(N181="základní",J181,0)</f>
        <v>0</v>
      </c>
      <c r="BF181" s="192">
        <f>IF(N181="snížená",J181,0)</f>
        <v>0</v>
      </c>
      <c r="BG181" s="192">
        <f>IF(N181="zákl. přenesená",J181,0)</f>
        <v>0</v>
      </c>
      <c r="BH181" s="192">
        <f>IF(N181="sníž. přenesená",J181,0)</f>
        <v>0</v>
      </c>
      <c r="BI181" s="192">
        <f>IF(N181="nulová",J181,0)</f>
        <v>0</v>
      </c>
      <c r="BJ181" s="19" t="s">
        <v>85</v>
      </c>
      <c r="BK181" s="192">
        <f>ROUND(I181*H181,2)</f>
        <v>0</v>
      </c>
      <c r="BL181" s="19" t="s">
        <v>155</v>
      </c>
      <c r="BM181" s="191" t="s">
        <v>672</v>
      </c>
    </row>
    <row r="182" s="13" customFormat="1">
      <c r="A182" s="13"/>
      <c r="B182" s="193"/>
      <c r="C182" s="13"/>
      <c r="D182" s="194" t="s">
        <v>157</v>
      </c>
      <c r="E182" s="195" t="s">
        <v>1</v>
      </c>
      <c r="F182" s="196" t="s">
        <v>673</v>
      </c>
      <c r="G182" s="13"/>
      <c r="H182" s="197">
        <v>495</v>
      </c>
      <c r="I182" s="198"/>
      <c r="J182" s="13"/>
      <c r="K182" s="13"/>
      <c r="L182" s="193"/>
      <c r="M182" s="199"/>
      <c r="N182" s="200"/>
      <c r="O182" s="200"/>
      <c r="P182" s="200"/>
      <c r="Q182" s="200"/>
      <c r="R182" s="200"/>
      <c r="S182" s="200"/>
      <c r="T182" s="201"/>
      <c r="U182" s="13"/>
      <c r="V182" s="13"/>
      <c r="W182" s="13"/>
      <c r="X182" s="13"/>
      <c r="Y182" s="13"/>
      <c r="Z182" s="13"/>
      <c r="AA182" s="13"/>
      <c r="AB182" s="13"/>
      <c r="AC182" s="13"/>
      <c r="AD182" s="13"/>
      <c r="AE182" s="13"/>
      <c r="AT182" s="195" t="s">
        <v>157</v>
      </c>
      <c r="AU182" s="195" t="s">
        <v>87</v>
      </c>
      <c r="AV182" s="13" t="s">
        <v>87</v>
      </c>
      <c r="AW182" s="13" t="s">
        <v>32</v>
      </c>
      <c r="AX182" s="13" t="s">
        <v>77</v>
      </c>
      <c r="AY182" s="195" t="s">
        <v>148</v>
      </c>
    </row>
    <row r="183" s="14" customFormat="1">
      <c r="A183" s="14"/>
      <c r="B183" s="202"/>
      <c r="C183" s="14"/>
      <c r="D183" s="194" t="s">
        <v>157</v>
      </c>
      <c r="E183" s="203" t="s">
        <v>1</v>
      </c>
      <c r="F183" s="204" t="s">
        <v>159</v>
      </c>
      <c r="G183" s="14"/>
      <c r="H183" s="205">
        <v>495</v>
      </c>
      <c r="I183" s="206"/>
      <c r="J183" s="14"/>
      <c r="K183" s="14"/>
      <c r="L183" s="202"/>
      <c r="M183" s="207"/>
      <c r="N183" s="208"/>
      <c r="O183" s="208"/>
      <c r="P183" s="208"/>
      <c r="Q183" s="208"/>
      <c r="R183" s="208"/>
      <c r="S183" s="208"/>
      <c r="T183" s="209"/>
      <c r="U183" s="14"/>
      <c r="V183" s="14"/>
      <c r="W183" s="14"/>
      <c r="X183" s="14"/>
      <c r="Y183" s="14"/>
      <c r="Z183" s="14"/>
      <c r="AA183" s="14"/>
      <c r="AB183" s="14"/>
      <c r="AC183" s="14"/>
      <c r="AD183" s="14"/>
      <c r="AE183" s="14"/>
      <c r="AT183" s="203" t="s">
        <v>157</v>
      </c>
      <c r="AU183" s="203" t="s">
        <v>87</v>
      </c>
      <c r="AV183" s="14" t="s">
        <v>155</v>
      </c>
      <c r="AW183" s="14" t="s">
        <v>32</v>
      </c>
      <c r="AX183" s="14" t="s">
        <v>85</v>
      </c>
      <c r="AY183" s="203" t="s">
        <v>148</v>
      </c>
    </row>
    <row r="184" s="2" customFormat="1" ht="16.5" customHeight="1">
      <c r="A184" s="38"/>
      <c r="B184" s="179"/>
      <c r="C184" s="180" t="s">
        <v>249</v>
      </c>
      <c r="D184" s="180" t="s">
        <v>150</v>
      </c>
      <c r="E184" s="181" t="s">
        <v>674</v>
      </c>
      <c r="F184" s="182" t="s">
        <v>675</v>
      </c>
      <c r="G184" s="183" t="s">
        <v>153</v>
      </c>
      <c r="H184" s="184">
        <v>90</v>
      </c>
      <c r="I184" s="185"/>
      <c r="J184" s="186">
        <f>ROUND(I184*H184,2)</f>
        <v>0</v>
      </c>
      <c r="K184" s="182" t="s">
        <v>154</v>
      </c>
      <c r="L184" s="39"/>
      <c r="M184" s="187" t="s">
        <v>1</v>
      </c>
      <c r="N184" s="188" t="s">
        <v>42</v>
      </c>
      <c r="O184" s="77"/>
      <c r="P184" s="189">
        <f>O184*H184</f>
        <v>0</v>
      </c>
      <c r="Q184" s="189">
        <v>0.15559000000000001</v>
      </c>
      <c r="R184" s="189">
        <f>Q184*H184</f>
        <v>14.0031</v>
      </c>
      <c r="S184" s="189">
        <v>0</v>
      </c>
      <c r="T184" s="190">
        <f>S184*H184</f>
        <v>0</v>
      </c>
      <c r="U184" s="38"/>
      <c r="V184" s="38"/>
      <c r="W184" s="38"/>
      <c r="X184" s="38"/>
      <c r="Y184" s="38"/>
      <c r="Z184" s="38"/>
      <c r="AA184" s="38"/>
      <c r="AB184" s="38"/>
      <c r="AC184" s="38"/>
      <c r="AD184" s="38"/>
      <c r="AE184" s="38"/>
      <c r="AR184" s="191" t="s">
        <v>155</v>
      </c>
      <c r="AT184" s="191" t="s">
        <v>150</v>
      </c>
      <c r="AU184" s="191" t="s">
        <v>87</v>
      </c>
      <c r="AY184" s="19" t="s">
        <v>148</v>
      </c>
      <c r="BE184" s="192">
        <f>IF(N184="základní",J184,0)</f>
        <v>0</v>
      </c>
      <c r="BF184" s="192">
        <f>IF(N184="snížená",J184,0)</f>
        <v>0</v>
      </c>
      <c r="BG184" s="192">
        <f>IF(N184="zákl. přenesená",J184,0)</f>
        <v>0</v>
      </c>
      <c r="BH184" s="192">
        <f>IF(N184="sníž. přenesená",J184,0)</f>
        <v>0</v>
      </c>
      <c r="BI184" s="192">
        <f>IF(N184="nulová",J184,0)</f>
        <v>0</v>
      </c>
      <c r="BJ184" s="19" t="s">
        <v>85</v>
      </c>
      <c r="BK184" s="192">
        <f>ROUND(I184*H184,2)</f>
        <v>0</v>
      </c>
      <c r="BL184" s="19" t="s">
        <v>155</v>
      </c>
      <c r="BM184" s="191" t="s">
        <v>676</v>
      </c>
    </row>
    <row r="185" s="13" customFormat="1">
      <c r="A185" s="13"/>
      <c r="B185" s="193"/>
      <c r="C185" s="13"/>
      <c r="D185" s="194" t="s">
        <v>157</v>
      </c>
      <c r="E185" s="195" t="s">
        <v>1</v>
      </c>
      <c r="F185" s="196" t="s">
        <v>662</v>
      </c>
      <c r="G185" s="13"/>
      <c r="H185" s="197">
        <v>90</v>
      </c>
      <c r="I185" s="198"/>
      <c r="J185" s="13"/>
      <c r="K185" s="13"/>
      <c r="L185" s="193"/>
      <c r="M185" s="199"/>
      <c r="N185" s="200"/>
      <c r="O185" s="200"/>
      <c r="P185" s="200"/>
      <c r="Q185" s="200"/>
      <c r="R185" s="200"/>
      <c r="S185" s="200"/>
      <c r="T185" s="201"/>
      <c r="U185" s="13"/>
      <c r="V185" s="13"/>
      <c r="W185" s="13"/>
      <c r="X185" s="13"/>
      <c r="Y185" s="13"/>
      <c r="Z185" s="13"/>
      <c r="AA185" s="13"/>
      <c r="AB185" s="13"/>
      <c r="AC185" s="13"/>
      <c r="AD185" s="13"/>
      <c r="AE185" s="13"/>
      <c r="AT185" s="195" t="s">
        <v>157</v>
      </c>
      <c r="AU185" s="195" t="s">
        <v>87</v>
      </c>
      <c r="AV185" s="13" t="s">
        <v>87</v>
      </c>
      <c r="AW185" s="13" t="s">
        <v>32</v>
      </c>
      <c r="AX185" s="13" t="s">
        <v>77</v>
      </c>
      <c r="AY185" s="195" t="s">
        <v>148</v>
      </c>
    </row>
    <row r="186" s="14" customFormat="1">
      <c r="A186" s="14"/>
      <c r="B186" s="202"/>
      <c r="C186" s="14"/>
      <c r="D186" s="194" t="s">
        <v>157</v>
      </c>
      <c r="E186" s="203" t="s">
        <v>1</v>
      </c>
      <c r="F186" s="204" t="s">
        <v>159</v>
      </c>
      <c r="G186" s="14"/>
      <c r="H186" s="205">
        <v>90</v>
      </c>
      <c r="I186" s="206"/>
      <c r="J186" s="14"/>
      <c r="K186" s="14"/>
      <c r="L186" s="202"/>
      <c r="M186" s="207"/>
      <c r="N186" s="208"/>
      <c r="O186" s="208"/>
      <c r="P186" s="208"/>
      <c r="Q186" s="208"/>
      <c r="R186" s="208"/>
      <c r="S186" s="208"/>
      <c r="T186" s="209"/>
      <c r="U186" s="14"/>
      <c r="V186" s="14"/>
      <c r="W186" s="14"/>
      <c r="X186" s="14"/>
      <c r="Y186" s="14"/>
      <c r="Z186" s="14"/>
      <c r="AA186" s="14"/>
      <c r="AB186" s="14"/>
      <c r="AC186" s="14"/>
      <c r="AD186" s="14"/>
      <c r="AE186" s="14"/>
      <c r="AT186" s="203" t="s">
        <v>157</v>
      </c>
      <c r="AU186" s="203" t="s">
        <v>87</v>
      </c>
      <c r="AV186" s="14" t="s">
        <v>155</v>
      </c>
      <c r="AW186" s="14" t="s">
        <v>32</v>
      </c>
      <c r="AX186" s="14" t="s">
        <v>85</v>
      </c>
      <c r="AY186" s="203" t="s">
        <v>148</v>
      </c>
    </row>
    <row r="187" s="2" customFormat="1" ht="21.75" customHeight="1">
      <c r="A187" s="38"/>
      <c r="B187" s="179"/>
      <c r="C187" s="180" t="s">
        <v>7</v>
      </c>
      <c r="D187" s="180" t="s">
        <v>150</v>
      </c>
      <c r="E187" s="181" t="s">
        <v>677</v>
      </c>
      <c r="F187" s="182" t="s">
        <v>678</v>
      </c>
      <c r="G187" s="183" t="s">
        <v>153</v>
      </c>
      <c r="H187" s="184">
        <v>500</v>
      </c>
      <c r="I187" s="185"/>
      <c r="J187" s="186">
        <f>ROUND(I187*H187,2)</f>
        <v>0</v>
      </c>
      <c r="K187" s="182" t="s">
        <v>212</v>
      </c>
      <c r="L187" s="39"/>
      <c r="M187" s="187" t="s">
        <v>1</v>
      </c>
      <c r="N187" s="188" t="s">
        <v>42</v>
      </c>
      <c r="O187" s="77"/>
      <c r="P187" s="189">
        <f>O187*H187</f>
        <v>0</v>
      </c>
      <c r="Q187" s="189">
        <v>0.39861000000000002</v>
      </c>
      <c r="R187" s="189">
        <f>Q187*H187</f>
        <v>199.30500000000001</v>
      </c>
      <c r="S187" s="189">
        <v>0</v>
      </c>
      <c r="T187" s="190">
        <f>S187*H187</f>
        <v>0</v>
      </c>
      <c r="U187" s="38"/>
      <c r="V187" s="38"/>
      <c r="W187" s="38"/>
      <c r="X187" s="38"/>
      <c r="Y187" s="38"/>
      <c r="Z187" s="38"/>
      <c r="AA187" s="38"/>
      <c r="AB187" s="38"/>
      <c r="AC187" s="38"/>
      <c r="AD187" s="38"/>
      <c r="AE187" s="38"/>
      <c r="AR187" s="191" t="s">
        <v>155</v>
      </c>
      <c r="AT187" s="191" t="s">
        <v>150</v>
      </c>
      <c r="AU187" s="191" t="s">
        <v>87</v>
      </c>
      <c r="AY187" s="19" t="s">
        <v>148</v>
      </c>
      <c r="BE187" s="192">
        <f>IF(N187="základní",J187,0)</f>
        <v>0</v>
      </c>
      <c r="BF187" s="192">
        <f>IF(N187="snížená",J187,0)</f>
        <v>0</v>
      </c>
      <c r="BG187" s="192">
        <f>IF(N187="zákl. přenesená",J187,0)</f>
        <v>0</v>
      </c>
      <c r="BH187" s="192">
        <f>IF(N187="sníž. přenesená",J187,0)</f>
        <v>0</v>
      </c>
      <c r="BI187" s="192">
        <f>IF(N187="nulová",J187,0)</f>
        <v>0</v>
      </c>
      <c r="BJ187" s="19" t="s">
        <v>85</v>
      </c>
      <c r="BK187" s="192">
        <f>ROUND(I187*H187,2)</f>
        <v>0</v>
      </c>
      <c r="BL187" s="19" t="s">
        <v>155</v>
      </c>
      <c r="BM187" s="191" t="s">
        <v>679</v>
      </c>
    </row>
    <row r="188" s="2" customFormat="1">
      <c r="A188" s="38"/>
      <c r="B188" s="39"/>
      <c r="C188" s="38"/>
      <c r="D188" s="194" t="s">
        <v>183</v>
      </c>
      <c r="E188" s="38"/>
      <c r="F188" s="210" t="s">
        <v>680</v>
      </c>
      <c r="G188" s="38"/>
      <c r="H188" s="38"/>
      <c r="I188" s="211"/>
      <c r="J188" s="38"/>
      <c r="K188" s="38"/>
      <c r="L188" s="39"/>
      <c r="M188" s="212"/>
      <c r="N188" s="213"/>
      <c r="O188" s="77"/>
      <c r="P188" s="77"/>
      <c r="Q188" s="77"/>
      <c r="R188" s="77"/>
      <c r="S188" s="77"/>
      <c r="T188" s="78"/>
      <c r="U188" s="38"/>
      <c r="V188" s="38"/>
      <c r="W188" s="38"/>
      <c r="X188" s="38"/>
      <c r="Y188" s="38"/>
      <c r="Z188" s="38"/>
      <c r="AA188" s="38"/>
      <c r="AB188" s="38"/>
      <c r="AC188" s="38"/>
      <c r="AD188" s="38"/>
      <c r="AE188" s="38"/>
      <c r="AT188" s="19" t="s">
        <v>183</v>
      </c>
      <c r="AU188" s="19" t="s">
        <v>87</v>
      </c>
    </row>
    <row r="189" s="13" customFormat="1">
      <c r="A189" s="13"/>
      <c r="B189" s="193"/>
      <c r="C189" s="13"/>
      <c r="D189" s="194" t="s">
        <v>157</v>
      </c>
      <c r="E189" s="195" t="s">
        <v>1</v>
      </c>
      <c r="F189" s="196" t="s">
        <v>650</v>
      </c>
      <c r="G189" s="13"/>
      <c r="H189" s="197">
        <v>500</v>
      </c>
      <c r="I189" s="198"/>
      <c r="J189" s="13"/>
      <c r="K189" s="13"/>
      <c r="L189" s="193"/>
      <c r="M189" s="199"/>
      <c r="N189" s="200"/>
      <c r="O189" s="200"/>
      <c r="P189" s="200"/>
      <c r="Q189" s="200"/>
      <c r="R189" s="200"/>
      <c r="S189" s="200"/>
      <c r="T189" s="201"/>
      <c r="U189" s="13"/>
      <c r="V189" s="13"/>
      <c r="W189" s="13"/>
      <c r="X189" s="13"/>
      <c r="Y189" s="13"/>
      <c r="Z189" s="13"/>
      <c r="AA189" s="13"/>
      <c r="AB189" s="13"/>
      <c r="AC189" s="13"/>
      <c r="AD189" s="13"/>
      <c r="AE189" s="13"/>
      <c r="AT189" s="195" t="s">
        <v>157</v>
      </c>
      <c r="AU189" s="195" t="s">
        <v>87</v>
      </c>
      <c r="AV189" s="13" t="s">
        <v>87</v>
      </c>
      <c r="AW189" s="13" t="s">
        <v>32</v>
      </c>
      <c r="AX189" s="13" t="s">
        <v>77</v>
      </c>
      <c r="AY189" s="195" t="s">
        <v>148</v>
      </c>
    </row>
    <row r="190" s="14" customFormat="1">
      <c r="A190" s="14"/>
      <c r="B190" s="202"/>
      <c r="C190" s="14"/>
      <c r="D190" s="194" t="s">
        <v>157</v>
      </c>
      <c r="E190" s="203" t="s">
        <v>1</v>
      </c>
      <c r="F190" s="204" t="s">
        <v>159</v>
      </c>
      <c r="G190" s="14"/>
      <c r="H190" s="205">
        <v>500</v>
      </c>
      <c r="I190" s="206"/>
      <c r="J190" s="14"/>
      <c r="K190" s="14"/>
      <c r="L190" s="202"/>
      <c r="M190" s="207"/>
      <c r="N190" s="208"/>
      <c r="O190" s="208"/>
      <c r="P190" s="208"/>
      <c r="Q190" s="208"/>
      <c r="R190" s="208"/>
      <c r="S190" s="208"/>
      <c r="T190" s="209"/>
      <c r="U190" s="14"/>
      <c r="V190" s="14"/>
      <c r="W190" s="14"/>
      <c r="X190" s="14"/>
      <c r="Y190" s="14"/>
      <c r="Z190" s="14"/>
      <c r="AA190" s="14"/>
      <c r="AB190" s="14"/>
      <c r="AC190" s="14"/>
      <c r="AD190" s="14"/>
      <c r="AE190" s="14"/>
      <c r="AT190" s="203" t="s">
        <v>157</v>
      </c>
      <c r="AU190" s="203" t="s">
        <v>87</v>
      </c>
      <c r="AV190" s="14" t="s">
        <v>155</v>
      </c>
      <c r="AW190" s="14" t="s">
        <v>32</v>
      </c>
      <c r="AX190" s="14" t="s">
        <v>85</v>
      </c>
      <c r="AY190" s="203" t="s">
        <v>148</v>
      </c>
    </row>
    <row r="191" s="2" customFormat="1" ht="16.5" customHeight="1">
      <c r="A191" s="38"/>
      <c r="B191" s="179"/>
      <c r="C191" s="180" t="s">
        <v>258</v>
      </c>
      <c r="D191" s="180" t="s">
        <v>150</v>
      </c>
      <c r="E191" s="181" t="s">
        <v>264</v>
      </c>
      <c r="F191" s="182" t="s">
        <v>265</v>
      </c>
      <c r="G191" s="183" t="s">
        <v>181</v>
      </c>
      <c r="H191" s="184">
        <v>30</v>
      </c>
      <c r="I191" s="185"/>
      <c r="J191" s="186">
        <f>ROUND(I191*H191,2)</f>
        <v>0</v>
      </c>
      <c r="K191" s="182" t="s">
        <v>154</v>
      </c>
      <c r="L191" s="39"/>
      <c r="M191" s="187" t="s">
        <v>1</v>
      </c>
      <c r="N191" s="188" t="s">
        <v>42</v>
      </c>
      <c r="O191" s="77"/>
      <c r="P191" s="189">
        <f>O191*H191</f>
        <v>0</v>
      </c>
      <c r="Q191" s="189">
        <v>0.0035999999999999999</v>
      </c>
      <c r="R191" s="189">
        <f>Q191*H191</f>
        <v>0.108</v>
      </c>
      <c r="S191" s="189">
        <v>0</v>
      </c>
      <c r="T191" s="190">
        <f>S191*H191</f>
        <v>0</v>
      </c>
      <c r="U191" s="38"/>
      <c r="V191" s="38"/>
      <c r="W191" s="38"/>
      <c r="X191" s="38"/>
      <c r="Y191" s="38"/>
      <c r="Z191" s="38"/>
      <c r="AA191" s="38"/>
      <c r="AB191" s="38"/>
      <c r="AC191" s="38"/>
      <c r="AD191" s="38"/>
      <c r="AE191" s="38"/>
      <c r="AR191" s="191" t="s">
        <v>155</v>
      </c>
      <c r="AT191" s="191" t="s">
        <v>150</v>
      </c>
      <c r="AU191" s="191" t="s">
        <v>87</v>
      </c>
      <c r="AY191" s="19" t="s">
        <v>148</v>
      </c>
      <c r="BE191" s="192">
        <f>IF(N191="základní",J191,0)</f>
        <v>0</v>
      </c>
      <c r="BF191" s="192">
        <f>IF(N191="snížená",J191,0)</f>
        <v>0</v>
      </c>
      <c r="BG191" s="192">
        <f>IF(N191="zákl. přenesená",J191,0)</f>
        <v>0</v>
      </c>
      <c r="BH191" s="192">
        <f>IF(N191="sníž. přenesená",J191,0)</f>
        <v>0</v>
      </c>
      <c r="BI191" s="192">
        <f>IF(N191="nulová",J191,0)</f>
        <v>0</v>
      </c>
      <c r="BJ191" s="19" t="s">
        <v>85</v>
      </c>
      <c r="BK191" s="192">
        <f>ROUND(I191*H191,2)</f>
        <v>0</v>
      </c>
      <c r="BL191" s="19" t="s">
        <v>155</v>
      </c>
      <c r="BM191" s="191" t="s">
        <v>266</v>
      </c>
    </row>
    <row r="192" s="12" customFormat="1" ht="22.8" customHeight="1">
      <c r="A192" s="12"/>
      <c r="B192" s="166"/>
      <c r="C192" s="12"/>
      <c r="D192" s="167" t="s">
        <v>76</v>
      </c>
      <c r="E192" s="177" t="s">
        <v>192</v>
      </c>
      <c r="F192" s="177" t="s">
        <v>267</v>
      </c>
      <c r="G192" s="12"/>
      <c r="H192" s="12"/>
      <c r="I192" s="169"/>
      <c r="J192" s="178">
        <f>BK192</f>
        <v>0</v>
      </c>
      <c r="K192" s="12"/>
      <c r="L192" s="166"/>
      <c r="M192" s="171"/>
      <c r="N192" s="172"/>
      <c r="O192" s="172"/>
      <c r="P192" s="173">
        <f>P193+SUM(P194:P232)</f>
        <v>0</v>
      </c>
      <c r="Q192" s="172"/>
      <c r="R192" s="173">
        <f>R193+SUM(R194:R232)</f>
        <v>127.10925999999999</v>
      </c>
      <c r="S192" s="172"/>
      <c r="T192" s="174">
        <f>T193+SUM(T194:T232)</f>
        <v>9.9000000000000004</v>
      </c>
      <c r="U192" s="12"/>
      <c r="V192" s="12"/>
      <c r="W192" s="12"/>
      <c r="X192" s="12"/>
      <c r="Y192" s="12"/>
      <c r="Z192" s="12"/>
      <c r="AA192" s="12"/>
      <c r="AB192" s="12"/>
      <c r="AC192" s="12"/>
      <c r="AD192" s="12"/>
      <c r="AE192" s="12"/>
      <c r="AR192" s="167" t="s">
        <v>85</v>
      </c>
      <c r="AT192" s="175" t="s">
        <v>76</v>
      </c>
      <c r="AU192" s="175" t="s">
        <v>85</v>
      </c>
      <c r="AY192" s="167" t="s">
        <v>148</v>
      </c>
      <c r="BK192" s="176">
        <f>BK193+SUM(BK194:BK232)</f>
        <v>0</v>
      </c>
    </row>
    <row r="193" s="2" customFormat="1" ht="16.5" customHeight="1">
      <c r="A193" s="38"/>
      <c r="B193" s="179"/>
      <c r="C193" s="180" t="s">
        <v>263</v>
      </c>
      <c r="D193" s="180" t="s">
        <v>150</v>
      </c>
      <c r="E193" s="181" t="s">
        <v>269</v>
      </c>
      <c r="F193" s="182" t="s">
        <v>270</v>
      </c>
      <c r="G193" s="183" t="s">
        <v>181</v>
      </c>
      <c r="H193" s="184">
        <v>146</v>
      </c>
      <c r="I193" s="185"/>
      <c r="J193" s="186">
        <f>ROUND(I193*H193,2)</f>
        <v>0</v>
      </c>
      <c r="K193" s="182" t="s">
        <v>154</v>
      </c>
      <c r="L193" s="39"/>
      <c r="M193" s="187" t="s">
        <v>1</v>
      </c>
      <c r="N193" s="188" t="s">
        <v>42</v>
      </c>
      <c r="O193" s="77"/>
      <c r="P193" s="189">
        <f>O193*H193</f>
        <v>0</v>
      </c>
      <c r="Q193" s="189">
        <v>0.089779999999999999</v>
      </c>
      <c r="R193" s="189">
        <f>Q193*H193</f>
        <v>13.10788</v>
      </c>
      <c r="S193" s="189">
        <v>0</v>
      </c>
      <c r="T193" s="190">
        <f>S193*H193</f>
        <v>0</v>
      </c>
      <c r="U193" s="38"/>
      <c r="V193" s="38"/>
      <c r="W193" s="38"/>
      <c r="X193" s="38"/>
      <c r="Y193" s="38"/>
      <c r="Z193" s="38"/>
      <c r="AA193" s="38"/>
      <c r="AB193" s="38"/>
      <c r="AC193" s="38"/>
      <c r="AD193" s="38"/>
      <c r="AE193" s="38"/>
      <c r="AR193" s="191" t="s">
        <v>155</v>
      </c>
      <c r="AT193" s="191" t="s">
        <v>150</v>
      </c>
      <c r="AU193" s="191" t="s">
        <v>87</v>
      </c>
      <c r="AY193" s="19" t="s">
        <v>148</v>
      </c>
      <c r="BE193" s="192">
        <f>IF(N193="základní",J193,0)</f>
        <v>0</v>
      </c>
      <c r="BF193" s="192">
        <f>IF(N193="snížená",J193,0)</f>
        <v>0</v>
      </c>
      <c r="BG193" s="192">
        <f>IF(N193="zákl. přenesená",J193,0)</f>
        <v>0</v>
      </c>
      <c r="BH193" s="192">
        <f>IF(N193="sníž. přenesená",J193,0)</f>
        <v>0</v>
      </c>
      <c r="BI193" s="192">
        <f>IF(N193="nulová",J193,0)</f>
        <v>0</v>
      </c>
      <c r="BJ193" s="19" t="s">
        <v>85</v>
      </c>
      <c r="BK193" s="192">
        <f>ROUND(I193*H193,2)</f>
        <v>0</v>
      </c>
      <c r="BL193" s="19" t="s">
        <v>155</v>
      </c>
      <c r="BM193" s="191" t="s">
        <v>271</v>
      </c>
    </row>
    <row r="194" s="2" customFormat="1">
      <c r="A194" s="38"/>
      <c r="B194" s="39"/>
      <c r="C194" s="38"/>
      <c r="D194" s="194" t="s">
        <v>183</v>
      </c>
      <c r="E194" s="38"/>
      <c r="F194" s="210" t="s">
        <v>272</v>
      </c>
      <c r="G194" s="38"/>
      <c r="H194" s="38"/>
      <c r="I194" s="211"/>
      <c r="J194" s="38"/>
      <c r="K194" s="38"/>
      <c r="L194" s="39"/>
      <c r="M194" s="212"/>
      <c r="N194" s="213"/>
      <c r="O194" s="77"/>
      <c r="P194" s="77"/>
      <c r="Q194" s="77"/>
      <c r="R194" s="77"/>
      <c r="S194" s="77"/>
      <c r="T194" s="78"/>
      <c r="U194" s="38"/>
      <c r="V194" s="38"/>
      <c r="W194" s="38"/>
      <c r="X194" s="38"/>
      <c r="Y194" s="38"/>
      <c r="Z194" s="38"/>
      <c r="AA194" s="38"/>
      <c r="AB194" s="38"/>
      <c r="AC194" s="38"/>
      <c r="AD194" s="38"/>
      <c r="AE194" s="38"/>
      <c r="AT194" s="19" t="s">
        <v>183</v>
      </c>
      <c r="AU194" s="19" t="s">
        <v>87</v>
      </c>
    </row>
    <row r="195" s="13" customFormat="1">
      <c r="A195" s="13"/>
      <c r="B195" s="193"/>
      <c r="C195" s="13"/>
      <c r="D195" s="194" t="s">
        <v>157</v>
      </c>
      <c r="E195" s="195" t="s">
        <v>1</v>
      </c>
      <c r="F195" s="196" t="s">
        <v>681</v>
      </c>
      <c r="G195" s="13"/>
      <c r="H195" s="197">
        <v>146</v>
      </c>
      <c r="I195" s="198"/>
      <c r="J195" s="13"/>
      <c r="K195" s="13"/>
      <c r="L195" s="193"/>
      <c r="M195" s="199"/>
      <c r="N195" s="200"/>
      <c r="O195" s="200"/>
      <c r="P195" s="200"/>
      <c r="Q195" s="200"/>
      <c r="R195" s="200"/>
      <c r="S195" s="200"/>
      <c r="T195" s="201"/>
      <c r="U195" s="13"/>
      <c r="V195" s="13"/>
      <c r="W195" s="13"/>
      <c r="X195" s="13"/>
      <c r="Y195" s="13"/>
      <c r="Z195" s="13"/>
      <c r="AA195" s="13"/>
      <c r="AB195" s="13"/>
      <c r="AC195" s="13"/>
      <c r="AD195" s="13"/>
      <c r="AE195" s="13"/>
      <c r="AT195" s="195" t="s">
        <v>157</v>
      </c>
      <c r="AU195" s="195" t="s">
        <v>87</v>
      </c>
      <c r="AV195" s="13" t="s">
        <v>87</v>
      </c>
      <c r="AW195" s="13" t="s">
        <v>32</v>
      </c>
      <c r="AX195" s="13" t="s">
        <v>77</v>
      </c>
      <c r="AY195" s="195" t="s">
        <v>148</v>
      </c>
    </row>
    <row r="196" s="14" customFormat="1">
      <c r="A196" s="14"/>
      <c r="B196" s="202"/>
      <c r="C196" s="14"/>
      <c r="D196" s="194" t="s">
        <v>157</v>
      </c>
      <c r="E196" s="203" t="s">
        <v>1</v>
      </c>
      <c r="F196" s="204" t="s">
        <v>159</v>
      </c>
      <c r="G196" s="14"/>
      <c r="H196" s="205">
        <v>146</v>
      </c>
      <c r="I196" s="206"/>
      <c r="J196" s="14"/>
      <c r="K196" s="14"/>
      <c r="L196" s="202"/>
      <c r="M196" s="207"/>
      <c r="N196" s="208"/>
      <c r="O196" s="208"/>
      <c r="P196" s="208"/>
      <c r="Q196" s="208"/>
      <c r="R196" s="208"/>
      <c r="S196" s="208"/>
      <c r="T196" s="209"/>
      <c r="U196" s="14"/>
      <c r="V196" s="14"/>
      <c r="W196" s="14"/>
      <c r="X196" s="14"/>
      <c r="Y196" s="14"/>
      <c r="Z196" s="14"/>
      <c r="AA196" s="14"/>
      <c r="AB196" s="14"/>
      <c r="AC196" s="14"/>
      <c r="AD196" s="14"/>
      <c r="AE196" s="14"/>
      <c r="AT196" s="203" t="s">
        <v>157</v>
      </c>
      <c r="AU196" s="203" t="s">
        <v>87</v>
      </c>
      <c r="AV196" s="14" t="s">
        <v>155</v>
      </c>
      <c r="AW196" s="14" t="s">
        <v>32</v>
      </c>
      <c r="AX196" s="14" t="s">
        <v>85</v>
      </c>
      <c r="AY196" s="203" t="s">
        <v>148</v>
      </c>
    </row>
    <row r="197" s="2" customFormat="1" ht="16.5" customHeight="1">
      <c r="A197" s="38"/>
      <c r="B197" s="179"/>
      <c r="C197" s="180" t="s">
        <v>268</v>
      </c>
      <c r="D197" s="180" t="s">
        <v>150</v>
      </c>
      <c r="E197" s="181" t="s">
        <v>279</v>
      </c>
      <c r="F197" s="182" t="s">
        <v>280</v>
      </c>
      <c r="G197" s="183" t="s">
        <v>181</v>
      </c>
      <c r="H197" s="184">
        <v>160</v>
      </c>
      <c r="I197" s="185"/>
      <c r="J197" s="186">
        <f>ROUND(I197*H197,2)</f>
        <v>0</v>
      </c>
      <c r="K197" s="182" t="s">
        <v>154</v>
      </c>
      <c r="L197" s="39"/>
      <c r="M197" s="187" t="s">
        <v>1</v>
      </c>
      <c r="N197" s="188" t="s">
        <v>42</v>
      </c>
      <c r="O197" s="77"/>
      <c r="P197" s="189">
        <f>O197*H197</f>
        <v>0</v>
      </c>
      <c r="Q197" s="189">
        <v>0.16849</v>
      </c>
      <c r="R197" s="189">
        <f>Q197*H197</f>
        <v>26.958400000000001</v>
      </c>
      <c r="S197" s="189">
        <v>0</v>
      </c>
      <c r="T197" s="190">
        <f>S197*H197</f>
        <v>0</v>
      </c>
      <c r="U197" s="38"/>
      <c r="V197" s="38"/>
      <c r="W197" s="38"/>
      <c r="X197" s="38"/>
      <c r="Y197" s="38"/>
      <c r="Z197" s="38"/>
      <c r="AA197" s="38"/>
      <c r="AB197" s="38"/>
      <c r="AC197" s="38"/>
      <c r="AD197" s="38"/>
      <c r="AE197" s="38"/>
      <c r="AR197" s="191" t="s">
        <v>155</v>
      </c>
      <c r="AT197" s="191" t="s">
        <v>150</v>
      </c>
      <c r="AU197" s="191" t="s">
        <v>87</v>
      </c>
      <c r="AY197" s="19" t="s">
        <v>148</v>
      </c>
      <c r="BE197" s="192">
        <f>IF(N197="základní",J197,0)</f>
        <v>0</v>
      </c>
      <c r="BF197" s="192">
        <f>IF(N197="snížená",J197,0)</f>
        <v>0</v>
      </c>
      <c r="BG197" s="192">
        <f>IF(N197="zákl. přenesená",J197,0)</f>
        <v>0</v>
      </c>
      <c r="BH197" s="192">
        <f>IF(N197="sníž. přenesená",J197,0)</f>
        <v>0</v>
      </c>
      <c r="BI197" s="192">
        <f>IF(N197="nulová",J197,0)</f>
        <v>0</v>
      </c>
      <c r="BJ197" s="19" t="s">
        <v>85</v>
      </c>
      <c r="BK197" s="192">
        <f>ROUND(I197*H197,2)</f>
        <v>0</v>
      </c>
      <c r="BL197" s="19" t="s">
        <v>155</v>
      </c>
      <c r="BM197" s="191" t="s">
        <v>281</v>
      </c>
    </row>
    <row r="198" s="2" customFormat="1">
      <c r="A198" s="38"/>
      <c r="B198" s="39"/>
      <c r="C198" s="38"/>
      <c r="D198" s="194" t="s">
        <v>183</v>
      </c>
      <c r="E198" s="38"/>
      <c r="F198" s="210" t="s">
        <v>282</v>
      </c>
      <c r="G198" s="38"/>
      <c r="H198" s="38"/>
      <c r="I198" s="211"/>
      <c r="J198" s="38"/>
      <c r="K198" s="38"/>
      <c r="L198" s="39"/>
      <c r="M198" s="212"/>
      <c r="N198" s="213"/>
      <c r="O198" s="77"/>
      <c r="P198" s="77"/>
      <c r="Q198" s="77"/>
      <c r="R198" s="77"/>
      <c r="S198" s="77"/>
      <c r="T198" s="78"/>
      <c r="U198" s="38"/>
      <c r="V198" s="38"/>
      <c r="W198" s="38"/>
      <c r="X198" s="38"/>
      <c r="Y198" s="38"/>
      <c r="Z198" s="38"/>
      <c r="AA198" s="38"/>
      <c r="AB198" s="38"/>
      <c r="AC198" s="38"/>
      <c r="AD198" s="38"/>
      <c r="AE198" s="38"/>
      <c r="AT198" s="19" t="s">
        <v>183</v>
      </c>
      <c r="AU198" s="19" t="s">
        <v>87</v>
      </c>
    </row>
    <row r="199" s="13" customFormat="1">
      <c r="A199" s="13"/>
      <c r="B199" s="193"/>
      <c r="C199" s="13"/>
      <c r="D199" s="194" t="s">
        <v>157</v>
      </c>
      <c r="E199" s="195" t="s">
        <v>1</v>
      </c>
      <c r="F199" s="196" t="s">
        <v>682</v>
      </c>
      <c r="G199" s="13"/>
      <c r="H199" s="197">
        <v>160</v>
      </c>
      <c r="I199" s="198"/>
      <c r="J199" s="13"/>
      <c r="K199" s="13"/>
      <c r="L199" s="193"/>
      <c r="M199" s="199"/>
      <c r="N199" s="200"/>
      <c r="O199" s="200"/>
      <c r="P199" s="200"/>
      <c r="Q199" s="200"/>
      <c r="R199" s="200"/>
      <c r="S199" s="200"/>
      <c r="T199" s="201"/>
      <c r="U199" s="13"/>
      <c r="V199" s="13"/>
      <c r="W199" s="13"/>
      <c r="X199" s="13"/>
      <c r="Y199" s="13"/>
      <c r="Z199" s="13"/>
      <c r="AA199" s="13"/>
      <c r="AB199" s="13"/>
      <c r="AC199" s="13"/>
      <c r="AD199" s="13"/>
      <c r="AE199" s="13"/>
      <c r="AT199" s="195" t="s">
        <v>157</v>
      </c>
      <c r="AU199" s="195" t="s">
        <v>87</v>
      </c>
      <c r="AV199" s="13" t="s">
        <v>87</v>
      </c>
      <c r="AW199" s="13" t="s">
        <v>32</v>
      </c>
      <c r="AX199" s="13" t="s">
        <v>77</v>
      </c>
      <c r="AY199" s="195" t="s">
        <v>148</v>
      </c>
    </row>
    <row r="200" s="14" customFormat="1">
      <c r="A200" s="14"/>
      <c r="B200" s="202"/>
      <c r="C200" s="14"/>
      <c r="D200" s="194" t="s">
        <v>157</v>
      </c>
      <c r="E200" s="203" t="s">
        <v>1</v>
      </c>
      <c r="F200" s="204" t="s">
        <v>159</v>
      </c>
      <c r="G200" s="14"/>
      <c r="H200" s="205">
        <v>160</v>
      </c>
      <c r="I200" s="206"/>
      <c r="J200" s="14"/>
      <c r="K200" s="14"/>
      <c r="L200" s="202"/>
      <c r="M200" s="207"/>
      <c r="N200" s="208"/>
      <c r="O200" s="208"/>
      <c r="P200" s="208"/>
      <c r="Q200" s="208"/>
      <c r="R200" s="208"/>
      <c r="S200" s="208"/>
      <c r="T200" s="209"/>
      <c r="U200" s="14"/>
      <c r="V200" s="14"/>
      <c r="W200" s="14"/>
      <c r="X200" s="14"/>
      <c r="Y200" s="14"/>
      <c r="Z200" s="14"/>
      <c r="AA200" s="14"/>
      <c r="AB200" s="14"/>
      <c r="AC200" s="14"/>
      <c r="AD200" s="14"/>
      <c r="AE200" s="14"/>
      <c r="AT200" s="203" t="s">
        <v>157</v>
      </c>
      <c r="AU200" s="203" t="s">
        <v>87</v>
      </c>
      <c r="AV200" s="14" t="s">
        <v>155</v>
      </c>
      <c r="AW200" s="14" t="s">
        <v>32</v>
      </c>
      <c r="AX200" s="14" t="s">
        <v>85</v>
      </c>
      <c r="AY200" s="203" t="s">
        <v>148</v>
      </c>
    </row>
    <row r="201" s="2" customFormat="1" ht="16.5" customHeight="1">
      <c r="A201" s="38"/>
      <c r="B201" s="179"/>
      <c r="C201" s="214" t="s">
        <v>273</v>
      </c>
      <c r="D201" s="214" t="s">
        <v>253</v>
      </c>
      <c r="E201" s="215" t="s">
        <v>289</v>
      </c>
      <c r="F201" s="216" t="s">
        <v>290</v>
      </c>
      <c r="G201" s="217" t="s">
        <v>181</v>
      </c>
      <c r="H201" s="218">
        <v>33</v>
      </c>
      <c r="I201" s="219"/>
      <c r="J201" s="220">
        <f>ROUND(I201*H201,2)</f>
        <v>0</v>
      </c>
      <c r="K201" s="216" t="s">
        <v>212</v>
      </c>
      <c r="L201" s="221"/>
      <c r="M201" s="222" t="s">
        <v>1</v>
      </c>
      <c r="N201" s="223" t="s">
        <v>42</v>
      </c>
      <c r="O201" s="77"/>
      <c r="P201" s="189">
        <f>O201*H201</f>
        <v>0</v>
      </c>
      <c r="Q201" s="189">
        <v>0.125</v>
      </c>
      <c r="R201" s="189">
        <f>Q201*H201</f>
        <v>4.125</v>
      </c>
      <c r="S201" s="189">
        <v>0</v>
      </c>
      <c r="T201" s="190">
        <f>S201*H201</f>
        <v>0</v>
      </c>
      <c r="U201" s="38"/>
      <c r="V201" s="38"/>
      <c r="W201" s="38"/>
      <c r="X201" s="38"/>
      <c r="Y201" s="38"/>
      <c r="Z201" s="38"/>
      <c r="AA201" s="38"/>
      <c r="AB201" s="38"/>
      <c r="AC201" s="38"/>
      <c r="AD201" s="38"/>
      <c r="AE201" s="38"/>
      <c r="AR201" s="191" t="s">
        <v>186</v>
      </c>
      <c r="AT201" s="191" t="s">
        <v>253</v>
      </c>
      <c r="AU201" s="191" t="s">
        <v>87</v>
      </c>
      <c r="AY201" s="19" t="s">
        <v>148</v>
      </c>
      <c r="BE201" s="192">
        <f>IF(N201="základní",J201,0)</f>
        <v>0</v>
      </c>
      <c r="BF201" s="192">
        <f>IF(N201="snížená",J201,0)</f>
        <v>0</v>
      </c>
      <c r="BG201" s="192">
        <f>IF(N201="zákl. přenesená",J201,0)</f>
        <v>0</v>
      </c>
      <c r="BH201" s="192">
        <f>IF(N201="sníž. přenesená",J201,0)</f>
        <v>0</v>
      </c>
      <c r="BI201" s="192">
        <f>IF(N201="nulová",J201,0)</f>
        <v>0</v>
      </c>
      <c r="BJ201" s="19" t="s">
        <v>85</v>
      </c>
      <c r="BK201" s="192">
        <f>ROUND(I201*H201,2)</f>
        <v>0</v>
      </c>
      <c r="BL201" s="19" t="s">
        <v>155</v>
      </c>
      <c r="BM201" s="191" t="s">
        <v>291</v>
      </c>
    </row>
    <row r="202" s="13" customFormat="1">
      <c r="A202" s="13"/>
      <c r="B202" s="193"/>
      <c r="C202" s="13"/>
      <c r="D202" s="194" t="s">
        <v>157</v>
      </c>
      <c r="E202" s="195" t="s">
        <v>1</v>
      </c>
      <c r="F202" s="196" t="s">
        <v>683</v>
      </c>
      <c r="G202" s="13"/>
      <c r="H202" s="197">
        <v>33</v>
      </c>
      <c r="I202" s="198"/>
      <c r="J202" s="13"/>
      <c r="K202" s="13"/>
      <c r="L202" s="193"/>
      <c r="M202" s="199"/>
      <c r="N202" s="200"/>
      <c r="O202" s="200"/>
      <c r="P202" s="200"/>
      <c r="Q202" s="200"/>
      <c r="R202" s="200"/>
      <c r="S202" s="200"/>
      <c r="T202" s="201"/>
      <c r="U202" s="13"/>
      <c r="V202" s="13"/>
      <c r="W202" s="13"/>
      <c r="X202" s="13"/>
      <c r="Y202" s="13"/>
      <c r="Z202" s="13"/>
      <c r="AA202" s="13"/>
      <c r="AB202" s="13"/>
      <c r="AC202" s="13"/>
      <c r="AD202" s="13"/>
      <c r="AE202" s="13"/>
      <c r="AT202" s="195" t="s">
        <v>157</v>
      </c>
      <c r="AU202" s="195" t="s">
        <v>87</v>
      </c>
      <c r="AV202" s="13" t="s">
        <v>87</v>
      </c>
      <c r="AW202" s="13" t="s">
        <v>32</v>
      </c>
      <c r="AX202" s="13" t="s">
        <v>77</v>
      </c>
      <c r="AY202" s="195" t="s">
        <v>148</v>
      </c>
    </row>
    <row r="203" s="14" customFormat="1">
      <c r="A203" s="14"/>
      <c r="B203" s="202"/>
      <c r="C203" s="14"/>
      <c r="D203" s="194" t="s">
        <v>157</v>
      </c>
      <c r="E203" s="203" t="s">
        <v>1</v>
      </c>
      <c r="F203" s="204" t="s">
        <v>159</v>
      </c>
      <c r="G203" s="14"/>
      <c r="H203" s="205">
        <v>33</v>
      </c>
      <c r="I203" s="206"/>
      <c r="J203" s="14"/>
      <c r="K203" s="14"/>
      <c r="L203" s="202"/>
      <c r="M203" s="207"/>
      <c r="N203" s="208"/>
      <c r="O203" s="208"/>
      <c r="P203" s="208"/>
      <c r="Q203" s="208"/>
      <c r="R203" s="208"/>
      <c r="S203" s="208"/>
      <c r="T203" s="209"/>
      <c r="U203" s="14"/>
      <c r="V203" s="14"/>
      <c r="W203" s="14"/>
      <c r="X203" s="14"/>
      <c r="Y203" s="14"/>
      <c r="Z203" s="14"/>
      <c r="AA203" s="14"/>
      <c r="AB203" s="14"/>
      <c r="AC203" s="14"/>
      <c r="AD203" s="14"/>
      <c r="AE203" s="14"/>
      <c r="AT203" s="203" t="s">
        <v>157</v>
      </c>
      <c r="AU203" s="203" t="s">
        <v>87</v>
      </c>
      <c r="AV203" s="14" t="s">
        <v>155</v>
      </c>
      <c r="AW203" s="14" t="s">
        <v>32</v>
      </c>
      <c r="AX203" s="14" t="s">
        <v>85</v>
      </c>
      <c r="AY203" s="203" t="s">
        <v>148</v>
      </c>
    </row>
    <row r="204" s="2" customFormat="1" ht="16.5" customHeight="1">
      <c r="A204" s="38"/>
      <c r="B204" s="179"/>
      <c r="C204" s="180" t="s">
        <v>278</v>
      </c>
      <c r="D204" s="180" t="s">
        <v>150</v>
      </c>
      <c r="E204" s="181" t="s">
        <v>684</v>
      </c>
      <c r="F204" s="182" t="s">
        <v>685</v>
      </c>
      <c r="G204" s="183" t="s">
        <v>181</v>
      </c>
      <c r="H204" s="184">
        <v>134</v>
      </c>
      <c r="I204" s="185"/>
      <c r="J204" s="186">
        <f>ROUND(I204*H204,2)</f>
        <v>0</v>
      </c>
      <c r="K204" s="182" t="s">
        <v>154</v>
      </c>
      <c r="L204" s="39"/>
      <c r="M204" s="187" t="s">
        <v>1</v>
      </c>
      <c r="N204" s="188" t="s">
        <v>42</v>
      </c>
      <c r="O204" s="77"/>
      <c r="P204" s="189">
        <f>O204*H204</f>
        <v>0</v>
      </c>
      <c r="Q204" s="189">
        <v>0.34612999999999999</v>
      </c>
      <c r="R204" s="189">
        <f>Q204*H204</f>
        <v>46.381419999999999</v>
      </c>
      <c r="S204" s="189">
        <v>0</v>
      </c>
      <c r="T204" s="190">
        <f>S204*H204</f>
        <v>0</v>
      </c>
      <c r="U204" s="38"/>
      <c r="V204" s="38"/>
      <c r="W204" s="38"/>
      <c r="X204" s="38"/>
      <c r="Y204" s="38"/>
      <c r="Z204" s="38"/>
      <c r="AA204" s="38"/>
      <c r="AB204" s="38"/>
      <c r="AC204" s="38"/>
      <c r="AD204" s="38"/>
      <c r="AE204" s="38"/>
      <c r="AR204" s="191" t="s">
        <v>155</v>
      </c>
      <c r="AT204" s="191" t="s">
        <v>150</v>
      </c>
      <c r="AU204" s="191" t="s">
        <v>87</v>
      </c>
      <c r="AY204" s="19" t="s">
        <v>148</v>
      </c>
      <c r="BE204" s="192">
        <f>IF(N204="základní",J204,0)</f>
        <v>0</v>
      </c>
      <c r="BF204" s="192">
        <f>IF(N204="snížená",J204,0)</f>
        <v>0</v>
      </c>
      <c r="BG204" s="192">
        <f>IF(N204="zákl. přenesená",J204,0)</f>
        <v>0</v>
      </c>
      <c r="BH204" s="192">
        <f>IF(N204="sníž. přenesená",J204,0)</f>
        <v>0</v>
      </c>
      <c r="BI204" s="192">
        <f>IF(N204="nulová",J204,0)</f>
        <v>0</v>
      </c>
      <c r="BJ204" s="19" t="s">
        <v>85</v>
      </c>
      <c r="BK204" s="192">
        <f>ROUND(I204*H204,2)</f>
        <v>0</v>
      </c>
      <c r="BL204" s="19" t="s">
        <v>155</v>
      </c>
      <c r="BM204" s="191" t="s">
        <v>686</v>
      </c>
    </row>
    <row r="205" s="2" customFormat="1">
      <c r="A205" s="38"/>
      <c r="B205" s="39"/>
      <c r="C205" s="38"/>
      <c r="D205" s="194" t="s">
        <v>183</v>
      </c>
      <c r="E205" s="38"/>
      <c r="F205" s="210" t="s">
        <v>272</v>
      </c>
      <c r="G205" s="38"/>
      <c r="H205" s="38"/>
      <c r="I205" s="211"/>
      <c r="J205" s="38"/>
      <c r="K205" s="38"/>
      <c r="L205" s="39"/>
      <c r="M205" s="212"/>
      <c r="N205" s="213"/>
      <c r="O205" s="77"/>
      <c r="P205" s="77"/>
      <c r="Q205" s="77"/>
      <c r="R205" s="77"/>
      <c r="S205" s="77"/>
      <c r="T205" s="78"/>
      <c r="U205" s="38"/>
      <c r="V205" s="38"/>
      <c r="W205" s="38"/>
      <c r="X205" s="38"/>
      <c r="Y205" s="38"/>
      <c r="Z205" s="38"/>
      <c r="AA205" s="38"/>
      <c r="AB205" s="38"/>
      <c r="AC205" s="38"/>
      <c r="AD205" s="38"/>
      <c r="AE205" s="38"/>
      <c r="AT205" s="19" t="s">
        <v>183</v>
      </c>
      <c r="AU205" s="19" t="s">
        <v>87</v>
      </c>
    </row>
    <row r="206" s="13" customFormat="1">
      <c r="A206" s="13"/>
      <c r="B206" s="193"/>
      <c r="C206" s="13"/>
      <c r="D206" s="194" t="s">
        <v>157</v>
      </c>
      <c r="E206" s="195" t="s">
        <v>1</v>
      </c>
      <c r="F206" s="196" t="s">
        <v>687</v>
      </c>
      <c r="G206" s="13"/>
      <c r="H206" s="197">
        <v>134</v>
      </c>
      <c r="I206" s="198"/>
      <c r="J206" s="13"/>
      <c r="K206" s="13"/>
      <c r="L206" s="193"/>
      <c r="M206" s="199"/>
      <c r="N206" s="200"/>
      <c r="O206" s="200"/>
      <c r="P206" s="200"/>
      <c r="Q206" s="200"/>
      <c r="R206" s="200"/>
      <c r="S206" s="200"/>
      <c r="T206" s="201"/>
      <c r="U206" s="13"/>
      <c r="V206" s="13"/>
      <c r="W206" s="13"/>
      <c r="X206" s="13"/>
      <c r="Y206" s="13"/>
      <c r="Z206" s="13"/>
      <c r="AA206" s="13"/>
      <c r="AB206" s="13"/>
      <c r="AC206" s="13"/>
      <c r="AD206" s="13"/>
      <c r="AE206" s="13"/>
      <c r="AT206" s="195" t="s">
        <v>157</v>
      </c>
      <c r="AU206" s="195" t="s">
        <v>87</v>
      </c>
      <c r="AV206" s="13" t="s">
        <v>87</v>
      </c>
      <c r="AW206" s="13" t="s">
        <v>32</v>
      </c>
      <c r="AX206" s="13" t="s">
        <v>77</v>
      </c>
      <c r="AY206" s="195" t="s">
        <v>148</v>
      </c>
    </row>
    <row r="207" s="14" customFormat="1">
      <c r="A207" s="14"/>
      <c r="B207" s="202"/>
      <c r="C207" s="14"/>
      <c r="D207" s="194" t="s">
        <v>157</v>
      </c>
      <c r="E207" s="203" t="s">
        <v>1</v>
      </c>
      <c r="F207" s="204" t="s">
        <v>159</v>
      </c>
      <c r="G207" s="14"/>
      <c r="H207" s="205">
        <v>134</v>
      </c>
      <c r="I207" s="206"/>
      <c r="J207" s="14"/>
      <c r="K207" s="14"/>
      <c r="L207" s="202"/>
      <c r="M207" s="207"/>
      <c r="N207" s="208"/>
      <c r="O207" s="208"/>
      <c r="P207" s="208"/>
      <c r="Q207" s="208"/>
      <c r="R207" s="208"/>
      <c r="S207" s="208"/>
      <c r="T207" s="209"/>
      <c r="U207" s="14"/>
      <c r="V207" s="14"/>
      <c r="W207" s="14"/>
      <c r="X207" s="14"/>
      <c r="Y207" s="14"/>
      <c r="Z207" s="14"/>
      <c r="AA207" s="14"/>
      <c r="AB207" s="14"/>
      <c r="AC207" s="14"/>
      <c r="AD207" s="14"/>
      <c r="AE207" s="14"/>
      <c r="AT207" s="203" t="s">
        <v>157</v>
      </c>
      <c r="AU207" s="203" t="s">
        <v>87</v>
      </c>
      <c r="AV207" s="14" t="s">
        <v>155</v>
      </c>
      <c r="AW207" s="14" t="s">
        <v>32</v>
      </c>
      <c r="AX207" s="14" t="s">
        <v>85</v>
      </c>
      <c r="AY207" s="203" t="s">
        <v>148</v>
      </c>
    </row>
    <row r="208" s="2" customFormat="1" ht="16.5" customHeight="1">
      <c r="A208" s="38"/>
      <c r="B208" s="179"/>
      <c r="C208" s="214" t="s">
        <v>288</v>
      </c>
      <c r="D208" s="214" t="s">
        <v>253</v>
      </c>
      <c r="E208" s="215" t="s">
        <v>688</v>
      </c>
      <c r="F208" s="216" t="s">
        <v>689</v>
      </c>
      <c r="G208" s="217" t="s">
        <v>181</v>
      </c>
      <c r="H208" s="218">
        <v>147.40000000000001</v>
      </c>
      <c r="I208" s="219"/>
      <c r="J208" s="220">
        <f>ROUND(I208*H208,2)</f>
        <v>0</v>
      </c>
      <c r="K208" s="216" t="s">
        <v>212</v>
      </c>
      <c r="L208" s="221"/>
      <c r="M208" s="222" t="s">
        <v>1</v>
      </c>
      <c r="N208" s="223" t="s">
        <v>42</v>
      </c>
      <c r="O208" s="77"/>
      <c r="P208" s="189">
        <f>O208*H208</f>
        <v>0</v>
      </c>
      <c r="Q208" s="189">
        <v>0.22500000000000001</v>
      </c>
      <c r="R208" s="189">
        <f>Q208*H208</f>
        <v>33.164999999999999</v>
      </c>
      <c r="S208" s="189">
        <v>0</v>
      </c>
      <c r="T208" s="190">
        <f>S208*H208</f>
        <v>0</v>
      </c>
      <c r="U208" s="38"/>
      <c r="V208" s="38"/>
      <c r="W208" s="38"/>
      <c r="X208" s="38"/>
      <c r="Y208" s="38"/>
      <c r="Z208" s="38"/>
      <c r="AA208" s="38"/>
      <c r="AB208" s="38"/>
      <c r="AC208" s="38"/>
      <c r="AD208" s="38"/>
      <c r="AE208" s="38"/>
      <c r="AR208" s="191" t="s">
        <v>186</v>
      </c>
      <c r="AT208" s="191" t="s">
        <v>253</v>
      </c>
      <c r="AU208" s="191" t="s">
        <v>87</v>
      </c>
      <c r="AY208" s="19" t="s">
        <v>148</v>
      </c>
      <c r="BE208" s="192">
        <f>IF(N208="základní",J208,0)</f>
        <v>0</v>
      </c>
      <c r="BF208" s="192">
        <f>IF(N208="snížená",J208,0)</f>
        <v>0</v>
      </c>
      <c r="BG208" s="192">
        <f>IF(N208="zákl. přenesená",J208,0)</f>
        <v>0</v>
      </c>
      <c r="BH208" s="192">
        <f>IF(N208="sníž. přenesená",J208,0)</f>
        <v>0</v>
      </c>
      <c r="BI208" s="192">
        <f>IF(N208="nulová",J208,0)</f>
        <v>0</v>
      </c>
      <c r="BJ208" s="19" t="s">
        <v>85</v>
      </c>
      <c r="BK208" s="192">
        <f>ROUND(I208*H208,2)</f>
        <v>0</v>
      </c>
      <c r="BL208" s="19" t="s">
        <v>155</v>
      </c>
      <c r="BM208" s="191" t="s">
        <v>690</v>
      </c>
    </row>
    <row r="209" s="2" customFormat="1">
      <c r="A209" s="38"/>
      <c r="B209" s="39"/>
      <c r="C209" s="38"/>
      <c r="D209" s="194" t="s">
        <v>183</v>
      </c>
      <c r="E209" s="38"/>
      <c r="F209" s="210" t="s">
        <v>691</v>
      </c>
      <c r="G209" s="38"/>
      <c r="H209" s="38"/>
      <c r="I209" s="211"/>
      <c r="J209" s="38"/>
      <c r="K209" s="38"/>
      <c r="L209" s="39"/>
      <c r="M209" s="212"/>
      <c r="N209" s="213"/>
      <c r="O209" s="77"/>
      <c r="P209" s="77"/>
      <c r="Q209" s="77"/>
      <c r="R209" s="77"/>
      <c r="S209" s="77"/>
      <c r="T209" s="78"/>
      <c r="U209" s="38"/>
      <c r="V209" s="38"/>
      <c r="W209" s="38"/>
      <c r="X209" s="38"/>
      <c r="Y209" s="38"/>
      <c r="Z209" s="38"/>
      <c r="AA209" s="38"/>
      <c r="AB209" s="38"/>
      <c r="AC209" s="38"/>
      <c r="AD209" s="38"/>
      <c r="AE209" s="38"/>
      <c r="AT209" s="19" t="s">
        <v>183</v>
      </c>
      <c r="AU209" s="19" t="s">
        <v>87</v>
      </c>
    </row>
    <row r="210" s="13" customFormat="1">
      <c r="A210" s="13"/>
      <c r="B210" s="193"/>
      <c r="C210" s="13"/>
      <c r="D210" s="194" t="s">
        <v>157</v>
      </c>
      <c r="E210" s="13"/>
      <c r="F210" s="196" t="s">
        <v>692</v>
      </c>
      <c r="G210" s="13"/>
      <c r="H210" s="197">
        <v>147.40000000000001</v>
      </c>
      <c r="I210" s="198"/>
      <c r="J210" s="13"/>
      <c r="K210" s="13"/>
      <c r="L210" s="193"/>
      <c r="M210" s="199"/>
      <c r="N210" s="200"/>
      <c r="O210" s="200"/>
      <c r="P210" s="200"/>
      <c r="Q210" s="200"/>
      <c r="R210" s="200"/>
      <c r="S210" s="200"/>
      <c r="T210" s="201"/>
      <c r="U210" s="13"/>
      <c r="V210" s="13"/>
      <c r="W210" s="13"/>
      <c r="X210" s="13"/>
      <c r="Y210" s="13"/>
      <c r="Z210" s="13"/>
      <c r="AA210" s="13"/>
      <c r="AB210" s="13"/>
      <c r="AC210" s="13"/>
      <c r="AD210" s="13"/>
      <c r="AE210" s="13"/>
      <c r="AT210" s="195" t="s">
        <v>157</v>
      </c>
      <c r="AU210" s="195" t="s">
        <v>87</v>
      </c>
      <c r="AV210" s="13" t="s">
        <v>87</v>
      </c>
      <c r="AW210" s="13" t="s">
        <v>3</v>
      </c>
      <c r="AX210" s="13" t="s">
        <v>85</v>
      </c>
      <c r="AY210" s="195" t="s">
        <v>148</v>
      </c>
    </row>
    <row r="211" s="2" customFormat="1" ht="16.5" customHeight="1">
      <c r="A211" s="38"/>
      <c r="B211" s="179"/>
      <c r="C211" s="180" t="s">
        <v>293</v>
      </c>
      <c r="D211" s="180" t="s">
        <v>150</v>
      </c>
      <c r="E211" s="181" t="s">
        <v>693</v>
      </c>
      <c r="F211" s="182" t="s">
        <v>694</v>
      </c>
      <c r="G211" s="183" t="s">
        <v>181</v>
      </c>
      <c r="H211" s="184">
        <v>462</v>
      </c>
      <c r="I211" s="185"/>
      <c r="J211" s="186">
        <f>ROUND(I211*H211,2)</f>
        <v>0</v>
      </c>
      <c r="K211" s="182" t="s">
        <v>154</v>
      </c>
      <c r="L211" s="39"/>
      <c r="M211" s="187" t="s">
        <v>1</v>
      </c>
      <c r="N211" s="188" t="s">
        <v>42</v>
      </c>
      <c r="O211" s="77"/>
      <c r="P211" s="189">
        <f>O211*H211</f>
        <v>0</v>
      </c>
      <c r="Q211" s="189">
        <v>0</v>
      </c>
      <c r="R211" s="189">
        <f>Q211*H211</f>
        <v>0</v>
      </c>
      <c r="S211" s="189">
        <v>0</v>
      </c>
      <c r="T211" s="190">
        <f>S211*H211</f>
        <v>0</v>
      </c>
      <c r="U211" s="38"/>
      <c r="V211" s="38"/>
      <c r="W211" s="38"/>
      <c r="X211" s="38"/>
      <c r="Y211" s="38"/>
      <c r="Z211" s="38"/>
      <c r="AA211" s="38"/>
      <c r="AB211" s="38"/>
      <c r="AC211" s="38"/>
      <c r="AD211" s="38"/>
      <c r="AE211" s="38"/>
      <c r="AR211" s="191" t="s">
        <v>155</v>
      </c>
      <c r="AT211" s="191" t="s">
        <v>150</v>
      </c>
      <c r="AU211" s="191" t="s">
        <v>87</v>
      </c>
      <c r="AY211" s="19" t="s">
        <v>148</v>
      </c>
      <c r="BE211" s="192">
        <f>IF(N211="základní",J211,0)</f>
        <v>0</v>
      </c>
      <c r="BF211" s="192">
        <f>IF(N211="snížená",J211,0)</f>
        <v>0</v>
      </c>
      <c r="BG211" s="192">
        <f>IF(N211="zákl. přenesená",J211,0)</f>
        <v>0</v>
      </c>
      <c r="BH211" s="192">
        <f>IF(N211="sníž. přenesená",J211,0)</f>
        <v>0</v>
      </c>
      <c r="BI211" s="192">
        <f>IF(N211="nulová",J211,0)</f>
        <v>0</v>
      </c>
      <c r="BJ211" s="19" t="s">
        <v>85</v>
      </c>
      <c r="BK211" s="192">
        <f>ROUND(I211*H211,2)</f>
        <v>0</v>
      </c>
      <c r="BL211" s="19" t="s">
        <v>155</v>
      </c>
      <c r="BM211" s="191" t="s">
        <v>695</v>
      </c>
    </row>
    <row r="212" s="2" customFormat="1" ht="16.5" customHeight="1">
      <c r="A212" s="38"/>
      <c r="B212" s="179"/>
      <c r="C212" s="180" t="s">
        <v>298</v>
      </c>
      <c r="D212" s="180" t="s">
        <v>150</v>
      </c>
      <c r="E212" s="181" t="s">
        <v>696</v>
      </c>
      <c r="F212" s="182" t="s">
        <v>697</v>
      </c>
      <c r="G212" s="183" t="s">
        <v>181</v>
      </c>
      <c r="H212" s="184">
        <v>30</v>
      </c>
      <c r="I212" s="185"/>
      <c r="J212" s="186">
        <f>ROUND(I212*H212,2)</f>
        <v>0</v>
      </c>
      <c r="K212" s="182" t="s">
        <v>154</v>
      </c>
      <c r="L212" s="39"/>
      <c r="M212" s="187" t="s">
        <v>1</v>
      </c>
      <c r="N212" s="188" t="s">
        <v>42</v>
      </c>
      <c r="O212" s="77"/>
      <c r="P212" s="189">
        <f>O212*H212</f>
        <v>0</v>
      </c>
      <c r="Q212" s="189">
        <v>1.0000000000000001E-05</v>
      </c>
      <c r="R212" s="189">
        <f>Q212*H212</f>
        <v>0.00030000000000000003</v>
      </c>
      <c r="S212" s="189">
        <v>0</v>
      </c>
      <c r="T212" s="190">
        <f>S212*H212</f>
        <v>0</v>
      </c>
      <c r="U212" s="38"/>
      <c r="V212" s="38"/>
      <c r="W212" s="38"/>
      <c r="X212" s="38"/>
      <c r="Y212" s="38"/>
      <c r="Z212" s="38"/>
      <c r="AA212" s="38"/>
      <c r="AB212" s="38"/>
      <c r="AC212" s="38"/>
      <c r="AD212" s="38"/>
      <c r="AE212" s="38"/>
      <c r="AR212" s="191" t="s">
        <v>155</v>
      </c>
      <c r="AT212" s="191" t="s">
        <v>150</v>
      </c>
      <c r="AU212" s="191" t="s">
        <v>87</v>
      </c>
      <c r="AY212" s="19" t="s">
        <v>148</v>
      </c>
      <c r="BE212" s="192">
        <f>IF(N212="základní",J212,0)</f>
        <v>0</v>
      </c>
      <c r="BF212" s="192">
        <f>IF(N212="snížená",J212,0)</f>
        <v>0</v>
      </c>
      <c r="BG212" s="192">
        <f>IF(N212="zákl. přenesená",J212,0)</f>
        <v>0</v>
      </c>
      <c r="BH212" s="192">
        <f>IF(N212="sníž. přenesená",J212,0)</f>
        <v>0</v>
      </c>
      <c r="BI212" s="192">
        <f>IF(N212="nulová",J212,0)</f>
        <v>0</v>
      </c>
      <c r="BJ212" s="19" t="s">
        <v>85</v>
      </c>
      <c r="BK212" s="192">
        <f>ROUND(I212*H212,2)</f>
        <v>0</v>
      </c>
      <c r="BL212" s="19" t="s">
        <v>155</v>
      </c>
      <c r="BM212" s="191" t="s">
        <v>698</v>
      </c>
    </row>
    <row r="213" s="2" customFormat="1" ht="16.5" customHeight="1">
      <c r="A213" s="38"/>
      <c r="B213" s="179"/>
      <c r="C213" s="180" t="s">
        <v>303</v>
      </c>
      <c r="D213" s="180" t="s">
        <v>150</v>
      </c>
      <c r="E213" s="181" t="s">
        <v>699</v>
      </c>
      <c r="F213" s="182" t="s">
        <v>700</v>
      </c>
      <c r="G213" s="183" t="s">
        <v>181</v>
      </c>
      <c r="H213" s="184">
        <v>328</v>
      </c>
      <c r="I213" s="185"/>
      <c r="J213" s="186">
        <f>ROUND(I213*H213,2)</f>
        <v>0</v>
      </c>
      <c r="K213" s="182" t="s">
        <v>212</v>
      </c>
      <c r="L213" s="39"/>
      <c r="M213" s="187" t="s">
        <v>1</v>
      </c>
      <c r="N213" s="188" t="s">
        <v>42</v>
      </c>
      <c r="O213" s="77"/>
      <c r="P213" s="189">
        <f>O213*H213</f>
        <v>0</v>
      </c>
      <c r="Q213" s="189">
        <v>1.0000000000000001E-05</v>
      </c>
      <c r="R213" s="189">
        <f>Q213*H213</f>
        <v>0.0032800000000000004</v>
      </c>
      <c r="S213" s="189">
        <v>0</v>
      </c>
      <c r="T213" s="190">
        <f>S213*H213</f>
        <v>0</v>
      </c>
      <c r="U213" s="38"/>
      <c r="V213" s="38"/>
      <c r="W213" s="38"/>
      <c r="X213" s="38"/>
      <c r="Y213" s="38"/>
      <c r="Z213" s="38"/>
      <c r="AA213" s="38"/>
      <c r="AB213" s="38"/>
      <c r="AC213" s="38"/>
      <c r="AD213" s="38"/>
      <c r="AE213" s="38"/>
      <c r="AR213" s="191" t="s">
        <v>155</v>
      </c>
      <c r="AT213" s="191" t="s">
        <v>150</v>
      </c>
      <c r="AU213" s="191" t="s">
        <v>87</v>
      </c>
      <c r="AY213" s="19" t="s">
        <v>148</v>
      </c>
      <c r="BE213" s="192">
        <f>IF(N213="základní",J213,0)</f>
        <v>0</v>
      </c>
      <c r="BF213" s="192">
        <f>IF(N213="snížená",J213,0)</f>
        <v>0</v>
      </c>
      <c r="BG213" s="192">
        <f>IF(N213="zákl. přenesená",J213,0)</f>
        <v>0</v>
      </c>
      <c r="BH213" s="192">
        <f>IF(N213="sníž. přenesená",J213,0)</f>
        <v>0</v>
      </c>
      <c r="BI213" s="192">
        <f>IF(N213="nulová",J213,0)</f>
        <v>0</v>
      </c>
      <c r="BJ213" s="19" t="s">
        <v>85</v>
      </c>
      <c r="BK213" s="192">
        <f>ROUND(I213*H213,2)</f>
        <v>0</v>
      </c>
      <c r="BL213" s="19" t="s">
        <v>155</v>
      </c>
      <c r="BM213" s="191" t="s">
        <v>701</v>
      </c>
    </row>
    <row r="214" s="2" customFormat="1">
      <c r="A214" s="38"/>
      <c r="B214" s="39"/>
      <c r="C214" s="38"/>
      <c r="D214" s="194" t="s">
        <v>183</v>
      </c>
      <c r="E214" s="38"/>
      <c r="F214" s="210" t="s">
        <v>702</v>
      </c>
      <c r="G214" s="38"/>
      <c r="H214" s="38"/>
      <c r="I214" s="211"/>
      <c r="J214" s="38"/>
      <c r="K214" s="38"/>
      <c r="L214" s="39"/>
      <c r="M214" s="212"/>
      <c r="N214" s="213"/>
      <c r="O214" s="77"/>
      <c r="P214" s="77"/>
      <c r="Q214" s="77"/>
      <c r="R214" s="77"/>
      <c r="S214" s="77"/>
      <c r="T214" s="78"/>
      <c r="U214" s="38"/>
      <c r="V214" s="38"/>
      <c r="W214" s="38"/>
      <c r="X214" s="38"/>
      <c r="Y214" s="38"/>
      <c r="Z214" s="38"/>
      <c r="AA214" s="38"/>
      <c r="AB214" s="38"/>
      <c r="AC214" s="38"/>
      <c r="AD214" s="38"/>
      <c r="AE214" s="38"/>
      <c r="AT214" s="19" t="s">
        <v>183</v>
      </c>
      <c r="AU214" s="19" t="s">
        <v>87</v>
      </c>
    </row>
    <row r="215" s="2" customFormat="1" ht="16.5" customHeight="1">
      <c r="A215" s="38"/>
      <c r="B215" s="179"/>
      <c r="C215" s="180" t="s">
        <v>309</v>
      </c>
      <c r="D215" s="180" t="s">
        <v>150</v>
      </c>
      <c r="E215" s="181" t="s">
        <v>703</v>
      </c>
      <c r="F215" s="182" t="s">
        <v>704</v>
      </c>
      <c r="G215" s="183" t="s">
        <v>181</v>
      </c>
      <c r="H215" s="184">
        <v>328</v>
      </c>
      <c r="I215" s="185"/>
      <c r="J215" s="186">
        <f>ROUND(I215*H215,2)</f>
        <v>0</v>
      </c>
      <c r="K215" s="182" t="s">
        <v>212</v>
      </c>
      <c r="L215" s="39"/>
      <c r="M215" s="187" t="s">
        <v>1</v>
      </c>
      <c r="N215" s="188" t="s">
        <v>42</v>
      </c>
      <c r="O215" s="77"/>
      <c r="P215" s="189">
        <f>O215*H215</f>
        <v>0</v>
      </c>
      <c r="Q215" s="189">
        <v>5.0000000000000002E-05</v>
      </c>
      <c r="R215" s="189">
        <f>Q215*H215</f>
        <v>0.016400000000000001</v>
      </c>
      <c r="S215" s="189">
        <v>0</v>
      </c>
      <c r="T215" s="190">
        <f>S215*H215</f>
        <v>0</v>
      </c>
      <c r="U215" s="38"/>
      <c r="V215" s="38"/>
      <c r="W215" s="38"/>
      <c r="X215" s="38"/>
      <c r="Y215" s="38"/>
      <c r="Z215" s="38"/>
      <c r="AA215" s="38"/>
      <c r="AB215" s="38"/>
      <c r="AC215" s="38"/>
      <c r="AD215" s="38"/>
      <c r="AE215" s="38"/>
      <c r="AR215" s="191" t="s">
        <v>155</v>
      </c>
      <c r="AT215" s="191" t="s">
        <v>150</v>
      </c>
      <c r="AU215" s="191" t="s">
        <v>87</v>
      </c>
      <c r="AY215" s="19" t="s">
        <v>148</v>
      </c>
      <c r="BE215" s="192">
        <f>IF(N215="základní",J215,0)</f>
        <v>0</v>
      </c>
      <c r="BF215" s="192">
        <f>IF(N215="snížená",J215,0)</f>
        <v>0</v>
      </c>
      <c r="BG215" s="192">
        <f>IF(N215="zákl. přenesená",J215,0)</f>
        <v>0</v>
      </c>
      <c r="BH215" s="192">
        <f>IF(N215="sníž. přenesená",J215,0)</f>
        <v>0</v>
      </c>
      <c r="BI215" s="192">
        <f>IF(N215="nulová",J215,0)</f>
        <v>0</v>
      </c>
      <c r="BJ215" s="19" t="s">
        <v>85</v>
      </c>
      <c r="BK215" s="192">
        <f>ROUND(I215*H215,2)</f>
        <v>0</v>
      </c>
      <c r="BL215" s="19" t="s">
        <v>155</v>
      </c>
      <c r="BM215" s="191" t="s">
        <v>705</v>
      </c>
    </row>
    <row r="216" s="2" customFormat="1">
      <c r="A216" s="38"/>
      <c r="B216" s="39"/>
      <c r="C216" s="38"/>
      <c r="D216" s="194" t="s">
        <v>183</v>
      </c>
      <c r="E216" s="38"/>
      <c r="F216" s="210" t="s">
        <v>706</v>
      </c>
      <c r="G216" s="38"/>
      <c r="H216" s="38"/>
      <c r="I216" s="211"/>
      <c r="J216" s="38"/>
      <c r="K216" s="38"/>
      <c r="L216" s="39"/>
      <c r="M216" s="212"/>
      <c r="N216" s="213"/>
      <c r="O216" s="77"/>
      <c r="P216" s="77"/>
      <c r="Q216" s="77"/>
      <c r="R216" s="77"/>
      <c r="S216" s="77"/>
      <c r="T216" s="78"/>
      <c r="U216" s="38"/>
      <c r="V216" s="38"/>
      <c r="W216" s="38"/>
      <c r="X216" s="38"/>
      <c r="Y216" s="38"/>
      <c r="Z216" s="38"/>
      <c r="AA216" s="38"/>
      <c r="AB216" s="38"/>
      <c r="AC216" s="38"/>
      <c r="AD216" s="38"/>
      <c r="AE216" s="38"/>
      <c r="AT216" s="19" t="s">
        <v>183</v>
      </c>
      <c r="AU216" s="19" t="s">
        <v>87</v>
      </c>
    </row>
    <row r="217" s="2" customFormat="1" ht="16.5" customHeight="1">
      <c r="A217" s="38"/>
      <c r="B217" s="179"/>
      <c r="C217" s="180" t="s">
        <v>314</v>
      </c>
      <c r="D217" s="180" t="s">
        <v>150</v>
      </c>
      <c r="E217" s="181" t="s">
        <v>707</v>
      </c>
      <c r="F217" s="182" t="s">
        <v>708</v>
      </c>
      <c r="G217" s="183" t="s">
        <v>181</v>
      </c>
      <c r="H217" s="184">
        <v>462</v>
      </c>
      <c r="I217" s="185"/>
      <c r="J217" s="186">
        <f>ROUND(I217*H217,2)</f>
        <v>0</v>
      </c>
      <c r="K217" s="182" t="s">
        <v>212</v>
      </c>
      <c r="L217" s="39"/>
      <c r="M217" s="187" t="s">
        <v>1</v>
      </c>
      <c r="N217" s="188" t="s">
        <v>42</v>
      </c>
      <c r="O217" s="77"/>
      <c r="P217" s="189">
        <f>O217*H217</f>
        <v>0</v>
      </c>
      <c r="Q217" s="189">
        <v>5.0000000000000002E-05</v>
      </c>
      <c r="R217" s="189">
        <f>Q217*H217</f>
        <v>0.023100000000000002</v>
      </c>
      <c r="S217" s="189">
        <v>0</v>
      </c>
      <c r="T217" s="190">
        <f>S217*H217</f>
        <v>0</v>
      </c>
      <c r="U217" s="38"/>
      <c r="V217" s="38"/>
      <c r="W217" s="38"/>
      <c r="X217" s="38"/>
      <c r="Y217" s="38"/>
      <c r="Z217" s="38"/>
      <c r="AA217" s="38"/>
      <c r="AB217" s="38"/>
      <c r="AC217" s="38"/>
      <c r="AD217" s="38"/>
      <c r="AE217" s="38"/>
      <c r="AR217" s="191" t="s">
        <v>155</v>
      </c>
      <c r="AT217" s="191" t="s">
        <v>150</v>
      </c>
      <c r="AU217" s="191" t="s">
        <v>87</v>
      </c>
      <c r="AY217" s="19" t="s">
        <v>148</v>
      </c>
      <c r="BE217" s="192">
        <f>IF(N217="základní",J217,0)</f>
        <v>0</v>
      </c>
      <c r="BF217" s="192">
        <f>IF(N217="snížená",J217,0)</f>
        <v>0</v>
      </c>
      <c r="BG217" s="192">
        <f>IF(N217="zákl. přenesená",J217,0)</f>
        <v>0</v>
      </c>
      <c r="BH217" s="192">
        <f>IF(N217="sníž. přenesená",J217,0)</f>
        <v>0</v>
      </c>
      <c r="BI217" s="192">
        <f>IF(N217="nulová",J217,0)</f>
        <v>0</v>
      </c>
      <c r="BJ217" s="19" t="s">
        <v>85</v>
      </c>
      <c r="BK217" s="192">
        <f>ROUND(I217*H217,2)</f>
        <v>0</v>
      </c>
      <c r="BL217" s="19" t="s">
        <v>155</v>
      </c>
      <c r="BM217" s="191" t="s">
        <v>709</v>
      </c>
    </row>
    <row r="218" s="2" customFormat="1">
      <c r="A218" s="38"/>
      <c r="B218" s="39"/>
      <c r="C218" s="38"/>
      <c r="D218" s="194" t="s">
        <v>183</v>
      </c>
      <c r="E218" s="38"/>
      <c r="F218" s="210" t="s">
        <v>706</v>
      </c>
      <c r="G218" s="38"/>
      <c r="H218" s="38"/>
      <c r="I218" s="211"/>
      <c r="J218" s="38"/>
      <c r="K218" s="38"/>
      <c r="L218" s="39"/>
      <c r="M218" s="212"/>
      <c r="N218" s="213"/>
      <c r="O218" s="77"/>
      <c r="P218" s="77"/>
      <c r="Q218" s="77"/>
      <c r="R218" s="77"/>
      <c r="S218" s="77"/>
      <c r="T218" s="78"/>
      <c r="U218" s="38"/>
      <c r="V218" s="38"/>
      <c r="W218" s="38"/>
      <c r="X218" s="38"/>
      <c r="Y218" s="38"/>
      <c r="Z218" s="38"/>
      <c r="AA218" s="38"/>
      <c r="AB218" s="38"/>
      <c r="AC218" s="38"/>
      <c r="AD218" s="38"/>
      <c r="AE218" s="38"/>
      <c r="AT218" s="19" t="s">
        <v>183</v>
      </c>
      <c r="AU218" s="19" t="s">
        <v>87</v>
      </c>
    </row>
    <row r="219" s="2" customFormat="1" ht="16.5" customHeight="1">
      <c r="A219" s="38"/>
      <c r="B219" s="179"/>
      <c r="C219" s="180" t="s">
        <v>319</v>
      </c>
      <c r="D219" s="180" t="s">
        <v>150</v>
      </c>
      <c r="E219" s="181" t="s">
        <v>710</v>
      </c>
      <c r="F219" s="182" t="s">
        <v>711</v>
      </c>
      <c r="G219" s="183" t="s">
        <v>181</v>
      </c>
      <c r="H219" s="184">
        <v>30</v>
      </c>
      <c r="I219" s="185"/>
      <c r="J219" s="186">
        <f>ROUND(I219*H219,2)</f>
        <v>0</v>
      </c>
      <c r="K219" s="182" t="s">
        <v>154</v>
      </c>
      <c r="L219" s="39"/>
      <c r="M219" s="187" t="s">
        <v>1</v>
      </c>
      <c r="N219" s="188" t="s">
        <v>42</v>
      </c>
      <c r="O219" s="77"/>
      <c r="P219" s="189">
        <f>O219*H219</f>
        <v>0</v>
      </c>
      <c r="Q219" s="189">
        <v>0.00034000000000000002</v>
      </c>
      <c r="R219" s="189">
        <f>Q219*H219</f>
        <v>0.010200000000000001</v>
      </c>
      <c r="S219" s="189">
        <v>0</v>
      </c>
      <c r="T219" s="190">
        <f>S219*H219</f>
        <v>0</v>
      </c>
      <c r="U219" s="38"/>
      <c r="V219" s="38"/>
      <c r="W219" s="38"/>
      <c r="X219" s="38"/>
      <c r="Y219" s="38"/>
      <c r="Z219" s="38"/>
      <c r="AA219" s="38"/>
      <c r="AB219" s="38"/>
      <c r="AC219" s="38"/>
      <c r="AD219" s="38"/>
      <c r="AE219" s="38"/>
      <c r="AR219" s="191" t="s">
        <v>155</v>
      </c>
      <c r="AT219" s="191" t="s">
        <v>150</v>
      </c>
      <c r="AU219" s="191" t="s">
        <v>87</v>
      </c>
      <c r="AY219" s="19" t="s">
        <v>148</v>
      </c>
      <c r="BE219" s="192">
        <f>IF(N219="základní",J219,0)</f>
        <v>0</v>
      </c>
      <c r="BF219" s="192">
        <f>IF(N219="snížená",J219,0)</f>
        <v>0</v>
      </c>
      <c r="BG219" s="192">
        <f>IF(N219="zákl. přenesená",J219,0)</f>
        <v>0</v>
      </c>
      <c r="BH219" s="192">
        <f>IF(N219="sníž. přenesená",J219,0)</f>
        <v>0</v>
      </c>
      <c r="BI219" s="192">
        <f>IF(N219="nulová",J219,0)</f>
        <v>0</v>
      </c>
      <c r="BJ219" s="19" t="s">
        <v>85</v>
      </c>
      <c r="BK219" s="192">
        <f>ROUND(I219*H219,2)</f>
        <v>0</v>
      </c>
      <c r="BL219" s="19" t="s">
        <v>155</v>
      </c>
      <c r="BM219" s="191" t="s">
        <v>712</v>
      </c>
    </row>
    <row r="220" s="2" customFormat="1" ht="16.5" customHeight="1">
      <c r="A220" s="38"/>
      <c r="B220" s="179"/>
      <c r="C220" s="180" t="s">
        <v>325</v>
      </c>
      <c r="D220" s="180" t="s">
        <v>150</v>
      </c>
      <c r="E220" s="181" t="s">
        <v>304</v>
      </c>
      <c r="F220" s="182" t="s">
        <v>305</v>
      </c>
      <c r="G220" s="183" t="s">
        <v>306</v>
      </c>
      <c r="H220" s="184">
        <v>3</v>
      </c>
      <c r="I220" s="185"/>
      <c r="J220" s="186">
        <f>ROUND(I220*H220,2)</f>
        <v>0</v>
      </c>
      <c r="K220" s="182" t="s">
        <v>154</v>
      </c>
      <c r="L220" s="39"/>
      <c r="M220" s="187" t="s">
        <v>1</v>
      </c>
      <c r="N220" s="188" t="s">
        <v>42</v>
      </c>
      <c r="O220" s="77"/>
      <c r="P220" s="189">
        <f>O220*H220</f>
        <v>0</v>
      </c>
      <c r="Q220" s="189">
        <v>1.0160100000000001</v>
      </c>
      <c r="R220" s="189">
        <f>Q220*H220</f>
        <v>3.0480300000000002</v>
      </c>
      <c r="S220" s="189">
        <v>0</v>
      </c>
      <c r="T220" s="190">
        <f>S220*H220</f>
        <v>0</v>
      </c>
      <c r="U220" s="38"/>
      <c r="V220" s="38"/>
      <c r="W220" s="38"/>
      <c r="X220" s="38"/>
      <c r="Y220" s="38"/>
      <c r="Z220" s="38"/>
      <c r="AA220" s="38"/>
      <c r="AB220" s="38"/>
      <c r="AC220" s="38"/>
      <c r="AD220" s="38"/>
      <c r="AE220" s="38"/>
      <c r="AR220" s="191" t="s">
        <v>155</v>
      </c>
      <c r="AT220" s="191" t="s">
        <v>150</v>
      </c>
      <c r="AU220" s="191" t="s">
        <v>87</v>
      </c>
      <c r="AY220" s="19" t="s">
        <v>148</v>
      </c>
      <c r="BE220" s="192">
        <f>IF(N220="základní",J220,0)</f>
        <v>0</v>
      </c>
      <c r="BF220" s="192">
        <f>IF(N220="snížená",J220,0)</f>
        <v>0</v>
      </c>
      <c r="BG220" s="192">
        <f>IF(N220="zákl. přenesená",J220,0)</f>
        <v>0</v>
      </c>
      <c r="BH220" s="192">
        <f>IF(N220="sníž. přenesená",J220,0)</f>
        <v>0</v>
      </c>
      <c r="BI220" s="192">
        <f>IF(N220="nulová",J220,0)</f>
        <v>0</v>
      </c>
      <c r="BJ220" s="19" t="s">
        <v>85</v>
      </c>
      <c r="BK220" s="192">
        <f>ROUND(I220*H220,2)</f>
        <v>0</v>
      </c>
      <c r="BL220" s="19" t="s">
        <v>155</v>
      </c>
      <c r="BM220" s="191" t="s">
        <v>307</v>
      </c>
    </row>
    <row r="221" s="13" customFormat="1">
      <c r="A221" s="13"/>
      <c r="B221" s="193"/>
      <c r="C221" s="13"/>
      <c r="D221" s="194" t="s">
        <v>157</v>
      </c>
      <c r="E221" s="195" t="s">
        <v>1</v>
      </c>
      <c r="F221" s="196" t="s">
        <v>713</v>
      </c>
      <c r="G221" s="13"/>
      <c r="H221" s="197">
        <v>3</v>
      </c>
      <c r="I221" s="198"/>
      <c r="J221" s="13"/>
      <c r="K221" s="13"/>
      <c r="L221" s="193"/>
      <c r="M221" s="199"/>
      <c r="N221" s="200"/>
      <c r="O221" s="200"/>
      <c r="P221" s="200"/>
      <c r="Q221" s="200"/>
      <c r="R221" s="200"/>
      <c r="S221" s="200"/>
      <c r="T221" s="201"/>
      <c r="U221" s="13"/>
      <c r="V221" s="13"/>
      <c r="W221" s="13"/>
      <c r="X221" s="13"/>
      <c r="Y221" s="13"/>
      <c r="Z221" s="13"/>
      <c r="AA221" s="13"/>
      <c r="AB221" s="13"/>
      <c r="AC221" s="13"/>
      <c r="AD221" s="13"/>
      <c r="AE221" s="13"/>
      <c r="AT221" s="195" t="s">
        <v>157</v>
      </c>
      <c r="AU221" s="195" t="s">
        <v>87</v>
      </c>
      <c r="AV221" s="13" t="s">
        <v>87</v>
      </c>
      <c r="AW221" s="13" t="s">
        <v>32</v>
      </c>
      <c r="AX221" s="13" t="s">
        <v>77</v>
      </c>
      <c r="AY221" s="195" t="s">
        <v>148</v>
      </c>
    </row>
    <row r="222" s="14" customFormat="1">
      <c r="A222" s="14"/>
      <c r="B222" s="202"/>
      <c r="C222" s="14"/>
      <c r="D222" s="194" t="s">
        <v>157</v>
      </c>
      <c r="E222" s="203" t="s">
        <v>1</v>
      </c>
      <c r="F222" s="204" t="s">
        <v>159</v>
      </c>
      <c r="G222" s="14"/>
      <c r="H222" s="205">
        <v>3</v>
      </c>
      <c r="I222" s="206"/>
      <c r="J222" s="14"/>
      <c r="K222" s="14"/>
      <c r="L222" s="202"/>
      <c r="M222" s="207"/>
      <c r="N222" s="208"/>
      <c r="O222" s="208"/>
      <c r="P222" s="208"/>
      <c r="Q222" s="208"/>
      <c r="R222" s="208"/>
      <c r="S222" s="208"/>
      <c r="T222" s="209"/>
      <c r="U222" s="14"/>
      <c r="V222" s="14"/>
      <c r="W222" s="14"/>
      <c r="X222" s="14"/>
      <c r="Y222" s="14"/>
      <c r="Z222" s="14"/>
      <c r="AA222" s="14"/>
      <c r="AB222" s="14"/>
      <c r="AC222" s="14"/>
      <c r="AD222" s="14"/>
      <c r="AE222" s="14"/>
      <c r="AT222" s="203" t="s">
        <v>157</v>
      </c>
      <c r="AU222" s="203" t="s">
        <v>87</v>
      </c>
      <c r="AV222" s="14" t="s">
        <v>155</v>
      </c>
      <c r="AW222" s="14" t="s">
        <v>32</v>
      </c>
      <c r="AX222" s="14" t="s">
        <v>85</v>
      </c>
      <c r="AY222" s="203" t="s">
        <v>148</v>
      </c>
    </row>
    <row r="223" s="2" customFormat="1" ht="16.5" customHeight="1">
      <c r="A223" s="38"/>
      <c r="B223" s="179"/>
      <c r="C223" s="180" t="s">
        <v>331</v>
      </c>
      <c r="D223" s="180" t="s">
        <v>150</v>
      </c>
      <c r="E223" s="181" t="s">
        <v>310</v>
      </c>
      <c r="F223" s="182" t="s">
        <v>311</v>
      </c>
      <c r="G223" s="183" t="s">
        <v>153</v>
      </c>
      <c r="H223" s="184">
        <v>575</v>
      </c>
      <c r="I223" s="185"/>
      <c r="J223" s="186">
        <f>ROUND(I223*H223,2)</f>
        <v>0</v>
      </c>
      <c r="K223" s="182" t="s">
        <v>154</v>
      </c>
      <c r="L223" s="39"/>
      <c r="M223" s="187" t="s">
        <v>1</v>
      </c>
      <c r="N223" s="188" t="s">
        <v>42</v>
      </c>
      <c r="O223" s="77"/>
      <c r="P223" s="189">
        <f>O223*H223</f>
        <v>0</v>
      </c>
      <c r="Q223" s="189">
        <v>0.00046999999999999999</v>
      </c>
      <c r="R223" s="189">
        <f>Q223*H223</f>
        <v>0.27024999999999999</v>
      </c>
      <c r="S223" s="189">
        <v>0</v>
      </c>
      <c r="T223" s="190">
        <f>S223*H223</f>
        <v>0</v>
      </c>
      <c r="U223" s="38"/>
      <c r="V223" s="38"/>
      <c r="W223" s="38"/>
      <c r="X223" s="38"/>
      <c r="Y223" s="38"/>
      <c r="Z223" s="38"/>
      <c r="AA223" s="38"/>
      <c r="AB223" s="38"/>
      <c r="AC223" s="38"/>
      <c r="AD223" s="38"/>
      <c r="AE223" s="38"/>
      <c r="AR223" s="191" t="s">
        <v>155</v>
      </c>
      <c r="AT223" s="191" t="s">
        <v>150</v>
      </c>
      <c r="AU223" s="191" t="s">
        <v>87</v>
      </c>
      <c r="AY223" s="19" t="s">
        <v>148</v>
      </c>
      <c r="BE223" s="192">
        <f>IF(N223="základní",J223,0)</f>
        <v>0</v>
      </c>
      <c r="BF223" s="192">
        <f>IF(N223="snížená",J223,0)</f>
        <v>0</v>
      </c>
      <c r="BG223" s="192">
        <f>IF(N223="zákl. přenesená",J223,0)</f>
        <v>0</v>
      </c>
      <c r="BH223" s="192">
        <f>IF(N223="sníž. přenesená",J223,0)</f>
        <v>0</v>
      </c>
      <c r="BI223" s="192">
        <f>IF(N223="nulová",J223,0)</f>
        <v>0</v>
      </c>
      <c r="BJ223" s="19" t="s">
        <v>85</v>
      </c>
      <c r="BK223" s="192">
        <f>ROUND(I223*H223,2)</f>
        <v>0</v>
      </c>
      <c r="BL223" s="19" t="s">
        <v>155</v>
      </c>
      <c r="BM223" s="191" t="s">
        <v>312</v>
      </c>
    </row>
    <row r="224" s="13" customFormat="1">
      <c r="A224" s="13"/>
      <c r="B224" s="193"/>
      <c r="C224" s="13"/>
      <c r="D224" s="194" t="s">
        <v>157</v>
      </c>
      <c r="E224" s="195" t="s">
        <v>1</v>
      </c>
      <c r="F224" s="196" t="s">
        <v>714</v>
      </c>
      <c r="G224" s="13"/>
      <c r="H224" s="197">
        <v>575</v>
      </c>
      <c r="I224" s="198"/>
      <c r="J224" s="13"/>
      <c r="K224" s="13"/>
      <c r="L224" s="193"/>
      <c r="M224" s="199"/>
      <c r="N224" s="200"/>
      <c r="O224" s="200"/>
      <c r="P224" s="200"/>
      <c r="Q224" s="200"/>
      <c r="R224" s="200"/>
      <c r="S224" s="200"/>
      <c r="T224" s="201"/>
      <c r="U224" s="13"/>
      <c r="V224" s="13"/>
      <c r="W224" s="13"/>
      <c r="X224" s="13"/>
      <c r="Y224" s="13"/>
      <c r="Z224" s="13"/>
      <c r="AA224" s="13"/>
      <c r="AB224" s="13"/>
      <c r="AC224" s="13"/>
      <c r="AD224" s="13"/>
      <c r="AE224" s="13"/>
      <c r="AT224" s="195" t="s">
        <v>157</v>
      </c>
      <c r="AU224" s="195" t="s">
        <v>87</v>
      </c>
      <c r="AV224" s="13" t="s">
        <v>87</v>
      </c>
      <c r="AW224" s="13" t="s">
        <v>32</v>
      </c>
      <c r="AX224" s="13" t="s">
        <v>77</v>
      </c>
      <c r="AY224" s="195" t="s">
        <v>148</v>
      </c>
    </row>
    <row r="225" s="14" customFormat="1">
      <c r="A225" s="14"/>
      <c r="B225" s="202"/>
      <c r="C225" s="14"/>
      <c r="D225" s="194" t="s">
        <v>157</v>
      </c>
      <c r="E225" s="203" t="s">
        <v>1</v>
      </c>
      <c r="F225" s="204" t="s">
        <v>159</v>
      </c>
      <c r="G225" s="14"/>
      <c r="H225" s="205">
        <v>575</v>
      </c>
      <c r="I225" s="206"/>
      <c r="J225" s="14"/>
      <c r="K225" s="14"/>
      <c r="L225" s="202"/>
      <c r="M225" s="207"/>
      <c r="N225" s="208"/>
      <c r="O225" s="208"/>
      <c r="P225" s="208"/>
      <c r="Q225" s="208"/>
      <c r="R225" s="208"/>
      <c r="S225" s="208"/>
      <c r="T225" s="209"/>
      <c r="U225" s="14"/>
      <c r="V225" s="14"/>
      <c r="W225" s="14"/>
      <c r="X225" s="14"/>
      <c r="Y225" s="14"/>
      <c r="Z225" s="14"/>
      <c r="AA225" s="14"/>
      <c r="AB225" s="14"/>
      <c r="AC225" s="14"/>
      <c r="AD225" s="14"/>
      <c r="AE225" s="14"/>
      <c r="AT225" s="203" t="s">
        <v>157</v>
      </c>
      <c r="AU225" s="203" t="s">
        <v>87</v>
      </c>
      <c r="AV225" s="14" t="s">
        <v>155</v>
      </c>
      <c r="AW225" s="14" t="s">
        <v>32</v>
      </c>
      <c r="AX225" s="14" t="s">
        <v>85</v>
      </c>
      <c r="AY225" s="203" t="s">
        <v>148</v>
      </c>
    </row>
    <row r="226" s="2" customFormat="1" ht="16.5" customHeight="1">
      <c r="A226" s="38"/>
      <c r="B226" s="179"/>
      <c r="C226" s="180" t="s">
        <v>336</v>
      </c>
      <c r="D226" s="180" t="s">
        <v>150</v>
      </c>
      <c r="E226" s="181" t="s">
        <v>715</v>
      </c>
      <c r="F226" s="182" t="s">
        <v>716</v>
      </c>
      <c r="G226" s="183" t="s">
        <v>181</v>
      </c>
      <c r="H226" s="184">
        <v>30</v>
      </c>
      <c r="I226" s="185"/>
      <c r="J226" s="186">
        <f>ROUND(I226*H226,2)</f>
        <v>0</v>
      </c>
      <c r="K226" s="182" t="s">
        <v>154</v>
      </c>
      <c r="L226" s="39"/>
      <c r="M226" s="187" t="s">
        <v>1</v>
      </c>
      <c r="N226" s="188" t="s">
        <v>42</v>
      </c>
      <c r="O226" s="77"/>
      <c r="P226" s="189">
        <f>O226*H226</f>
        <v>0</v>
      </c>
      <c r="Q226" s="189">
        <v>0</v>
      </c>
      <c r="R226" s="189">
        <f>Q226*H226</f>
        <v>0</v>
      </c>
      <c r="S226" s="189">
        <v>0</v>
      </c>
      <c r="T226" s="190">
        <f>S226*H226</f>
        <v>0</v>
      </c>
      <c r="U226" s="38"/>
      <c r="V226" s="38"/>
      <c r="W226" s="38"/>
      <c r="X226" s="38"/>
      <c r="Y226" s="38"/>
      <c r="Z226" s="38"/>
      <c r="AA226" s="38"/>
      <c r="AB226" s="38"/>
      <c r="AC226" s="38"/>
      <c r="AD226" s="38"/>
      <c r="AE226" s="38"/>
      <c r="AR226" s="191" t="s">
        <v>155</v>
      </c>
      <c r="AT226" s="191" t="s">
        <v>150</v>
      </c>
      <c r="AU226" s="191" t="s">
        <v>87</v>
      </c>
      <c r="AY226" s="19" t="s">
        <v>148</v>
      </c>
      <c r="BE226" s="192">
        <f>IF(N226="základní",J226,0)</f>
        <v>0</v>
      </c>
      <c r="BF226" s="192">
        <f>IF(N226="snížená",J226,0)</f>
        <v>0</v>
      </c>
      <c r="BG226" s="192">
        <f>IF(N226="zákl. přenesená",J226,0)</f>
        <v>0</v>
      </c>
      <c r="BH226" s="192">
        <f>IF(N226="sníž. přenesená",J226,0)</f>
        <v>0</v>
      </c>
      <c r="BI226" s="192">
        <f>IF(N226="nulová",J226,0)</f>
        <v>0</v>
      </c>
      <c r="BJ226" s="19" t="s">
        <v>85</v>
      </c>
      <c r="BK226" s="192">
        <f>ROUND(I226*H226,2)</f>
        <v>0</v>
      </c>
      <c r="BL226" s="19" t="s">
        <v>155</v>
      </c>
      <c r="BM226" s="191" t="s">
        <v>717</v>
      </c>
    </row>
    <row r="227" s="13" customFormat="1">
      <c r="A227" s="13"/>
      <c r="B227" s="193"/>
      <c r="C227" s="13"/>
      <c r="D227" s="194" t="s">
        <v>157</v>
      </c>
      <c r="E227" s="195" t="s">
        <v>1</v>
      </c>
      <c r="F227" s="196" t="s">
        <v>718</v>
      </c>
      <c r="G227" s="13"/>
      <c r="H227" s="197">
        <v>30</v>
      </c>
      <c r="I227" s="198"/>
      <c r="J227" s="13"/>
      <c r="K227" s="13"/>
      <c r="L227" s="193"/>
      <c r="M227" s="199"/>
      <c r="N227" s="200"/>
      <c r="O227" s="200"/>
      <c r="P227" s="200"/>
      <c r="Q227" s="200"/>
      <c r="R227" s="200"/>
      <c r="S227" s="200"/>
      <c r="T227" s="201"/>
      <c r="U227" s="13"/>
      <c r="V227" s="13"/>
      <c r="W227" s="13"/>
      <c r="X227" s="13"/>
      <c r="Y227" s="13"/>
      <c r="Z227" s="13"/>
      <c r="AA227" s="13"/>
      <c r="AB227" s="13"/>
      <c r="AC227" s="13"/>
      <c r="AD227" s="13"/>
      <c r="AE227" s="13"/>
      <c r="AT227" s="195" t="s">
        <v>157</v>
      </c>
      <c r="AU227" s="195" t="s">
        <v>87</v>
      </c>
      <c r="AV227" s="13" t="s">
        <v>87</v>
      </c>
      <c r="AW227" s="13" t="s">
        <v>32</v>
      </c>
      <c r="AX227" s="13" t="s">
        <v>77</v>
      </c>
      <c r="AY227" s="195" t="s">
        <v>148</v>
      </c>
    </row>
    <row r="228" s="14" customFormat="1">
      <c r="A228" s="14"/>
      <c r="B228" s="202"/>
      <c r="C228" s="14"/>
      <c r="D228" s="194" t="s">
        <v>157</v>
      </c>
      <c r="E228" s="203" t="s">
        <v>1</v>
      </c>
      <c r="F228" s="204" t="s">
        <v>159</v>
      </c>
      <c r="G228" s="14"/>
      <c r="H228" s="205">
        <v>30</v>
      </c>
      <c r="I228" s="206"/>
      <c r="J228" s="14"/>
      <c r="K228" s="14"/>
      <c r="L228" s="202"/>
      <c r="M228" s="207"/>
      <c r="N228" s="208"/>
      <c r="O228" s="208"/>
      <c r="P228" s="208"/>
      <c r="Q228" s="208"/>
      <c r="R228" s="208"/>
      <c r="S228" s="208"/>
      <c r="T228" s="209"/>
      <c r="U228" s="14"/>
      <c r="V228" s="14"/>
      <c r="W228" s="14"/>
      <c r="X228" s="14"/>
      <c r="Y228" s="14"/>
      <c r="Z228" s="14"/>
      <c r="AA228" s="14"/>
      <c r="AB228" s="14"/>
      <c r="AC228" s="14"/>
      <c r="AD228" s="14"/>
      <c r="AE228" s="14"/>
      <c r="AT228" s="203" t="s">
        <v>157</v>
      </c>
      <c r="AU228" s="203" t="s">
        <v>87</v>
      </c>
      <c r="AV228" s="14" t="s">
        <v>155</v>
      </c>
      <c r="AW228" s="14" t="s">
        <v>32</v>
      </c>
      <c r="AX228" s="14" t="s">
        <v>85</v>
      </c>
      <c r="AY228" s="203" t="s">
        <v>148</v>
      </c>
    </row>
    <row r="229" s="2" customFormat="1" ht="16.5" customHeight="1">
      <c r="A229" s="38"/>
      <c r="B229" s="179"/>
      <c r="C229" s="180" t="s">
        <v>340</v>
      </c>
      <c r="D229" s="180" t="s">
        <v>150</v>
      </c>
      <c r="E229" s="181" t="s">
        <v>719</v>
      </c>
      <c r="F229" s="182" t="s">
        <v>720</v>
      </c>
      <c r="G229" s="183" t="s">
        <v>153</v>
      </c>
      <c r="H229" s="184">
        <v>495</v>
      </c>
      <c r="I229" s="185"/>
      <c r="J229" s="186">
        <f>ROUND(I229*H229,2)</f>
        <v>0</v>
      </c>
      <c r="K229" s="182" t="s">
        <v>154</v>
      </c>
      <c r="L229" s="39"/>
      <c r="M229" s="187" t="s">
        <v>1</v>
      </c>
      <c r="N229" s="188" t="s">
        <v>42</v>
      </c>
      <c r="O229" s="77"/>
      <c r="P229" s="189">
        <f>O229*H229</f>
        <v>0</v>
      </c>
      <c r="Q229" s="189">
        <v>0</v>
      </c>
      <c r="R229" s="189">
        <f>Q229*H229</f>
        <v>0</v>
      </c>
      <c r="S229" s="189">
        <v>0.02</v>
      </c>
      <c r="T229" s="190">
        <f>S229*H229</f>
        <v>9.9000000000000004</v>
      </c>
      <c r="U229" s="38"/>
      <c r="V229" s="38"/>
      <c r="W229" s="38"/>
      <c r="X229" s="38"/>
      <c r="Y229" s="38"/>
      <c r="Z229" s="38"/>
      <c r="AA229" s="38"/>
      <c r="AB229" s="38"/>
      <c r="AC229" s="38"/>
      <c r="AD229" s="38"/>
      <c r="AE229" s="38"/>
      <c r="AR229" s="191" t="s">
        <v>155</v>
      </c>
      <c r="AT229" s="191" t="s">
        <v>150</v>
      </c>
      <c r="AU229" s="191" t="s">
        <v>87</v>
      </c>
      <c r="AY229" s="19" t="s">
        <v>148</v>
      </c>
      <c r="BE229" s="192">
        <f>IF(N229="základní",J229,0)</f>
        <v>0</v>
      </c>
      <c r="BF229" s="192">
        <f>IF(N229="snížená",J229,0)</f>
        <v>0</v>
      </c>
      <c r="BG229" s="192">
        <f>IF(N229="zákl. přenesená",J229,0)</f>
        <v>0</v>
      </c>
      <c r="BH229" s="192">
        <f>IF(N229="sníž. přenesená",J229,0)</f>
        <v>0</v>
      </c>
      <c r="BI229" s="192">
        <f>IF(N229="nulová",J229,0)</f>
        <v>0</v>
      </c>
      <c r="BJ229" s="19" t="s">
        <v>85</v>
      </c>
      <c r="BK229" s="192">
        <f>ROUND(I229*H229,2)</f>
        <v>0</v>
      </c>
      <c r="BL229" s="19" t="s">
        <v>155</v>
      </c>
      <c r="BM229" s="191" t="s">
        <v>721</v>
      </c>
    </row>
    <row r="230" s="13" customFormat="1">
      <c r="A230" s="13"/>
      <c r="B230" s="193"/>
      <c r="C230" s="13"/>
      <c r="D230" s="194" t="s">
        <v>157</v>
      </c>
      <c r="E230" s="195" t="s">
        <v>1</v>
      </c>
      <c r="F230" s="196" t="s">
        <v>673</v>
      </c>
      <c r="G230" s="13"/>
      <c r="H230" s="197">
        <v>495</v>
      </c>
      <c r="I230" s="198"/>
      <c r="J230" s="13"/>
      <c r="K230" s="13"/>
      <c r="L230" s="193"/>
      <c r="M230" s="199"/>
      <c r="N230" s="200"/>
      <c r="O230" s="200"/>
      <c r="P230" s="200"/>
      <c r="Q230" s="200"/>
      <c r="R230" s="200"/>
      <c r="S230" s="200"/>
      <c r="T230" s="201"/>
      <c r="U230" s="13"/>
      <c r="V230" s="13"/>
      <c r="W230" s="13"/>
      <c r="X230" s="13"/>
      <c r="Y230" s="13"/>
      <c r="Z230" s="13"/>
      <c r="AA230" s="13"/>
      <c r="AB230" s="13"/>
      <c r="AC230" s="13"/>
      <c r="AD230" s="13"/>
      <c r="AE230" s="13"/>
      <c r="AT230" s="195" t="s">
        <v>157</v>
      </c>
      <c r="AU230" s="195" t="s">
        <v>87</v>
      </c>
      <c r="AV230" s="13" t="s">
        <v>87</v>
      </c>
      <c r="AW230" s="13" t="s">
        <v>32</v>
      </c>
      <c r="AX230" s="13" t="s">
        <v>77</v>
      </c>
      <c r="AY230" s="195" t="s">
        <v>148</v>
      </c>
    </row>
    <row r="231" s="14" customFormat="1">
      <c r="A231" s="14"/>
      <c r="B231" s="202"/>
      <c r="C231" s="14"/>
      <c r="D231" s="194" t="s">
        <v>157</v>
      </c>
      <c r="E231" s="203" t="s">
        <v>1</v>
      </c>
      <c r="F231" s="204" t="s">
        <v>159</v>
      </c>
      <c r="G231" s="14"/>
      <c r="H231" s="205">
        <v>495</v>
      </c>
      <c r="I231" s="206"/>
      <c r="J231" s="14"/>
      <c r="K231" s="14"/>
      <c r="L231" s="202"/>
      <c r="M231" s="207"/>
      <c r="N231" s="208"/>
      <c r="O231" s="208"/>
      <c r="P231" s="208"/>
      <c r="Q231" s="208"/>
      <c r="R231" s="208"/>
      <c r="S231" s="208"/>
      <c r="T231" s="209"/>
      <c r="U231" s="14"/>
      <c r="V231" s="14"/>
      <c r="W231" s="14"/>
      <c r="X231" s="14"/>
      <c r="Y231" s="14"/>
      <c r="Z231" s="14"/>
      <c r="AA231" s="14"/>
      <c r="AB231" s="14"/>
      <c r="AC231" s="14"/>
      <c r="AD231" s="14"/>
      <c r="AE231" s="14"/>
      <c r="AT231" s="203" t="s">
        <v>157</v>
      </c>
      <c r="AU231" s="203" t="s">
        <v>87</v>
      </c>
      <c r="AV231" s="14" t="s">
        <v>155</v>
      </c>
      <c r="AW231" s="14" t="s">
        <v>32</v>
      </c>
      <c r="AX231" s="14" t="s">
        <v>85</v>
      </c>
      <c r="AY231" s="203" t="s">
        <v>148</v>
      </c>
    </row>
    <row r="232" s="12" customFormat="1" ht="20.88" customHeight="1">
      <c r="A232" s="12"/>
      <c r="B232" s="166"/>
      <c r="C232" s="12"/>
      <c r="D232" s="167" t="s">
        <v>76</v>
      </c>
      <c r="E232" s="177" t="s">
        <v>323</v>
      </c>
      <c r="F232" s="177" t="s">
        <v>324</v>
      </c>
      <c r="G232" s="12"/>
      <c r="H232" s="12"/>
      <c r="I232" s="169"/>
      <c r="J232" s="178">
        <f>BK232</f>
        <v>0</v>
      </c>
      <c r="K232" s="12"/>
      <c r="L232" s="166"/>
      <c r="M232" s="171"/>
      <c r="N232" s="172"/>
      <c r="O232" s="172"/>
      <c r="P232" s="173">
        <f>SUM(P233:P242)</f>
        <v>0</v>
      </c>
      <c r="Q232" s="172"/>
      <c r="R232" s="173">
        <f>SUM(R233:R242)</f>
        <v>0</v>
      </c>
      <c r="S232" s="172"/>
      <c r="T232" s="174">
        <f>SUM(T233:T242)</f>
        <v>0</v>
      </c>
      <c r="U232" s="12"/>
      <c r="V232" s="12"/>
      <c r="W232" s="12"/>
      <c r="X232" s="12"/>
      <c r="Y232" s="12"/>
      <c r="Z232" s="12"/>
      <c r="AA232" s="12"/>
      <c r="AB232" s="12"/>
      <c r="AC232" s="12"/>
      <c r="AD232" s="12"/>
      <c r="AE232" s="12"/>
      <c r="AR232" s="167" t="s">
        <v>85</v>
      </c>
      <c r="AT232" s="175" t="s">
        <v>76</v>
      </c>
      <c r="AU232" s="175" t="s">
        <v>87</v>
      </c>
      <c r="AY232" s="167" t="s">
        <v>148</v>
      </c>
      <c r="BK232" s="176">
        <f>SUM(BK233:BK242)</f>
        <v>0</v>
      </c>
    </row>
    <row r="233" s="2" customFormat="1" ht="16.5" customHeight="1">
      <c r="A233" s="38"/>
      <c r="B233" s="179"/>
      <c r="C233" s="180" t="s">
        <v>344</v>
      </c>
      <c r="D233" s="180" t="s">
        <v>150</v>
      </c>
      <c r="E233" s="181" t="s">
        <v>332</v>
      </c>
      <c r="F233" s="182" t="s">
        <v>722</v>
      </c>
      <c r="G233" s="183" t="s">
        <v>328</v>
      </c>
      <c r="H233" s="184">
        <v>2</v>
      </c>
      <c r="I233" s="185"/>
      <c r="J233" s="186">
        <f>ROUND(I233*H233,2)</f>
        <v>0</v>
      </c>
      <c r="K233" s="182" t="s">
        <v>212</v>
      </c>
      <c r="L233" s="39"/>
      <c r="M233" s="187" t="s">
        <v>1</v>
      </c>
      <c r="N233" s="188" t="s">
        <v>42</v>
      </c>
      <c r="O233" s="77"/>
      <c r="P233" s="189">
        <f>O233*H233</f>
        <v>0</v>
      </c>
      <c r="Q233" s="189">
        <v>0</v>
      </c>
      <c r="R233" s="189">
        <f>Q233*H233</f>
        <v>0</v>
      </c>
      <c r="S233" s="189">
        <v>0</v>
      </c>
      <c r="T233" s="190">
        <f>S233*H233</f>
        <v>0</v>
      </c>
      <c r="U233" s="38"/>
      <c r="V233" s="38"/>
      <c r="W233" s="38"/>
      <c r="X233" s="38"/>
      <c r="Y233" s="38"/>
      <c r="Z233" s="38"/>
      <c r="AA233" s="38"/>
      <c r="AB233" s="38"/>
      <c r="AC233" s="38"/>
      <c r="AD233" s="38"/>
      <c r="AE233" s="38"/>
      <c r="AR233" s="191" t="s">
        <v>155</v>
      </c>
      <c r="AT233" s="191" t="s">
        <v>150</v>
      </c>
      <c r="AU233" s="191" t="s">
        <v>163</v>
      </c>
      <c r="AY233" s="19" t="s">
        <v>148</v>
      </c>
      <c r="BE233" s="192">
        <f>IF(N233="základní",J233,0)</f>
        <v>0</v>
      </c>
      <c r="BF233" s="192">
        <f>IF(N233="snížená",J233,0)</f>
        <v>0</v>
      </c>
      <c r="BG233" s="192">
        <f>IF(N233="zákl. přenesená",J233,0)</f>
        <v>0</v>
      </c>
      <c r="BH233" s="192">
        <f>IF(N233="sníž. přenesená",J233,0)</f>
        <v>0</v>
      </c>
      <c r="BI233" s="192">
        <f>IF(N233="nulová",J233,0)</f>
        <v>0</v>
      </c>
      <c r="BJ233" s="19" t="s">
        <v>85</v>
      </c>
      <c r="BK233" s="192">
        <f>ROUND(I233*H233,2)</f>
        <v>0</v>
      </c>
      <c r="BL233" s="19" t="s">
        <v>155</v>
      </c>
      <c r="BM233" s="191" t="s">
        <v>334</v>
      </c>
    </row>
    <row r="234" s="2" customFormat="1">
      <c r="A234" s="38"/>
      <c r="B234" s="39"/>
      <c r="C234" s="38"/>
      <c r="D234" s="194" t="s">
        <v>183</v>
      </c>
      <c r="E234" s="38"/>
      <c r="F234" s="210" t="s">
        <v>335</v>
      </c>
      <c r="G234" s="38"/>
      <c r="H234" s="38"/>
      <c r="I234" s="211"/>
      <c r="J234" s="38"/>
      <c r="K234" s="38"/>
      <c r="L234" s="39"/>
      <c r="M234" s="212"/>
      <c r="N234" s="213"/>
      <c r="O234" s="77"/>
      <c r="P234" s="77"/>
      <c r="Q234" s="77"/>
      <c r="R234" s="77"/>
      <c r="S234" s="77"/>
      <c r="T234" s="78"/>
      <c r="U234" s="38"/>
      <c r="V234" s="38"/>
      <c r="W234" s="38"/>
      <c r="X234" s="38"/>
      <c r="Y234" s="38"/>
      <c r="Z234" s="38"/>
      <c r="AA234" s="38"/>
      <c r="AB234" s="38"/>
      <c r="AC234" s="38"/>
      <c r="AD234" s="38"/>
      <c r="AE234" s="38"/>
      <c r="AT234" s="19" t="s">
        <v>183</v>
      </c>
      <c r="AU234" s="19" t="s">
        <v>163</v>
      </c>
    </row>
    <row r="235" s="2" customFormat="1" ht="16.5" customHeight="1">
      <c r="A235" s="38"/>
      <c r="B235" s="179"/>
      <c r="C235" s="180" t="s">
        <v>348</v>
      </c>
      <c r="D235" s="180" t="s">
        <v>150</v>
      </c>
      <c r="E235" s="181" t="s">
        <v>345</v>
      </c>
      <c r="F235" s="182" t="s">
        <v>723</v>
      </c>
      <c r="G235" s="183" t="s">
        <v>153</v>
      </c>
      <c r="H235" s="184">
        <v>12</v>
      </c>
      <c r="I235" s="185"/>
      <c r="J235" s="186">
        <f>ROUND(I235*H235,2)</f>
        <v>0</v>
      </c>
      <c r="K235" s="182" t="s">
        <v>212</v>
      </c>
      <c r="L235" s="39"/>
      <c r="M235" s="187" t="s">
        <v>1</v>
      </c>
      <c r="N235" s="188" t="s">
        <v>42</v>
      </c>
      <c r="O235" s="77"/>
      <c r="P235" s="189">
        <f>O235*H235</f>
        <v>0</v>
      </c>
      <c r="Q235" s="189">
        <v>0</v>
      </c>
      <c r="R235" s="189">
        <f>Q235*H235</f>
        <v>0</v>
      </c>
      <c r="S235" s="189">
        <v>0</v>
      </c>
      <c r="T235" s="190">
        <f>S235*H235</f>
        <v>0</v>
      </c>
      <c r="U235" s="38"/>
      <c r="V235" s="38"/>
      <c r="W235" s="38"/>
      <c r="X235" s="38"/>
      <c r="Y235" s="38"/>
      <c r="Z235" s="38"/>
      <c r="AA235" s="38"/>
      <c r="AB235" s="38"/>
      <c r="AC235" s="38"/>
      <c r="AD235" s="38"/>
      <c r="AE235" s="38"/>
      <c r="AR235" s="191" t="s">
        <v>155</v>
      </c>
      <c r="AT235" s="191" t="s">
        <v>150</v>
      </c>
      <c r="AU235" s="191" t="s">
        <v>163</v>
      </c>
      <c r="AY235" s="19" t="s">
        <v>148</v>
      </c>
      <c r="BE235" s="192">
        <f>IF(N235="základní",J235,0)</f>
        <v>0</v>
      </c>
      <c r="BF235" s="192">
        <f>IF(N235="snížená",J235,0)</f>
        <v>0</v>
      </c>
      <c r="BG235" s="192">
        <f>IF(N235="zákl. přenesená",J235,0)</f>
        <v>0</v>
      </c>
      <c r="BH235" s="192">
        <f>IF(N235="sníž. přenesená",J235,0)</f>
        <v>0</v>
      </c>
      <c r="BI235" s="192">
        <f>IF(N235="nulová",J235,0)</f>
        <v>0</v>
      </c>
      <c r="BJ235" s="19" t="s">
        <v>85</v>
      </c>
      <c r="BK235" s="192">
        <f>ROUND(I235*H235,2)</f>
        <v>0</v>
      </c>
      <c r="BL235" s="19" t="s">
        <v>155</v>
      </c>
      <c r="BM235" s="191" t="s">
        <v>347</v>
      </c>
    </row>
    <row r="236" s="2" customFormat="1">
      <c r="A236" s="38"/>
      <c r="B236" s="39"/>
      <c r="C236" s="38"/>
      <c r="D236" s="194" t="s">
        <v>183</v>
      </c>
      <c r="E236" s="38"/>
      <c r="F236" s="210" t="s">
        <v>335</v>
      </c>
      <c r="G236" s="38"/>
      <c r="H236" s="38"/>
      <c r="I236" s="211"/>
      <c r="J236" s="38"/>
      <c r="K236" s="38"/>
      <c r="L236" s="39"/>
      <c r="M236" s="212"/>
      <c r="N236" s="213"/>
      <c r="O236" s="77"/>
      <c r="P236" s="77"/>
      <c r="Q236" s="77"/>
      <c r="R236" s="77"/>
      <c r="S236" s="77"/>
      <c r="T236" s="78"/>
      <c r="U236" s="38"/>
      <c r="V236" s="38"/>
      <c r="W236" s="38"/>
      <c r="X236" s="38"/>
      <c r="Y236" s="38"/>
      <c r="Z236" s="38"/>
      <c r="AA236" s="38"/>
      <c r="AB236" s="38"/>
      <c r="AC236" s="38"/>
      <c r="AD236" s="38"/>
      <c r="AE236" s="38"/>
      <c r="AT236" s="19" t="s">
        <v>183</v>
      </c>
      <c r="AU236" s="19" t="s">
        <v>163</v>
      </c>
    </row>
    <row r="237" s="2" customFormat="1" ht="16.5" customHeight="1">
      <c r="A237" s="38"/>
      <c r="B237" s="179"/>
      <c r="C237" s="180" t="s">
        <v>354</v>
      </c>
      <c r="D237" s="180" t="s">
        <v>150</v>
      </c>
      <c r="E237" s="181" t="s">
        <v>349</v>
      </c>
      <c r="F237" s="182" t="s">
        <v>724</v>
      </c>
      <c r="G237" s="183" t="s">
        <v>328</v>
      </c>
      <c r="H237" s="184">
        <v>2</v>
      </c>
      <c r="I237" s="185"/>
      <c r="J237" s="186">
        <f>ROUND(I237*H237,2)</f>
        <v>0</v>
      </c>
      <c r="K237" s="182" t="s">
        <v>212</v>
      </c>
      <c r="L237" s="39"/>
      <c r="M237" s="187" t="s">
        <v>1</v>
      </c>
      <c r="N237" s="188" t="s">
        <v>42</v>
      </c>
      <c r="O237" s="77"/>
      <c r="P237" s="189">
        <f>O237*H237</f>
        <v>0</v>
      </c>
      <c r="Q237" s="189">
        <v>0</v>
      </c>
      <c r="R237" s="189">
        <f>Q237*H237</f>
        <v>0</v>
      </c>
      <c r="S237" s="189">
        <v>0</v>
      </c>
      <c r="T237" s="190">
        <f>S237*H237</f>
        <v>0</v>
      </c>
      <c r="U237" s="38"/>
      <c r="V237" s="38"/>
      <c r="W237" s="38"/>
      <c r="X237" s="38"/>
      <c r="Y237" s="38"/>
      <c r="Z237" s="38"/>
      <c r="AA237" s="38"/>
      <c r="AB237" s="38"/>
      <c r="AC237" s="38"/>
      <c r="AD237" s="38"/>
      <c r="AE237" s="38"/>
      <c r="AR237" s="191" t="s">
        <v>155</v>
      </c>
      <c r="AT237" s="191" t="s">
        <v>150</v>
      </c>
      <c r="AU237" s="191" t="s">
        <v>163</v>
      </c>
      <c r="AY237" s="19" t="s">
        <v>148</v>
      </c>
      <c r="BE237" s="192">
        <f>IF(N237="základní",J237,0)</f>
        <v>0</v>
      </c>
      <c r="BF237" s="192">
        <f>IF(N237="snížená",J237,0)</f>
        <v>0</v>
      </c>
      <c r="BG237" s="192">
        <f>IF(N237="zákl. přenesená",J237,0)</f>
        <v>0</v>
      </c>
      <c r="BH237" s="192">
        <f>IF(N237="sníž. přenesená",J237,0)</f>
        <v>0</v>
      </c>
      <c r="BI237" s="192">
        <f>IF(N237="nulová",J237,0)</f>
        <v>0</v>
      </c>
      <c r="BJ237" s="19" t="s">
        <v>85</v>
      </c>
      <c r="BK237" s="192">
        <f>ROUND(I237*H237,2)</f>
        <v>0</v>
      </c>
      <c r="BL237" s="19" t="s">
        <v>155</v>
      </c>
      <c r="BM237" s="191" t="s">
        <v>351</v>
      </c>
    </row>
    <row r="238" s="2" customFormat="1">
      <c r="A238" s="38"/>
      <c r="B238" s="39"/>
      <c r="C238" s="38"/>
      <c r="D238" s="194" t="s">
        <v>183</v>
      </c>
      <c r="E238" s="38"/>
      <c r="F238" s="210" t="s">
        <v>335</v>
      </c>
      <c r="G238" s="38"/>
      <c r="H238" s="38"/>
      <c r="I238" s="211"/>
      <c r="J238" s="38"/>
      <c r="K238" s="38"/>
      <c r="L238" s="39"/>
      <c r="M238" s="212"/>
      <c r="N238" s="213"/>
      <c r="O238" s="77"/>
      <c r="P238" s="77"/>
      <c r="Q238" s="77"/>
      <c r="R238" s="77"/>
      <c r="S238" s="77"/>
      <c r="T238" s="78"/>
      <c r="U238" s="38"/>
      <c r="V238" s="38"/>
      <c r="W238" s="38"/>
      <c r="X238" s="38"/>
      <c r="Y238" s="38"/>
      <c r="Z238" s="38"/>
      <c r="AA238" s="38"/>
      <c r="AB238" s="38"/>
      <c r="AC238" s="38"/>
      <c r="AD238" s="38"/>
      <c r="AE238" s="38"/>
      <c r="AT238" s="19" t="s">
        <v>183</v>
      </c>
      <c r="AU238" s="19" t="s">
        <v>163</v>
      </c>
    </row>
    <row r="239" s="2" customFormat="1" ht="16.5" customHeight="1">
      <c r="A239" s="38"/>
      <c r="B239" s="179"/>
      <c r="C239" s="180" t="s">
        <v>359</v>
      </c>
      <c r="D239" s="180" t="s">
        <v>150</v>
      </c>
      <c r="E239" s="181" t="s">
        <v>725</v>
      </c>
      <c r="F239" s="182" t="s">
        <v>726</v>
      </c>
      <c r="G239" s="183" t="s">
        <v>328</v>
      </c>
      <c r="H239" s="184">
        <v>2</v>
      </c>
      <c r="I239" s="185"/>
      <c r="J239" s="186">
        <f>ROUND(I239*H239,2)</f>
        <v>0</v>
      </c>
      <c r="K239" s="182" t="s">
        <v>212</v>
      </c>
      <c r="L239" s="39"/>
      <c r="M239" s="187" t="s">
        <v>1</v>
      </c>
      <c r="N239" s="188" t="s">
        <v>42</v>
      </c>
      <c r="O239" s="77"/>
      <c r="P239" s="189">
        <f>O239*H239</f>
        <v>0</v>
      </c>
      <c r="Q239" s="189">
        <v>0</v>
      </c>
      <c r="R239" s="189">
        <f>Q239*H239</f>
        <v>0</v>
      </c>
      <c r="S239" s="189">
        <v>0</v>
      </c>
      <c r="T239" s="190">
        <f>S239*H239</f>
        <v>0</v>
      </c>
      <c r="U239" s="38"/>
      <c r="V239" s="38"/>
      <c r="W239" s="38"/>
      <c r="X239" s="38"/>
      <c r="Y239" s="38"/>
      <c r="Z239" s="38"/>
      <c r="AA239" s="38"/>
      <c r="AB239" s="38"/>
      <c r="AC239" s="38"/>
      <c r="AD239" s="38"/>
      <c r="AE239" s="38"/>
      <c r="AR239" s="191" t="s">
        <v>155</v>
      </c>
      <c r="AT239" s="191" t="s">
        <v>150</v>
      </c>
      <c r="AU239" s="191" t="s">
        <v>163</v>
      </c>
      <c r="AY239" s="19" t="s">
        <v>148</v>
      </c>
      <c r="BE239" s="192">
        <f>IF(N239="základní",J239,0)</f>
        <v>0</v>
      </c>
      <c r="BF239" s="192">
        <f>IF(N239="snížená",J239,0)</f>
        <v>0</v>
      </c>
      <c r="BG239" s="192">
        <f>IF(N239="zákl. přenesená",J239,0)</f>
        <v>0</v>
      </c>
      <c r="BH239" s="192">
        <f>IF(N239="sníž. přenesená",J239,0)</f>
        <v>0</v>
      </c>
      <c r="BI239" s="192">
        <f>IF(N239="nulová",J239,0)</f>
        <v>0</v>
      </c>
      <c r="BJ239" s="19" t="s">
        <v>85</v>
      </c>
      <c r="BK239" s="192">
        <f>ROUND(I239*H239,2)</f>
        <v>0</v>
      </c>
      <c r="BL239" s="19" t="s">
        <v>155</v>
      </c>
      <c r="BM239" s="191" t="s">
        <v>727</v>
      </c>
    </row>
    <row r="240" s="2" customFormat="1">
      <c r="A240" s="38"/>
      <c r="B240" s="39"/>
      <c r="C240" s="38"/>
      <c r="D240" s="194" t="s">
        <v>183</v>
      </c>
      <c r="E240" s="38"/>
      <c r="F240" s="210" t="s">
        <v>335</v>
      </c>
      <c r="G240" s="38"/>
      <c r="H240" s="38"/>
      <c r="I240" s="211"/>
      <c r="J240" s="38"/>
      <c r="K240" s="38"/>
      <c r="L240" s="39"/>
      <c r="M240" s="212"/>
      <c r="N240" s="213"/>
      <c r="O240" s="77"/>
      <c r="P240" s="77"/>
      <c r="Q240" s="77"/>
      <c r="R240" s="77"/>
      <c r="S240" s="77"/>
      <c r="T240" s="78"/>
      <c r="U240" s="38"/>
      <c r="V240" s="38"/>
      <c r="W240" s="38"/>
      <c r="X240" s="38"/>
      <c r="Y240" s="38"/>
      <c r="Z240" s="38"/>
      <c r="AA240" s="38"/>
      <c r="AB240" s="38"/>
      <c r="AC240" s="38"/>
      <c r="AD240" s="38"/>
      <c r="AE240" s="38"/>
      <c r="AT240" s="19" t="s">
        <v>183</v>
      </c>
      <c r="AU240" s="19" t="s">
        <v>163</v>
      </c>
    </row>
    <row r="241" s="2" customFormat="1" ht="16.5" customHeight="1">
      <c r="A241" s="38"/>
      <c r="B241" s="179"/>
      <c r="C241" s="180" t="s">
        <v>363</v>
      </c>
      <c r="D241" s="180" t="s">
        <v>150</v>
      </c>
      <c r="E241" s="181" t="s">
        <v>728</v>
      </c>
      <c r="F241" s="182" t="s">
        <v>729</v>
      </c>
      <c r="G241" s="183" t="s">
        <v>328</v>
      </c>
      <c r="H241" s="184">
        <v>6</v>
      </c>
      <c r="I241" s="185"/>
      <c r="J241" s="186">
        <f>ROUND(I241*H241,2)</f>
        <v>0</v>
      </c>
      <c r="K241" s="182" t="s">
        <v>212</v>
      </c>
      <c r="L241" s="39"/>
      <c r="M241" s="187" t="s">
        <v>1</v>
      </c>
      <c r="N241" s="188" t="s">
        <v>42</v>
      </c>
      <c r="O241" s="77"/>
      <c r="P241" s="189">
        <f>O241*H241</f>
        <v>0</v>
      </c>
      <c r="Q241" s="189">
        <v>0</v>
      </c>
      <c r="R241" s="189">
        <f>Q241*H241</f>
        <v>0</v>
      </c>
      <c r="S241" s="189">
        <v>0</v>
      </c>
      <c r="T241" s="190">
        <f>S241*H241</f>
        <v>0</v>
      </c>
      <c r="U241" s="38"/>
      <c r="V241" s="38"/>
      <c r="W241" s="38"/>
      <c r="X241" s="38"/>
      <c r="Y241" s="38"/>
      <c r="Z241" s="38"/>
      <c r="AA241" s="38"/>
      <c r="AB241" s="38"/>
      <c r="AC241" s="38"/>
      <c r="AD241" s="38"/>
      <c r="AE241" s="38"/>
      <c r="AR241" s="191" t="s">
        <v>155</v>
      </c>
      <c r="AT241" s="191" t="s">
        <v>150</v>
      </c>
      <c r="AU241" s="191" t="s">
        <v>163</v>
      </c>
      <c r="AY241" s="19" t="s">
        <v>148</v>
      </c>
      <c r="BE241" s="192">
        <f>IF(N241="základní",J241,0)</f>
        <v>0</v>
      </c>
      <c r="BF241" s="192">
        <f>IF(N241="snížená",J241,0)</f>
        <v>0</v>
      </c>
      <c r="BG241" s="192">
        <f>IF(N241="zákl. přenesená",J241,0)</f>
        <v>0</v>
      </c>
      <c r="BH241" s="192">
        <f>IF(N241="sníž. přenesená",J241,0)</f>
        <v>0</v>
      </c>
      <c r="BI241" s="192">
        <f>IF(N241="nulová",J241,0)</f>
        <v>0</v>
      </c>
      <c r="BJ241" s="19" t="s">
        <v>85</v>
      </c>
      <c r="BK241" s="192">
        <f>ROUND(I241*H241,2)</f>
        <v>0</v>
      </c>
      <c r="BL241" s="19" t="s">
        <v>155</v>
      </c>
      <c r="BM241" s="191" t="s">
        <v>730</v>
      </c>
    </row>
    <row r="242" s="2" customFormat="1">
      <c r="A242" s="38"/>
      <c r="B242" s="39"/>
      <c r="C242" s="38"/>
      <c r="D242" s="194" t="s">
        <v>183</v>
      </c>
      <c r="E242" s="38"/>
      <c r="F242" s="210" t="s">
        <v>335</v>
      </c>
      <c r="G242" s="38"/>
      <c r="H242" s="38"/>
      <c r="I242" s="211"/>
      <c r="J242" s="38"/>
      <c r="K242" s="38"/>
      <c r="L242" s="39"/>
      <c r="M242" s="212"/>
      <c r="N242" s="213"/>
      <c r="O242" s="77"/>
      <c r="P242" s="77"/>
      <c r="Q242" s="77"/>
      <c r="R242" s="77"/>
      <c r="S242" s="77"/>
      <c r="T242" s="78"/>
      <c r="U242" s="38"/>
      <c r="V242" s="38"/>
      <c r="W242" s="38"/>
      <c r="X242" s="38"/>
      <c r="Y242" s="38"/>
      <c r="Z242" s="38"/>
      <c r="AA242" s="38"/>
      <c r="AB242" s="38"/>
      <c r="AC242" s="38"/>
      <c r="AD242" s="38"/>
      <c r="AE242" s="38"/>
      <c r="AT242" s="19" t="s">
        <v>183</v>
      </c>
      <c r="AU242" s="19" t="s">
        <v>163</v>
      </c>
    </row>
    <row r="243" s="12" customFormat="1" ht="22.8" customHeight="1">
      <c r="A243" s="12"/>
      <c r="B243" s="166"/>
      <c r="C243" s="12"/>
      <c r="D243" s="167" t="s">
        <v>76</v>
      </c>
      <c r="E243" s="177" t="s">
        <v>352</v>
      </c>
      <c r="F243" s="177" t="s">
        <v>353</v>
      </c>
      <c r="G243" s="12"/>
      <c r="H243" s="12"/>
      <c r="I243" s="169"/>
      <c r="J243" s="178">
        <f>BK243</f>
        <v>0</v>
      </c>
      <c r="K243" s="12"/>
      <c r="L243" s="166"/>
      <c r="M243" s="171"/>
      <c r="N243" s="172"/>
      <c r="O243" s="172"/>
      <c r="P243" s="173">
        <f>SUM(P244:P249)</f>
        <v>0</v>
      </c>
      <c r="Q243" s="172"/>
      <c r="R243" s="173">
        <f>SUM(R244:R249)</f>
        <v>0</v>
      </c>
      <c r="S243" s="172"/>
      <c r="T243" s="174">
        <f>SUM(T244:T249)</f>
        <v>0</v>
      </c>
      <c r="U243" s="12"/>
      <c r="V243" s="12"/>
      <c r="W243" s="12"/>
      <c r="X243" s="12"/>
      <c r="Y243" s="12"/>
      <c r="Z243" s="12"/>
      <c r="AA243" s="12"/>
      <c r="AB243" s="12"/>
      <c r="AC243" s="12"/>
      <c r="AD243" s="12"/>
      <c r="AE243" s="12"/>
      <c r="AR243" s="167" t="s">
        <v>85</v>
      </c>
      <c r="AT243" s="175" t="s">
        <v>76</v>
      </c>
      <c r="AU243" s="175" t="s">
        <v>85</v>
      </c>
      <c r="AY243" s="167" t="s">
        <v>148</v>
      </c>
      <c r="BK243" s="176">
        <f>SUM(BK244:BK249)</f>
        <v>0</v>
      </c>
    </row>
    <row r="244" s="2" customFormat="1" ht="16.5" customHeight="1">
      <c r="A244" s="38"/>
      <c r="B244" s="179"/>
      <c r="C244" s="180" t="s">
        <v>368</v>
      </c>
      <c r="D244" s="180" t="s">
        <v>150</v>
      </c>
      <c r="E244" s="181" t="s">
        <v>355</v>
      </c>
      <c r="F244" s="182" t="s">
        <v>356</v>
      </c>
      <c r="G244" s="183" t="s">
        <v>306</v>
      </c>
      <c r="H244" s="184">
        <v>702.38499999999999</v>
      </c>
      <c r="I244" s="185"/>
      <c r="J244" s="186">
        <f>ROUND(I244*H244,2)</f>
        <v>0</v>
      </c>
      <c r="K244" s="182" t="s">
        <v>212</v>
      </c>
      <c r="L244" s="39"/>
      <c r="M244" s="187" t="s">
        <v>1</v>
      </c>
      <c r="N244" s="188" t="s">
        <v>42</v>
      </c>
      <c r="O244" s="77"/>
      <c r="P244" s="189">
        <f>O244*H244</f>
        <v>0</v>
      </c>
      <c r="Q244" s="189">
        <v>0</v>
      </c>
      <c r="R244" s="189">
        <f>Q244*H244</f>
        <v>0</v>
      </c>
      <c r="S244" s="189">
        <v>0</v>
      </c>
      <c r="T244" s="190">
        <f>S244*H244</f>
        <v>0</v>
      </c>
      <c r="U244" s="38"/>
      <c r="V244" s="38"/>
      <c r="W244" s="38"/>
      <c r="X244" s="38"/>
      <c r="Y244" s="38"/>
      <c r="Z244" s="38"/>
      <c r="AA244" s="38"/>
      <c r="AB244" s="38"/>
      <c r="AC244" s="38"/>
      <c r="AD244" s="38"/>
      <c r="AE244" s="38"/>
      <c r="AR244" s="191" t="s">
        <v>155</v>
      </c>
      <c r="AT244" s="191" t="s">
        <v>150</v>
      </c>
      <c r="AU244" s="191" t="s">
        <v>87</v>
      </c>
      <c r="AY244" s="19" t="s">
        <v>148</v>
      </c>
      <c r="BE244" s="192">
        <f>IF(N244="základní",J244,0)</f>
        <v>0</v>
      </c>
      <c r="BF244" s="192">
        <f>IF(N244="snížená",J244,0)</f>
        <v>0</v>
      </c>
      <c r="BG244" s="192">
        <f>IF(N244="zákl. přenesená",J244,0)</f>
        <v>0</v>
      </c>
      <c r="BH244" s="192">
        <f>IF(N244="sníž. přenesená",J244,0)</f>
        <v>0</v>
      </c>
      <c r="BI244" s="192">
        <f>IF(N244="nulová",J244,0)</f>
        <v>0</v>
      </c>
      <c r="BJ244" s="19" t="s">
        <v>85</v>
      </c>
      <c r="BK244" s="192">
        <f>ROUND(I244*H244,2)</f>
        <v>0</v>
      </c>
      <c r="BL244" s="19" t="s">
        <v>155</v>
      </c>
      <c r="BM244" s="191" t="s">
        <v>357</v>
      </c>
    </row>
    <row r="245" s="2" customFormat="1">
      <c r="A245" s="38"/>
      <c r="B245" s="39"/>
      <c r="C245" s="38"/>
      <c r="D245" s="194" t="s">
        <v>183</v>
      </c>
      <c r="E245" s="38"/>
      <c r="F245" s="210" t="s">
        <v>358</v>
      </c>
      <c r="G245" s="38"/>
      <c r="H245" s="38"/>
      <c r="I245" s="211"/>
      <c r="J245" s="38"/>
      <c r="K245" s="38"/>
      <c r="L245" s="39"/>
      <c r="M245" s="212"/>
      <c r="N245" s="213"/>
      <c r="O245" s="77"/>
      <c r="P245" s="77"/>
      <c r="Q245" s="77"/>
      <c r="R245" s="77"/>
      <c r="S245" s="77"/>
      <c r="T245" s="78"/>
      <c r="U245" s="38"/>
      <c r="V245" s="38"/>
      <c r="W245" s="38"/>
      <c r="X245" s="38"/>
      <c r="Y245" s="38"/>
      <c r="Z245" s="38"/>
      <c r="AA245" s="38"/>
      <c r="AB245" s="38"/>
      <c r="AC245" s="38"/>
      <c r="AD245" s="38"/>
      <c r="AE245" s="38"/>
      <c r="AT245" s="19" t="s">
        <v>183</v>
      </c>
      <c r="AU245" s="19" t="s">
        <v>87</v>
      </c>
    </row>
    <row r="246" s="2" customFormat="1" ht="16.5" customHeight="1">
      <c r="A246" s="38"/>
      <c r="B246" s="179"/>
      <c r="C246" s="180" t="s">
        <v>374</v>
      </c>
      <c r="D246" s="180" t="s">
        <v>150</v>
      </c>
      <c r="E246" s="181" t="s">
        <v>360</v>
      </c>
      <c r="F246" s="182" t="s">
        <v>361</v>
      </c>
      <c r="G246" s="183" t="s">
        <v>306</v>
      </c>
      <c r="H246" s="184">
        <v>702.38499999999999</v>
      </c>
      <c r="I246" s="185"/>
      <c r="J246" s="186">
        <f>ROUND(I246*H246,2)</f>
        <v>0</v>
      </c>
      <c r="K246" s="182" t="s">
        <v>154</v>
      </c>
      <c r="L246" s="39"/>
      <c r="M246" s="187" t="s">
        <v>1</v>
      </c>
      <c r="N246" s="188" t="s">
        <v>42</v>
      </c>
      <c r="O246" s="77"/>
      <c r="P246" s="189">
        <f>O246*H246</f>
        <v>0</v>
      </c>
      <c r="Q246" s="189">
        <v>0</v>
      </c>
      <c r="R246" s="189">
        <f>Q246*H246</f>
        <v>0</v>
      </c>
      <c r="S246" s="189">
        <v>0</v>
      </c>
      <c r="T246" s="190">
        <f>S246*H246</f>
        <v>0</v>
      </c>
      <c r="U246" s="38"/>
      <c r="V246" s="38"/>
      <c r="W246" s="38"/>
      <c r="X246" s="38"/>
      <c r="Y246" s="38"/>
      <c r="Z246" s="38"/>
      <c r="AA246" s="38"/>
      <c r="AB246" s="38"/>
      <c r="AC246" s="38"/>
      <c r="AD246" s="38"/>
      <c r="AE246" s="38"/>
      <c r="AR246" s="191" t="s">
        <v>155</v>
      </c>
      <c r="AT246" s="191" t="s">
        <v>150</v>
      </c>
      <c r="AU246" s="191" t="s">
        <v>87</v>
      </c>
      <c r="AY246" s="19" t="s">
        <v>148</v>
      </c>
      <c r="BE246" s="192">
        <f>IF(N246="základní",J246,0)</f>
        <v>0</v>
      </c>
      <c r="BF246" s="192">
        <f>IF(N246="snížená",J246,0)</f>
        <v>0</v>
      </c>
      <c r="BG246" s="192">
        <f>IF(N246="zákl. přenesená",J246,0)</f>
        <v>0</v>
      </c>
      <c r="BH246" s="192">
        <f>IF(N246="sníž. přenesená",J246,0)</f>
        <v>0</v>
      </c>
      <c r="BI246" s="192">
        <f>IF(N246="nulová",J246,0)</f>
        <v>0</v>
      </c>
      <c r="BJ246" s="19" t="s">
        <v>85</v>
      </c>
      <c r="BK246" s="192">
        <f>ROUND(I246*H246,2)</f>
        <v>0</v>
      </c>
      <c r="BL246" s="19" t="s">
        <v>155</v>
      </c>
      <c r="BM246" s="191" t="s">
        <v>362</v>
      </c>
    </row>
    <row r="247" s="2" customFormat="1" ht="16.5" customHeight="1">
      <c r="A247" s="38"/>
      <c r="B247" s="179"/>
      <c r="C247" s="180" t="s">
        <v>378</v>
      </c>
      <c r="D247" s="180" t="s">
        <v>150</v>
      </c>
      <c r="E247" s="181" t="s">
        <v>364</v>
      </c>
      <c r="F247" s="182" t="s">
        <v>365</v>
      </c>
      <c r="G247" s="183" t="s">
        <v>306</v>
      </c>
      <c r="H247" s="184">
        <v>14047.700000000001</v>
      </c>
      <c r="I247" s="185"/>
      <c r="J247" s="186">
        <f>ROUND(I247*H247,2)</f>
        <v>0</v>
      </c>
      <c r="K247" s="182" t="s">
        <v>154</v>
      </c>
      <c r="L247" s="39"/>
      <c r="M247" s="187" t="s">
        <v>1</v>
      </c>
      <c r="N247" s="188" t="s">
        <v>42</v>
      </c>
      <c r="O247" s="77"/>
      <c r="P247" s="189">
        <f>O247*H247</f>
        <v>0</v>
      </c>
      <c r="Q247" s="189">
        <v>0</v>
      </c>
      <c r="R247" s="189">
        <f>Q247*H247</f>
        <v>0</v>
      </c>
      <c r="S247" s="189">
        <v>0</v>
      </c>
      <c r="T247" s="190">
        <f>S247*H247</f>
        <v>0</v>
      </c>
      <c r="U247" s="38"/>
      <c r="V247" s="38"/>
      <c r="W247" s="38"/>
      <c r="X247" s="38"/>
      <c r="Y247" s="38"/>
      <c r="Z247" s="38"/>
      <c r="AA247" s="38"/>
      <c r="AB247" s="38"/>
      <c r="AC247" s="38"/>
      <c r="AD247" s="38"/>
      <c r="AE247" s="38"/>
      <c r="AR247" s="191" t="s">
        <v>155</v>
      </c>
      <c r="AT247" s="191" t="s">
        <v>150</v>
      </c>
      <c r="AU247" s="191" t="s">
        <v>87</v>
      </c>
      <c r="AY247" s="19" t="s">
        <v>148</v>
      </c>
      <c r="BE247" s="192">
        <f>IF(N247="základní",J247,0)</f>
        <v>0</v>
      </c>
      <c r="BF247" s="192">
        <f>IF(N247="snížená",J247,0)</f>
        <v>0</v>
      </c>
      <c r="BG247" s="192">
        <f>IF(N247="zákl. přenesená",J247,0)</f>
        <v>0</v>
      </c>
      <c r="BH247" s="192">
        <f>IF(N247="sníž. přenesená",J247,0)</f>
        <v>0</v>
      </c>
      <c r="BI247" s="192">
        <f>IF(N247="nulová",J247,0)</f>
        <v>0</v>
      </c>
      <c r="BJ247" s="19" t="s">
        <v>85</v>
      </c>
      <c r="BK247" s="192">
        <f>ROUND(I247*H247,2)</f>
        <v>0</v>
      </c>
      <c r="BL247" s="19" t="s">
        <v>155</v>
      </c>
      <c r="BM247" s="191" t="s">
        <v>366</v>
      </c>
    </row>
    <row r="248" s="13" customFormat="1">
      <c r="A248" s="13"/>
      <c r="B248" s="193"/>
      <c r="C248" s="13"/>
      <c r="D248" s="194" t="s">
        <v>157</v>
      </c>
      <c r="E248" s="13"/>
      <c r="F248" s="196" t="s">
        <v>731</v>
      </c>
      <c r="G248" s="13"/>
      <c r="H248" s="197">
        <v>14047.700000000001</v>
      </c>
      <c r="I248" s="198"/>
      <c r="J248" s="13"/>
      <c r="K248" s="13"/>
      <c r="L248" s="193"/>
      <c r="M248" s="199"/>
      <c r="N248" s="200"/>
      <c r="O248" s="200"/>
      <c r="P248" s="200"/>
      <c r="Q248" s="200"/>
      <c r="R248" s="200"/>
      <c r="S248" s="200"/>
      <c r="T248" s="201"/>
      <c r="U248" s="13"/>
      <c r="V248" s="13"/>
      <c r="W248" s="13"/>
      <c r="X248" s="13"/>
      <c r="Y248" s="13"/>
      <c r="Z248" s="13"/>
      <c r="AA248" s="13"/>
      <c r="AB248" s="13"/>
      <c r="AC248" s="13"/>
      <c r="AD248" s="13"/>
      <c r="AE248" s="13"/>
      <c r="AT248" s="195" t="s">
        <v>157</v>
      </c>
      <c r="AU248" s="195" t="s">
        <v>87</v>
      </c>
      <c r="AV248" s="13" t="s">
        <v>87</v>
      </c>
      <c r="AW248" s="13" t="s">
        <v>3</v>
      </c>
      <c r="AX248" s="13" t="s">
        <v>85</v>
      </c>
      <c r="AY248" s="195" t="s">
        <v>148</v>
      </c>
    </row>
    <row r="249" s="2" customFormat="1" ht="16.5" customHeight="1">
      <c r="A249" s="38"/>
      <c r="B249" s="179"/>
      <c r="C249" s="180" t="s">
        <v>599</v>
      </c>
      <c r="D249" s="180" t="s">
        <v>150</v>
      </c>
      <c r="E249" s="181" t="s">
        <v>369</v>
      </c>
      <c r="F249" s="182" t="s">
        <v>370</v>
      </c>
      <c r="G249" s="183" t="s">
        <v>306</v>
      </c>
      <c r="H249" s="184">
        <v>80.409999999999997</v>
      </c>
      <c r="I249" s="185"/>
      <c r="J249" s="186">
        <f>ROUND(I249*H249,2)</f>
        <v>0</v>
      </c>
      <c r="K249" s="182" t="s">
        <v>154</v>
      </c>
      <c r="L249" s="39"/>
      <c r="M249" s="187" t="s">
        <v>1</v>
      </c>
      <c r="N249" s="188" t="s">
        <v>42</v>
      </c>
      <c r="O249" s="77"/>
      <c r="P249" s="189">
        <f>O249*H249</f>
        <v>0</v>
      </c>
      <c r="Q249" s="189">
        <v>0</v>
      </c>
      <c r="R249" s="189">
        <f>Q249*H249</f>
        <v>0</v>
      </c>
      <c r="S249" s="189">
        <v>0</v>
      </c>
      <c r="T249" s="190">
        <f>S249*H249</f>
        <v>0</v>
      </c>
      <c r="U249" s="38"/>
      <c r="V249" s="38"/>
      <c r="W249" s="38"/>
      <c r="X249" s="38"/>
      <c r="Y249" s="38"/>
      <c r="Z249" s="38"/>
      <c r="AA249" s="38"/>
      <c r="AB249" s="38"/>
      <c r="AC249" s="38"/>
      <c r="AD249" s="38"/>
      <c r="AE249" s="38"/>
      <c r="AR249" s="191" t="s">
        <v>155</v>
      </c>
      <c r="AT249" s="191" t="s">
        <v>150</v>
      </c>
      <c r="AU249" s="191" t="s">
        <v>87</v>
      </c>
      <c r="AY249" s="19" t="s">
        <v>148</v>
      </c>
      <c r="BE249" s="192">
        <f>IF(N249="základní",J249,0)</f>
        <v>0</v>
      </c>
      <c r="BF249" s="192">
        <f>IF(N249="snížená",J249,0)</f>
        <v>0</v>
      </c>
      <c r="BG249" s="192">
        <f>IF(N249="zákl. přenesená",J249,0)</f>
        <v>0</v>
      </c>
      <c r="BH249" s="192">
        <f>IF(N249="sníž. přenesená",J249,0)</f>
        <v>0</v>
      </c>
      <c r="BI249" s="192">
        <f>IF(N249="nulová",J249,0)</f>
        <v>0</v>
      </c>
      <c r="BJ249" s="19" t="s">
        <v>85</v>
      </c>
      <c r="BK249" s="192">
        <f>ROUND(I249*H249,2)</f>
        <v>0</v>
      </c>
      <c r="BL249" s="19" t="s">
        <v>155</v>
      </c>
      <c r="BM249" s="191" t="s">
        <v>371</v>
      </c>
    </row>
    <row r="250" s="12" customFormat="1" ht="22.8" customHeight="1">
      <c r="A250" s="12"/>
      <c r="B250" s="166"/>
      <c r="C250" s="12"/>
      <c r="D250" s="167" t="s">
        <v>76</v>
      </c>
      <c r="E250" s="177" t="s">
        <v>372</v>
      </c>
      <c r="F250" s="177" t="s">
        <v>373</v>
      </c>
      <c r="G250" s="12"/>
      <c r="H250" s="12"/>
      <c r="I250" s="169"/>
      <c r="J250" s="178">
        <f>BK250</f>
        <v>0</v>
      </c>
      <c r="K250" s="12"/>
      <c r="L250" s="166"/>
      <c r="M250" s="171"/>
      <c r="N250" s="172"/>
      <c r="O250" s="172"/>
      <c r="P250" s="173">
        <f>SUM(P251:P252)</f>
        <v>0</v>
      </c>
      <c r="Q250" s="172"/>
      <c r="R250" s="173">
        <f>SUM(R251:R252)</f>
        <v>0</v>
      </c>
      <c r="S250" s="172"/>
      <c r="T250" s="174">
        <f>SUM(T251:T252)</f>
        <v>0</v>
      </c>
      <c r="U250" s="12"/>
      <c r="V250" s="12"/>
      <c r="W250" s="12"/>
      <c r="X250" s="12"/>
      <c r="Y250" s="12"/>
      <c r="Z250" s="12"/>
      <c r="AA250" s="12"/>
      <c r="AB250" s="12"/>
      <c r="AC250" s="12"/>
      <c r="AD250" s="12"/>
      <c r="AE250" s="12"/>
      <c r="AR250" s="167" t="s">
        <v>85</v>
      </c>
      <c r="AT250" s="175" t="s">
        <v>76</v>
      </c>
      <c r="AU250" s="175" t="s">
        <v>85</v>
      </c>
      <c r="AY250" s="167" t="s">
        <v>148</v>
      </c>
      <c r="BK250" s="176">
        <f>SUM(BK251:BK252)</f>
        <v>0</v>
      </c>
    </row>
    <row r="251" s="2" customFormat="1" ht="16.5" customHeight="1">
      <c r="A251" s="38"/>
      <c r="B251" s="179"/>
      <c r="C251" s="180" t="s">
        <v>732</v>
      </c>
      <c r="D251" s="180" t="s">
        <v>150</v>
      </c>
      <c r="E251" s="181" t="s">
        <v>375</v>
      </c>
      <c r="F251" s="182" t="s">
        <v>376</v>
      </c>
      <c r="G251" s="183" t="s">
        <v>306</v>
      </c>
      <c r="H251" s="184">
        <v>999.49400000000003</v>
      </c>
      <c r="I251" s="185"/>
      <c r="J251" s="186">
        <f>ROUND(I251*H251,2)</f>
        <v>0</v>
      </c>
      <c r="K251" s="182" t="s">
        <v>154</v>
      </c>
      <c r="L251" s="39"/>
      <c r="M251" s="187" t="s">
        <v>1</v>
      </c>
      <c r="N251" s="188" t="s">
        <v>42</v>
      </c>
      <c r="O251" s="77"/>
      <c r="P251" s="189">
        <f>O251*H251</f>
        <v>0</v>
      </c>
      <c r="Q251" s="189">
        <v>0</v>
      </c>
      <c r="R251" s="189">
        <f>Q251*H251</f>
        <v>0</v>
      </c>
      <c r="S251" s="189">
        <v>0</v>
      </c>
      <c r="T251" s="190">
        <f>S251*H251</f>
        <v>0</v>
      </c>
      <c r="U251" s="38"/>
      <c r="V251" s="38"/>
      <c r="W251" s="38"/>
      <c r="X251" s="38"/>
      <c r="Y251" s="38"/>
      <c r="Z251" s="38"/>
      <c r="AA251" s="38"/>
      <c r="AB251" s="38"/>
      <c r="AC251" s="38"/>
      <c r="AD251" s="38"/>
      <c r="AE251" s="38"/>
      <c r="AR251" s="191" t="s">
        <v>155</v>
      </c>
      <c r="AT251" s="191" t="s">
        <v>150</v>
      </c>
      <c r="AU251" s="191" t="s">
        <v>87</v>
      </c>
      <c r="AY251" s="19" t="s">
        <v>148</v>
      </c>
      <c r="BE251" s="192">
        <f>IF(N251="základní",J251,0)</f>
        <v>0</v>
      </c>
      <c r="BF251" s="192">
        <f>IF(N251="snížená",J251,0)</f>
        <v>0</v>
      </c>
      <c r="BG251" s="192">
        <f>IF(N251="zákl. přenesená",J251,0)</f>
        <v>0</v>
      </c>
      <c r="BH251" s="192">
        <f>IF(N251="sníž. přenesená",J251,0)</f>
        <v>0</v>
      </c>
      <c r="BI251" s="192">
        <f>IF(N251="nulová",J251,0)</f>
        <v>0</v>
      </c>
      <c r="BJ251" s="19" t="s">
        <v>85</v>
      </c>
      <c r="BK251" s="192">
        <f>ROUND(I251*H251,2)</f>
        <v>0</v>
      </c>
      <c r="BL251" s="19" t="s">
        <v>155</v>
      </c>
      <c r="BM251" s="191" t="s">
        <v>377</v>
      </c>
    </row>
    <row r="252" s="2" customFormat="1" ht="16.5" customHeight="1">
      <c r="A252" s="38"/>
      <c r="B252" s="179"/>
      <c r="C252" s="180" t="s">
        <v>603</v>
      </c>
      <c r="D252" s="180" t="s">
        <v>150</v>
      </c>
      <c r="E252" s="181" t="s">
        <v>379</v>
      </c>
      <c r="F252" s="182" t="s">
        <v>380</v>
      </c>
      <c r="G252" s="183" t="s">
        <v>306</v>
      </c>
      <c r="H252" s="184">
        <v>999.49400000000003</v>
      </c>
      <c r="I252" s="185"/>
      <c r="J252" s="186">
        <f>ROUND(I252*H252,2)</f>
        <v>0</v>
      </c>
      <c r="K252" s="182" t="s">
        <v>212</v>
      </c>
      <c r="L252" s="39"/>
      <c r="M252" s="232" t="s">
        <v>1</v>
      </c>
      <c r="N252" s="233" t="s">
        <v>42</v>
      </c>
      <c r="O252" s="234"/>
      <c r="P252" s="235">
        <f>O252*H252</f>
        <v>0</v>
      </c>
      <c r="Q252" s="235">
        <v>0</v>
      </c>
      <c r="R252" s="235">
        <f>Q252*H252</f>
        <v>0</v>
      </c>
      <c r="S252" s="235">
        <v>0</v>
      </c>
      <c r="T252" s="236">
        <f>S252*H252</f>
        <v>0</v>
      </c>
      <c r="U252" s="38"/>
      <c r="V252" s="38"/>
      <c r="W252" s="38"/>
      <c r="X252" s="38"/>
      <c r="Y252" s="38"/>
      <c r="Z252" s="38"/>
      <c r="AA252" s="38"/>
      <c r="AB252" s="38"/>
      <c r="AC252" s="38"/>
      <c r="AD252" s="38"/>
      <c r="AE252" s="38"/>
      <c r="AR252" s="191" t="s">
        <v>155</v>
      </c>
      <c r="AT252" s="191" t="s">
        <v>150</v>
      </c>
      <c r="AU252" s="191" t="s">
        <v>87</v>
      </c>
      <c r="AY252" s="19" t="s">
        <v>148</v>
      </c>
      <c r="BE252" s="192">
        <f>IF(N252="základní",J252,0)</f>
        <v>0</v>
      </c>
      <c r="BF252" s="192">
        <f>IF(N252="snížená",J252,0)</f>
        <v>0</v>
      </c>
      <c r="BG252" s="192">
        <f>IF(N252="zákl. přenesená",J252,0)</f>
        <v>0</v>
      </c>
      <c r="BH252" s="192">
        <f>IF(N252="sníž. přenesená",J252,0)</f>
        <v>0</v>
      </c>
      <c r="BI252" s="192">
        <f>IF(N252="nulová",J252,0)</f>
        <v>0</v>
      </c>
      <c r="BJ252" s="19" t="s">
        <v>85</v>
      </c>
      <c r="BK252" s="192">
        <f>ROUND(I252*H252,2)</f>
        <v>0</v>
      </c>
      <c r="BL252" s="19" t="s">
        <v>155</v>
      </c>
      <c r="BM252" s="191" t="s">
        <v>381</v>
      </c>
    </row>
    <row r="253" s="2" customFormat="1" ht="6.96" customHeight="1">
      <c r="A253" s="38"/>
      <c r="B253" s="60"/>
      <c r="C253" s="61"/>
      <c r="D253" s="61"/>
      <c r="E253" s="61"/>
      <c r="F253" s="61"/>
      <c r="G253" s="61"/>
      <c r="H253" s="61"/>
      <c r="I253" s="61"/>
      <c r="J253" s="61"/>
      <c r="K253" s="61"/>
      <c r="L253" s="39"/>
      <c r="M253" s="38"/>
      <c r="O253" s="38"/>
      <c r="P253" s="38"/>
      <c r="Q253" s="38"/>
      <c r="R253" s="38"/>
      <c r="S253" s="38"/>
      <c r="T253" s="38"/>
      <c r="U253" s="38"/>
      <c r="V253" s="38"/>
      <c r="W253" s="38"/>
      <c r="X253" s="38"/>
      <c r="Y253" s="38"/>
      <c r="Z253" s="38"/>
      <c r="AA253" s="38"/>
      <c r="AB253" s="38"/>
      <c r="AC253" s="38"/>
      <c r="AD253" s="38"/>
      <c r="AE253" s="38"/>
    </row>
  </sheetData>
  <autoFilter ref="C122:K25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102</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2" customFormat="1" ht="12" customHeight="1">
      <c r="A8" s="38"/>
      <c r="B8" s="39"/>
      <c r="C8" s="38"/>
      <c r="D8" s="32" t="s">
        <v>119</v>
      </c>
      <c r="E8" s="38"/>
      <c r="F8" s="38"/>
      <c r="G8" s="38"/>
      <c r="H8" s="38"/>
      <c r="I8" s="38"/>
      <c r="J8" s="38"/>
      <c r="K8" s="38"/>
      <c r="L8" s="55"/>
      <c r="S8" s="38"/>
      <c r="T8" s="38"/>
      <c r="U8" s="38"/>
      <c r="V8" s="38"/>
      <c r="W8" s="38"/>
      <c r="X8" s="38"/>
      <c r="Y8" s="38"/>
      <c r="Z8" s="38"/>
      <c r="AA8" s="38"/>
      <c r="AB8" s="38"/>
      <c r="AC8" s="38"/>
      <c r="AD8" s="38"/>
      <c r="AE8" s="38"/>
    </row>
    <row r="9" s="2" customFormat="1" ht="16.5" customHeight="1">
      <c r="A9" s="38"/>
      <c r="B9" s="39"/>
      <c r="C9" s="38"/>
      <c r="D9" s="38"/>
      <c r="E9" s="67" t="s">
        <v>733</v>
      </c>
      <c r="F9" s="38"/>
      <c r="G9" s="38"/>
      <c r="H9" s="38"/>
      <c r="I9" s="38"/>
      <c r="J9" s="38"/>
      <c r="K9" s="38"/>
      <c r="L9" s="55"/>
      <c r="S9" s="38"/>
      <c r="T9" s="38"/>
      <c r="U9" s="38"/>
      <c r="V9" s="38"/>
      <c r="W9" s="38"/>
      <c r="X9" s="38"/>
      <c r="Y9" s="38"/>
      <c r="Z9" s="38"/>
      <c r="AA9" s="38"/>
      <c r="AB9" s="38"/>
      <c r="AC9" s="38"/>
      <c r="AD9" s="38"/>
      <c r="AE9" s="38"/>
    </row>
    <row r="10" s="2" customFormat="1">
      <c r="A10" s="38"/>
      <c r="B10" s="39"/>
      <c r="C10" s="38"/>
      <c r="D10" s="38"/>
      <c r="E10" s="38"/>
      <c r="F10" s="38"/>
      <c r="G10" s="38"/>
      <c r="H10" s="38"/>
      <c r="I10" s="38"/>
      <c r="J10" s="38"/>
      <c r="K10" s="38"/>
      <c r="L10" s="55"/>
      <c r="S10" s="38"/>
      <c r="T10" s="38"/>
      <c r="U10" s="38"/>
      <c r="V10" s="38"/>
      <c r="W10" s="38"/>
      <c r="X10" s="38"/>
      <c r="Y10" s="38"/>
      <c r="Z10" s="38"/>
      <c r="AA10" s="38"/>
      <c r="AB10" s="38"/>
      <c r="AC10" s="38"/>
      <c r="AD10" s="38"/>
      <c r="AE10" s="38"/>
    </row>
    <row r="11" s="2" customFormat="1" ht="12" customHeight="1">
      <c r="A11" s="38"/>
      <c r="B11" s="39"/>
      <c r="C11" s="38"/>
      <c r="D11" s="32" t="s">
        <v>18</v>
      </c>
      <c r="E11" s="38"/>
      <c r="F11" s="27" t="s">
        <v>1</v>
      </c>
      <c r="G11" s="38"/>
      <c r="H11" s="38"/>
      <c r="I11" s="32" t="s">
        <v>19</v>
      </c>
      <c r="J11" s="27" t="s">
        <v>1</v>
      </c>
      <c r="K11" s="38"/>
      <c r="L11" s="55"/>
      <c r="S11" s="38"/>
      <c r="T11" s="38"/>
      <c r="U11" s="38"/>
      <c r="V11" s="38"/>
      <c r="W11" s="38"/>
      <c r="X11" s="38"/>
      <c r="Y11" s="38"/>
      <c r="Z11" s="38"/>
      <c r="AA11" s="38"/>
      <c r="AB11" s="38"/>
      <c r="AC11" s="38"/>
      <c r="AD11" s="38"/>
      <c r="AE11" s="38"/>
    </row>
    <row r="12" s="2" customFormat="1" ht="12" customHeight="1">
      <c r="A12" s="38"/>
      <c r="B12" s="39"/>
      <c r="C12" s="38"/>
      <c r="D12" s="32" t="s">
        <v>20</v>
      </c>
      <c r="E12" s="38"/>
      <c r="F12" s="27" t="s">
        <v>21</v>
      </c>
      <c r="G12" s="38"/>
      <c r="H12" s="38"/>
      <c r="I12" s="32" t="s">
        <v>22</v>
      </c>
      <c r="J12" s="69" t="str">
        <f>'Rekapitulace stavby'!AN8</f>
        <v>31. 12. 2023</v>
      </c>
      <c r="K12" s="38"/>
      <c r="L12" s="55"/>
      <c r="S12" s="38"/>
      <c r="T12" s="38"/>
      <c r="U12" s="38"/>
      <c r="V12" s="38"/>
      <c r="W12" s="38"/>
      <c r="X12" s="38"/>
      <c r="Y12" s="38"/>
      <c r="Z12" s="38"/>
      <c r="AA12" s="38"/>
      <c r="AB12" s="38"/>
      <c r="AC12" s="38"/>
      <c r="AD12" s="38"/>
      <c r="AE12" s="38"/>
    </row>
    <row r="13" s="2" customFormat="1" ht="10.8" customHeight="1">
      <c r="A13" s="38"/>
      <c r="B13" s="39"/>
      <c r="C13" s="38"/>
      <c r="D13" s="38"/>
      <c r="E13" s="38"/>
      <c r="F13" s="38"/>
      <c r="G13" s="38"/>
      <c r="H13" s="38"/>
      <c r="I13" s="38"/>
      <c r="J13" s="38"/>
      <c r="K13" s="38"/>
      <c r="L13" s="55"/>
      <c r="S13" s="38"/>
      <c r="T13" s="38"/>
      <c r="U13" s="38"/>
      <c r="V13" s="38"/>
      <c r="W13" s="38"/>
      <c r="X13" s="38"/>
      <c r="Y13" s="38"/>
      <c r="Z13" s="38"/>
      <c r="AA13" s="38"/>
      <c r="AB13" s="38"/>
      <c r="AC13" s="38"/>
      <c r="AD13" s="38"/>
      <c r="AE13" s="38"/>
    </row>
    <row r="14" s="2" customFormat="1" ht="12" customHeight="1">
      <c r="A14" s="38"/>
      <c r="B14" s="39"/>
      <c r="C14" s="38"/>
      <c r="D14" s="32" t="s">
        <v>24</v>
      </c>
      <c r="E14" s="38"/>
      <c r="F14" s="38"/>
      <c r="G14" s="38"/>
      <c r="H14" s="38"/>
      <c r="I14" s="32" t="s">
        <v>25</v>
      </c>
      <c r="J14" s="27" t="s">
        <v>1</v>
      </c>
      <c r="K14" s="38"/>
      <c r="L14" s="55"/>
      <c r="S14" s="38"/>
      <c r="T14" s="38"/>
      <c r="U14" s="38"/>
      <c r="V14" s="38"/>
      <c r="W14" s="38"/>
      <c r="X14" s="38"/>
      <c r="Y14" s="38"/>
      <c r="Z14" s="38"/>
      <c r="AA14" s="38"/>
      <c r="AB14" s="38"/>
      <c r="AC14" s="38"/>
      <c r="AD14" s="38"/>
      <c r="AE14" s="38"/>
    </row>
    <row r="15" s="2" customFormat="1" ht="18" customHeight="1">
      <c r="A15" s="38"/>
      <c r="B15" s="39"/>
      <c r="C15" s="38"/>
      <c r="D15" s="38"/>
      <c r="E15" s="27" t="s">
        <v>26</v>
      </c>
      <c r="F15" s="38"/>
      <c r="G15" s="38"/>
      <c r="H15" s="38"/>
      <c r="I15" s="32" t="s">
        <v>27</v>
      </c>
      <c r="J15" s="27" t="s">
        <v>1</v>
      </c>
      <c r="K15" s="38"/>
      <c r="L15" s="55"/>
      <c r="S15" s="38"/>
      <c r="T15" s="38"/>
      <c r="U15" s="38"/>
      <c r="V15" s="38"/>
      <c r="W15" s="38"/>
      <c r="X15" s="38"/>
      <c r="Y15" s="38"/>
      <c r="Z15" s="38"/>
      <c r="AA15" s="38"/>
      <c r="AB15" s="38"/>
      <c r="AC15" s="38"/>
      <c r="AD15" s="38"/>
      <c r="AE15" s="38"/>
    </row>
    <row r="16" s="2" customFormat="1" ht="6.96" customHeight="1">
      <c r="A16" s="38"/>
      <c r="B16" s="39"/>
      <c r="C16" s="38"/>
      <c r="D16" s="38"/>
      <c r="E16" s="38"/>
      <c r="F16" s="38"/>
      <c r="G16" s="38"/>
      <c r="H16" s="38"/>
      <c r="I16" s="38"/>
      <c r="J16" s="38"/>
      <c r="K16" s="38"/>
      <c r="L16" s="55"/>
      <c r="S16" s="38"/>
      <c r="T16" s="38"/>
      <c r="U16" s="38"/>
      <c r="V16" s="38"/>
      <c r="W16" s="38"/>
      <c r="X16" s="38"/>
      <c r="Y16" s="38"/>
      <c r="Z16" s="38"/>
      <c r="AA16" s="38"/>
      <c r="AB16" s="38"/>
      <c r="AC16" s="38"/>
      <c r="AD16" s="38"/>
      <c r="AE16" s="38"/>
    </row>
    <row r="17" s="2" customFormat="1" ht="12" customHeight="1">
      <c r="A17" s="38"/>
      <c r="B17" s="39"/>
      <c r="C17" s="38"/>
      <c r="D17" s="32" t="s">
        <v>28</v>
      </c>
      <c r="E17" s="38"/>
      <c r="F17" s="38"/>
      <c r="G17" s="38"/>
      <c r="H17" s="38"/>
      <c r="I17" s="32" t="s">
        <v>25</v>
      </c>
      <c r="J17" s="33" t="str">
        <f>'Rekapitulace stavby'!AN13</f>
        <v>Vyplň údaj</v>
      </c>
      <c r="K17" s="38"/>
      <c r="L17" s="55"/>
      <c r="S17" s="38"/>
      <c r="T17" s="38"/>
      <c r="U17" s="38"/>
      <c r="V17" s="38"/>
      <c r="W17" s="38"/>
      <c r="X17" s="38"/>
      <c r="Y17" s="38"/>
      <c r="Z17" s="38"/>
      <c r="AA17" s="38"/>
      <c r="AB17" s="38"/>
      <c r="AC17" s="38"/>
      <c r="AD17" s="38"/>
      <c r="AE17" s="38"/>
    </row>
    <row r="18" s="2" customFormat="1" ht="18" customHeight="1">
      <c r="A18" s="38"/>
      <c r="B18" s="39"/>
      <c r="C18" s="38"/>
      <c r="D18" s="38"/>
      <c r="E18" s="33" t="str">
        <f>'Rekapitulace stavby'!E14</f>
        <v>Vyplň údaj</v>
      </c>
      <c r="F18" s="27"/>
      <c r="G18" s="27"/>
      <c r="H18" s="27"/>
      <c r="I18" s="32" t="s">
        <v>27</v>
      </c>
      <c r="J18" s="33" t="str">
        <f>'Rekapitulace stavby'!AN14</f>
        <v>Vyplň údaj</v>
      </c>
      <c r="K18" s="38"/>
      <c r="L18" s="55"/>
      <c r="S18" s="38"/>
      <c r="T18" s="38"/>
      <c r="U18" s="38"/>
      <c r="V18" s="38"/>
      <c r="W18" s="38"/>
      <c r="X18" s="38"/>
      <c r="Y18" s="38"/>
      <c r="Z18" s="38"/>
      <c r="AA18" s="38"/>
      <c r="AB18" s="38"/>
      <c r="AC18" s="38"/>
      <c r="AD18" s="38"/>
      <c r="AE18" s="38"/>
    </row>
    <row r="19" s="2" customFormat="1" ht="6.96" customHeight="1">
      <c r="A19" s="38"/>
      <c r="B19" s="39"/>
      <c r="C19" s="38"/>
      <c r="D19" s="38"/>
      <c r="E19" s="38"/>
      <c r="F19" s="38"/>
      <c r="G19" s="38"/>
      <c r="H19" s="38"/>
      <c r="I19" s="38"/>
      <c r="J19" s="38"/>
      <c r="K19" s="38"/>
      <c r="L19" s="55"/>
      <c r="S19" s="38"/>
      <c r="T19" s="38"/>
      <c r="U19" s="38"/>
      <c r="V19" s="38"/>
      <c r="W19" s="38"/>
      <c r="X19" s="38"/>
      <c r="Y19" s="38"/>
      <c r="Z19" s="38"/>
      <c r="AA19" s="38"/>
      <c r="AB19" s="38"/>
      <c r="AC19" s="38"/>
      <c r="AD19" s="38"/>
      <c r="AE19" s="38"/>
    </row>
    <row r="20" s="2" customFormat="1" ht="12" customHeight="1">
      <c r="A20" s="38"/>
      <c r="B20" s="39"/>
      <c r="C20" s="38"/>
      <c r="D20" s="32" t="s">
        <v>30</v>
      </c>
      <c r="E20" s="38"/>
      <c r="F20" s="38"/>
      <c r="G20" s="38"/>
      <c r="H20" s="38"/>
      <c r="I20" s="32" t="s">
        <v>25</v>
      </c>
      <c r="J20" s="27" t="s">
        <v>1</v>
      </c>
      <c r="K20" s="38"/>
      <c r="L20" s="55"/>
      <c r="S20" s="38"/>
      <c r="T20" s="38"/>
      <c r="U20" s="38"/>
      <c r="V20" s="38"/>
      <c r="W20" s="38"/>
      <c r="X20" s="38"/>
      <c r="Y20" s="38"/>
      <c r="Z20" s="38"/>
      <c r="AA20" s="38"/>
      <c r="AB20" s="38"/>
      <c r="AC20" s="38"/>
      <c r="AD20" s="38"/>
      <c r="AE20" s="38"/>
    </row>
    <row r="21" s="2" customFormat="1" ht="18" customHeight="1">
      <c r="A21" s="38"/>
      <c r="B21" s="39"/>
      <c r="C21" s="38"/>
      <c r="D21" s="38"/>
      <c r="E21" s="27" t="s">
        <v>31</v>
      </c>
      <c r="F21" s="38"/>
      <c r="G21" s="38"/>
      <c r="H21" s="38"/>
      <c r="I21" s="32" t="s">
        <v>27</v>
      </c>
      <c r="J21" s="27" t="s">
        <v>1</v>
      </c>
      <c r="K21" s="38"/>
      <c r="L21" s="55"/>
      <c r="S21" s="38"/>
      <c r="T21" s="38"/>
      <c r="U21" s="38"/>
      <c r="V21" s="38"/>
      <c r="W21" s="38"/>
      <c r="X21" s="38"/>
      <c r="Y21" s="38"/>
      <c r="Z21" s="38"/>
      <c r="AA21" s="38"/>
      <c r="AB21" s="38"/>
      <c r="AC21" s="38"/>
      <c r="AD21" s="38"/>
      <c r="AE21" s="38"/>
    </row>
    <row r="22" s="2" customFormat="1" ht="6.96" customHeight="1">
      <c r="A22" s="38"/>
      <c r="B22" s="39"/>
      <c r="C22" s="38"/>
      <c r="D22" s="38"/>
      <c r="E22" s="38"/>
      <c r="F22" s="38"/>
      <c r="G22" s="38"/>
      <c r="H22" s="38"/>
      <c r="I22" s="38"/>
      <c r="J22" s="38"/>
      <c r="K22" s="38"/>
      <c r="L22" s="55"/>
      <c r="S22" s="38"/>
      <c r="T22" s="38"/>
      <c r="U22" s="38"/>
      <c r="V22" s="38"/>
      <c r="W22" s="38"/>
      <c r="X22" s="38"/>
      <c r="Y22" s="38"/>
      <c r="Z22" s="38"/>
      <c r="AA22" s="38"/>
      <c r="AB22" s="38"/>
      <c r="AC22" s="38"/>
      <c r="AD22" s="38"/>
      <c r="AE22" s="38"/>
    </row>
    <row r="23" s="2" customFormat="1" ht="12" customHeight="1">
      <c r="A23" s="38"/>
      <c r="B23" s="39"/>
      <c r="C23" s="38"/>
      <c r="D23" s="32" t="s">
        <v>33</v>
      </c>
      <c r="E23" s="38"/>
      <c r="F23" s="38"/>
      <c r="G23" s="38"/>
      <c r="H23" s="38"/>
      <c r="I23" s="32" t="s">
        <v>25</v>
      </c>
      <c r="J23" s="27" t="str">
        <f>IF('Rekapitulace stavby'!AN19="","",'Rekapitulace stavby'!AN19)</f>
        <v/>
      </c>
      <c r="K23" s="38"/>
      <c r="L23" s="55"/>
      <c r="S23" s="38"/>
      <c r="T23" s="38"/>
      <c r="U23" s="38"/>
      <c r="V23" s="38"/>
      <c r="W23" s="38"/>
      <c r="X23" s="38"/>
      <c r="Y23" s="38"/>
      <c r="Z23" s="38"/>
      <c r="AA23" s="38"/>
      <c r="AB23" s="38"/>
      <c r="AC23" s="38"/>
      <c r="AD23" s="38"/>
      <c r="AE23" s="38"/>
    </row>
    <row r="24" s="2" customFormat="1" ht="18" customHeight="1">
      <c r="A24" s="38"/>
      <c r="B24" s="39"/>
      <c r="C24" s="38"/>
      <c r="D24" s="38"/>
      <c r="E24" s="27" t="str">
        <f>IF('Rekapitulace stavby'!E20="","",'Rekapitulace stavby'!E20)</f>
        <v xml:space="preserve"> </v>
      </c>
      <c r="F24" s="38"/>
      <c r="G24" s="38"/>
      <c r="H24" s="38"/>
      <c r="I24" s="32" t="s">
        <v>27</v>
      </c>
      <c r="J24" s="27" t="str">
        <f>IF('Rekapitulace stavby'!AN20="","",'Rekapitulace stavby'!AN20)</f>
        <v/>
      </c>
      <c r="K24" s="38"/>
      <c r="L24" s="55"/>
      <c r="S24" s="38"/>
      <c r="T24" s="38"/>
      <c r="U24" s="38"/>
      <c r="V24" s="38"/>
      <c r="W24" s="38"/>
      <c r="X24" s="38"/>
      <c r="Y24" s="38"/>
      <c r="Z24" s="38"/>
      <c r="AA24" s="38"/>
      <c r="AB24" s="38"/>
      <c r="AC24" s="38"/>
      <c r="AD24" s="38"/>
      <c r="AE24" s="38"/>
    </row>
    <row r="25" s="2" customFormat="1" ht="6.96" customHeight="1">
      <c r="A25" s="38"/>
      <c r="B25" s="39"/>
      <c r="C25" s="38"/>
      <c r="D25" s="38"/>
      <c r="E25" s="38"/>
      <c r="F25" s="38"/>
      <c r="G25" s="38"/>
      <c r="H25" s="38"/>
      <c r="I25" s="38"/>
      <c r="J25" s="38"/>
      <c r="K25" s="38"/>
      <c r="L25" s="55"/>
      <c r="S25" s="38"/>
      <c r="T25" s="38"/>
      <c r="U25" s="38"/>
      <c r="V25" s="38"/>
      <c r="W25" s="38"/>
      <c r="X25" s="38"/>
      <c r="Y25" s="38"/>
      <c r="Z25" s="38"/>
      <c r="AA25" s="38"/>
      <c r="AB25" s="38"/>
      <c r="AC25" s="38"/>
      <c r="AD25" s="38"/>
      <c r="AE25" s="38"/>
    </row>
    <row r="26" s="2" customFormat="1" ht="12" customHeight="1">
      <c r="A26" s="38"/>
      <c r="B26" s="39"/>
      <c r="C26" s="38"/>
      <c r="D26" s="32" t="s">
        <v>35</v>
      </c>
      <c r="E26" s="38"/>
      <c r="F26" s="38"/>
      <c r="G26" s="38"/>
      <c r="H26" s="38"/>
      <c r="I26" s="38"/>
      <c r="J26" s="38"/>
      <c r="K26" s="38"/>
      <c r="L26" s="55"/>
      <c r="S26" s="38"/>
      <c r="T26" s="38"/>
      <c r="U26" s="38"/>
      <c r="V26" s="38"/>
      <c r="W26" s="38"/>
      <c r="X26" s="38"/>
      <c r="Y26" s="38"/>
      <c r="Z26" s="38"/>
      <c r="AA26" s="38"/>
      <c r="AB26" s="38"/>
      <c r="AC26" s="38"/>
      <c r="AD26" s="38"/>
      <c r="AE26" s="38"/>
    </row>
    <row r="27" s="8" customFormat="1" ht="119.25" customHeight="1">
      <c r="A27" s="130"/>
      <c r="B27" s="131"/>
      <c r="C27" s="130"/>
      <c r="D27" s="130"/>
      <c r="E27" s="36" t="s">
        <v>36</v>
      </c>
      <c r="F27" s="36"/>
      <c r="G27" s="36"/>
      <c r="H27" s="36"/>
      <c r="I27" s="130"/>
      <c r="J27" s="130"/>
      <c r="K27" s="130"/>
      <c r="L27" s="132"/>
      <c r="S27" s="130"/>
      <c r="T27" s="130"/>
      <c r="U27" s="130"/>
      <c r="V27" s="130"/>
      <c r="W27" s="130"/>
      <c r="X27" s="130"/>
      <c r="Y27" s="130"/>
      <c r="Z27" s="130"/>
      <c r="AA27" s="130"/>
      <c r="AB27" s="130"/>
      <c r="AC27" s="130"/>
      <c r="AD27" s="130"/>
      <c r="AE27" s="130"/>
    </row>
    <row r="28" s="2" customFormat="1" ht="6.96" customHeight="1">
      <c r="A28" s="38"/>
      <c r="B28" s="39"/>
      <c r="C28" s="38"/>
      <c r="D28" s="38"/>
      <c r="E28" s="38"/>
      <c r="F28" s="38"/>
      <c r="G28" s="38"/>
      <c r="H28" s="38"/>
      <c r="I28" s="38"/>
      <c r="J28" s="38"/>
      <c r="K28" s="38"/>
      <c r="L28" s="55"/>
      <c r="S28" s="38"/>
      <c r="T28" s="38"/>
      <c r="U28" s="38"/>
      <c r="V28" s="38"/>
      <c r="W28" s="38"/>
      <c r="X28" s="38"/>
      <c r="Y28" s="38"/>
      <c r="Z28" s="38"/>
      <c r="AA28" s="38"/>
      <c r="AB28" s="38"/>
      <c r="AC28" s="38"/>
      <c r="AD28" s="38"/>
      <c r="AE28" s="38"/>
    </row>
    <row r="29" s="2" customFormat="1" ht="6.96" customHeight="1">
      <c r="A29" s="38"/>
      <c r="B29" s="39"/>
      <c r="C29" s="38"/>
      <c r="D29" s="90"/>
      <c r="E29" s="90"/>
      <c r="F29" s="90"/>
      <c r="G29" s="90"/>
      <c r="H29" s="90"/>
      <c r="I29" s="90"/>
      <c r="J29" s="90"/>
      <c r="K29" s="90"/>
      <c r="L29" s="55"/>
      <c r="S29" s="38"/>
      <c r="T29" s="38"/>
      <c r="U29" s="38"/>
      <c r="V29" s="38"/>
      <c r="W29" s="38"/>
      <c r="X29" s="38"/>
      <c r="Y29" s="38"/>
      <c r="Z29" s="38"/>
      <c r="AA29" s="38"/>
      <c r="AB29" s="38"/>
      <c r="AC29" s="38"/>
      <c r="AD29" s="38"/>
      <c r="AE29" s="38"/>
    </row>
    <row r="30" s="2" customFormat="1" ht="25.44" customHeight="1">
      <c r="A30" s="38"/>
      <c r="B30" s="39"/>
      <c r="C30" s="38"/>
      <c r="D30" s="133" t="s">
        <v>37</v>
      </c>
      <c r="E30" s="38"/>
      <c r="F30" s="38"/>
      <c r="G30" s="38"/>
      <c r="H30" s="38"/>
      <c r="I30" s="38"/>
      <c r="J30" s="96">
        <f>ROUND(J128, 2)</f>
        <v>0</v>
      </c>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14.4" customHeight="1">
      <c r="A32" s="38"/>
      <c r="B32" s="39"/>
      <c r="C32" s="38"/>
      <c r="D32" s="38"/>
      <c r="E32" s="38"/>
      <c r="F32" s="43" t="s">
        <v>39</v>
      </c>
      <c r="G32" s="38"/>
      <c r="H32" s="38"/>
      <c r="I32" s="43" t="s">
        <v>38</v>
      </c>
      <c r="J32" s="43" t="s">
        <v>40</v>
      </c>
      <c r="K32" s="38"/>
      <c r="L32" s="55"/>
      <c r="S32" s="38"/>
      <c r="T32" s="38"/>
      <c r="U32" s="38"/>
      <c r="V32" s="38"/>
      <c r="W32" s="38"/>
      <c r="X32" s="38"/>
      <c r="Y32" s="38"/>
      <c r="Z32" s="38"/>
      <c r="AA32" s="38"/>
      <c r="AB32" s="38"/>
      <c r="AC32" s="38"/>
      <c r="AD32" s="38"/>
      <c r="AE32" s="38"/>
    </row>
    <row r="33" s="2" customFormat="1" ht="14.4" customHeight="1">
      <c r="A33" s="38"/>
      <c r="B33" s="39"/>
      <c r="C33" s="38"/>
      <c r="D33" s="134" t="s">
        <v>41</v>
      </c>
      <c r="E33" s="32" t="s">
        <v>42</v>
      </c>
      <c r="F33" s="135">
        <f>ROUND((SUM(BE128:BE247)),  2)</f>
        <v>0</v>
      </c>
      <c r="G33" s="38"/>
      <c r="H33" s="38"/>
      <c r="I33" s="136">
        <v>0.20999999999999999</v>
      </c>
      <c r="J33" s="135">
        <f>ROUND(((SUM(BE128:BE247))*I33),  2)</f>
        <v>0</v>
      </c>
      <c r="K33" s="38"/>
      <c r="L33" s="55"/>
      <c r="S33" s="38"/>
      <c r="T33" s="38"/>
      <c r="U33" s="38"/>
      <c r="V33" s="38"/>
      <c r="W33" s="38"/>
      <c r="X33" s="38"/>
      <c r="Y33" s="38"/>
      <c r="Z33" s="38"/>
      <c r="AA33" s="38"/>
      <c r="AB33" s="38"/>
      <c r="AC33" s="38"/>
      <c r="AD33" s="38"/>
      <c r="AE33" s="38"/>
    </row>
    <row r="34" s="2" customFormat="1" ht="14.4" customHeight="1">
      <c r="A34" s="38"/>
      <c r="B34" s="39"/>
      <c r="C34" s="38"/>
      <c r="D34" s="38"/>
      <c r="E34" s="32" t="s">
        <v>43</v>
      </c>
      <c r="F34" s="135">
        <f>ROUND((SUM(BF128:BF247)),  2)</f>
        <v>0</v>
      </c>
      <c r="G34" s="38"/>
      <c r="H34" s="38"/>
      <c r="I34" s="136">
        <v>0.12</v>
      </c>
      <c r="J34" s="135">
        <f>ROUND(((SUM(BF128:BF247))*I34),  2)</f>
        <v>0</v>
      </c>
      <c r="K34" s="38"/>
      <c r="L34" s="55"/>
      <c r="S34" s="38"/>
      <c r="T34" s="38"/>
      <c r="U34" s="38"/>
      <c r="V34" s="38"/>
      <c r="W34" s="38"/>
      <c r="X34" s="38"/>
      <c r="Y34" s="38"/>
      <c r="Z34" s="38"/>
      <c r="AA34" s="38"/>
      <c r="AB34" s="38"/>
      <c r="AC34" s="38"/>
      <c r="AD34" s="38"/>
      <c r="AE34" s="38"/>
    </row>
    <row r="35" hidden="1" s="2" customFormat="1" ht="14.4" customHeight="1">
      <c r="A35" s="38"/>
      <c r="B35" s="39"/>
      <c r="C35" s="38"/>
      <c r="D35" s="38"/>
      <c r="E35" s="32" t="s">
        <v>44</v>
      </c>
      <c r="F35" s="135">
        <f>ROUND((SUM(BG128:BG247)),  2)</f>
        <v>0</v>
      </c>
      <c r="G35" s="38"/>
      <c r="H35" s="38"/>
      <c r="I35" s="136">
        <v>0.20999999999999999</v>
      </c>
      <c r="J35" s="135">
        <f>0</f>
        <v>0</v>
      </c>
      <c r="K35" s="38"/>
      <c r="L35" s="55"/>
      <c r="S35" s="38"/>
      <c r="T35" s="38"/>
      <c r="U35" s="38"/>
      <c r="V35" s="38"/>
      <c r="W35" s="38"/>
      <c r="X35" s="38"/>
      <c r="Y35" s="38"/>
      <c r="Z35" s="38"/>
      <c r="AA35" s="38"/>
      <c r="AB35" s="38"/>
      <c r="AC35" s="38"/>
      <c r="AD35" s="38"/>
      <c r="AE35" s="38"/>
    </row>
    <row r="36" hidden="1" s="2" customFormat="1" ht="14.4" customHeight="1">
      <c r="A36" s="38"/>
      <c r="B36" s="39"/>
      <c r="C36" s="38"/>
      <c r="D36" s="38"/>
      <c r="E36" s="32" t="s">
        <v>45</v>
      </c>
      <c r="F36" s="135">
        <f>ROUND((SUM(BH128:BH247)),  2)</f>
        <v>0</v>
      </c>
      <c r="G36" s="38"/>
      <c r="H36" s="38"/>
      <c r="I36" s="136">
        <v>0.12</v>
      </c>
      <c r="J36" s="135">
        <f>0</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46</v>
      </c>
      <c r="F37" s="135">
        <f>ROUND((SUM(BI128:BI247)),  2)</f>
        <v>0</v>
      </c>
      <c r="G37" s="38"/>
      <c r="H37" s="38"/>
      <c r="I37" s="136">
        <v>0</v>
      </c>
      <c r="J37" s="135">
        <f>0</f>
        <v>0</v>
      </c>
      <c r="K37" s="38"/>
      <c r="L37" s="55"/>
      <c r="S37" s="38"/>
      <c r="T37" s="38"/>
      <c r="U37" s="38"/>
      <c r="V37" s="38"/>
      <c r="W37" s="38"/>
      <c r="X37" s="38"/>
      <c r="Y37" s="38"/>
      <c r="Z37" s="38"/>
      <c r="AA37" s="38"/>
      <c r="AB37" s="38"/>
      <c r="AC37" s="38"/>
      <c r="AD37" s="38"/>
      <c r="AE37" s="38"/>
    </row>
    <row r="38" s="2" customFormat="1" ht="6.96" customHeight="1">
      <c r="A38" s="38"/>
      <c r="B38" s="39"/>
      <c r="C38" s="38"/>
      <c r="D38" s="38"/>
      <c r="E38" s="38"/>
      <c r="F38" s="38"/>
      <c r="G38" s="38"/>
      <c r="H38" s="38"/>
      <c r="I38" s="38"/>
      <c r="J38" s="38"/>
      <c r="K38" s="38"/>
      <c r="L38" s="55"/>
      <c r="S38" s="38"/>
      <c r="T38" s="38"/>
      <c r="U38" s="38"/>
      <c r="V38" s="38"/>
      <c r="W38" s="38"/>
      <c r="X38" s="38"/>
      <c r="Y38" s="38"/>
      <c r="Z38" s="38"/>
      <c r="AA38" s="38"/>
      <c r="AB38" s="38"/>
      <c r="AC38" s="38"/>
      <c r="AD38" s="38"/>
      <c r="AE38" s="38"/>
    </row>
    <row r="39" s="2" customFormat="1" ht="25.44" customHeight="1">
      <c r="A39" s="38"/>
      <c r="B39" s="39"/>
      <c r="C39" s="137"/>
      <c r="D39" s="138" t="s">
        <v>47</v>
      </c>
      <c r="E39" s="81"/>
      <c r="F39" s="81"/>
      <c r="G39" s="139" t="s">
        <v>48</v>
      </c>
      <c r="H39" s="140" t="s">
        <v>49</v>
      </c>
      <c r="I39" s="81"/>
      <c r="J39" s="141">
        <f>SUM(J30:J37)</f>
        <v>0</v>
      </c>
      <c r="K39" s="142"/>
      <c r="L39" s="55"/>
      <c r="S39" s="38"/>
      <c r="T39" s="38"/>
      <c r="U39" s="38"/>
      <c r="V39" s="38"/>
      <c r="W39" s="38"/>
      <c r="X39" s="38"/>
      <c r="Y39" s="38"/>
      <c r="Z39" s="38"/>
      <c r="AA39" s="38"/>
      <c r="AB39" s="38"/>
      <c r="AC39" s="38"/>
      <c r="AD39" s="38"/>
      <c r="AE39" s="38"/>
    </row>
    <row r="40" s="2" customFormat="1" ht="14.4"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1" customFormat="1" ht="14.4" customHeight="1">
      <c r="B41" s="22"/>
      <c r="L41" s="22"/>
    </row>
    <row r="42" s="1" customFormat="1" ht="14.4" customHeight="1">
      <c r="B42" s="22"/>
      <c r="L42" s="22"/>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2" customFormat="1" ht="12" customHeight="1">
      <c r="A86" s="38"/>
      <c r="B86" s="39"/>
      <c r="C86" s="32" t="s">
        <v>119</v>
      </c>
      <c r="D86" s="38"/>
      <c r="E86" s="38"/>
      <c r="F86" s="38"/>
      <c r="G86" s="38"/>
      <c r="H86" s="38"/>
      <c r="I86" s="38"/>
      <c r="J86" s="38"/>
      <c r="K86" s="38"/>
      <c r="L86" s="55"/>
      <c r="S86" s="38"/>
      <c r="T86" s="38"/>
      <c r="U86" s="38"/>
      <c r="V86" s="38"/>
      <c r="W86" s="38"/>
      <c r="X86" s="38"/>
      <c r="Y86" s="38"/>
      <c r="Z86" s="38"/>
      <c r="AA86" s="38"/>
      <c r="AB86" s="38"/>
      <c r="AC86" s="38"/>
      <c r="AD86" s="38"/>
      <c r="AE86" s="38"/>
    </row>
    <row r="87" s="2" customFormat="1" ht="16.5" customHeight="1">
      <c r="A87" s="38"/>
      <c r="B87" s="39"/>
      <c r="C87" s="38"/>
      <c r="D87" s="38"/>
      <c r="E87" s="67" t="str">
        <f>E9</f>
        <v xml:space="preserve">SO 662 - Dočasné zastávky </v>
      </c>
      <c r="F87" s="38"/>
      <c r="G87" s="38"/>
      <c r="H87" s="38"/>
      <c r="I87" s="38"/>
      <c r="J87" s="38"/>
      <c r="K87" s="38"/>
      <c r="L87" s="55"/>
      <c r="S87" s="38"/>
      <c r="T87" s="38"/>
      <c r="U87" s="38"/>
      <c r="V87" s="38"/>
      <c r="W87" s="38"/>
      <c r="X87" s="38"/>
      <c r="Y87" s="38"/>
      <c r="Z87" s="38"/>
      <c r="AA87" s="38"/>
      <c r="AB87" s="38"/>
      <c r="AC87" s="38"/>
      <c r="AD87" s="38"/>
      <c r="AE87" s="38"/>
    </row>
    <row r="88" s="2" customFormat="1" ht="6.96" customHeight="1">
      <c r="A88" s="38"/>
      <c r="B88" s="39"/>
      <c r="C88" s="38"/>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2" customHeight="1">
      <c r="A89" s="38"/>
      <c r="B89" s="39"/>
      <c r="C89" s="32" t="s">
        <v>20</v>
      </c>
      <c r="D89" s="38"/>
      <c r="E89" s="38"/>
      <c r="F89" s="27" t="str">
        <f>F12</f>
        <v>k.ú. MORAVSKÁ OSTRAVA</v>
      </c>
      <c r="G89" s="38"/>
      <c r="H89" s="38"/>
      <c r="I89" s="32" t="s">
        <v>22</v>
      </c>
      <c r="J89" s="69" t="str">
        <f>IF(J12="","",J12)</f>
        <v>31. 12. 2023</v>
      </c>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25.65" customHeight="1">
      <c r="A91" s="38"/>
      <c r="B91" s="39"/>
      <c r="C91" s="32" t="s">
        <v>24</v>
      </c>
      <c r="D91" s="38"/>
      <c r="E91" s="38"/>
      <c r="F91" s="27" t="str">
        <f>E15</f>
        <v xml:space="preserve">DOPRAVNÍ PODNIK OSTRAVA a.s. </v>
      </c>
      <c r="G91" s="38"/>
      <c r="H91" s="38"/>
      <c r="I91" s="32" t="s">
        <v>30</v>
      </c>
      <c r="J91" s="36" t="str">
        <f>E21</f>
        <v>PROJEKTSTUDIO EUCZ, s.r.o.</v>
      </c>
      <c r="K91" s="38"/>
      <c r="L91" s="55"/>
      <c r="S91" s="38"/>
      <c r="T91" s="38"/>
      <c r="U91" s="38"/>
      <c r="V91" s="38"/>
      <c r="W91" s="38"/>
      <c r="X91" s="38"/>
      <c r="Y91" s="38"/>
      <c r="Z91" s="38"/>
      <c r="AA91" s="38"/>
      <c r="AB91" s="38"/>
      <c r="AC91" s="38"/>
      <c r="AD91" s="38"/>
      <c r="AE91" s="38"/>
    </row>
    <row r="92" s="2" customFormat="1" ht="15.15" customHeight="1">
      <c r="A92" s="38"/>
      <c r="B92" s="39"/>
      <c r="C92" s="32" t="s">
        <v>28</v>
      </c>
      <c r="D92" s="38"/>
      <c r="E92" s="38"/>
      <c r="F92" s="27" t="str">
        <f>IF(E18="","",E18)</f>
        <v>Vyplň údaj</v>
      </c>
      <c r="G92" s="38"/>
      <c r="H92" s="38"/>
      <c r="I92" s="32" t="s">
        <v>33</v>
      </c>
      <c r="J92" s="36" t="str">
        <f>E24</f>
        <v xml:space="preserve"> </v>
      </c>
      <c r="K92" s="38"/>
      <c r="L92" s="55"/>
      <c r="S92" s="38"/>
      <c r="T92" s="38"/>
      <c r="U92" s="38"/>
      <c r="V92" s="38"/>
      <c r="W92" s="38"/>
      <c r="X92" s="38"/>
      <c r="Y92" s="38"/>
      <c r="Z92" s="38"/>
      <c r="AA92" s="38"/>
      <c r="AB92" s="38"/>
      <c r="AC92" s="38"/>
      <c r="AD92" s="38"/>
      <c r="AE92" s="38"/>
    </row>
    <row r="93" s="2" customFormat="1" ht="10.32" customHeight="1">
      <c r="A93" s="38"/>
      <c r="B93" s="39"/>
      <c r="C93" s="38"/>
      <c r="D93" s="38"/>
      <c r="E93" s="38"/>
      <c r="F93" s="38"/>
      <c r="G93" s="38"/>
      <c r="H93" s="38"/>
      <c r="I93" s="38"/>
      <c r="J93" s="38"/>
      <c r="K93" s="38"/>
      <c r="L93" s="55"/>
      <c r="S93" s="38"/>
      <c r="T93" s="38"/>
      <c r="U93" s="38"/>
      <c r="V93" s="38"/>
      <c r="W93" s="38"/>
      <c r="X93" s="38"/>
      <c r="Y93" s="38"/>
      <c r="Z93" s="38"/>
      <c r="AA93" s="38"/>
      <c r="AB93" s="38"/>
      <c r="AC93" s="38"/>
      <c r="AD93" s="38"/>
      <c r="AE93" s="38"/>
    </row>
    <row r="94" s="2" customFormat="1" ht="29.28" customHeight="1">
      <c r="A94" s="38"/>
      <c r="B94" s="39"/>
      <c r="C94" s="145" t="s">
        <v>122</v>
      </c>
      <c r="D94" s="137"/>
      <c r="E94" s="137"/>
      <c r="F94" s="137"/>
      <c r="G94" s="137"/>
      <c r="H94" s="137"/>
      <c r="I94" s="137"/>
      <c r="J94" s="146" t="s">
        <v>123</v>
      </c>
      <c r="K94" s="137"/>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2.8" customHeight="1">
      <c r="A96" s="38"/>
      <c r="B96" s="39"/>
      <c r="C96" s="147" t="s">
        <v>124</v>
      </c>
      <c r="D96" s="38"/>
      <c r="E96" s="38"/>
      <c r="F96" s="38"/>
      <c r="G96" s="38"/>
      <c r="H96" s="38"/>
      <c r="I96" s="38"/>
      <c r="J96" s="96">
        <f>J128</f>
        <v>0</v>
      </c>
      <c r="K96" s="38"/>
      <c r="L96" s="55"/>
      <c r="S96" s="38"/>
      <c r="T96" s="38"/>
      <c r="U96" s="38"/>
      <c r="V96" s="38"/>
      <c r="W96" s="38"/>
      <c r="X96" s="38"/>
      <c r="Y96" s="38"/>
      <c r="Z96" s="38"/>
      <c r="AA96" s="38"/>
      <c r="AB96" s="38"/>
      <c r="AC96" s="38"/>
      <c r="AD96" s="38"/>
      <c r="AE96" s="38"/>
      <c r="AU96" s="19" t="s">
        <v>125</v>
      </c>
    </row>
    <row r="97" s="9" customFormat="1" ht="24.96" customHeight="1">
      <c r="A97" s="9"/>
      <c r="B97" s="148"/>
      <c r="C97" s="9"/>
      <c r="D97" s="149" t="s">
        <v>126</v>
      </c>
      <c r="E97" s="150"/>
      <c r="F97" s="150"/>
      <c r="G97" s="150"/>
      <c r="H97" s="150"/>
      <c r="I97" s="150"/>
      <c r="J97" s="151">
        <f>J129</f>
        <v>0</v>
      </c>
      <c r="K97" s="9"/>
      <c r="L97" s="148"/>
      <c r="S97" s="9"/>
      <c r="T97" s="9"/>
      <c r="U97" s="9"/>
      <c r="V97" s="9"/>
      <c r="W97" s="9"/>
      <c r="X97" s="9"/>
      <c r="Y97" s="9"/>
      <c r="Z97" s="9"/>
      <c r="AA97" s="9"/>
      <c r="AB97" s="9"/>
      <c r="AC97" s="9"/>
      <c r="AD97" s="9"/>
      <c r="AE97" s="9"/>
    </row>
    <row r="98" s="10" customFormat="1" ht="19.92" customHeight="1">
      <c r="A98" s="10"/>
      <c r="B98" s="152"/>
      <c r="C98" s="10"/>
      <c r="D98" s="153" t="s">
        <v>127</v>
      </c>
      <c r="E98" s="154"/>
      <c r="F98" s="154"/>
      <c r="G98" s="154"/>
      <c r="H98" s="154"/>
      <c r="I98" s="154"/>
      <c r="J98" s="155">
        <f>J130</f>
        <v>0</v>
      </c>
      <c r="K98" s="10"/>
      <c r="L98" s="152"/>
      <c r="S98" s="10"/>
      <c r="T98" s="10"/>
      <c r="U98" s="10"/>
      <c r="V98" s="10"/>
      <c r="W98" s="10"/>
      <c r="X98" s="10"/>
      <c r="Y98" s="10"/>
      <c r="Z98" s="10"/>
      <c r="AA98" s="10"/>
      <c r="AB98" s="10"/>
      <c r="AC98" s="10"/>
      <c r="AD98" s="10"/>
      <c r="AE98" s="10"/>
    </row>
    <row r="99" s="10" customFormat="1" ht="14.88" customHeight="1">
      <c r="A99" s="10"/>
      <c r="B99" s="152"/>
      <c r="C99" s="10"/>
      <c r="D99" s="153" t="s">
        <v>734</v>
      </c>
      <c r="E99" s="154"/>
      <c r="F99" s="154"/>
      <c r="G99" s="154"/>
      <c r="H99" s="154"/>
      <c r="I99" s="154"/>
      <c r="J99" s="155">
        <f>J137</f>
        <v>0</v>
      </c>
      <c r="K99" s="10"/>
      <c r="L99" s="152"/>
      <c r="S99" s="10"/>
      <c r="T99" s="10"/>
      <c r="U99" s="10"/>
      <c r="V99" s="10"/>
      <c r="W99" s="10"/>
      <c r="X99" s="10"/>
      <c r="Y99" s="10"/>
      <c r="Z99" s="10"/>
      <c r="AA99" s="10"/>
      <c r="AB99" s="10"/>
      <c r="AC99" s="10"/>
      <c r="AD99" s="10"/>
      <c r="AE99" s="10"/>
    </row>
    <row r="100" s="10" customFormat="1" ht="19.92" customHeight="1">
      <c r="A100" s="10"/>
      <c r="B100" s="152"/>
      <c r="C100" s="10"/>
      <c r="D100" s="153" t="s">
        <v>735</v>
      </c>
      <c r="E100" s="154"/>
      <c r="F100" s="154"/>
      <c r="G100" s="154"/>
      <c r="H100" s="154"/>
      <c r="I100" s="154"/>
      <c r="J100" s="155">
        <f>J158</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128</v>
      </c>
      <c r="E101" s="154"/>
      <c r="F101" s="154"/>
      <c r="G101" s="154"/>
      <c r="H101" s="154"/>
      <c r="I101" s="154"/>
      <c r="J101" s="155">
        <f>J164</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129</v>
      </c>
      <c r="E102" s="154"/>
      <c r="F102" s="154"/>
      <c r="G102" s="154"/>
      <c r="H102" s="154"/>
      <c r="I102" s="154"/>
      <c r="J102" s="155">
        <f>J171</f>
        <v>0</v>
      </c>
      <c r="K102" s="10"/>
      <c r="L102" s="152"/>
      <c r="S102" s="10"/>
      <c r="T102" s="10"/>
      <c r="U102" s="10"/>
      <c r="V102" s="10"/>
      <c r="W102" s="10"/>
      <c r="X102" s="10"/>
      <c r="Y102" s="10"/>
      <c r="Z102" s="10"/>
      <c r="AA102" s="10"/>
      <c r="AB102" s="10"/>
      <c r="AC102" s="10"/>
      <c r="AD102" s="10"/>
      <c r="AE102" s="10"/>
    </row>
    <row r="103" s="10" customFormat="1" ht="14.88" customHeight="1">
      <c r="A103" s="10"/>
      <c r="B103" s="152"/>
      <c r="C103" s="10"/>
      <c r="D103" s="153" t="s">
        <v>130</v>
      </c>
      <c r="E103" s="154"/>
      <c r="F103" s="154"/>
      <c r="G103" s="154"/>
      <c r="H103" s="154"/>
      <c r="I103" s="154"/>
      <c r="J103" s="155">
        <f>J185</f>
        <v>0</v>
      </c>
      <c r="K103" s="10"/>
      <c r="L103" s="152"/>
      <c r="S103" s="10"/>
      <c r="T103" s="10"/>
      <c r="U103" s="10"/>
      <c r="V103" s="10"/>
      <c r="W103" s="10"/>
      <c r="X103" s="10"/>
      <c r="Y103" s="10"/>
      <c r="Z103" s="10"/>
      <c r="AA103" s="10"/>
      <c r="AB103" s="10"/>
      <c r="AC103" s="10"/>
      <c r="AD103" s="10"/>
      <c r="AE103" s="10"/>
    </row>
    <row r="104" s="10" customFormat="1" ht="19.92" customHeight="1">
      <c r="A104" s="10"/>
      <c r="B104" s="152"/>
      <c r="C104" s="10"/>
      <c r="D104" s="153" t="s">
        <v>131</v>
      </c>
      <c r="E104" s="154"/>
      <c r="F104" s="154"/>
      <c r="G104" s="154"/>
      <c r="H104" s="154"/>
      <c r="I104" s="154"/>
      <c r="J104" s="155">
        <f>J194</f>
        <v>0</v>
      </c>
      <c r="K104" s="10"/>
      <c r="L104" s="152"/>
      <c r="S104" s="10"/>
      <c r="T104" s="10"/>
      <c r="U104" s="10"/>
      <c r="V104" s="10"/>
      <c r="W104" s="10"/>
      <c r="X104" s="10"/>
      <c r="Y104" s="10"/>
      <c r="Z104" s="10"/>
      <c r="AA104" s="10"/>
      <c r="AB104" s="10"/>
      <c r="AC104" s="10"/>
      <c r="AD104" s="10"/>
      <c r="AE104" s="10"/>
    </row>
    <row r="105" s="10" customFormat="1" ht="19.92" customHeight="1">
      <c r="A105" s="10"/>
      <c r="B105" s="152"/>
      <c r="C105" s="10"/>
      <c r="D105" s="153" t="s">
        <v>132</v>
      </c>
      <c r="E105" s="154"/>
      <c r="F105" s="154"/>
      <c r="G105" s="154"/>
      <c r="H105" s="154"/>
      <c r="I105" s="154"/>
      <c r="J105" s="155">
        <f>J200</f>
        <v>0</v>
      </c>
      <c r="K105" s="10"/>
      <c r="L105" s="152"/>
      <c r="S105" s="10"/>
      <c r="T105" s="10"/>
      <c r="U105" s="10"/>
      <c r="V105" s="10"/>
      <c r="W105" s="10"/>
      <c r="X105" s="10"/>
      <c r="Y105" s="10"/>
      <c r="Z105" s="10"/>
      <c r="AA105" s="10"/>
      <c r="AB105" s="10"/>
      <c r="AC105" s="10"/>
      <c r="AD105" s="10"/>
      <c r="AE105" s="10"/>
    </row>
    <row r="106" s="9" customFormat="1" ht="24.96" customHeight="1">
      <c r="A106" s="9"/>
      <c r="B106" s="148"/>
      <c r="C106" s="9"/>
      <c r="D106" s="149" t="s">
        <v>736</v>
      </c>
      <c r="E106" s="150"/>
      <c r="F106" s="150"/>
      <c r="G106" s="150"/>
      <c r="H106" s="150"/>
      <c r="I106" s="150"/>
      <c r="J106" s="151">
        <f>J204</f>
        <v>0</v>
      </c>
      <c r="K106" s="9"/>
      <c r="L106" s="148"/>
      <c r="S106" s="9"/>
      <c r="T106" s="9"/>
      <c r="U106" s="9"/>
      <c r="V106" s="9"/>
      <c r="W106" s="9"/>
      <c r="X106" s="9"/>
      <c r="Y106" s="9"/>
      <c r="Z106" s="9"/>
      <c r="AA106" s="9"/>
      <c r="AB106" s="9"/>
      <c r="AC106" s="9"/>
      <c r="AD106" s="9"/>
      <c r="AE106" s="9"/>
    </row>
    <row r="107" s="10" customFormat="1" ht="19.92" customHeight="1">
      <c r="A107" s="10"/>
      <c r="B107" s="152"/>
      <c r="C107" s="10"/>
      <c r="D107" s="153" t="s">
        <v>737</v>
      </c>
      <c r="E107" s="154"/>
      <c r="F107" s="154"/>
      <c r="G107" s="154"/>
      <c r="H107" s="154"/>
      <c r="I107" s="154"/>
      <c r="J107" s="155">
        <f>J205</f>
        <v>0</v>
      </c>
      <c r="K107" s="10"/>
      <c r="L107" s="152"/>
      <c r="S107" s="10"/>
      <c r="T107" s="10"/>
      <c r="U107" s="10"/>
      <c r="V107" s="10"/>
      <c r="W107" s="10"/>
      <c r="X107" s="10"/>
      <c r="Y107" s="10"/>
      <c r="Z107" s="10"/>
      <c r="AA107" s="10"/>
      <c r="AB107" s="10"/>
      <c r="AC107" s="10"/>
      <c r="AD107" s="10"/>
      <c r="AE107" s="10"/>
    </row>
    <row r="108" s="10" customFormat="1" ht="19.92" customHeight="1">
      <c r="A108" s="10"/>
      <c r="B108" s="152"/>
      <c r="C108" s="10"/>
      <c r="D108" s="153" t="s">
        <v>738</v>
      </c>
      <c r="E108" s="154"/>
      <c r="F108" s="154"/>
      <c r="G108" s="154"/>
      <c r="H108" s="154"/>
      <c r="I108" s="154"/>
      <c r="J108" s="155">
        <f>J240</f>
        <v>0</v>
      </c>
      <c r="K108" s="10"/>
      <c r="L108" s="152"/>
      <c r="S108" s="10"/>
      <c r="T108" s="10"/>
      <c r="U108" s="10"/>
      <c r="V108" s="10"/>
      <c r="W108" s="10"/>
      <c r="X108" s="10"/>
      <c r="Y108" s="10"/>
      <c r="Z108" s="10"/>
      <c r="AA108" s="10"/>
      <c r="AB108" s="10"/>
      <c r="AC108" s="10"/>
      <c r="AD108" s="10"/>
      <c r="AE108" s="10"/>
    </row>
    <row r="109" s="2" customFormat="1" ht="21.84" customHeight="1">
      <c r="A109" s="38"/>
      <c r="B109" s="39"/>
      <c r="C109" s="38"/>
      <c r="D109" s="38"/>
      <c r="E109" s="38"/>
      <c r="F109" s="38"/>
      <c r="G109" s="38"/>
      <c r="H109" s="38"/>
      <c r="I109" s="38"/>
      <c r="J109" s="38"/>
      <c r="K109" s="38"/>
      <c r="L109" s="55"/>
      <c r="S109" s="38"/>
      <c r="T109" s="38"/>
      <c r="U109" s="38"/>
      <c r="V109" s="38"/>
      <c r="W109" s="38"/>
      <c r="X109" s="38"/>
      <c r="Y109" s="38"/>
      <c r="Z109" s="38"/>
      <c r="AA109" s="38"/>
      <c r="AB109" s="38"/>
      <c r="AC109" s="38"/>
      <c r="AD109" s="38"/>
      <c r="AE109" s="38"/>
    </row>
    <row r="110" s="2" customFormat="1" ht="6.96" customHeight="1">
      <c r="A110" s="38"/>
      <c r="B110" s="60"/>
      <c r="C110" s="61"/>
      <c r="D110" s="61"/>
      <c r="E110" s="61"/>
      <c r="F110" s="61"/>
      <c r="G110" s="61"/>
      <c r="H110" s="61"/>
      <c r="I110" s="61"/>
      <c r="J110" s="61"/>
      <c r="K110" s="61"/>
      <c r="L110" s="55"/>
      <c r="S110" s="38"/>
      <c r="T110" s="38"/>
      <c r="U110" s="38"/>
      <c r="V110" s="38"/>
      <c r="W110" s="38"/>
      <c r="X110" s="38"/>
      <c r="Y110" s="38"/>
      <c r="Z110" s="38"/>
      <c r="AA110" s="38"/>
      <c r="AB110" s="38"/>
      <c r="AC110" s="38"/>
      <c r="AD110" s="38"/>
      <c r="AE110" s="38"/>
    </row>
    <row r="114" s="2" customFormat="1" ht="6.96" customHeight="1">
      <c r="A114" s="38"/>
      <c r="B114" s="62"/>
      <c r="C114" s="63"/>
      <c r="D114" s="63"/>
      <c r="E114" s="63"/>
      <c r="F114" s="63"/>
      <c r="G114" s="63"/>
      <c r="H114" s="63"/>
      <c r="I114" s="63"/>
      <c r="J114" s="63"/>
      <c r="K114" s="63"/>
      <c r="L114" s="55"/>
      <c r="S114" s="38"/>
      <c r="T114" s="38"/>
      <c r="U114" s="38"/>
      <c r="V114" s="38"/>
      <c r="W114" s="38"/>
      <c r="X114" s="38"/>
      <c r="Y114" s="38"/>
      <c r="Z114" s="38"/>
      <c r="AA114" s="38"/>
      <c r="AB114" s="38"/>
      <c r="AC114" s="38"/>
      <c r="AD114" s="38"/>
      <c r="AE114" s="38"/>
    </row>
    <row r="115" s="2" customFormat="1" ht="24.96" customHeight="1">
      <c r="A115" s="38"/>
      <c r="B115" s="39"/>
      <c r="C115" s="23" t="s">
        <v>133</v>
      </c>
      <c r="D115" s="38"/>
      <c r="E115" s="38"/>
      <c r="F115" s="38"/>
      <c r="G115" s="38"/>
      <c r="H115" s="38"/>
      <c r="I115" s="38"/>
      <c r="J115" s="38"/>
      <c r="K115" s="38"/>
      <c r="L115" s="55"/>
      <c r="S115" s="38"/>
      <c r="T115" s="38"/>
      <c r="U115" s="38"/>
      <c r="V115" s="38"/>
      <c r="W115" s="38"/>
      <c r="X115" s="38"/>
      <c r="Y115" s="38"/>
      <c r="Z115" s="38"/>
      <c r="AA115" s="38"/>
      <c r="AB115" s="38"/>
      <c r="AC115" s="38"/>
      <c r="AD115" s="38"/>
      <c r="AE115" s="38"/>
    </row>
    <row r="116" s="2" customFormat="1" ht="6.96" customHeight="1">
      <c r="A116" s="38"/>
      <c r="B116" s="39"/>
      <c r="C116" s="38"/>
      <c r="D116" s="38"/>
      <c r="E116" s="38"/>
      <c r="F116" s="38"/>
      <c r="G116" s="38"/>
      <c r="H116" s="38"/>
      <c r="I116" s="38"/>
      <c r="J116" s="38"/>
      <c r="K116" s="38"/>
      <c r="L116" s="55"/>
      <c r="S116" s="38"/>
      <c r="T116" s="38"/>
      <c r="U116" s="38"/>
      <c r="V116" s="38"/>
      <c r="W116" s="38"/>
      <c r="X116" s="38"/>
      <c r="Y116" s="38"/>
      <c r="Z116" s="38"/>
      <c r="AA116" s="38"/>
      <c r="AB116" s="38"/>
      <c r="AC116" s="38"/>
      <c r="AD116" s="38"/>
      <c r="AE116" s="38"/>
    </row>
    <row r="117" s="2" customFormat="1" ht="12" customHeight="1">
      <c r="A117" s="38"/>
      <c r="B117" s="39"/>
      <c r="C117" s="32" t="s">
        <v>16</v>
      </c>
      <c r="D117" s="38"/>
      <c r="E117" s="38"/>
      <c r="F117" s="38"/>
      <c r="G117" s="38"/>
      <c r="H117" s="38"/>
      <c r="I117" s="38"/>
      <c r="J117" s="38"/>
      <c r="K117" s="38"/>
      <c r="L117" s="55"/>
      <c r="S117" s="38"/>
      <c r="T117" s="38"/>
      <c r="U117" s="38"/>
      <c r="V117" s="38"/>
      <c r="W117" s="38"/>
      <c r="X117" s="38"/>
      <c r="Y117" s="38"/>
      <c r="Z117" s="38"/>
      <c r="AA117" s="38"/>
      <c r="AB117" s="38"/>
      <c r="AC117" s="38"/>
      <c r="AD117" s="38"/>
      <c r="AE117" s="38"/>
    </row>
    <row r="118" s="2" customFormat="1" ht="16.5" customHeight="1">
      <c r="A118" s="38"/>
      <c r="B118" s="39"/>
      <c r="C118" s="38"/>
      <c r="D118" s="38"/>
      <c r="E118" s="129" t="str">
        <f>E7</f>
        <v>ESTETIZACE ZASTÁVKY KAROLINA II</v>
      </c>
      <c r="F118" s="32"/>
      <c r="G118" s="32"/>
      <c r="H118" s="32"/>
      <c r="I118" s="38"/>
      <c r="J118" s="38"/>
      <c r="K118" s="38"/>
      <c r="L118" s="55"/>
      <c r="S118" s="38"/>
      <c r="T118" s="38"/>
      <c r="U118" s="38"/>
      <c r="V118" s="38"/>
      <c r="W118" s="38"/>
      <c r="X118" s="38"/>
      <c r="Y118" s="38"/>
      <c r="Z118" s="38"/>
      <c r="AA118" s="38"/>
      <c r="AB118" s="38"/>
      <c r="AC118" s="38"/>
      <c r="AD118" s="38"/>
      <c r="AE118" s="38"/>
    </row>
    <row r="119" s="2" customFormat="1" ht="12" customHeight="1">
      <c r="A119" s="38"/>
      <c r="B119" s="39"/>
      <c r="C119" s="32" t="s">
        <v>119</v>
      </c>
      <c r="D119" s="38"/>
      <c r="E119" s="38"/>
      <c r="F119" s="38"/>
      <c r="G119" s="38"/>
      <c r="H119" s="38"/>
      <c r="I119" s="38"/>
      <c r="J119" s="38"/>
      <c r="K119" s="38"/>
      <c r="L119" s="55"/>
      <c r="S119" s="38"/>
      <c r="T119" s="38"/>
      <c r="U119" s="38"/>
      <c r="V119" s="38"/>
      <c r="W119" s="38"/>
      <c r="X119" s="38"/>
      <c r="Y119" s="38"/>
      <c r="Z119" s="38"/>
      <c r="AA119" s="38"/>
      <c r="AB119" s="38"/>
      <c r="AC119" s="38"/>
      <c r="AD119" s="38"/>
      <c r="AE119" s="38"/>
    </row>
    <row r="120" s="2" customFormat="1" ht="16.5" customHeight="1">
      <c r="A120" s="38"/>
      <c r="B120" s="39"/>
      <c r="C120" s="38"/>
      <c r="D120" s="38"/>
      <c r="E120" s="67" t="str">
        <f>E9</f>
        <v xml:space="preserve">SO 662 - Dočasné zastávky </v>
      </c>
      <c r="F120" s="38"/>
      <c r="G120" s="38"/>
      <c r="H120" s="38"/>
      <c r="I120" s="38"/>
      <c r="J120" s="38"/>
      <c r="K120" s="38"/>
      <c r="L120" s="55"/>
      <c r="S120" s="38"/>
      <c r="T120" s="38"/>
      <c r="U120" s="38"/>
      <c r="V120" s="38"/>
      <c r="W120" s="38"/>
      <c r="X120" s="38"/>
      <c r="Y120" s="38"/>
      <c r="Z120" s="38"/>
      <c r="AA120" s="38"/>
      <c r="AB120" s="38"/>
      <c r="AC120" s="38"/>
      <c r="AD120" s="38"/>
      <c r="AE120" s="38"/>
    </row>
    <row r="121" s="2" customFormat="1" ht="6.96"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2" customFormat="1" ht="12" customHeight="1">
      <c r="A122" s="38"/>
      <c r="B122" s="39"/>
      <c r="C122" s="32" t="s">
        <v>20</v>
      </c>
      <c r="D122" s="38"/>
      <c r="E122" s="38"/>
      <c r="F122" s="27" t="str">
        <f>F12</f>
        <v>k.ú. MORAVSKÁ OSTRAVA</v>
      </c>
      <c r="G122" s="38"/>
      <c r="H122" s="38"/>
      <c r="I122" s="32" t="s">
        <v>22</v>
      </c>
      <c r="J122" s="69" t="str">
        <f>IF(J12="","",J12)</f>
        <v>31. 12. 2023</v>
      </c>
      <c r="K122" s="38"/>
      <c r="L122" s="55"/>
      <c r="S122" s="38"/>
      <c r="T122" s="38"/>
      <c r="U122" s="38"/>
      <c r="V122" s="38"/>
      <c r="W122" s="38"/>
      <c r="X122" s="38"/>
      <c r="Y122" s="38"/>
      <c r="Z122" s="38"/>
      <c r="AA122" s="38"/>
      <c r="AB122" s="38"/>
      <c r="AC122" s="38"/>
      <c r="AD122" s="38"/>
      <c r="AE122" s="38"/>
    </row>
    <row r="123" s="2" customFormat="1" ht="6.96" customHeight="1">
      <c r="A123" s="38"/>
      <c r="B123" s="39"/>
      <c r="C123" s="38"/>
      <c r="D123" s="38"/>
      <c r="E123" s="38"/>
      <c r="F123" s="38"/>
      <c r="G123" s="38"/>
      <c r="H123" s="38"/>
      <c r="I123" s="38"/>
      <c r="J123" s="38"/>
      <c r="K123" s="38"/>
      <c r="L123" s="55"/>
      <c r="S123" s="38"/>
      <c r="T123" s="38"/>
      <c r="U123" s="38"/>
      <c r="V123" s="38"/>
      <c r="W123" s="38"/>
      <c r="X123" s="38"/>
      <c r="Y123" s="38"/>
      <c r="Z123" s="38"/>
      <c r="AA123" s="38"/>
      <c r="AB123" s="38"/>
      <c r="AC123" s="38"/>
      <c r="AD123" s="38"/>
      <c r="AE123" s="38"/>
    </row>
    <row r="124" s="2" customFormat="1" ht="25.65" customHeight="1">
      <c r="A124" s="38"/>
      <c r="B124" s="39"/>
      <c r="C124" s="32" t="s">
        <v>24</v>
      </c>
      <c r="D124" s="38"/>
      <c r="E124" s="38"/>
      <c r="F124" s="27" t="str">
        <f>E15</f>
        <v xml:space="preserve">DOPRAVNÍ PODNIK OSTRAVA a.s. </v>
      </c>
      <c r="G124" s="38"/>
      <c r="H124" s="38"/>
      <c r="I124" s="32" t="s">
        <v>30</v>
      </c>
      <c r="J124" s="36" t="str">
        <f>E21</f>
        <v>PROJEKTSTUDIO EUCZ, s.r.o.</v>
      </c>
      <c r="K124" s="38"/>
      <c r="L124" s="55"/>
      <c r="S124" s="38"/>
      <c r="T124" s="38"/>
      <c r="U124" s="38"/>
      <c r="V124" s="38"/>
      <c r="W124" s="38"/>
      <c r="X124" s="38"/>
      <c r="Y124" s="38"/>
      <c r="Z124" s="38"/>
      <c r="AA124" s="38"/>
      <c r="AB124" s="38"/>
      <c r="AC124" s="38"/>
      <c r="AD124" s="38"/>
      <c r="AE124" s="38"/>
    </row>
    <row r="125" s="2" customFormat="1" ht="15.15" customHeight="1">
      <c r="A125" s="38"/>
      <c r="B125" s="39"/>
      <c r="C125" s="32" t="s">
        <v>28</v>
      </c>
      <c r="D125" s="38"/>
      <c r="E125" s="38"/>
      <c r="F125" s="27" t="str">
        <f>IF(E18="","",E18)</f>
        <v>Vyplň údaj</v>
      </c>
      <c r="G125" s="38"/>
      <c r="H125" s="38"/>
      <c r="I125" s="32" t="s">
        <v>33</v>
      </c>
      <c r="J125" s="36" t="str">
        <f>E24</f>
        <v xml:space="preserve"> </v>
      </c>
      <c r="K125" s="38"/>
      <c r="L125" s="55"/>
      <c r="S125" s="38"/>
      <c r="T125" s="38"/>
      <c r="U125" s="38"/>
      <c r="V125" s="38"/>
      <c r="W125" s="38"/>
      <c r="X125" s="38"/>
      <c r="Y125" s="38"/>
      <c r="Z125" s="38"/>
      <c r="AA125" s="38"/>
      <c r="AB125" s="38"/>
      <c r="AC125" s="38"/>
      <c r="AD125" s="38"/>
      <c r="AE125" s="38"/>
    </row>
    <row r="126" s="2" customFormat="1" ht="10.32" customHeight="1">
      <c r="A126" s="38"/>
      <c r="B126" s="39"/>
      <c r="C126" s="38"/>
      <c r="D126" s="38"/>
      <c r="E126" s="38"/>
      <c r="F126" s="38"/>
      <c r="G126" s="38"/>
      <c r="H126" s="38"/>
      <c r="I126" s="38"/>
      <c r="J126" s="38"/>
      <c r="K126" s="38"/>
      <c r="L126" s="55"/>
      <c r="S126" s="38"/>
      <c r="T126" s="38"/>
      <c r="U126" s="38"/>
      <c r="V126" s="38"/>
      <c r="W126" s="38"/>
      <c r="X126" s="38"/>
      <c r="Y126" s="38"/>
      <c r="Z126" s="38"/>
      <c r="AA126" s="38"/>
      <c r="AB126" s="38"/>
      <c r="AC126" s="38"/>
      <c r="AD126" s="38"/>
      <c r="AE126" s="38"/>
    </row>
    <row r="127" s="11" customFormat="1" ht="29.28" customHeight="1">
      <c r="A127" s="156"/>
      <c r="B127" s="157"/>
      <c r="C127" s="158" t="s">
        <v>134</v>
      </c>
      <c r="D127" s="159" t="s">
        <v>62</v>
      </c>
      <c r="E127" s="159" t="s">
        <v>58</v>
      </c>
      <c r="F127" s="159" t="s">
        <v>59</v>
      </c>
      <c r="G127" s="159" t="s">
        <v>135</v>
      </c>
      <c r="H127" s="159" t="s">
        <v>136</v>
      </c>
      <c r="I127" s="159" t="s">
        <v>137</v>
      </c>
      <c r="J127" s="159" t="s">
        <v>123</v>
      </c>
      <c r="K127" s="160" t="s">
        <v>138</v>
      </c>
      <c r="L127" s="161"/>
      <c r="M127" s="86" t="s">
        <v>1</v>
      </c>
      <c r="N127" s="87" t="s">
        <v>41</v>
      </c>
      <c r="O127" s="87" t="s">
        <v>139</v>
      </c>
      <c r="P127" s="87" t="s">
        <v>140</v>
      </c>
      <c r="Q127" s="87" t="s">
        <v>141</v>
      </c>
      <c r="R127" s="87" t="s">
        <v>142</v>
      </c>
      <c r="S127" s="87" t="s">
        <v>143</v>
      </c>
      <c r="T127" s="88" t="s">
        <v>144</v>
      </c>
      <c r="U127" s="156"/>
      <c r="V127" s="156"/>
      <c r="W127" s="156"/>
      <c r="X127" s="156"/>
      <c r="Y127" s="156"/>
      <c r="Z127" s="156"/>
      <c r="AA127" s="156"/>
      <c r="AB127" s="156"/>
      <c r="AC127" s="156"/>
      <c r="AD127" s="156"/>
      <c r="AE127" s="156"/>
    </row>
    <row r="128" s="2" customFormat="1" ht="22.8" customHeight="1">
      <c r="A128" s="38"/>
      <c r="B128" s="39"/>
      <c r="C128" s="93" t="s">
        <v>145</v>
      </c>
      <c r="D128" s="38"/>
      <c r="E128" s="38"/>
      <c r="F128" s="38"/>
      <c r="G128" s="38"/>
      <c r="H128" s="38"/>
      <c r="I128" s="38"/>
      <c r="J128" s="162">
        <f>BK128</f>
        <v>0</v>
      </c>
      <c r="K128" s="38"/>
      <c r="L128" s="39"/>
      <c r="M128" s="89"/>
      <c r="N128" s="73"/>
      <c r="O128" s="90"/>
      <c r="P128" s="163">
        <f>P129+P204</f>
        <v>0</v>
      </c>
      <c r="Q128" s="90"/>
      <c r="R128" s="163">
        <f>R129+R204</f>
        <v>164.27334999999999</v>
      </c>
      <c r="S128" s="90"/>
      <c r="T128" s="164">
        <f>T129+T204</f>
        <v>97.166499999999999</v>
      </c>
      <c r="U128" s="38"/>
      <c r="V128" s="38"/>
      <c r="W128" s="38"/>
      <c r="X128" s="38"/>
      <c r="Y128" s="38"/>
      <c r="Z128" s="38"/>
      <c r="AA128" s="38"/>
      <c r="AB128" s="38"/>
      <c r="AC128" s="38"/>
      <c r="AD128" s="38"/>
      <c r="AE128" s="38"/>
      <c r="AT128" s="19" t="s">
        <v>76</v>
      </c>
      <c r="AU128" s="19" t="s">
        <v>125</v>
      </c>
      <c r="BK128" s="165">
        <f>BK129+BK204</f>
        <v>0</v>
      </c>
    </row>
    <row r="129" s="12" customFormat="1" ht="25.92" customHeight="1">
      <c r="A129" s="12"/>
      <c r="B129" s="166"/>
      <c r="C129" s="12"/>
      <c r="D129" s="167" t="s">
        <v>76</v>
      </c>
      <c r="E129" s="168" t="s">
        <v>146</v>
      </c>
      <c r="F129" s="168" t="s">
        <v>147</v>
      </c>
      <c r="G129" s="12"/>
      <c r="H129" s="12"/>
      <c r="I129" s="169"/>
      <c r="J129" s="170">
        <f>BK129</f>
        <v>0</v>
      </c>
      <c r="K129" s="12"/>
      <c r="L129" s="166"/>
      <c r="M129" s="171"/>
      <c r="N129" s="172"/>
      <c r="O129" s="172"/>
      <c r="P129" s="173">
        <f>P130+P158+P164+P171+P194+P200</f>
        <v>0</v>
      </c>
      <c r="Q129" s="172"/>
      <c r="R129" s="173">
        <f>R130+R158+R164+R171+R194+R200</f>
        <v>156.81684999999999</v>
      </c>
      <c r="S129" s="172"/>
      <c r="T129" s="174">
        <f>T130+T158+T164+T171+T194+T200</f>
        <v>87.459999999999994</v>
      </c>
      <c r="U129" s="12"/>
      <c r="V129" s="12"/>
      <c r="W129" s="12"/>
      <c r="X129" s="12"/>
      <c r="Y129" s="12"/>
      <c r="Z129" s="12"/>
      <c r="AA129" s="12"/>
      <c r="AB129" s="12"/>
      <c r="AC129" s="12"/>
      <c r="AD129" s="12"/>
      <c r="AE129" s="12"/>
      <c r="AR129" s="167" t="s">
        <v>85</v>
      </c>
      <c r="AT129" s="175" t="s">
        <v>76</v>
      </c>
      <c r="AU129" s="175" t="s">
        <v>77</v>
      </c>
      <c r="AY129" s="167" t="s">
        <v>148</v>
      </c>
      <c r="BK129" s="176">
        <f>BK130+BK158+BK164+BK171+BK194+BK200</f>
        <v>0</v>
      </c>
    </row>
    <row r="130" s="12" customFormat="1" ht="22.8" customHeight="1">
      <c r="A130" s="12"/>
      <c r="B130" s="166"/>
      <c r="C130" s="12"/>
      <c r="D130" s="167" t="s">
        <v>76</v>
      </c>
      <c r="E130" s="177" t="s">
        <v>85</v>
      </c>
      <c r="F130" s="177" t="s">
        <v>149</v>
      </c>
      <c r="G130" s="12"/>
      <c r="H130" s="12"/>
      <c r="I130" s="169"/>
      <c r="J130" s="178">
        <f>BK130</f>
        <v>0</v>
      </c>
      <c r="K130" s="12"/>
      <c r="L130" s="166"/>
      <c r="M130" s="171"/>
      <c r="N130" s="172"/>
      <c r="O130" s="172"/>
      <c r="P130" s="173">
        <f>P131+SUM(P132:P137)</f>
        <v>0</v>
      </c>
      <c r="Q130" s="172"/>
      <c r="R130" s="173">
        <f>R131+SUM(R132:R137)</f>
        <v>0.0011999999999999999</v>
      </c>
      <c r="S130" s="172"/>
      <c r="T130" s="174">
        <f>T131+SUM(T132:T137)</f>
        <v>81.699999999999989</v>
      </c>
      <c r="U130" s="12"/>
      <c r="V130" s="12"/>
      <c r="W130" s="12"/>
      <c r="X130" s="12"/>
      <c r="Y130" s="12"/>
      <c r="Z130" s="12"/>
      <c r="AA130" s="12"/>
      <c r="AB130" s="12"/>
      <c r="AC130" s="12"/>
      <c r="AD130" s="12"/>
      <c r="AE130" s="12"/>
      <c r="AR130" s="167" t="s">
        <v>85</v>
      </c>
      <c r="AT130" s="175" t="s">
        <v>76</v>
      </c>
      <c r="AU130" s="175" t="s">
        <v>85</v>
      </c>
      <c r="AY130" s="167" t="s">
        <v>148</v>
      </c>
      <c r="BK130" s="176">
        <f>BK131+SUM(BK132:BK137)</f>
        <v>0</v>
      </c>
    </row>
    <row r="131" s="2" customFormat="1" ht="16.5" customHeight="1">
      <c r="A131" s="38"/>
      <c r="B131" s="179"/>
      <c r="C131" s="180" t="s">
        <v>85</v>
      </c>
      <c r="D131" s="180" t="s">
        <v>150</v>
      </c>
      <c r="E131" s="181" t="s">
        <v>739</v>
      </c>
      <c r="F131" s="182" t="s">
        <v>740</v>
      </c>
      <c r="G131" s="183" t="s">
        <v>153</v>
      </c>
      <c r="H131" s="184">
        <v>40</v>
      </c>
      <c r="I131" s="185"/>
      <c r="J131" s="186">
        <f>ROUND(I131*H131,2)</f>
        <v>0</v>
      </c>
      <c r="K131" s="182" t="s">
        <v>154</v>
      </c>
      <c r="L131" s="39"/>
      <c r="M131" s="187" t="s">
        <v>1</v>
      </c>
      <c r="N131" s="188" t="s">
        <v>42</v>
      </c>
      <c r="O131" s="77"/>
      <c r="P131" s="189">
        <f>O131*H131</f>
        <v>0</v>
      </c>
      <c r="Q131" s="189">
        <v>0</v>
      </c>
      <c r="R131" s="189">
        <f>Q131*H131</f>
        <v>0</v>
      </c>
      <c r="S131" s="189">
        <v>0.17000000000000001</v>
      </c>
      <c r="T131" s="190">
        <f>S131*H131</f>
        <v>6.8000000000000007</v>
      </c>
      <c r="U131" s="38"/>
      <c r="V131" s="38"/>
      <c r="W131" s="38"/>
      <c r="X131" s="38"/>
      <c r="Y131" s="38"/>
      <c r="Z131" s="38"/>
      <c r="AA131" s="38"/>
      <c r="AB131" s="38"/>
      <c r="AC131" s="38"/>
      <c r="AD131" s="38"/>
      <c r="AE131" s="38"/>
      <c r="AR131" s="191" t="s">
        <v>155</v>
      </c>
      <c r="AT131" s="191" t="s">
        <v>150</v>
      </c>
      <c r="AU131" s="191" t="s">
        <v>87</v>
      </c>
      <c r="AY131" s="19" t="s">
        <v>148</v>
      </c>
      <c r="BE131" s="192">
        <f>IF(N131="základní",J131,0)</f>
        <v>0</v>
      </c>
      <c r="BF131" s="192">
        <f>IF(N131="snížená",J131,0)</f>
        <v>0</v>
      </c>
      <c r="BG131" s="192">
        <f>IF(N131="zákl. přenesená",J131,0)</f>
        <v>0</v>
      </c>
      <c r="BH131" s="192">
        <f>IF(N131="sníž. přenesená",J131,0)</f>
        <v>0</v>
      </c>
      <c r="BI131" s="192">
        <f>IF(N131="nulová",J131,0)</f>
        <v>0</v>
      </c>
      <c r="BJ131" s="19" t="s">
        <v>85</v>
      </c>
      <c r="BK131" s="192">
        <f>ROUND(I131*H131,2)</f>
        <v>0</v>
      </c>
      <c r="BL131" s="19" t="s">
        <v>155</v>
      </c>
      <c r="BM131" s="191" t="s">
        <v>741</v>
      </c>
    </row>
    <row r="132" s="13" customFormat="1">
      <c r="A132" s="13"/>
      <c r="B132" s="193"/>
      <c r="C132" s="13"/>
      <c r="D132" s="194" t="s">
        <v>157</v>
      </c>
      <c r="E132" s="195" t="s">
        <v>1</v>
      </c>
      <c r="F132" s="196" t="s">
        <v>742</v>
      </c>
      <c r="G132" s="13"/>
      <c r="H132" s="197">
        <v>40</v>
      </c>
      <c r="I132" s="198"/>
      <c r="J132" s="13"/>
      <c r="K132" s="13"/>
      <c r="L132" s="193"/>
      <c r="M132" s="199"/>
      <c r="N132" s="200"/>
      <c r="O132" s="200"/>
      <c r="P132" s="200"/>
      <c r="Q132" s="200"/>
      <c r="R132" s="200"/>
      <c r="S132" s="200"/>
      <c r="T132" s="201"/>
      <c r="U132" s="13"/>
      <c r="V132" s="13"/>
      <c r="W132" s="13"/>
      <c r="X132" s="13"/>
      <c r="Y132" s="13"/>
      <c r="Z132" s="13"/>
      <c r="AA132" s="13"/>
      <c r="AB132" s="13"/>
      <c r="AC132" s="13"/>
      <c r="AD132" s="13"/>
      <c r="AE132" s="13"/>
      <c r="AT132" s="195" t="s">
        <v>157</v>
      </c>
      <c r="AU132" s="195" t="s">
        <v>87</v>
      </c>
      <c r="AV132" s="13" t="s">
        <v>87</v>
      </c>
      <c r="AW132" s="13" t="s">
        <v>32</v>
      </c>
      <c r="AX132" s="13" t="s">
        <v>77</v>
      </c>
      <c r="AY132" s="195" t="s">
        <v>148</v>
      </c>
    </row>
    <row r="133" s="14" customFormat="1">
      <c r="A133" s="14"/>
      <c r="B133" s="202"/>
      <c r="C133" s="14"/>
      <c r="D133" s="194" t="s">
        <v>157</v>
      </c>
      <c r="E133" s="203" t="s">
        <v>1</v>
      </c>
      <c r="F133" s="204" t="s">
        <v>159</v>
      </c>
      <c r="G133" s="14"/>
      <c r="H133" s="205">
        <v>40</v>
      </c>
      <c r="I133" s="206"/>
      <c r="J133" s="14"/>
      <c r="K133" s="14"/>
      <c r="L133" s="202"/>
      <c r="M133" s="207"/>
      <c r="N133" s="208"/>
      <c r="O133" s="208"/>
      <c r="P133" s="208"/>
      <c r="Q133" s="208"/>
      <c r="R133" s="208"/>
      <c r="S133" s="208"/>
      <c r="T133" s="209"/>
      <c r="U133" s="14"/>
      <c r="V133" s="14"/>
      <c r="W133" s="14"/>
      <c r="X133" s="14"/>
      <c r="Y133" s="14"/>
      <c r="Z133" s="14"/>
      <c r="AA133" s="14"/>
      <c r="AB133" s="14"/>
      <c r="AC133" s="14"/>
      <c r="AD133" s="14"/>
      <c r="AE133" s="14"/>
      <c r="AT133" s="203" t="s">
        <v>157</v>
      </c>
      <c r="AU133" s="203" t="s">
        <v>87</v>
      </c>
      <c r="AV133" s="14" t="s">
        <v>155</v>
      </c>
      <c r="AW133" s="14" t="s">
        <v>32</v>
      </c>
      <c r="AX133" s="14" t="s">
        <v>85</v>
      </c>
      <c r="AY133" s="203" t="s">
        <v>148</v>
      </c>
    </row>
    <row r="134" s="2" customFormat="1" ht="16.5" customHeight="1">
      <c r="A134" s="38"/>
      <c r="B134" s="179"/>
      <c r="C134" s="180" t="s">
        <v>87</v>
      </c>
      <c r="D134" s="180" t="s">
        <v>150</v>
      </c>
      <c r="E134" s="181" t="s">
        <v>743</v>
      </c>
      <c r="F134" s="182" t="s">
        <v>744</v>
      </c>
      <c r="G134" s="183" t="s">
        <v>153</v>
      </c>
      <c r="H134" s="184">
        <v>140</v>
      </c>
      <c r="I134" s="185"/>
      <c r="J134" s="186">
        <f>ROUND(I134*H134,2)</f>
        <v>0</v>
      </c>
      <c r="K134" s="182" t="s">
        <v>154</v>
      </c>
      <c r="L134" s="39"/>
      <c r="M134" s="187" t="s">
        <v>1</v>
      </c>
      <c r="N134" s="188" t="s">
        <v>42</v>
      </c>
      <c r="O134" s="77"/>
      <c r="P134" s="189">
        <f>O134*H134</f>
        <v>0</v>
      </c>
      <c r="Q134" s="189">
        <v>0</v>
      </c>
      <c r="R134" s="189">
        <f>Q134*H134</f>
        <v>0</v>
      </c>
      <c r="S134" s="189">
        <v>0.17999999999999999</v>
      </c>
      <c r="T134" s="190">
        <f>S134*H134</f>
        <v>25.199999999999999</v>
      </c>
      <c r="U134" s="38"/>
      <c r="V134" s="38"/>
      <c r="W134" s="38"/>
      <c r="X134" s="38"/>
      <c r="Y134" s="38"/>
      <c r="Z134" s="38"/>
      <c r="AA134" s="38"/>
      <c r="AB134" s="38"/>
      <c r="AC134" s="38"/>
      <c r="AD134" s="38"/>
      <c r="AE134" s="38"/>
      <c r="AR134" s="191" t="s">
        <v>155</v>
      </c>
      <c r="AT134" s="191" t="s">
        <v>150</v>
      </c>
      <c r="AU134" s="191" t="s">
        <v>87</v>
      </c>
      <c r="AY134" s="19" t="s">
        <v>148</v>
      </c>
      <c r="BE134" s="192">
        <f>IF(N134="základní",J134,0)</f>
        <v>0</v>
      </c>
      <c r="BF134" s="192">
        <f>IF(N134="snížená",J134,0)</f>
        <v>0</v>
      </c>
      <c r="BG134" s="192">
        <f>IF(N134="zákl. přenesená",J134,0)</f>
        <v>0</v>
      </c>
      <c r="BH134" s="192">
        <f>IF(N134="sníž. přenesená",J134,0)</f>
        <v>0</v>
      </c>
      <c r="BI134" s="192">
        <f>IF(N134="nulová",J134,0)</f>
        <v>0</v>
      </c>
      <c r="BJ134" s="19" t="s">
        <v>85</v>
      </c>
      <c r="BK134" s="192">
        <f>ROUND(I134*H134,2)</f>
        <v>0</v>
      </c>
      <c r="BL134" s="19" t="s">
        <v>155</v>
      </c>
      <c r="BM134" s="191" t="s">
        <v>745</v>
      </c>
    </row>
    <row r="135" s="2" customFormat="1">
      <c r="A135" s="38"/>
      <c r="B135" s="39"/>
      <c r="C135" s="38"/>
      <c r="D135" s="194" t="s">
        <v>183</v>
      </c>
      <c r="E135" s="38"/>
      <c r="F135" s="210" t="s">
        <v>746</v>
      </c>
      <c r="G135" s="38"/>
      <c r="H135" s="38"/>
      <c r="I135" s="211"/>
      <c r="J135" s="38"/>
      <c r="K135" s="38"/>
      <c r="L135" s="39"/>
      <c r="M135" s="212"/>
      <c r="N135" s="213"/>
      <c r="O135" s="77"/>
      <c r="P135" s="77"/>
      <c r="Q135" s="77"/>
      <c r="R135" s="77"/>
      <c r="S135" s="77"/>
      <c r="T135" s="78"/>
      <c r="U135" s="38"/>
      <c r="V135" s="38"/>
      <c r="W135" s="38"/>
      <c r="X135" s="38"/>
      <c r="Y135" s="38"/>
      <c r="Z135" s="38"/>
      <c r="AA135" s="38"/>
      <c r="AB135" s="38"/>
      <c r="AC135" s="38"/>
      <c r="AD135" s="38"/>
      <c r="AE135" s="38"/>
      <c r="AT135" s="19" t="s">
        <v>183</v>
      </c>
      <c r="AU135" s="19" t="s">
        <v>87</v>
      </c>
    </row>
    <row r="136" s="2" customFormat="1" ht="16.5" customHeight="1">
      <c r="A136" s="38"/>
      <c r="B136" s="179"/>
      <c r="C136" s="180" t="s">
        <v>163</v>
      </c>
      <c r="D136" s="180" t="s">
        <v>150</v>
      </c>
      <c r="E136" s="181" t="s">
        <v>747</v>
      </c>
      <c r="F136" s="182" t="s">
        <v>748</v>
      </c>
      <c r="G136" s="183" t="s">
        <v>153</v>
      </c>
      <c r="H136" s="184">
        <v>140</v>
      </c>
      <c r="I136" s="185"/>
      <c r="J136" s="186">
        <f>ROUND(I136*H136,2)</f>
        <v>0</v>
      </c>
      <c r="K136" s="182" t="s">
        <v>154</v>
      </c>
      <c r="L136" s="39"/>
      <c r="M136" s="187" t="s">
        <v>1</v>
      </c>
      <c r="N136" s="188" t="s">
        <v>42</v>
      </c>
      <c r="O136" s="77"/>
      <c r="P136" s="189">
        <f>O136*H136</f>
        <v>0</v>
      </c>
      <c r="Q136" s="189">
        <v>0</v>
      </c>
      <c r="R136" s="189">
        <f>Q136*H136</f>
        <v>0</v>
      </c>
      <c r="S136" s="189">
        <v>0.35499999999999998</v>
      </c>
      <c r="T136" s="190">
        <f>S136*H136</f>
        <v>49.699999999999996</v>
      </c>
      <c r="U136" s="38"/>
      <c r="V136" s="38"/>
      <c r="W136" s="38"/>
      <c r="X136" s="38"/>
      <c r="Y136" s="38"/>
      <c r="Z136" s="38"/>
      <c r="AA136" s="38"/>
      <c r="AB136" s="38"/>
      <c r="AC136" s="38"/>
      <c r="AD136" s="38"/>
      <c r="AE136" s="38"/>
      <c r="AR136" s="191" t="s">
        <v>155</v>
      </c>
      <c r="AT136" s="191" t="s">
        <v>150</v>
      </c>
      <c r="AU136" s="191" t="s">
        <v>87</v>
      </c>
      <c r="AY136" s="19" t="s">
        <v>148</v>
      </c>
      <c r="BE136" s="192">
        <f>IF(N136="základní",J136,0)</f>
        <v>0</v>
      </c>
      <c r="BF136" s="192">
        <f>IF(N136="snížená",J136,0)</f>
        <v>0</v>
      </c>
      <c r="BG136" s="192">
        <f>IF(N136="zákl. přenesená",J136,0)</f>
        <v>0</v>
      </c>
      <c r="BH136" s="192">
        <f>IF(N136="sníž. přenesená",J136,0)</f>
        <v>0</v>
      </c>
      <c r="BI136" s="192">
        <f>IF(N136="nulová",J136,0)</f>
        <v>0</v>
      </c>
      <c r="BJ136" s="19" t="s">
        <v>85</v>
      </c>
      <c r="BK136" s="192">
        <f>ROUND(I136*H136,2)</f>
        <v>0</v>
      </c>
      <c r="BL136" s="19" t="s">
        <v>155</v>
      </c>
      <c r="BM136" s="191" t="s">
        <v>749</v>
      </c>
    </row>
    <row r="137" s="12" customFormat="1" ht="20.88" customHeight="1">
      <c r="A137" s="12"/>
      <c r="B137" s="166"/>
      <c r="C137" s="12"/>
      <c r="D137" s="167" t="s">
        <v>76</v>
      </c>
      <c r="E137" s="177" t="s">
        <v>240</v>
      </c>
      <c r="F137" s="177" t="s">
        <v>750</v>
      </c>
      <c r="G137" s="12"/>
      <c r="H137" s="12"/>
      <c r="I137" s="169"/>
      <c r="J137" s="178">
        <f>BK137</f>
        <v>0</v>
      </c>
      <c r="K137" s="12"/>
      <c r="L137" s="166"/>
      <c r="M137" s="171"/>
      <c r="N137" s="172"/>
      <c r="O137" s="172"/>
      <c r="P137" s="173">
        <f>SUM(P138:P157)</f>
        <v>0</v>
      </c>
      <c r="Q137" s="172"/>
      <c r="R137" s="173">
        <f>SUM(R138:R157)</f>
        <v>0.0011999999999999999</v>
      </c>
      <c r="S137" s="172"/>
      <c r="T137" s="174">
        <f>SUM(T138:T157)</f>
        <v>0</v>
      </c>
      <c r="U137" s="12"/>
      <c r="V137" s="12"/>
      <c r="W137" s="12"/>
      <c r="X137" s="12"/>
      <c r="Y137" s="12"/>
      <c r="Z137" s="12"/>
      <c r="AA137" s="12"/>
      <c r="AB137" s="12"/>
      <c r="AC137" s="12"/>
      <c r="AD137" s="12"/>
      <c r="AE137" s="12"/>
      <c r="AR137" s="167" t="s">
        <v>85</v>
      </c>
      <c r="AT137" s="175" t="s">
        <v>76</v>
      </c>
      <c r="AU137" s="175" t="s">
        <v>87</v>
      </c>
      <c r="AY137" s="167" t="s">
        <v>148</v>
      </c>
      <c r="BK137" s="176">
        <f>SUM(BK138:BK157)</f>
        <v>0</v>
      </c>
    </row>
    <row r="138" s="2" customFormat="1" ht="24.15" customHeight="1">
      <c r="A138" s="38"/>
      <c r="B138" s="179"/>
      <c r="C138" s="180" t="s">
        <v>155</v>
      </c>
      <c r="D138" s="180" t="s">
        <v>150</v>
      </c>
      <c r="E138" s="181" t="s">
        <v>751</v>
      </c>
      <c r="F138" s="182" t="s">
        <v>752</v>
      </c>
      <c r="G138" s="183" t="s">
        <v>153</v>
      </c>
      <c r="H138" s="184">
        <v>40</v>
      </c>
      <c r="I138" s="185"/>
      <c r="J138" s="186">
        <f>ROUND(I138*H138,2)</f>
        <v>0</v>
      </c>
      <c r="K138" s="182" t="s">
        <v>154</v>
      </c>
      <c r="L138" s="39"/>
      <c r="M138" s="187" t="s">
        <v>1</v>
      </c>
      <c r="N138" s="188" t="s">
        <v>42</v>
      </c>
      <c r="O138" s="77"/>
      <c r="P138" s="189">
        <f>O138*H138</f>
        <v>0</v>
      </c>
      <c r="Q138" s="189">
        <v>0</v>
      </c>
      <c r="R138" s="189">
        <f>Q138*H138</f>
        <v>0</v>
      </c>
      <c r="S138" s="189">
        <v>0</v>
      </c>
      <c r="T138" s="190">
        <f>S138*H138</f>
        <v>0</v>
      </c>
      <c r="U138" s="38"/>
      <c r="V138" s="38"/>
      <c r="W138" s="38"/>
      <c r="X138" s="38"/>
      <c r="Y138" s="38"/>
      <c r="Z138" s="38"/>
      <c r="AA138" s="38"/>
      <c r="AB138" s="38"/>
      <c r="AC138" s="38"/>
      <c r="AD138" s="38"/>
      <c r="AE138" s="38"/>
      <c r="AR138" s="191" t="s">
        <v>155</v>
      </c>
      <c r="AT138" s="191" t="s">
        <v>150</v>
      </c>
      <c r="AU138" s="191" t="s">
        <v>163</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155</v>
      </c>
      <c r="BM138" s="191" t="s">
        <v>753</v>
      </c>
    </row>
    <row r="139" s="13" customFormat="1">
      <c r="A139" s="13"/>
      <c r="B139" s="193"/>
      <c r="C139" s="13"/>
      <c r="D139" s="194" t="s">
        <v>157</v>
      </c>
      <c r="E139" s="195" t="s">
        <v>1</v>
      </c>
      <c r="F139" s="196" t="s">
        <v>742</v>
      </c>
      <c r="G139" s="13"/>
      <c r="H139" s="197">
        <v>40</v>
      </c>
      <c r="I139" s="198"/>
      <c r="J139" s="13"/>
      <c r="K139" s="13"/>
      <c r="L139" s="193"/>
      <c r="M139" s="199"/>
      <c r="N139" s="200"/>
      <c r="O139" s="200"/>
      <c r="P139" s="200"/>
      <c r="Q139" s="200"/>
      <c r="R139" s="200"/>
      <c r="S139" s="200"/>
      <c r="T139" s="201"/>
      <c r="U139" s="13"/>
      <c r="V139" s="13"/>
      <c r="W139" s="13"/>
      <c r="X139" s="13"/>
      <c r="Y139" s="13"/>
      <c r="Z139" s="13"/>
      <c r="AA139" s="13"/>
      <c r="AB139" s="13"/>
      <c r="AC139" s="13"/>
      <c r="AD139" s="13"/>
      <c r="AE139" s="13"/>
      <c r="AT139" s="195" t="s">
        <v>157</v>
      </c>
      <c r="AU139" s="195" t="s">
        <v>163</v>
      </c>
      <c r="AV139" s="13" t="s">
        <v>87</v>
      </c>
      <c r="AW139" s="13" t="s">
        <v>32</v>
      </c>
      <c r="AX139" s="13" t="s">
        <v>77</v>
      </c>
      <c r="AY139" s="195" t="s">
        <v>148</v>
      </c>
    </row>
    <row r="140" s="14" customFormat="1">
      <c r="A140" s="14"/>
      <c r="B140" s="202"/>
      <c r="C140" s="14"/>
      <c r="D140" s="194" t="s">
        <v>157</v>
      </c>
      <c r="E140" s="203" t="s">
        <v>1</v>
      </c>
      <c r="F140" s="204" t="s">
        <v>159</v>
      </c>
      <c r="G140" s="14"/>
      <c r="H140" s="205">
        <v>40</v>
      </c>
      <c r="I140" s="206"/>
      <c r="J140" s="14"/>
      <c r="K140" s="14"/>
      <c r="L140" s="202"/>
      <c r="M140" s="207"/>
      <c r="N140" s="208"/>
      <c r="O140" s="208"/>
      <c r="P140" s="208"/>
      <c r="Q140" s="208"/>
      <c r="R140" s="208"/>
      <c r="S140" s="208"/>
      <c r="T140" s="209"/>
      <c r="U140" s="14"/>
      <c r="V140" s="14"/>
      <c r="W140" s="14"/>
      <c r="X140" s="14"/>
      <c r="Y140" s="14"/>
      <c r="Z140" s="14"/>
      <c r="AA140" s="14"/>
      <c r="AB140" s="14"/>
      <c r="AC140" s="14"/>
      <c r="AD140" s="14"/>
      <c r="AE140" s="14"/>
      <c r="AT140" s="203" t="s">
        <v>157</v>
      </c>
      <c r="AU140" s="203" t="s">
        <v>163</v>
      </c>
      <c r="AV140" s="14" t="s">
        <v>155</v>
      </c>
      <c r="AW140" s="14" t="s">
        <v>32</v>
      </c>
      <c r="AX140" s="14" t="s">
        <v>85</v>
      </c>
      <c r="AY140" s="203" t="s">
        <v>148</v>
      </c>
    </row>
    <row r="141" s="2" customFormat="1" ht="16.5" customHeight="1">
      <c r="A141" s="38"/>
      <c r="B141" s="179"/>
      <c r="C141" s="180" t="s">
        <v>168</v>
      </c>
      <c r="D141" s="180" t="s">
        <v>150</v>
      </c>
      <c r="E141" s="181" t="s">
        <v>754</v>
      </c>
      <c r="F141" s="182" t="s">
        <v>755</v>
      </c>
      <c r="G141" s="183" t="s">
        <v>153</v>
      </c>
      <c r="H141" s="184">
        <v>40</v>
      </c>
      <c r="I141" s="185"/>
      <c r="J141" s="186">
        <f>ROUND(I141*H141,2)</f>
        <v>0</v>
      </c>
      <c r="K141" s="182" t="s">
        <v>154</v>
      </c>
      <c r="L141" s="39"/>
      <c r="M141" s="187" t="s">
        <v>1</v>
      </c>
      <c r="N141" s="188" t="s">
        <v>42</v>
      </c>
      <c r="O141" s="77"/>
      <c r="P141" s="189">
        <f>O141*H141</f>
        <v>0</v>
      </c>
      <c r="Q141" s="189">
        <v>0</v>
      </c>
      <c r="R141" s="189">
        <f>Q141*H141</f>
        <v>0</v>
      </c>
      <c r="S141" s="189">
        <v>0</v>
      </c>
      <c r="T141" s="190">
        <f>S141*H141</f>
        <v>0</v>
      </c>
      <c r="U141" s="38"/>
      <c r="V141" s="38"/>
      <c r="W141" s="38"/>
      <c r="X141" s="38"/>
      <c r="Y141" s="38"/>
      <c r="Z141" s="38"/>
      <c r="AA141" s="38"/>
      <c r="AB141" s="38"/>
      <c r="AC141" s="38"/>
      <c r="AD141" s="38"/>
      <c r="AE141" s="38"/>
      <c r="AR141" s="191" t="s">
        <v>155</v>
      </c>
      <c r="AT141" s="191" t="s">
        <v>150</v>
      </c>
      <c r="AU141" s="191" t="s">
        <v>163</v>
      </c>
      <c r="AY141" s="19" t="s">
        <v>148</v>
      </c>
      <c r="BE141" s="192">
        <f>IF(N141="základní",J141,0)</f>
        <v>0</v>
      </c>
      <c r="BF141" s="192">
        <f>IF(N141="snížená",J141,0)</f>
        <v>0</v>
      </c>
      <c r="BG141" s="192">
        <f>IF(N141="zákl. přenesená",J141,0)</f>
        <v>0</v>
      </c>
      <c r="BH141" s="192">
        <f>IF(N141="sníž. přenesená",J141,0)</f>
        <v>0</v>
      </c>
      <c r="BI141" s="192">
        <f>IF(N141="nulová",J141,0)</f>
        <v>0</v>
      </c>
      <c r="BJ141" s="19" t="s">
        <v>85</v>
      </c>
      <c r="BK141" s="192">
        <f>ROUND(I141*H141,2)</f>
        <v>0</v>
      </c>
      <c r="BL141" s="19" t="s">
        <v>155</v>
      </c>
      <c r="BM141" s="191" t="s">
        <v>756</v>
      </c>
    </row>
    <row r="142" s="13" customFormat="1">
      <c r="A142" s="13"/>
      <c r="B142" s="193"/>
      <c r="C142" s="13"/>
      <c r="D142" s="194" t="s">
        <v>157</v>
      </c>
      <c r="E142" s="195" t="s">
        <v>1</v>
      </c>
      <c r="F142" s="196" t="s">
        <v>742</v>
      </c>
      <c r="G142" s="13"/>
      <c r="H142" s="197">
        <v>40</v>
      </c>
      <c r="I142" s="198"/>
      <c r="J142" s="13"/>
      <c r="K142" s="13"/>
      <c r="L142" s="193"/>
      <c r="M142" s="199"/>
      <c r="N142" s="200"/>
      <c r="O142" s="200"/>
      <c r="P142" s="200"/>
      <c r="Q142" s="200"/>
      <c r="R142" s="200"/>
      <c r="S142" s="200"/>
      <c r="T142" s="201"/>
      <c r="U142" s="13"/>
      <c r="V142" s="13"/>
      <c r="W142" s="13"/>
      <c r="X142" s="13"/>
      <c r="Y142" s="13"/>
      <c r="Z142" s="13"/>
      <c r="AA142" s="13"/>
      <c r="AB142" s="13"/>
      <c r="AC142" s="13"/>
      <c r="AD142" s="13"/>
      <c r="AE142" s="13"/>
      <c r="AT142" s="195" t="s">
        <v>157</v>
      </c>
      <c r="AU142" s="195" t="s">
        <v>163</v>
      </c>
      <c r="AV142" s="13" t="s">
        <v>87</v>
      </c>
      <c r="AW142" s="13" t="s">
        <v>32</v>
      </c>
      <c r="AX142" s="13" t="s">
        <v>77</v>
      </c>
      <c r="AY142" s="195" t="s">
        <v>148</v>
      </c>
    </row>
    <row r="143" s="14" customFormat="1">
      <c r="A143" s="14"/>
      <c r="B143" s="202"/>
      <c r="C143" s="14"/>
      <c r="D143" s="194" t="s">
        <v>157</v>
      </c>
      <c r="E143" s="203" t="s">
        <v>1</v>
      </c>
      <c r="F143" s="204" t="s">
        <v>159</v>
      </c>
      <c r="G143" s="14"/>
      <c r="H143" s="205">
        <v>40</v>
      </c>
      <c r="I143" s="206"/>
      <c r="J143" s="14"/>
      <c r="K143" s="14"/>
      <c r="L143" s="202"/>
      <c r="M143" s="207"/>
      <c r="N143" s="208"/>
      <c r="O143" s="208"/>
      <c r="P143" s="208"/>
      <c r="Q143" s="208"/>
      <c r="R143" s="208"/>
      <c r="S143" s="208"/>
      <c r="T143" s="209"/>
      <c r="U143" s="14"/>
      <c r="V143" s="14"/>
      <c r="W143" s="14"/>
      <c r="X143" s="14"/>
      <c r="Y143" s="14"/>
      <c r="Z143" s="14"/>
      <c r="AA143" s="14"/>
      <c r="AB143" s="14"/>
      <c r="AC143" s="14"/>
      <c r="AD143" s="14"/>
      <c r="AE143" s="14"/>
      <c r="AT143" s="203" t="s">
        <v>157</v>
      </c>
      <c r="AU143" s="203" t="s">
        <v>163</v>
      </c>
      <c r="AV143" s="14" t="s">
        <v>155</v>
      </c>
      <c r="AW143" s="14" t="s">
        <v>32</v>
      </c>
      <c r="AX143" s="14" t="s">
        <v>85</v>
      </c>
      <c r="AY143" s="203" t="s">
        <v>148</v>
      </c>
    </row>
    <row r="144" s="2" customFormat="1" ht="16.5" customHeight="1">
      <c r="A144" s="38"/>
      <c r="B144" s="179"/>
      <c r="C144" s="214" t="s">
        <v>173</v>
      </c>
      <c r="D144" s="214" t="s">
        <v>253</v>
      </c>
      <c r="E144" s="215" t="s">
        <v>757</v>
      </c>
      <c r="F144" s="216" t="s">
        <v>758</v>
      </c>
      <c r="G144" s="217" t="s">
        <v>759</v>
      </c>
      <c r="H144" s="218">
        <v>1.2</v>
      </c>
      <c r="I144" s="219"/>
      <c r="J144" s="220">
        <f>ROUND(I144*H144,2)</f>
        <v>0</v>
      </c>
      <c r="K144" s="216" t="s">
        <v>212</v>
      </c>
      <c r="L144" s="221"/>
      <c r="M144" s="222" t="s">
        <v>1</v>
      </c>
      <c r="N144" s="223" t="s">
        <v>42</v>
      </c>
      <c r="O144" s="77"/>
      <c r="P144" s="189">
        <f>O144*H144</f>
        <v>0</v>
      </c>
      <c r="Q144" s="189">
        <v>0.001</v>
      </c>
      <c r="R144" s="189">
        <f>Q144*H144</f>
        <v>0.0011999999999999999</v>
      </c>
      <c r="S144" s="189">
        <v>0</v>
      </c>
      <c r="T144" s="190">
        <f>S144*H144</f>
        <v>0</v>
      </c>
      <c r="U144" s="38"/>
      <c r="V144" s="38"/>
      <c r="W144" s="38"/>
      <c r="X144" s="38"/>
      <c r="Y144" s="38"/>
      <c r="Z144" s="38"/>
      <c r="AA144" s="38"/>
      <c r="AB144" s="38"/>
      <c r="AC144" s="38"/>
      <c r="AD144" s="38"/>
      <c r="AE144" s="38"/>
      <c r="AR144" s="191" t="s">
        <v>186</v>
      </c>
      <c r="AT144" s="191" t="s">
        <v>253</v>
      </c>
      <c r="AU144" s="191" t="s">
        <v>163</v>
      </c>
      <c r="AY144" s="19" t="s">
        <v>148</v>
      </c>
      <c r="BE144" s="192">
        <f>IF(N144="základní",J144,0)</f>
        <v>0</v>
      </c>
      <c r="BF144" s="192">
        <f>IF(N144="snížená",J144,0)</f>
        <v>0</v>
      </c>
      <c r="BG144" s="192">
        <f>IF(N144="zákl. přenesená",J144,0)</f>
        <v>0</v>
      </c>
      <c r="BH144" s="192">
        <f>IF(N144="sníž. přenesená",J144,0)</f>
        <v>0</v>
      </c>
      <c r="BI144" s="192">
        <f>IF(N144="nulová",J144,0)</f>
        <v>0</v>
      </c>
      <c r="BJ144" s="19" t="s">
        <v>85</v>
      </c>
      <c r="BK144" s="192">
        <f>ROUND(I144*H144,2)</f>
        <v>0</v>
      </c>
      <c r="BL144" s="19" t="s">
        <v>155</v>
      </c>
      <c r="BM144" s="191" t="s">
        <v>760</v>
      </c>
    </row>
    <row r="145" s="13" customFormat="1">
      <c r="A145" s="13"/>
      <c r="B145" s="193"/>
      <c r="C145" s="13"/>
      <c r="D145" s="194" t="s">
        <v>157</v>
      </c>
      <c r="E145" s="13"/>
      <c r="F145" s="196" t="s">
        <v>761</v>
      </c>
      <c r="G145" s="13"/>
      <c r="H145" s="197">
        <v>1.2</v>
      </c>
      <c r="I145" s="198"/>
      <c r="J145" s="13"/>
      <c r="K145" s="13"/>
      <c r="L145" s="193"/>
      <c r="M145" s="199"/>
      <c r="N145" s="200"/>
      <c r="O145" s="200"/>
      <c r="P145" s="200"/>
      <c r="Q145" s="200"/>
      <c r="R145" s="200"/>
      <c r="S145" s="200"/>
      <c r="T145" s="201"/>
      <c r="U145" s="13"/>
      <c r="V145" s="13"/>
      <c r="W145" s="13"/>
      <c r="X145" s="13"/>
      <c r="Y145" s="13"/>
      <c r="Z145" s="13"/>
      <c r="AA145" s="13"/>
      <c r="AB145" s="13"/>
      <c r="AC145" s="13"/>
      <c r="AD145" s="13"/>
      <c r="AE145" s="13"/>
      <c r="AT145" s="195" t="s">
        <v>157</v>
      </c>
      <c r="AU145" s="195" t="s">
        <v>163</v>
      </c>
      <c r="AV145" s="13" t="s">
        <v>87</v>
      </c>
      <c r="AW145" s="13" t="s">
        <v>3</v>
      </c>
      <c r="AX145" s="13" t="s">
        <v>85</v>
      </c>
      <c r="AY145" s="195" t="s">
        <v>148</v>
      </c>
    </row>
    <row r="146" s="2" customFormat="1" ht="16.5" customHeight="1">
      <c r="A146" s="38"/>
      <c r="B146" s="179"/>
      <c r="C146" s="180" t="s">
        <v>178</v>
      </c>
      <c r="D146" s="180" t="s">
        <v>150</v>
      </c>
      <c r="E146" s="181" t="s">
        <v>762</v>
      </c>
      <c r="F146" s="182" t="s">
        <v>763</v>
      </c>
      <c r="G146" s="183" t="s">
        <v>153</v>
      </c>
      <c r="H146" s="184">
        <v>40</v>
      </c>
      <c r="I146" s="185"/>
      <c r="J146" s="186">
        <f>ROUND(I146*H146,2)</f>
        <v>0</v>
      </c>
      <c r="K146" s="182" t="s">
        <v>154</v>
      </c>
      <c r="L146" s="39"/>
      <c r="M146" s="187" t="s">
        <v>1</v>
      </c>
      <c r="N146" s="188" t="s">
        <v>42</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155</v>
      </c>
      <c r="AT146" s="191" t="s">
        <v>150</v>
      </c>
      <c r="AU146" s="191" t="s">
        <v>163</v>
      </c>
      <c r="AY146" s="19" t="s">
        <v>148</v>
      </c>
      <c r="BE146" s="192">
        <f>IF(N146="základní",J146,0)</f>
        <v>0</v>
      </c>
      <c r="BF146" s="192">
        <f>IF(N146="snížená",J146,0)</f>
        <v>0</v>
      </c>
      <c r="BG146" s="192">
        <f>IF(N146="zákl. přenesená",J146,0)</f>
        <v>0</v>
      </c>
      <c r="BH146" s="192">
        <f>IF(N146="sníž. přenesená",J146,0)</f>
        <v>0</v>
      </c>
      <c r="BI146" s="192">
        <f>IF(N146="nulová",J146,0)</f>
        <v>0</v>
      </c>
      <c r="BJ146" s="19" t="s">
        <v>85</v>
      </c>
      <c r="BK146" s="192">
        <f>ROUND(I146*H146,2)</f>
        <v>0</v>
      </c>
      <c r="BL146" s="19" t="s">
        <v>155</v>
      </c>
      <c r="BM146" s="191" t="s">
        <v>764</v>
      </c>
    </row>
    <row r="147" s="13" customFormat="1">
      <c r="A147" s="13"/>
      <c r="B147" s="193"/>
      <c r="C147" s="13"/>
      <c r="D147" s="194" t="s">
        <v>157</v>
      </c>
      <c r="E147" s="195" t="s">
        <v>1</v>
      </c>
      <c r="F147" s="196" t="s">
        <v>742</v>
      </c>
      <c r="G147" s="13"/>
      <c r="H147" s="197">
        <v>40</v>
      </c>
      <c r="I147" s="198"/>
      <c r="J147" s="13"/>
      <c r="K147" s="13"/>
      <c r="L147" s="193"/>
      <c r="M147" s="199"/>
      <c r="N147" s="200"/>
      <c r="O147" s="200"/>
      <c r="P147" s="200"/>
      <c r="Q147" s="200"/>
      <c r="R147" s="200"/>
      <c r="S147" s="200"/>
      <c r="T147" s="201"/>
      <c r="U147" s="13"/>
      <c r="V147" s="13"/>
      <c r="W147" s="13"/>
      <c r="X147" s="13"/>
      <c r="Y147" s="13"/>
      <c r="Z147" s="13"/>
      <c r="AA147" s="13"/>
      <c r="AB147" s="13"/>
      <c r="AC147" s="13"/>
      <c r="AD147" s="13"/>
      <c r="AE147" s="13"/>
      <c r="AT147" s="195" t="s">
        <v>157</v>
      </c>
      <c r="AU147" s="195" t="s">
        <v>163</v>
      </c>
      <c r="AV147" s="13" t="s">
        <v>87</v>
      </c>
      <c r="AW147" s="13" t="s">
        <v>32</v>
      </c>
      <c r="AX147" s="13" t="s">
        <v>77</v>
      </c>
      <c r="AY147" s="195" t="s">
        <v>148</v>
      </c>
    </row>
    <row r="148" s="14" customFormat="1">
      <c r="A148" s="14"/>
      <c r="B148" s="202"/>
      <c r="C148" s="14"/>
      <c r="D148" s="194" t="s">
        <v>157</v>
      </c>
      <c r="E148" s="203" t="s">
        <v>1</v>
      </c>
      <c r="F148" s="204" t="s">
        <v>159</v>
      </c>
      <c r="G148" s="14"/>
      <c r="H148" s="205">
        <v>40</v>
      </c>
      <c r="I148" s="206"/>
      <c r="J148" s="14"/>
      <c r="K148" s="14"/>
      <c r="L148" s="202"/>
      <c r="M148" s="207"/>
      <c r="N148" s="208"/>
      <c r="O148" s="208"/>
      <c r="P148" s="208"/>
      <c r="Q148" s="208"/>
      <c r="R148" s="208"/>
      <c r="S148" s="208"/>
      <c r="T148" s="209"/>
      <c r="U148" s="14"/>
      <c r="V148" s="14"/>
      <c r="W148" s="14"/>
      <c r="X148" s="14"/>
      <c r="Y148" s="14"/>
      <c r="Z148" s="14"/>
      <c r="AA148" s="14"/>
      <c r="AB148" s="14"/>
      <c r="AC148" s="14"/>
      <c r="AD148" s="14"/>
      <c r="AE148" s="14"/>
      <c r="AT148" s="203" t="s">
        <v>157</v>
      </c>
      <c r="AU148" s="203" t="s">
        <v>163</v>
      </c>
      <c r="AV148" s="14" t="s">
        <v>155</v>
      </c>
      <c r="AW148" s="14" t="s">
        <v>32</v>
      </c>
      <c r="AX148" s="14" t="s">
        <v>85</v>
      </c>
      <c r="AY148" s="203" t="s">
        <v>148</v>
      </c>
    </row>
    <row r="149" s="2" customFormat="1" ht="16.5" customHeight="1">
      <c r="A149" s="38"/>
      <c r="B149" s="179"/>
      <c r="C149" s="180" t="s">
        <v>186</v>
      </c>
      <c r="D149" s="180" t="s">
        <v>150</v>
      </c>
      <c r="E149" s="181" t="s">
        <v>765</v>
      </c>
      <c r="F149" s="182" t="s">
        <v>766</v>
      </c>
      <c r="G149" s="183" t="s">
        <v>153</v>
      </c>
      <c r="H149" s="184">
        <v>40</v>
      </c>
      <c r="I149" s="185"/>
      <c r="J149" s="186">
        <f>ROUND(I149*H149,2)</f>
        <v>0</v>
      </c>
      <c r="K149" s="182" t="s">
        <v>154</v>
      </c>
      <c r="L149" s="39"/>
      <c r="M149" s="187" t="s">
        <v>1</v>
      </c>
      <c r="N149" s="188" t="s">
        <v>42</v>
      </c>
      <c r="O149" s="77"/>
      <c r="P149" s="189">
        <f>O149*H149</f>
        <v>0</v>
      </c>
      <c r="Q149" s="189">
        <v>0</v>
      </c>
      <c r="R149" s="189">
        <f>Q149*H149</f>
        <v>0</v>
      </c>
      <c r="S149" s="189">
        <v>0</v>
      </c>
      <c r="T149" s="190">
        <f>S149*H149</f>
        <v>0</v>
      </c>
      <c r="U149" s="38"/>
      <c r="V149" s="38"/>
      <c r="W149" s="38"/>
      <c r="X149" s="38"/>
      <c r="Y149" s="38"/>
      <c r="Z149" s="38"/>
      <c r="AA149" s="38"/>
      <c r="AB149" s="38"/>
      <c r="AC149" s="38"/>
      <c r="AD149" s="38"/>
      <c r="AE149" s="38"/>
      <c r="AR149" s="191" t="s">
        <v>155</v>
      </c>
      <c r="AT149" s="191" t="s">
        <v>150</v>
      </c>
      <c r="AU149" s="191" t="s">
        <v>163</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155</v>
      </c>
      <c r="BM149" s="191" t="s">
        <v>767</v>
      </c>
    </row>
    <row r="150" s="13" customFormat="1">
      <c r="A150" s="13"/>
      <c r="B150" s="193"/>
      <c r="C150" s="13"/>
      <c r="D150" s="194" t="s">
        <v>157</v>
      </c>
      <c r="E150" s="195" t="s">
        <v>1</v>
      </c>
      <c r="F150" s="196" t="s">
        <v>742</v>
      </c>
      <c r="G150" s="13"/>
      <c r="H150" s="197">
        <v>40</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163</v>
      </c>
      <c r="AV150" s="13" t="s">
        <v>87</v>
      </c>
      <c r="AW150" s="13" t="s">
        <v>32</v>
      </c>
      <c r="AX150" s="13" t="s">
        <v>77</v>
      </c>
      <c r="AY150" s="195" t="s">
        <v>148</v>
      </c>
    </row>
    <row r="151" s="14" customFormat="1">
      <c r="A151" s="14"/>
      <c r="B151" s="202"/>
      <c r="C151" s="14"/>
      <c r="D151" s="194" t="s">
        <v>157</v>
      </c>
      <c r="E151" s="203" t="s">
        <v>1</v>
      </c>
      <c r="F151" s="204" t="s">
        <v>159</v>
      </c>
      <c r="G151" s="14"/>
      <c r="H151" s="205">
        <v>40</v>
      </c>
      <c r="I151" s="206"/>
      <c r="J151" s="14"/>
      <c r="K151" s="14"/>
      <c r="L151" s="202"/>
      <c r="M151" s="207"/>
      <c r="N151" s="208"/>
      <c r="O151" s="208"/>
      <c r="P151" s="208"/>
      <c r="Q151" s="208"/>
      <c r="R151" s="208"/>
      <c r="S151" s="208"/>
      <c r="T151" s="209"/>
      <c r="U151" s="14"/>
      <c r="V151" s="14"/>
      <c r="W151" s="14"/>
      <c r="X151" s="14"/>
      <c r="Y151" s="14"/>
      <c r="Z151" s="14"/>
      <c r="AA151" s="14"/>
      <c r="AB151" s="14"/>
      <c r="AC151" s="14"/>
      <c r="AD151" s="14"/>
      <c r="AE151" s="14"/>
      <c r="AT151" s="203" t="s">
        <v>157</v>
      </c>
      <c r="AU151" s="203" t="s">
        <v>163</v>
      </c>
      <c r="AV151" s="14" t="s">
        <v>155</v>
      </c>
      <c r="AW151" s="14" t="s">
        <v>32</v>
      </c>
      <c r="AX151" s="14" t="s">
        <v>85</v>
      </c>
      <c r="AY151" s="203" t="s">
        <v>148</v>
      </c>
    </row>
    <row r="152" s="2" customFormat="1" ht="16.5" customHeight="1">
      <c r="A152" s="38"/>
      <c r="B152" s="179"/>
      <c r="C152" s="180" t="s">
        <v>192</v>
      </c>
      <c r="D152" s="180" t="s">
        <v>150</v>
      </c>
      <c r="E152" s="181" t="s">
        <v>768</v>
      </c>
      <c r="F152" s="182" t="s">
        <v>769</v>
      </c>
      <c r="G152" s="183" t="s">
        <v>153</v>
      </c>
      <c r="H152" s="184">
        <v>40</v>
      </c>
      <c r="I152" s="185"/>
      <c r="J152" s="186">
        <f>ROUND(I152*H152,2)</f>
        <v>0</v>
      </c>
      <c r="K152" s="182" t="s">
        <v>154</v>
      </c>
      <c r="L152" s="39"/>
      <c r="M152" s="187" t="s">
        <v>1</v>
      </c>
      <c r="N152" s="188"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155</v>
      </c>
      <c r="AT152" s="191" t="s">
        <v>150</v>
      </c>
      <c r="AU152" s="191" t="s">
        <v>163</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770</v>
      </c>
    </row>
    <row r="153" s="13" customFormat="1">
      <c r="A153" s="13"/>
      <c r="B153" s="193"/>
      <c r="C153" s="13"/>
      <c r="D153" s="194" t="s">
        <v>157</v>
      </c>
      <c r="E153" s="195" t="s">
        <v>1</v>
      </c>
      <c r="F153" s="196" t="s">
        <v>742</v>
      </c>
      <c r="G153" s="13"/>
      <c r="H153" s="197">
        <v>40</v>
      </c>
      <c r="I153" s="198"/>
      <c r="J153" s="13"/>
      <c r="K153" s="13"/>
      <c r="L153" s="193"/>
      <c r="M153" s="199"/>
      <c r="N153" s="200"/>
      <c r="O153" s="200"/>
      <c r="P153" s="200"/>
      <c r="Q153" s="200"/>
      <c r="R153" s="200"/>
      <c r="S153" s="200"/>
      <c r="T153" s="201"/>
      <c r="U153" s="13"/>
      <c r="V153" s="13"/>
      <c r="W153" s="13"/>
      <c r="X153" s="13"/>
      <c r="Y153" s="13"/>
      <c r="Z153" s="13"/>
      <c r="AA153" s="13"/>
      <c r="AB153" s="13"/>
      <c r="AC153" s="13"/>
      <c r="AD153" s="13"/>
      <c r="AE153" s="13"/>
      <c r="AT153" s="195" t="s">
        <v>157</v>
      </c>
      <c r="AU153" s="195" t="s">
        <v>163</v>
      </c>
      <c r="AV153" s="13" t="s">
        <v>87</v>
      </c>
      <c r="AW153" s="13" t="s">
        <v>32</v>
      </c>
      <c r="AX153" s="13" t="s">
        <v>77</v>
      </c>
      <c r="AY153" s="195" t="s">
        <v>148</v>
      </c>
    </row>
    <row r="154" s="14" customFormat="1">
      <c r="A154" s="14"/>
      <c r="B154" s="202"/>
      <c r="C154" s="14"/>
      <c r="D154" s="194" t="s">
        <v>157</v>
      </c>
      <c r="E154" s="203" t="s">
        <v>1</v>
      </c>
      <c r="F154" s="204" t="s">
        <v>159</v>
      </c>
      <c r="G154" s="14"/>
      <c r="H154" s="205">
        <v>40</v>
      </c>
      <c r="I154" s="206"/>
      <c r="J154" s="14"/>
      <c r="K154" s="14"/>
      <c r="L154" s="202"/>
      <c r="M154" s="207"/>
      <c r="N154" s="208"/>
      <c r="O154" s="208"/>
      <c r="P154" s="208"/>
      <c r="Q154" s="208"/>
      <c r="R154" s="208"/>
      <c r="S154" s="208"/>
      <c r="T154" s="209"/>
      <c r="U154" s="14"/>
      <c r="V154" s="14"/>
      <c r="W154" s="14"/>
      <c r="X154" s="14"/>
      <c r="Y154" s="14"/>
      <c r="Z154" s="14"/>
      <c r="AA154" s="14"/>
      <c r="AB154" s="14"/>
      <c r="AC154" s="14"/>
      <c r="AD154" s="14"/>
      <c r="AE154" s="14"/>
      <c r="AT154" s="203" t="s">
        <v>157</v>
      </c>
      <c r="AU154" s="203" t="s">
        <v>163</v>
      </c>
      <c r="AV154" s="14" t="s">
        <v>155</v>
      </c>
      <c r="AW154" s="14" t="s">
        <v>32</v>
      </c>
      <c r="AX154" s="14" t="s">
        <v>85</v>
      </c>
      <c r="AY154" s="203" t="s">
        <v>148</v>
      </c>
    </row>
    <row r="155" s="2" customFormat="1" ht="16.5" customHeight="1">
      <c r="A155" s="38"/>
      <c r="B155" s="179"/>
      <c r="C155" s="180" t="s">
        <v>201</v>
      </c>
      <c r="D155" s="180" t="s">
        <v>150</v>
      </c>
      <c r="E155" s="181" t="s">
        <v>771</v>
      </c>
      <c r="F155" s="182" t="s">
        <v>772</v>
      </c>
      <c r="G155" s="183" t="s">
        <v>153</v>
      </c>
      <c r="H155" s="184">
        <v>40</v>
      </c>
      <c r="I155" s="185"/>
      <c r="J155" s="186">
        <f>ROUND(I155*H155,2)</f>
        <v>0</v>
      </c>
      <c r="K155" s="182" t="s">
        <v>154</v>
      </c>
      <c r="L155" s="39"/>
      <c r="M155" s="187" t="s">
        <v>1</v>
      </c>
      <c r="N155" s="188" t="s">
        <v>42</v>
      </c>
      <c r="O155" s="77"/>
      <c r="P155" s="189">
        <f>O155*H155</f>
        <v>0</v>
      </c>
      <c r="Q155" s="189">
        <v>0</v>
      </c>
      <c r="R155" s="189">
        <f>Q155*H155</f>
        <v>0</v>
      </c>
      <c r="S155" s="189">
        <v>0</v>
      </c>
      <c r="T155" s="190">
        <f>S155*H155</f>
        <v>0</v>
      </c>
      <c r="U155" s="38"/>
      <c r="V155" s="38"/>
      <c r="W155" s="38"/>
      <c r="X155" s="38"/>
      <c r="Y155" s="38"/>
      <c r="Z155" s="38"/>
      <c r="AA155" s="38"/>
      <c r="AB155" s="38"/>
      <c r="AC155" s="38"/>
      <c r="AD155" s="38"/>
      <c r="AE155" s="38"/>
      <c r="AR155" s="191" t="s">
        <v>155</v>
      </c>
      <c r="AT155" s="191" t="s">
        <v>150</v>
      </c>
      <c r="AU155" s="191" t="s">
        <v>163</v>
      </c>
      <c r="AY155" s="19" t="s">
        <v>148</v>
      </c>
      <c r="BE155" s="192">
        <f>IF(N155="základní",J155,0)</f>
        <v>0</v>
      </c>
      <c r="BF155" s="192">
        <f>IF(N155="snížená",J155,0)</f>
        <v>0</v>
      </c>
      <c r="BG155" s="192">
        <f>IF(N155="zákl. přenesená",J155,0)</f>
        <v>0</v>
      </c>
      <c r="BH155" s="192">
        <f>IF(N155="sníž. přenesená",J155,0)</f>
        <v>0</v>
      </c>
      <c r="BI155" s="192">
        <f>IF(N155="nulová",J155,0)</f>
        <v>0</v>
      </c>
      <c r="BJ155" s="19" t="s">
        <v>85</v>
      </c>
      <c r="BK155" s="192">
        <f>ROUND(I155*H155,2)</f>
        <v>0</v>
      </c>
      <c r="BL155" s="19" t="s">
        <v>155</v>
      </c>
      <c r="BM155" s="191" t="s">
        <v>773</v>
      </c>
    </row>
    <row r="156" s="13" customFormat="1">
      <c r="A156" s="13"/>
      <c r="B156" s="193"/>
      <c r="C156" s="13"/>
      <c r="D156" s="194" t="s">
        <v>157</v>
      </c>
      <c r="E156" s="195" t="s">
        <v>1</v>
      </c>
      <c r="F156" s="196" t="s">
        <v>742</v>
      </c>
      <c r="G156" s="13"/>
      <c r="H156" s="197">
        <v>40</v>
      </c>
      <c r="I156" s="198"/>
      <c r="J156" s="13"/>
      <c r="K156" s="13"/>
      <c r="L156" s="193"/>
      <c r="M156" s="199"/>
      <c r="N156" s="200"/>
      <c r="O156" s="200"/>
      <c r="P156" s="200"/>
      <c r="Q156" s="200"/>
      <c r="R156" s="200"/>
      <c r="S156" s="200"/>
      <c r="T156" s="201"/>
      <c r="U156" s="13"/>
      <c r="V156" s="13"/>
      <c r="W156" s="13"/>
      <c r="X156" s="13"/>
      <c r="Y156" s="13"/>
      <c r="Z156" s="13"/>
      <c r="AA156" s="13"/>
      <c r="AB156" s="13"/>
      <c r="AC156" s="13"/>
      <c r="AD156" s="13"/>
      <c r="AE156" s="13"/>
      <c r="AT156" s="195" t="s">
        <v>157</v>
      </c>
      <c r="AU156" s="195" t="s">
        <v>163</v>
      </c>
      <c r="AV156" s="13" t="s">
        <v>87</v>
      </c>
      <c r="AW156" s="13" t="s">
        <v>32</v>
      </c>
      <c r="AX156" s="13" t="s">
        <v>77</v>
      </c>
      <c r="AY156" s="195" t="s">
        <v>148</v>
      </c>
    </row>
    <row r="157" s="14" customFormat="1">
      <c r="A157" s="14"/>
      <c r="B157" s="202"/>
      <c r="C157" s="14"/>
      <c r="D157" s="194" t="s">
        <v>157</v>
      </c>
      <c r="E157" s="203" t="s">
        <v>1</v>
      </c>
      <c r="F157" s="204" t="s">
        <v>159</v>
      </c>
      <c r="G157" s="14"/>
      <c r="H157" s="205">
        <v>40</v>
      </c>
      <c r="I157" s="206"/>
      <c r="J157" s="14"/>
      <c r="K157" s="14"/>
      <c r="L157" s="202"/>
      <c r="M157" s="207"/>
      <c r="N157" s="208"/>
      <c r="O157" s="208"/>
      <c r="P157" s="208"/>
      <c r="Q157" s="208"/>
      <c r="R157" s="208"/>
      <c r="S157" s="208"/>
      <c r="T157" s="209"/>
      <c r="U157" s="14"/>
      <c r="V157" s="14"/>
      <c r="W157" s="14"/>
      <c r="X157" s="14"/>
      <c r="Y157" s="14"/>
      <c r="Z157" s="14"/>
      <c r="AA157" s="14"/>
      <c r="AB157" s="14"/>
      <c r="AC157" s="14"/>
      <c r="AD157" s="14"/>
      <c r="AE157" s="14"/>
      <c r="AT157" s="203" t="s">
        <v>157</v>
      </c>
      <c r="AU157" s="203" t="s">
        <v>163</v>
      </c>
      <c r="AV157" s="14" t="s">
        <v>155</v>
      </c>
      <c r="AW157" s="14" t="s">
        <v>32</v>
      </c>
      <c r="AX157" s="14" t="s">
        <v>85</v>
      </c>
      <c r="AY157" s="203" t="s">
        <v>148</v>
      </c>
    </row>
    <row r="158" s="12" customFormat="1" ht="22.8" customHeight="1">
      <c r="A158" s="12"/>
      <c r="B158" s="166"/>
      <c r="C158" s="12"/>
      <c r="D158" s="167" t="s">
        <v>76</v>
      </c>
      <c r="E158" s="177" t="s">
        <v>87</v>
      </c>
      <c r="F158" s="177" t="s">
        <v>774</v>
      </c>
      <c r="G158" s="12"/>
      <c r="H158" s="12"/>
      <c r="I158" s="169"/>
      <c r="J158" s="178">
        <f>BK158</f>
        <v>0</v>
      </c>
      <c r="K158" s="12"/>
      <c r="L158" s="166"/>
      <c r="M158" s="171"/>
      <c r="N158" s="172"/>
      <c r="O158" s="172"/>
      <c r="P158" s="173">
        <f>SUM(P159:P163)</f>
        <v>0</v>
      </c>
      <c r="Q158" s="172"/>
      <c r="R158" s="173">
        <f>SUM(R159:R163)</f>
        <v>120.12000000000001</v>
      </c>
      <c r="S158" s="172"/>
      <c r="T158" s="174">
        <f>SUM(T159:T163)</f>
        <v>0</v>
      </c>
      <c r="U158" s="12"/>
      <c r="V158" s="12"/>
      <c r="W158" s="12"/>
      <c r="X158" s="12"/>
      <c r="Y158" s="12"/>
      <c r="Z158" s="12"/>
      <c r="AA158" s="12"/>
      <c r="AB158" s="12"/>
      <c r="AC158" s="12"/>
      <c r="AD158" s="12"/>
      <c r="AE158" s="12"/>
      <c r="AR158" s="167" t="s">
        <v>85</v>
      </c>
      <c r="AT158" s="175" t="s">
        <v>76</v>
      </c>
      <c r="AU158" s="175" t="s">
        <v>85</v>
      </c>
      <c r="AY158" s="167" t="s">
        <v>148</v>
      </c>
      <c r="BK158" s="176">
        <f>SUM(BK159:BK163)</f>
        <v>0</v>
      </c>
    </row>
    <row r="159" s="2" customFormat="1" ht="16.5" customHeight="1">
      <c r="A159" s="38"/>
      <c r="B159" s="179"/>
      <c r="C159" s="180" t="s">
        <v>205</v>
      </c>
      <c r="D159" s="180" t="s">
        <v>150</v>
      </c>
      <c r="E159" s="181" t="s">
        <v>775</v>
      </c>
      <c r="F159" s="182" t="s">
        <v>776</v>
      </c>
      <c r="G159" s="183" t="s">
        <v>153</v>
      </c>
      <c r="H159" s="184">
        <v>140</v>
      </c>
      <c r="I159" s="185"/>
      <c r="J159" s="186">
        <f>ROUND(I159*H159,2)</f>
        <v>0</v>
      </c>
      <c r="K159" s="182" t="s">
        <v>154</v>
      </c>
      <c r="L159" s="39"/>
      <c r="M159" s="187" t="s">
        <v>1</v>
      </c>
      <c r="N159" s="188" t="s">
        <v>42</v>
      </c>
      <c r="O159" s="77"/>
      <c r="P159" s="189">
        <f>O159*H159</f>
        <v>0</v>
      </c>
      <c r="Q159" s="189">
        <v>0.108</v>
      </c>
      <c r="R159" s="189">
        <f>Q159*H159</f>
        <v>15.119999999999999</v>
      </c>
      <c r="S159" s="189">
        <v>0</v>
      </c>
      <c r="T159" s="190">
        <f>S159*H159</f>
        <v>0</v>
      </c>
      <c r="U159" s="38"/>
      <c r="V159" s="38"/>
      <c r="W159" s="38"/>
      <c r="X159" s="38"/>
      <c r="Y159" s="38"/>
      <c r="Z159" s="38"/>
      <c r="AA159" s="38"/>
      <c r="AB159" s="38"/>
      <c r="AC159" s="38"/>
      <c r="AD159" s="38"/>
      <c r="AE159" s="38"/>
      <c r="AR159" s="191" t="s">
        <v>155</v>
      </c>
      <c r="AT159" s="191" t="s">
        <v>150</v>
      </c>
      <c r="AU159" s="191" t="s">
        <v>87</v>
      </c>
      <c r="AY159" s="19" t="s">
        <v>148</v>
      </c>
      <c r="BE159" s="192">
        <f>IF(N159="základní",J159,0)</f>
        <v>0</v>
      </c>
      <c r="BF159" s="192">
        <f>IF(N159="snížená",J159,0)</f>
        <v>0</v>
      </c>
      <c r="BG159" s="192">
        <f>IF(N159="zákl. přenesená",J159,0)</f>
        <v>0</v>
      </c>
      <c r="BH159" s="192">
        <f>IF(N159="sníž. přenesená",J159,0)</f>
        <v>0</v>
      </c>
      <c r="BI159" s="192">
        <f>IF(N159="nulová",J159,0)</f>
        <v>0</v>
      </c>
      <c r="BJ159" s="19" t="s">
        <v>85</v>
      </c>
      <c r="BK159" s="192">
        <f>ROUND(I159*H159,2)</f>
        <v>0</v>
      </c>
      <c r="BL159" s="19" t="s">
        <v>155</v>
      </c>
      <c r="BM159" s="191" t="s">
        <v>777</v>
      </c>
    </row>
    <row r="160" s="13" customFormat="1">
      <c r="A160" s="13"/>
      <c r="B160" s="193"/>
      <c r="C160" s="13"/>
      <c r="D160" s="194" t="s">
        <v>157</v>
      </c>
      <c r="E160" s="195" t="s">
        <v>1</v>
      </c>
      <c r="F160" s="196" t="s">
        <v>778</v>
      </c>
      <c r="G160" s="13"/>
      <c r="H160" s="197">
        <v>140</v>
      </c>
      <c r="I160" s="198"/>
      <c r="J160" s="13"/>
      <c r="K160" s="13"/>
      <c r="L160" s="193"/>
      <c r="M160" s="199"/>
      <c r="N160" s="200"/>
      <c r="O160" s="200"/>
      <c r="P160" s="200"/>
      <c r="Q160" s="200"/>
      <c r="R160" s="200"/>
      <c r="S160" s="200"/>
      <c r="T160" s="201"/>
      <c r="U160" s="13"/>
      <c r="V160" s="13"/>
      <c r="W160" s="13"/>
      <c r="X160" s="13"/>
      <c r="Y160" s="13"/>
      <c r="Z160" s="13"/>
      <c r="AA160" s="13"/>
      <c r="AB160" s="13"/>
      <c r="AC160" s="13"/>
      <c r="AD160" s="13"/>
      <c r="AE160" s="13"/>
      <c r="AT160" s="195" t="s">
        <v>157</v>
      </c>
      <c r="AU160" s="195" t="s">
        <v>87</v>
      </c>
      <c r="AV160" s="13" t="s">
        <v>87</v>
      </c>
      <c r="AW160" s="13" t="s">
        <v>32</v>
      </c>
      <c r="AX160" s="13" t="s">
        <v>77</v>
      </c>
      <c r="AY160" s="195" t="s">
        <v>148</v>
      </c>
    </row>
    <row r="161" s="14" customFormat="1">
      <c r="A161" s="14"/>
      <c r="B161" s="202"/>
      <c r="C161" s="14"/>
      <c r="D161" s="194" t="s">
        <v>157</v>
      </c>
      <c r="E161" s="203" t="s">
        <v>1</v>
      </c>
      <c r="F161" s="204" t="s">
        <v>159</v>
      </c>
      <c r="G161" s="14"/>
      <c r="H161" s="205">
        <v>140</v>
      </c>
      <c r="I161" s="206"/>
      <c r="J161" s="14"/>
      <c r="K161" s="14"/>
      <c r="L161" s="202"/>
      <c r="M161" s="207"/>
      <c r="N161" s="208"/>
      <c r="O161" s="208"/>
      <c r="P161" s="208"/>
      <c r="Q161" s="208"/>
      <c r="R161" s="208"/>
      <c r="S161" s="208"/>
      <c r="T161" s="209"/>
      <c r="U161" s="14"/>
      <c r="V161" s="14"/>
      <c r="W161" s="14"/>
      <c r="X161" s="14"/>
      <c r="Y161" s="14"/>
      <c r="Z161" s="14"/>
      <c r="AA161" s="14"/>
      <c r="AB161" s="14"/>
      <c r="AC161" s="14"/>
      <c r="AD161" s="14"/>
      <c r="AE161" s="14"/>
      <c r="AT161" s="203" t="s">
        <v>157</v>
      </c>
      <c r="AU161" s="203" t="s">
        <v>87</v>
      </c>
      <c r="AV161" s="14" t="s">
        <v>155</v>
      </c>
      <c r="AW161" s="14" t="s">
        <v>32</v>
      </c>
      <c r="AX161" s="14" t="s">
        <v>85</v>
      </c>
      <c r="AY161" s="203" t="s">
        <v>148</v>
      </c>
    </row>
    <row r="162" s="2" customFormat="1" ht="16.5" customHeight="1">
      <c r="A162" s="38"/>
      <c r="B162" s="179"/>
      <c r="C162" s="214" t="s">
        <v>8</v>
      </c>
      <c r="D162" s="214" t="s">
        <v>253</v>
      </c>
      <c r="E162" s="215" t="s">
        <v>779</v>
      </c>
      <c r="F162" s="216" t="s">
        <v>780</v>
      </c>
      <c r="G162" s="217" t="s">
        <v>153</v>
      </c>
      <c r="H162" s="218">
        <v>140</v>
      </c>
      <c r="I162" s="219"/>
      <c r="J162" s="220">
        <f>ROUND(I162*H162,2)</f>
        <v>0</v>
      </c>
      <c r="K162" s="216" t="s">
        <v>212</v>
      </c>
      <c r="L162" s="221"/>
      <c r="M162" s="222" t="s">
        <v>1</v>
      </c>
      <c r="N162" s="223" t="s">
        <v>42</v>
      </c>
      <c r="O162" s="77"/>
      <c r="P162" s="189">
        <f>O162*H162</f>
        <v>0</v>
      </c>
      <c r="Q162" s="189">
        <v>0.75</v>
      </c>
      <c r="R162" s="189">
        <f>Q162*H162</f>
        <v>105</v>
      </c>
      <c r="S162" s="189">
        <v>0</v>
      </c>
      <c r="T162" s="190">
        <f>S162*H162</f>
        <v>0</v>
      </c>
      <c r="U162" s="38"/>
      <c r="V162" s="38"/>
      <c r="W162" s="38"/>
      <c r="X162" s="38"/>
      <c r="Y162" s="38"/>
      <c r="Z162" s="38"/>
      <c r="AA162" s="38"/>
      <c r="AB162" s="38"/>
      <c r="AC162" s="38"/>
      <c r="AD162" s="38"/>
      <c r="AE162" s="38"/>
      <c r="AR162" s="191" t="s">
        <v>186</v>
      </c>
      <c r="AT162" s="191" t="s">
        <v>253</v>
      </c>
      <c r="AU162" s="191" t="s">
        <v>87</v>
      </c>
      <c r="AY162" s="19" t="s">
        <v>148</v>
      </c>
      <c r="BE162" s="192">
        <f>IF(N162="základní",J162,0)</f>
        <v>0</v>
      </c>
      <c r="BF162" s="192">
        <f>IF(N162="snížená",J162,0)</f>
        <v>0</v>
      </c>
      <c r="BG162" s="192">
        <f>IF(N162="zákl. přenesená",J162,0)</f>
        <v>0</v>
      </c>
      <c r="BH162" s="192">
        <f>IF(N162="sníž. přenesená",J162,0)</f>
        <v>0</v>
      </c>
      <c r="BI162" s="192">
        <f>IF(N162="nulová",J162,0)</f>
        <v>0</v>
      </c>
      <c r="BJ162" s="19" t="s">
        <v>85</v>
      </c>
      <c r="BK162" s="192">
        <f>ROUND(I162*H162,2)</f>
        <v>0</v>
      </c>
      <c r="BL162" s="19" t="s">
        <v>155</v>
      </c>
      <c r="BM162" s="191" t="s">
        <v>781</v>
      </c>
    </row>
    <row r="163" s="2" customFormat="1">
      <c r="A163" s="38"/>
      <c r="B163" s="39"/>
      <c r="C163" s="38"/>
      <c r="D163" s="194" t="s">
        <v>183</v>
      </c>
      <c r="E163" s="38"/>
      <c r="F163" s="210" t="s">
        <v>782</v>
      </c>
      <c r="G163" s="38"/>
      <c r="H163" s="38"/>
      <c r="I163" s="211"/>
      <c r="J163" s="38"/>
      <c r="K163" s="38"/>
      <c r="L163" s="39"/>
      <c r="M163" s="212"/>
      <c r="N163" s="213"/>
      <c r="O163" s="77"/>
      <c r="P163" s="77"/>
      <c r="Q163" s="77"/>
      <c r="R163" s="77"/>
      <c r="S163" s="77"/>
      <c r="T163" s="78"/>
      <c r="U163" s="38"/>
      <c r="V163" s="38"/>
      <c r="W163" s="38"/>
      <c r="X163" s="38"/>
      <c r="Y163" s="38"/>
      <c r="Z163" s="38"/>
      <c r="AA163" s="38"/>
      <c r="AB163" s="38"/>
      <c r="AC163" s="38"/>
      <c r="AD163" s="38"/>
      <c r="AE163" s="38"/>
      <c r="AT163" s="19" t="s">
        <v>183</v>
      </c>
      <c r="AU163" s="19" t="s">
        <v>87</v>
      </c>
    </row>
    <row r="164" s="12" customFormat="1" ht="22.8" customHeight="1">
      <c r="A164" s="12"/>
      <c r="B164" s="166"/>
      <c r="C164" s="12"/>
      <c r="D164" s="167" t="s">
        <v>76</v>
      </c>
      <c r="E164" s="177" t="s">
        <v>168</v>
      </c>
      <c r="F164" s="177" t="s">
        <v>225</v>
      </c>
      <c r="G164" s="12"/>
      <c r="H164" s="12"/>
      <c r="I164" s="169"/>
      <c r="J164" s="178">
        <f>BK164</f>
        <v>0</v>
      </c>
      <c r="K164" s="12"/>
      <c r="L164" s="166"/>
      <c r="M164" s="171"/>
      <c r="N164" s="172"/>
      <c r="O164" s="172"/>
      <c r="P164" s="173">
        <f>SUM(P165:P170)</f>
        <v>0</v>
      </c>
      <c r="Q164" s="172"/>
      <c r="R164" s="173">
        <f>SUM(R165:R170)</f>
        <v>36.520000000000003</v>
      </c>
      <c r="S164" s="172"/>
      <c r="T164" s="174">
        <f>SUM(T165:T170)</f>
        <v>0</v>
      </c>
      <c r="U164" s="12"/>
      <c r="V164" s="12"/>
      <c r="W164" s="12"/>
      <c r="X164" s="12"/>
      <c r="Y164" s="12"/>
      <c r="Z164" s="12"/>
      <c r="AA164" s="12"/>
      <c r="AB164" s="12"/>
      <c r="AC164" s="12"/>
      <c r="AD164" s="12"/>
      <c r="AE164" s="12"/>
      <c r="AR164" s="167" t="s">
        <v>85</v>
      </c>
      <c r="AT164" s="175" t="s">
        <v>76</v>
      </c>
      <c r="AU164" s="175" t="s">
        <v>85</v>
      </c>
      <c r="AY164" s="167" t="s">
        <v>148</v>
      </c>
      <c r="BK164" s="176">
        <f>SUM(BK165:BK170)</f>
        <v>0</v>
      </c>
    </row>
    <row r="165" s="2" customFormat="1" ht="16.5" customHeight="1">
      <c r="A165" s="38"/>
      <c r="B165" s="179"/>
      <c r="C165" s="180" t="s">
        <v>214</v>
      </c>
      <c r="D165" s="180" t="s">
        <v>150</v>
      </c>
      <c r="E165" s="181" t="s">
        <v>783</v>
      </c>
      <c r="F165" s="182" t="s">
        <v>784</v>
      </c>
      <c r="G165" s="183" t="s">
        <v>153</v>
      </c>
      <c r="H165" s="184">
        <v>140</v>
      </c>
      <c r="I165" s="185"/>
      <c r="J165" s="186">
        <f>ROUND(I165*H165,2)</f>
        <v>0</v>
      </c>
      <c r="K165" s="182" t="s">
        <v>154</v>
      </c>
      <c r="L165" s="39"/>
      <c r="M165" s="187" t="s">
        <v>1</v>
      </c>
      <c r="N165" s="188" t="s">
        <v>42</v>
      </c>
      <c r="O165" s="77"/>
      <c r="P165" s="189">
        <f>O165*H165</f>
        <v>0</v>
      </c>
      <c r="Q165" s="189">
        <v>0.23000000000000001</v>
      </c>
      <c r="R165" s="189">
        <f>Q165*H165</f>
        <v>32.200000000000003</v>
      </c>
      <c r="S165" s="189">
        <v>0</v>
      </c>
      <c r="T165" s="190">
        <f>S165*H165</f>
        <v>0</v>
      </c>
      <c r="U165" s="38"/>
      <c r="V165" s="38"/>
      <c r="W165" s="38"/>
      <c r="X165" s="38"/>
      <c r="Y165" s="38"/>
      <c r="Z165" s="38"/>
      <c r="AA165" s="38"/>
      <c r="AB165" s="38"/>
      <c r="AC165" s="38"/>
      <c r="AD165" s="38"/>
      <c r="AE165" s="38"/>
      <c r="AR165" s="191" t="s">
        <v>155</v>
      </c>
      <c r="AT165" s="191" t="s">
        <v>150</v>
      </c>
      <c r="AU165" s="191" t="s">
        <v>87</v>
      </c>
      <c r="AY165" s="19" t="s">
        <v>148</v>
      </c>
      <c r="BE165" s="192">
        <f>IF(N165="základní",J165,0)</f>
        <v>0</v>
      </c>
      <c r="BF165" s="192">
        <f>IF(N165="snížená",J165,0)</f>
        <v>0</v>
      </c>
      <c r="BG165" s="192">
        <f>IF(N165="zákl. přenesená",J165,0)</f>
        <v>0</v>
      </c>
      <c r="BH165" s="192">
        <f>IF(N165="sníž. přenesená",J165,0)</f>
        <v>0</v>
      </c>
      <c r="BI165" s="192">
        <f>IF(N165="nulová",J165,0)</f>
        <v>0</v>
      </c>
      <c r="BJ165" s="19" t="s">
        <v>85</v>
      </c>
      <c r="BK165" s="192">
        <f>ROUND(I165*H165,2)</f>
        <v>0</v>
      </c>
      <c r="BL165" s="19" t="s">
        <v>155</v>
      </c>
      <c r="BM165" s="191" t="s">
        <v>785</v>
      </c>
    </row>
    <row r="166" s="13" customFormat="1">
      <c r="A166" s="13"/>
      <c r="B166" s="193"/>
      <c r="C166" s="13"/>
      <c r="D166" s="194" t="s">
        <v>157</v>
      </c>
      <c r="E166" s="195" t="s">
        <v>1</v>
      </c>
      <c r="F166" s="196" t="s">
        <v>778</v>
      </c>
      <c r="G166" s="13"/>
      <c r="H166" s="197">
        <v>140</v>
      </c>
      <c r="I166" s="198"/>
      <c r="J166" s="13"/>
      <c r="K166" s="13"/>
      <c r="L166" s="193"/>
      <c r="M166" s="199"/>
      <c r="N166" s="200"/>
      <c r="O166" s="200"/>
      <c r="P166" s="200"/>
      <c r="Q166" s="200"/>
      <c r="R166" s="200"/>
      <c r="S166" s="200"/>
      <c r="T166" s="201"/>
      <c r="U166" s="13"/>
      <c r="V166" s="13"/>
      <c r="W166" s="13"/>
      <c r="X166" s="13"/>
      <c r="Y166" s="13"/>
      <c r="Z166" s="13"/>
      <c r="AA166" s="13"/>
      <c r="AB166" s="13"/>
      <c r="AC166" s="13"/>
      <c r="AD166" s="13"/>
      <c r="AE166" s="13"/>
      <c r="AT166" s="195" t="s">
        <v>157</v>
      </c>
      <c r="AU166" s="195" t="s">
        <v>87</v>
      </c>
      <c r="AV166" s="13" t="s">
        <v>87</v>
      </c>
      <c r="AW166" s="13" t="s">
        <v>32</v>
      </c>
      <c r="AX166" s="13" t="s">
        <v>77</v>
      </c>
      <c r="AY166" s="195" t="s">
        <v>148</v>
      </c>
    </row>
    <row r="167" s="14" customFormat="1">
      <c r="A167" s="14"/>
      <c r="B167" s="202"/>
      <c r="C167" s="14"/>
      <c r="D167" s="194" t="s">
        <v>157</v>
      </c>
      <c r="E167" s="203" t="s">
        <v>1</v>
      </c>
      <c r="F167" s="204" t="s">
        <v>159</v>
      </c>
      <c r="G167" s="14"/>
      <c r="H167" s="205">
        <v>140</v>
      </c>
      <c r="I167" s="206"/>
      <c r="J167" s="14"/>
      <c r="K167" s="14"/>
      <c r="L167" s="202"/>
      <c r="M167" s="207"/>
      <c r="N167" s="208"/>
      <c r="O167" s="208"/>
      <c r="P167" s="208"/>
      <c r="Q167" s="208"/>
      <c r="R167" s="208"/>
      <c r="S167" s="208"/>
      <c r="T167" s="209"/>
      <c r="U167" s="14"/>
      <c r="V167" s="14"/>
      <c r="W167" s="14"/>
      <c r="X167" s="14"/>
      <c r="Y167" s="14"/>
      <c r="Z167" s="14"/>
      <c r="AA167" s="14"/>
      <c r="AB167" s="14"/>
      <c r="AC167" s="14"/>
      <c r="AD167" s="14"/>
      <c r="AE167" s="14"/>
      <c r="AT167" s="203" t="s">
        <v>157</v>
      </c>
      <c r="AU167" s="203" t="s">
        <v>87</v>
      </c>
      <c r="AV167" s="14" t="s">
        <v>155</v>
      </c>
      <c r="AW167" s="14" t="s">
        <v>32</v>
      </c>
      <c r="AX167" s="14" t="s">
        <v>85</v>
      </c>
      <c r="AY167" s="203" t="s">
        <v>148</v>
      </c>
    </row>
    <row r="168" s="2" customFormat="1" ht="16.5" customHeight="1">
      <c r="A168" s="38"/>
      <c r="B168" s="179"/>
      <c r="C168" s="180" t="s">
        <v>218</v>
      </c>
      <c r="D168" s="180" t="s">
        <v>150</v>
      </c>
      <c r="E168" s="181" t="s">
        <v>786</v>
      </c>
      <c r="F168" s="182" t="s">
        <v>787</v>
      </c>
      <c r="G168" s="183" t="s">
        <v>153</v>
      </c>
      <c r="H168" s="184">
        <v>40</v>
      </c>
      <c r="I168" s="185"/>
      <c r="J168" s="186">
        <f>ROUND(I168*H168,2)</f>
        <v>0</v>
      </c>
      <c r="K168" s="182" t="s">
        <v>154</v>
      </c>
      <c r="L168" s="39"/>
      <c r="M168" s="187" t="s">
        <v>1</v>
      </c>
      <c r="N168" s="188" t="s">
        <v>42</v>
      </c>
      <c r="O168" s="77"/>
      <c r="P168" s="189">
        <f>O168*H168</f>
        <v>0</v>
      </c>
      <c r="Q168" s="189">
        <v>0.108</v>
      </c>
      <c r="R168" s="189">
        <f>Q168*H168</f>
        <v>4.3200000000000003</v>
      </c>
      <c r="S168" s="189">
        <v>0</v>
      </c>
      <c r="T168" s="190">
        <f>S168*H168</f>
        <v>0</v>
      </c>
      <c r="U168" s="38"/>
      <c r="V168" s="38"/>
      <c r="W168" s="38"/>
      <c r="X168" s="38"/>
      <c r="Y168" s="38"/>
      <c r="Z168" s="38"/>
      <c r="AA168" s="38"/>
      <c r="AB168" s="38"/>
      <c r="AC168" s="38"/>
      <c r="AD168" s="38"/>
      <c r="AE168" s="38"/>
      <c r="AR168" s="191" t="s">
        <v>155</v>
      </c>
      <c r="AT168" s="191" t="s">
        <v>150</v>
      </c>
      <c r="AU168" s="191" t="s">
        <v>87</v>
      </c>
      <c r="AY168" s="19" t="s">
        <v>148</v>
      </c>
      <c r="BE168" s="192">
        <f>IF(N168="základní",J168,0)</f>
        <v>0</v>
      </c>
      <c r="BF168" s="192">
        <f>IF(N168="snížená",J168,0)</f>
        <v>0</v>
      </c>
      <c r="BG168" s="192">
        <f>IF(N168="zákl. přenesená",J168,0)</f>
        <v>0</v>
      </c>
      <c r="BH168" s="192">
        <f>IF(N168="sníž. přenesená",J168,0)</f>
        <v>0</v>
      </c>
      <c r="BI168" s="192">
        <f>IF(N168="nulová",J168,0)</f>
        <v>0</v>
      </c>
      <c r="BJ168" s="19" t="s">
        <v>85</v>
      </c>
      <c r="BK168" s="192">
        <f>ROUND(I168*H168,2)</f>
        <v>0</v>
      </c>
      <c r="BL168" s="19" t="s">
        <v>155</v>
      </c>
      <c r="BM168" s="191" t="s">
        <v>788</v>
      </c>
    </row>
    <row r="169" s="13" customFormat="1">
      <c r="A169" s="13"/>
      <c r="B169" s="193"/>
      <c r="C169" s="13"/>
      <c r="D169" s="194" t="s">
        <v>157</v>
      </c>
      <c r="E169" s="195" t="s">
        <v>1</v>
      </c>
      <c r="F169" s="196" t="s">
        <v>742</v>
      </c>
      <c r="G169" s="13"/>
      <c r="H169" s="197">
        <v>40</v>
      </c>
      <c r="I169" s="198"/>
      <c r="J169" s="13"/>
      <c r="K169" s="13"/>
      <c r="L169" s="193"/>
      <c r="M169" s="199"/>
      <c r="N169" s="200"/>
      <c r="O169" s="200"/>
      <c r="P169" s="200"/>
      <c r="Q169" s="200"/>
      <c r="R169" s="200"/>
      <c r="S169" s="200"/>
      <c r="T169" s="201"/>
      <c r="U169" s="13"/>
      <c r="V169" s="13"/>
      <c r="W169" s="13"/>
      <c r="X169" s="13"/>
      <c r="Y169" s="13"/>
      <c r="Z169" s="13"/>
      <c r="AA169" s="13"/>
      <c r="AB169" s="13"/>
      <c r="AC169" s="13"/>
      <c r="AD169" s="13"/>
      <c r="AE169" s="13"/>
      <c r="AT169" s="195" t="s">
        <v>157</v>
      </c>
      <c r="AU169" s="195" t="s">
        <v>87</v>
      </c>
      <c r="AV169" s="13" t="s">
        <v>87</v>
      </c>
      <c r="AW169" s="13" t="s">
        <v>32</v>
      </c>
      <c r="AX169" s="13" t="s">
        <v>77</v>
      </c>
      <c r="AY169" s="195" t="s">
        <v>148</v>
      </c>
    </row>
    <row r="170" s="14" customFormat="1">
      <c r="A170" s="14"/>
      <c r="B170" s="202"/>
      <c r="C170" s="14"/>
      <c r="D170" s="194" t="s">
        <v>157</v>
      </c>
      <c r="E170" s="203" t="s">
        <v>1</v>
      </c>
      <c r="F170" s="204" t="s">
        <v>159</v>
      </c>
      <c r="G170" s="14"/>
      <c r="H170" s="205">
        <v>40</v>
      </c>
      <c r="I170" s="206"/>
      <c r="J170" s="14"/>
      <c r="K170" s="14"/>
      <c r="L170" s="202"/>
      <c r="M170" s="207"/>
      <c r="N170" s="208"/>
      <c r="O170" s="208"/>
      <c r="P170" s="208"/>
      <c r="Q170" s="208"/>
      <c r="R170" s="208"/>
      <c r="S170" s="208"/>
      <c r="T170" s="209"/>
      <c r="U170" s="14"/>
      <c r="V170" s="14"/>
      <c r="W170" s="14"/>
      <c r="X170" s="14"/>
      <c r="Y170" s="14"/>
      <c r="Z170" s="14"/>
      <c r="AA170" s="14"/>
      <c r="AB170" s="14"/>
      <c r="AC170" s="14"/>
      <c r="AD170" s="14"/>
      <c r="AE170" s="14"/>
      <c r="AT170" s="203" t="s">
        <v>157</v>
      </c>
      <c r="AU170" s="203" t="s">
        <v>87</v>
      </c>
      <c r="AV170" s="14" t="s">
        <v>155</v>
      </c>
      <c r="AW170" s="14" t="s">
        <v>32</v>
      </c>
      <c r="AX170" s="14" t="s">
        <v>85</v>
      </c>
      <c r="AY170" s="203" t="s">
        <v>148</v>
      </c>
    </row>
    <row r="171" s="12" customFormat="1" ht="22.8" customHeight="1">
      <c r="A171" s="12"/>
      <c r="B171" s="166"/>
      <c r="C171" s="12"/>
      <c r="D171" s="167" t="s">
        <v>76</v>
      </c>
      <c r="E171" s="177" t="s">
        <v>192</v>
      </c>
      <c r="F171" s="177" t="s">
        <v>267</v>
      </c>
      <c r="G171" s="12"/>
      <c r="H171" s="12"/>
      <c r="I171" s="169"/>
      <c r="J171" s="178">
        <f>BK171</f>
        <v>0</v>
      </c>
      <c r="K171" s="12"/>
      <c r="L171" s="166"/>
      <c r="M171" s="171"/>
      <c r="N171" s="172"/>
      <c r="O171" s="172"/>
      <c r="P171" s="173">
        <f>P172+SUM(P173:P185)</f>
        <v>0</v>
      </c>
      <c r="Q171" s="172"/>
      <c r="R171" s="173">
        <f>R172+SUM(R173:R185)</f>
        <v>0.17564999999999997</v>
      </c>
      <c r="S171" s="172"/>
      <c r="T171" s="174">
        <f>T172+SUM(T173:T185)</f>
        <v>5.7600000000000007</v>
      </c>
      <c r="U171" s="12"/>
      <c r="V171" s="12"/>
      <c r="W171" s="12"/>
      <c r="X171" s="12"/>
      <c r="Y171" s="12"/>
      <c r="Z171" s="12"/>
      <c r="AA171" s="12"/>
      <c r="AB171" s="12"/>
      <c r="AC171" s="12"/>
      <c r="AD171" s="12"/>
      <c r="AE171" s="12"/>
      <c r="AR171" s="167" t="s">
        <v>85</v>
      </c>
      <c r="AT171" s="175" t="s">
        <v>76</v>
      </c>
      <c r="AU171" s="175" t="s">
        <v>85</v>
      </c>
      <c r="AY171" s="167" t="s">
        <v>148</v>
      </c>
      <c r="BK171" s="176">
        <f>BK172+SUM(BK173:BK185)</f>
        <v>0</v>
      </c>
    </row>
    <row r="172" s="2" customFormat="1" ht="16.5" customHeight="1">
      <c r="A172" s="38"/>
      <c r="B172" s="179"/>
      <c r="C172" s="180" t="s">
        <v>226</v>
      </c>
      <c r="D172" s="180" t="s">
        <v>150</v>
      </c>
      <c r="E172" s="181" t="s">
        <v>310</v>
      </c>
      <c r="F172" s="182" t="s">
        <v>311</v>
      </c>
      <c r="G172" s="183" t="s">
        <v>153</v>
      </c>
      <c r="H172" s="184">
        <v>315</v>
      </c>
      <c r="I172" s="185"/>
      <c r="J172" s="186">
        <f>ROUND(I172*H172,2)</f>
        <v>0</v>
      </c>
      <c r="K172" s="182" t="s">
        <v>154</v>
      </c>
      <c r="L172" s="39"/>
      <c r="M172" s="187" t="s">
        <v>1</v>
      </c>
      <c r="N172" s="188" t="s">
        <v>42</v>
      </c>
      <c r="O172" s="77"/>
      <c r="P172" s="189">
        <f>O172*H172</f>
        <v>0</v>
      </c>
      <c r="Q172" s="189">
        <v>0.00046999999999999999</v>
      </c>
      <c r="R172" s="189">
        <f>Q172*H172</f>
        <v>0.14804999999999999</v>
      </c>
      <c r="S172" s="189">
        <v>0</v>
      </c>
      <c r="T172" s="190">
        <f>S172*H172</f>
        <v>0</v>
      </c>
      <c r="U172" s="38"/>
      <c r="V172" s="38"/>
      <c r="W172" s="38"/>
      <c r="X172" s="38"/>
      <c r="Y172" s="38"/>
      <c r="Z172" s="38"/>
      <c r="AA172" s="38"/>
      <c r="AB172" s="38"/>
      <c r="AC172" s="38"/>
      <c r="AD172" s="38"/>
      <c r="AE172" s="38"/>
      <c r="AR172" s="191" t="s">
        <v>155</v>
      </c>
      <c r="AT172" s="191" t="s">
        <v>150</v>
      </c>
      <c r="AU172" s="191" t="s">
        <v>87</v>
      </c>
      <c r="AY172" s="19" t="s">
        <v>148</v>
      </c>
      <c r="BE172" s="192">
        <f>IF(N172="základní",J172,0)</f>
        <v>0</v>
      </c>
      <c r="BF172" s="192">
        <f>IF(N172="snížená",J172,0)</f>
        <v>0</v>
      </c>
      <c r="BG172" s="192">
        <f>IF(N172="zákl. přenesená",J172,0)</f>
        <v>0</v>
      </c>
      <c r="BH172" s="192">
        <f>IF(N172="sníž. přenesená",J172,0)</f>
        <v>0</v>
      </c>
      <c r="BI172" s="192">
        <f>IF(N172="nulová",J172,0)</f>
        <v>0</v>
      </c>
      <c r="BJ172" s="19" t="s">
        <v>85</v>
      </c>
      <c r="BK172" s="192">
        <f>ROUND(I172*H172,2)</f>
        <v>0</v>
      </c>
      <c r="BL172" s="19" t="s">
        <v>155</v>
      </c>
      <c r="BM172" s="191" t="s">
        <v>312</v>
      </c>
    </row>
    <row r="173" s="13" customFormat="1">
      <c r="A173" s="13"/>
      <c r="B173" s="193"/>
      <c r="C173" s="13"/>
      <c r="D173" s="194" t="s">
        <v>157</v>
      </c>
      <c r="E173" s="195" t="s">
        <v>1</v>
      </c>
      <c r="F173" s="196" t="s">
        <v>789</v>
      </c>
      <c r="G173" s="13"/>
      <c r="H173" s="197">
        <v>315</v>
      </c>
      <c r="I173" s="198"/>
      <c r="J173" s="13"/>
      <c r="K173" s="13"/>
      <c r="L173" s="193"/>
      <c r="M173" s="199"/>
      <c r="N173" s="200"/>
      <c r="O173" s="200"/>
      <c r="P173" s="200"/>
      <c r="Q173" s="200"/>
      <c r="R173" s="200"/>
      <c r="S173" s="200"/>
      <c r="T173" s="201"/>
      <c r="U173" s="13"/>
      <c r="V173" s="13"/>
      <c r="W173" s="13"/>
      <c r="X173" s="13"/>
      <c r="Y173" s="13"/>
      <c r="Z173" s="13"/>
      <c r="AA173" s="13"/>
      <c r="AB173" s="13"/>
      <c r="AC173" s="13"/>
      <c r="AD173" s="13"/>
      <c r="AE173" s="13"/>
      <c r="AT173" s="195" t="s">
        <v>157</v>
      </c>
      <c r="AU173" s="195" t="s">
        <v>87</v>
      </c>
      <c r="AV173" s="13" t="s">
        <v>87</v>
      </c>
      <c r="AW173" s="13" t="s">
        <v>32</v>
      </c>
      <c r="AX173" s="13" t="s">
        <v>77</v>
      </c>
      <c r="AY173" s="195" t="s">
        <v>148</v>
      </c>
    </row>
    <row r="174" s="14" customFormat="1">
      <c r="A174" s="14"/>
      <c r="B174" s="202"/>
      <c r="C174" s="14"/>
      <c r="D174" s="194" t="s">
        <v>157</v>
      </c>
      <c r="E174" s="203" t="s">
        <v>1</v>
      </c>
      <c r="F174" s="204" t="s">
        <v>159</v>
      </c>
      <c r="G174" s="14"/>
      <c r="H174" s="205">
        <v>315</v>
      </c>
      <c r="I174" s="206"/>
      <c r="J174" s="14"/>
      <c r="K174" s="14"/>
      <c r="L174" s="202"/>
      <c r="M174" s="207"/>
      <c r="N174" s="208"/>
      <c r="O174" s="208"/>
      <c r="P174" s="208"/>
      <c r="Q174" s="208"/>
      <c r="R174" s="208"/>
      <c r="S174" s="208"/>
      <c r="T174" s="209"/>
      <c r="U174" s="14"/>
      <c r="V174" s="14"/>
      <c r="W174" s="14"/>
      <c r="X174" s="14"/>
      <c r="Y174" s="14"/>
      <c r="Z174" s="14"/>
      <c r="AA174" s="14"/>
      <c r="AB174" s="14"/>
      <c r="AC174" s="14"/>
      <c r="AD174" s="14"/>
      <c r="AE174" s="14"/>
      <c r="AT174" s="203" t="s">
        <v>157</v>
      </c>
      <c r="AU174" s="203" t="s">
        <v>87</v>
      </c>
      <c r="AV174" s="14" t="s">
        <v>155</v>
      </c>
      <c r="AW174" s="14" t="s">
        <v>32</v>
      </c>
      <c r="AX174" s="14" t="s">
        <v>85</v>
      </c>
      <c r="AY174" s="203" t="s">
        <v>148</v>
      </c>
    </row>
    <row r="175" s="2" customFormat="1" ht="16.5" customHeight="1">
      <c r="A175" s="38"/>
      <c r="B175" s="179"/>
      <c r="C175" s="180" t="s">
        <v>231</v>
      </c>
      <c r="D175" s="180" t="s">
        <v>150</v>
      </c>
      <c r="E175" s="181" t="s">
        <v>790</v>
      </c>
      <c r="F175" s="182" t="s">
        <v>791</v>
      </c>
      <c r="G175" s="183" t="s">
        <v>153</v>
      </c>
      <c r="H175" s="184">
        <v>40</v>
      </c>
      <c r="I175" s="185"/>
      <c r="J175" s="186">
        <f>ROUND(I175*H175,2)</f>
        <v>0</v>
      </c>
      <c r="K175" s="182" t="s">
        <v>154</v>
      </c>
      <c r="L175" s="39"/>
      <c r="M175" s="187" t="s">
        <v>1</v>
      </c>
      <c r="N175" s="188" t="s">
        <v>42</v>
      </c>
      <c r="O175" s="77"/>
      <c r="P175" s="189">
        <f>O175*H175</f>
        <v>0</v>
      </c>
      <c r="Q175" s="189">
        <v>0.00068999999999999997</v>
      </c>
      <c r="R175" s="189">
        <f>Q175*H175</f>
        <v>0.0276</v>
      </c>
      <c r="S175" s="189">
        <v>0</v>
      </c>
      <c r="T175" s="190">
        <f>S175*H175</f>
        <v>0</v>
      </c>
      <c r="U175" s="38"/>
      <c r="V175" s="38"/>
      <c r="W175" s="38"/>
      <c r="X175" s="38"/>
      <c r="Y175" s="38"/>
      <c r="Z175" s="38"/>
      <c r="AA175" s="38"/>
      <c r="AB175" s="38"/>
      <c r="AC175" s="38"/>
      <c r="AD175" s="38"/>
      <c r="AE175" s="38"/>
      <c r="AR175" s="191" t="s">
        <v>155</v>
      </c>
      <c r="AT175" s="191" t="s">
        <v>150</v>
      </c>
      <c r="AU175" s="191" t="s">
        <v>87</v>
      </c>
      <c r="AY175" s="19" t="s">
        <v>148</v>
      </c>
      <c r="BE175" s="192">
        <f>IF(N175="základní",J175,0)</f>
        <v>0</v>
      </c>
      <c r="BF175" s="192">
        <f>IF(N175="snížená",J175,0)</f>
        <v>0</v>
      </c>
      <c r="BG175" s="192">
        <f>IF(N175="zákl. přenesená",J175,0)</f>
        <v>0</v>
      </c>
      <c r="BH175" s="192">
        <f>IF(N175="sníž. přenesená",J175,0)</f>
        <v>0</v>
      </c>
      <c r="BI175" s="192">
        <f>IF(N175="nulová",J175,0)</f>
        <v>0</v>
      </c>
      <c r="BJ175" s="19" t="s">
        <v>85</v>
      </c>
      <c r="BK175" s="192">
        <f>ROUND(I175*H175,2)</f>
        <v>0</v>
      </c>
      <c r="BL175" s="19" t="s">
        <v>155</v>
      </c>
      <c r="BM175" s="191" t="s">
        <v>792</v>
      </c>
    </row>
    <row r="176" s="13" customFormat="1">
      <c r="A176" s="13"/>
      <c r="B176" s="193"/>
      <c r="C176" s="13"/>
      <c r="D176" s="194" t="s">
        <v>157</v>
      </c>
      <c r="E176" s="195" t="s">
        <v>1</v>
      </c>
      <c r="F176" s="196" t="s">
        <v>742</v>
      </c>
      <c r="G176" s="13"/>
      <c r="H176" s="197">
        <v>40</v>
      </c>
      <c r="I176" s="198"/>
      <c r="J176" s="13"/>
      <c r="K176" s="13"/>
      <c r="L176" s="193"/>
      <c r="M176" s="199"/>
      <c r="N176" s="200"/>
      <c r="O176" s="200"/>
      <c r="P176" s="200"/>
      <c r="Q176" s="200"/>
      <c r="R176" s="200"/>
      <c r="S176" s="200"/>
      <c r="T176" s="201"/>
      <c r="U176" s="13"/>
      <c r="V176" s="13"/>
      <c r="W176" s="13"/>
      <c r="X176" s="13"/>
      <c r="Y176" s="13"/>
      <c r="Z176" s="13"/>
      <c r="AA176" s="13"/>
      <c r="AB176" s="13"/>
      <c r="AC176" s="13"/>
      <c r="AD176" s="13"/>
      <c r="AE176" s="13"/>
      <c r="AT176" s="195" t="s">
        <v>157</v>
      </c>
      <c r="AU176" s="195" t="s">
        <v>87</v>
      </c>
      <c r="AV176" s="13" t="s">
        <v>87</v>
      </c>
      <c r="AW176" s="13" t="s">
        <v>32</v>
      </c>
      <c r="AX176" s="13" t="s">
        <v>77</v>
      </c>
      <c r="AY176" s="195" t="s">
        <v>148</v>
      </c>
    </row>
    <row r="177" s="14" customFormat="1">
      <c r="A177" s="14"/>
      <c r="B177" s="202"/>
      <c r="C177" s="14"/>
      <c r="D177" s="194" t="s">
        <v>157</v>
      </c>
      <c r="E177" s="203" t="s">
        <v>1</v>
      </c>
      <c r="F177" s="204" t="s">
        <v>159</v>
      </c>
      <c r="G177" s="14"/>
      <c r="H177" s="205">
        <v>40</v>
      </c>
      <c r="I177" s="206"/>
      <c r="J177" s="14"/>
      <c r="K177" s="14"/>
      <c r="L177" s="202"/>
      <c r="M177" s="207"/>
      <c r="N177" s="208"/>
      <c r="O177" s="208"/>
      <c r="P177" s="208"/>
      <c r="Q177" s="208"/>
      <c r="R177" s="208"/>
      <c r="S177" s="208"/>
      <c r="T177" s="209"/>
      <c r="U177" s="14"/>
      <c r="V177" s="14"/>
      <c r="W177" s="14"/>
      <c r="X177" s="14"/>
      <c r="Y177" s="14"/>
      <c r="Z177" s="14"/>
      <c r="AA177" s="14"/>
      <c r="AB177" s="14"/>
      <c r="AC177" s="14"/>
      <c r="AD177" s="14"/>
      <c r="AE177" s="14"/>
      <c r="AT177" s="203" t="s">
        <v>157</v>
      </c>
      <c r="AU177" s="203" t="s">
        <v>87</v>
      </c>
      <c r="AV177" s="14" t="s">
        <v>155</v>
      </c>
      <c r="AW177" s="14" t="s">
        <v>32</v>
      </c>
      <c r="AX177" s="14" t="s">
        <v>85</v>
      </c>
      <c r="AY177" s="203" t="s">
        <v>148</v>
      </c>
    </row>
    <row r="178" s="2" customFormat="1" ht="16.5" customHeight="1">
      <c r="A178" s="38"/>
      <c r="B178" s="179"/>
      <c r="C178" s="180" t="s">
        <v>235</v>
      </c>
      <c r="D178" s="180" t="s">
        <v>150</v>
      </c>
      <c r="E178" s="181" t="s">
        <v>793</v>
      </c>
      <c r="F178" s="182" t="s">
        <v>794</v>
      </c>
      <c r="G178" s="183" t="s">
        <v>153</v>
      </c>
      <c r="H178" s="184">
        <v>280</v>
      </c>
      <c r="I178" s="185"/>
      <c r="J178" s="186">
        <f>ROUND(I178*H178,2)</f>
        <v>0</v>
      </c>
      <c r="K178" s="182" t="s">
        <v>154</v>
      </c>
      <c r="L178" s="39"/>
      <c r="M178" s="187" t="s">
        <v>1</v>
      </c>
      <c r="N178" s="188" t="s">
        <v>42</v>
      </c>
      <c r="O178" s="77"/>
      <c r="P178" s="189">
        <f>O178*H178</f>
        <v>0</v>
      </c>
      <c r="Q178" s="189">
        <v>0</v>
      </c>
      <c r="R178" s="189">
        <f>Q178*H178</f>
        <v>0</v>
      </c>
      <c r="S178" s="189">
        <v>0.02</v>
      </c>
      <c r="T178" s="190">
        <f>S178*H178</f>
        <v>5.6000000000000005</v>
      </c>
      <c r="U178" s="38"/>
      <c r="V178" s="38"/>
      <c r="W178" s="38"/>
      <c r="X178" s="38"/>
      <c r="Y178" s="38"/>
      <c r="Z178" s="38"/>
      <c r="AA178" s="38"/>
      <c r="AB178" s="38"/>
      <c r="AC178" s="38"/>
      <c r="AD178" s="38"/>
      <c r="AE178" s="38"/>
      <c r="AR178" s="191" t="s">
        <v>155</v>
      </c>
      <c r="AT178" s="191" t="s">
        <v>150</v>
      </c>
      <c r="AU178" s="191" t="s">
        <v>87</v>
      </c>
      <c r="AY178" s="19" t="s">
        <v>148</v>
      </c>
      <c r="BE178" s="192">
        <f>IF(N178="základní",J178,0)</f>
        <v>0</v>
      </c>
      <c r="BF178" s="192">
        <f>IF(N178="snížená",J178,0)</f>
        <v>0</v>
      </c>
      <c r="BG178" s="192">
        <f>IF(N178="zákl. přenesená",J178,0)</f>
        <v>0</v>
      </c>
      <c r="BH178" s="192">
        <f>IF(N178="sníž. přenesená",J178,0)</f>
        <v>0</v>
      </c>
      <c r="BI178" s="192">
        <f>IF(N178="nulová",J178,0)</f>
        <v>0</v>
      </c>
      <c r="BJ178" s="19" t="s">
        <v>85</v>
      </c>
      <c r="BK178" s="192">
        <f>ROUND(I178*H178,2)</f>
        <v>0</v>
      </c>
      <c r="BL178" s="19" t="s">
        <v>155</v>
      </c>
      <c r="BM178" s="191" t="s">
        <v>795</v>
      </c>
    </row>
    <row r="179" s="13" customFormat="1">
      <c r="A179" s="13"/>
      <c r="B179" s="193"/>
      <c r="C179" s="13"/>
      <c r="D179" s="194" t="s">
        <v>157</v>
      </c>
      <c r="E179" s="195" t="s">
        <v>1</v>
      </c>
      <c r="F179" s="196" t="s">
        <v>796</v>
      </c>
      <c r="G179" s="13"/>
      <c r="H179" s="197">
        <v>140</v>
      </c>
      <c r="I179" s="198"/>
      <c r="J179" s="13"/>
      <c r="K179" s="13"/>
      <c r="L179" s="193"/>
      <c r="M179" s="199"/>
      <c r="N179" s="200"/>
      <c r="O179" s="200"/>
      <c r="P179" s="200"/>
      <c r="Q179" s="200"/>
      <c r="R179" s="200"/>
      <c r="S179" s="200"/>
      <c r="T179" s="201"/>
      <c r="U179" s="13"/>
      <c r="V179" s="13"/>
      <c r="W179" s="13"/>
      <c r="X179" s="13"/>
      <c r="Y179" s="13"/>
      <c r="Z179" s="13"/>
      <c r="AA179" s="13"/>
      <c r="AB179" s="13"/>
      <c r="AC179" s="13"/>
      <c r="AD179" s="13"/>
      <c r="AE179" s="13"/>
      <c r="AT179" s="195" t="s">
        <v>157</v>
      </c>
      <c r="AU179" s="195" t="s">
        <v>87</v>
      </c>
      <c r="AV179" s="13" t="s">
        <v>87</v>
      </c>
      <c r="AW179" s="13" t="s">
        <v>32</v>
      </c>
      <c r="AX179" s="13" t="s">
        <v>77</v>
      </c>
      <c r="AY179" s="195" t="s">
        <v>148</v>
      </c>
    </row>
    <row r="180" s="13" customFormat="1">
      <c r="A180" s="13"/>
      <c r="B180" s="193"/>
      <c r="C180" s="13"/>
      <c r="D180" s="194" t="s">
        <v>157</v>
      </c>
      <c r="E180" s="195" t="s">
        <v>1</v>
      </c>
      <c r="F180" s="196" t="s">
        <v>797</v>
      </c>
      <c r="G180" s="13"/>
      <c r="H180" s="197">
        <v>140</v>
      </c>
      <c r="I180" s="198"/>
      <c r="J180" s="13"/>
      <c r="K180" s="13"/>
      <c r="L180" s="193"/>
      <c r="M180" s="199"/>
      <c r="N180" s="200"/>
      <c r="O180" s="200"/>
      <c r="P180" s="200"/>
      <c r="Q180" s="200"/>
      <c r="R180" s="200"/>
      <c r="S180" s="200"/>
      <c r="T180" s="201"/>
      <c r="U180" s="13"/>
      <c r="V180" s="13"/>
      <c r="W180" s="13"/>
      <c r="X180" s="13"/>
      <c r="Y180" s="13"/>
      <c r="Z180" s="13"/>
      <c r="AA180" s="13"/>
      <c r="AB180" s="13"/>
      <c r="AC180" s="13"/>
      <c r="AD180" s="13"/>
      <c r="AE180" s="13"/>
      <c r="AT180" s="195" t="s">
        <v>157</v>
      </c>
      <c r="AU180" s="195" t="s">
        <v>87</v>
      </c>
      <c r="AV180" s="13" t="s">
        <v>87</v>
      </c>
      <c r="AW180" s="13" t="s">
        <v>32</v>
      </c>
      <c r="AX180" s="13" t="s">
        <v>77</v>
      </c>
      <c r="AY180" s="195" t="s">
        <v>148</v>
      </c>
    </row>
    <row r="181" s="14" customFormat="1">
      <c r="A181" s="14"/>
      <c r="B181" s="202"/>
      <c r="C181" s="14"/>
      <c r="D181" s="194" t="s">
        <v>157</v>
      </c>
      <c r="E181" s="203" t="s">
        <v>1</v>
      </c>
      <c r="F181" s="204" t="s">
        <v>159</v>
      </c>
      <c r="G181" s="14"/>
      <c r="H181" s="205">
        <v>280</v>
      </c>
      <c r="I181" s="206"/>
      <c r="J181" s="14"/>
      <c r="K181" s="14"/>
      <c r="L181" s="202"/>
      <c r="M181" s="207"/>
      <c r="N181" s="208"/>
      <c r="O181" s="208"/>
      <c r="P181" s="208"/>
      <c r="Q181" s="208"/>
      <c r="R181" s="208"/>
      <c r="S181" s="208"/>
      <c r="T181" s="209"/>
      <c r="U181" s="14"/>
      <c r="V181" s="14"/>
      <c r="W181" s="14"/>
      <c r="X181" s="14"/>
      <c r="Y181" s="14"/>
      <c r="Z181" s="14"/>
      <c r="AA181" s="14"/>
      <c r="AB181" s="14"/>
      <c r="AC181" s="14"/>
      <c r="AD181" s="14"/>
      <c r="AE181" s="14"/>
      <c r="AT181" s="203" t="s">
        <v>157</v>
      </c>
      <c r="AU181" s="203" t="s">
        <v>87</v>
      </c>
      <c r="AV181" s="14" t="s">
        <v>155</v>
      </c>
      <c r="AW181" s="14" t="s">
        <v>32</v>
      </c>
      <c r="AX181" s="14" t="s">
        <v>85</v>
      </c>
      <c r="AY181" s="203" t="s">
        <v>148</v>
      </c>
    </row>
    <row r="182" s="2" customFormat="1" ht="16.5" customHeight="1">
      <c r="A182" s="38"/>
      <c r="B182" s="179"/>
      <c r="C182" s="180" t="s">
        <v>240</v>
      </c>
      <c r="D182" s="180" t="s">
        <v>150</v>
      </c>
      <c r="E182" s="181" t="s">
        <v>798</v>
      </c>
      <c r="F182" s="182" t="s">
        <v>799</v>
      </c>
      <c r="G182" s="183" t="s">
        <v>153</v>
      </c>
      <c r="H182" s="184">
        <v>40</v>
      </c>
      <c r="I182" s="185"/>
      <c r="J182" s="186">
        <f>ROUND(I182*H182,2)</f>
        <v>0</v>
      </c>
      <c r="K182" s="182" t="s">
        <v>154</v>
      </c>
      <c r="L182" s="39"/>
      <c r="M182" s="187" t="s">
        <v>1</v>
      </c>
      <c r="N182" s="188" t="s">
        <v>42</v>
      </c>
      <c r="O182" s="77"/>
      <c r="P182" s="189">
        <f>O182*H182</f>
        <v>0</v>
      </c>
      <c r="Q182" s="189">
        <v>0</v>
      </c>
      <c r="R182" s="189">
        <f>Q182*H182</f>
        <v>0</v>
      </c>
      <c r="S182" s="189">
        <v>0.0040000000000000001</v>
      </c>
      <c r="T182" s="190">
        <f>S182*H182</f>
        <v>0.16</v>
      </c>
      <c r="U182" s="38"/>
      <c r="V182" s="38"/>
      <c r="W182" s="38"/>
      <c r="X182" s="38"/>
      <c r="Y182" s="38"/>
      <c r="Z182" s="38"/>
      <c r="AA182" s="38"/>
      <c r="AB182" s="38"/>
      <c r="AC182" s="38"/>
      <c r="AD182" s="38"/>
      <c r="AE182" s="38"/>
      <c r="AR182" s="191" t="s">
        <v>231</v>
      </c>
      <c r="AT182" s="191" t="s">
        <v>150</v>
      </c>
      <c r="AU182" s="191" t="s">
        <v>87</v>
      </c>
      <c r="AY182" s="19" t="s">
        <v>148</v>
      </c>
      <c r="BE182" s="192">
        <f>IF(N182="základní",J182,0)</f>
        <v>0</v>
      </c>
      <c r="BF182" s="192">
        <f>IF(N182="snížená",J182,0)</f>
        <v>0</v>
      </c>
      <c r="BG182" s="192">
        <f>IF(N182="zákl. přenesená",J182,0)</f>
        <v>0</v>
      </c>
      <c r="BH182" s="192">
        <f>IF(N182="sníž. přenesená",J182,0)</f>
        <v>0</v>
      </c>
      <c r="BI182" s="192">
        <f>IF(N182="nulová",J182,0)</f>
        <v>0</v>
      </c>
      <c r="BJ182" s="19" t="s">
        <v>85</v>
      </c>
      <c r="BK182" s="192">
        <f>ROUND(I182*H182,2)</f>
        <v>0</v>
      </c>
      <c r="BL182" s="19" t="s">
        <v>231</v>
      </c>
      <c r="BM182" s="191" t="s">
        <v>800</v>
      </c>
    </row>
    <row r="183" s="13" customFormat="1">
      <c r="A183" s="13"/>
      <c r="B183" s="193"/>
      <c r="C183" s="13"/>
      <c r="D183" s="194" t="s">
        <v>157</v>
      </c>
      <c r="E183" s="195" t="s">
        <v>1</v>
      </c>
      <c r="F183" s="196" t="s">
        <v>742</v>
      </c>
      <c r="G183" s="13"/>
      <c r="H183" s="197">
        <v>40</v>
      </c>
      <c r="I183" s="198"/>
      <c r="J183" s="13"/>
      <c r="K183" s="13"/>
      <c r="L183" s="193"/>
      <c r="M183" s="199"/>
      <c r="N183" s="200"/>
      <c r="O183" s="200"/>
      <c r="P183" s="200"/>
      <c r="Q183" s="200"/>
      <c r="R183" s="200"/>
      <c r="S183" s="200"/>
      <c r="T183" s="201"/>
      <c r="U183" s="13"/>
      <c r="V183" s="13"/>
      <c r="W183" s="13"/>
      <c r="X183" s="13"/>
      <c r="Y183" s="13"/>
      <c r="Z183" s="13"/>
      <c r="AA183" s="13"/>
      <c r="AB183" s="13"/>
      <c r="AC183" s="13"/>
      <c r="AD183" s="13"/>
      <c r="AE183" s="13"/>
      <c r="AT183" s="195" t="s">
        <v>157</v>
      </c>
      <c r="AU183" s="195" t="s">
        <v>87</v>
      </c>
      <c r="AV183" s="13" t="s">
        <v>87</v>
      </c>
      <c r="AW183" s="13" t="s">
        <v>32</v>
      </c>
      <c r="AX183" s="13" t="s">
        <v>77</v>
      </c>
      <c r="AY183" s="195" t="s">
        <v>148</v>
      </c>
    </row>
    <row r="184" s="14" customFormat="1">
      <c r="A184" s="14"/>
      <c r="B184" s="202"/>
      <c r="C184" s="14"/>
      <c r="D184" s="194" t="s">
        <v>157</v>
      </c>
      <c r="E184" s="203" t="s">
        <v>1</v>
      </c>
      <c r="F184" s="204" t="s">
        <v>159</v>
      </c>
      <c r="G184" s="14"/>
      <c r="H184" s="205">
        <v>40</v>
      </c>
      <c r="I184" s="206"/>
      <c r="J184" s="14"/>
      <c r="K184" s="14"/>
      <c r="L184" s="202"/>
      <c r="M184" s="207"/>
      <c r="N184" s="208"/>
      <c r="O184" s="208"/>
      <c r="P184" s="208"/>
      <c r="Q184" s="208"/>
      <c r="R184" s="208"/>
      <c r="S184" s="208"/>
      <c r="T184" s="209"/>
      <c r="U184" s="14"/>
      <c r="V184" s="14"/>
      <c r="W184" s="14"/>
      <c r="X184" s="14"/>
      <c r="Y184" s="14"/>
      <c r="Z184" s="14"/>
      <c r="AA184" s="14"/>
      <c r="AB184" s="14"/>
      <c r="AC184" s="14"/>
      <c r="AD184" s="14"/>
      <c r="AE184" s="14"/>
      <c r="AT184" s="203" t="s">
        <v>157</v>
      </c>
      <c r="AU184" s="203" t="s">
        <v>87</v>
      </c>
      <c r="AV184" s="14" t="s">
        <v>155</v>
      </c>
      <c r="AW184" s="14" t="s">
        <v>32</v>
      </c>
      <c r="AX184" s="14" t="s">
        <v>85</v>
      </c>
      <c r="AY184" s="203" t="s">
        <v>148</v>
      </c>
    </row>
    <row r="185" s="12" customFormat="1" ht="20.88" customHeight="1">
      <c r="A185" s="12"/>
      <c r="B185" s="166"/>
      <c r="C185" s="12"/>
      <c r="D185" s="167" t="s">
        <v>76</v>
      </c>
      <c r="E185" s="177" t="s">
        <v>323</v>
      </c>
      <c r="F185" s="177" t="s">
        <v>324</v>
      </c>
      <c r="G185" s="12"/>
      <c r="H185" s="12"/>
      <c r="I185" s="169"/>
      <c r="J185" s="178">
        <f>BK185</f>
        <v>0</v>
      </c>
      <c r="K185" s="12"/>
      <c r="L185" s="166"/>
      <c r="M185" s="171"/>
      <c r="N185" s="172"/>
      <c r="O185" s="172"/>
      <c r="P185" s="173">
        <f>SUM(P186:P193)</f>
        <v>0</v>
      </c>
      <c r="Q185" s="172"/>
      <c r="R185" s="173">
        <f>SUM(R186:R193)</f>
        <v>0</v>
      </c>
      <c r="S185" s="172"/>
      <c r="T185" s="174">
        <f>SUM(T186:T193)</f>
        <v>0</v>
      </c>
      <c r="U185" s="12"/>
      <c r="V185" s="12"/>
      <c r="W185" s="12"/>
      <c r="X185" s="12"/>
      <c r="Y185" s="12"/>
      <c r="Z185" s="12"/>
      <c r="AA185" s="12"/>
      <c r="AB185" s="12"/>
      <c r="AC185" s="12"/>
      <c r="AD185" s="12"/>
      <c r="AE185" s="12"/>
      <c r="AR185" s="167" t="s">
        <v>85</v>
      </c>
      <c r="AT185" s="175" t="s">
        <v>76</v>
      </c>
      <c r="AU185" s="175" t="s">
        <v>87</v>
      </c>
      <c r="AY185" s="167" t="s">
        <v>148</v>
      </c>
      <c r="BK185" s="176">
        <f>SUM(BK186:BK193)</f>
        <v>0</v>
      </c>
    </row>
    <row r="186" s="2" customFormat="1" ht="16.5" customHeight="1">
      <c r="A186" s="38"/>
      <c r="B186" s="179"/>
      <c r="C186" s="180" t="s">
        <v>244</v>
      </c>
      <c r="D186" s="180" t="s">
        <v>150</v>
      </c>
      <c r="E186" s="181" t="s">
        <v>349</v>
      </c>
      <c r="F186" s="182" t="s">
        <v>801</v>
      </c>
      <c r="G186" s="183" t="s">
        <v>328</v>
      </c>
      <c r="H186" s="184">
        <v>2</v>
      </c>
      <c r="I186" s="185"/>
      <c r="J186" s="186">
        <f>ROUND(I186*H186,2)</f>
        <v>0</v>
      </c>
      <c r="K186" s="182" t="s">
        <v>212</v>
      </c>
      <c r="L186" s="39"/>
      <c r="M186" s="187" t="s">
        <v>1</v>
      </c>
      <c r="N186" s="188" t="s">
        <v>42</v>
      </c>
      <c r="O186" s="77"/>
      <c r="P186" s="189">
        <f>O186*H186</f>
        <v>0</v>
      </c>
      <c r="Q186" s="189">
        <v>0</v>
      </c>
      <c r="R186" s="189">
        <f>Q186*H186</f>
        <v>0</v>
      </c>
      <c r="S186" s="189">
        <v>0</v>
      </c>
      <c r="T186" s="190">
        <f>S186*H186</f>
        <v>0</v>
      </c>
      <c r="U186" s="38"/>
      <c r="V186" s="38"/>
      <c r="W186" s="38"/>
      <c r="X186" s="38"/>
      <c r="Y186" s="38"/>
      <c r="Z186" s="38"/>
      <c r="AA186" s="38"/>
      <c r="AB186" s="38"/>
      <c r="AC186" s="38"/>
      <c r="AD186" s="38"/>
      <c r="AE186" s="38"/>
      <c r="AR186" s="191" t="s">
        <v>155</v>
      </c>
      <c r="AT186" s="191" t="s">
        <v>150</v>
      </c>
      <c r="AU186" s="191" t="s">
        <v>163</v>
      </c>
      <c r="AY186" s="19" t="s">
        <v>148</v>
      </c>
      <c r="BE186" s="192">
        <f>IF(N186="základní",J186,0)</f>
        <v>0</v>
      </c>
      <c r="BF186" s="192">
        <f>IF(N186="snížená",J186,0)</f>
        <v>0</v>
      </c>
      <c r="BG186" s="192">
        <f>IF(N186="zákl. přenesená",J186,0)</f>
        <v>0</v>
      </c>
      <c r="BH186" s="192">
        <f>IF(N186="sníž. přenesená",J186,0)</f>
        <v>0</v>
      </c>
      <c r="BI186" s="192">
        <f>IF(N186="nulová",J186,0)</f>
        <v>0</v>
      </c>
      <c r="BJ186" s="19" t="s">
        <v>85</v>
      </c>
      <c r="BK186" s="192">
        <f>ROUND(I186*H186,2)</f>
        <v>0</v>
      </c>
      <c r="BL186" s="19" t="s">
        <v>155</v>
      </c>
      <c r="BM186" s="191" t="s">
        <v>351</v>
      </c>
    </row>
    <row r="187" s="2" customFormat="1">
      <c r="A187" s="38"/>
      <c r="B187" s="39"/>
      <c r="C187" s="38"/>
      <c r="D187" s="194" t="s">
        <v>183</v>
      </c>
      <c r="E187" s="38"/>
      <c r="F187" s="210" t="s">
        <v>335</v>
      </c>
      <c r="G187" s="38"/>
      <c r="H187" s="38"/>
      <c r="I187" s="211"/>
      <c r="J187" s="38"/>
      <c r="K187" s="38"/>
      <c r="L187" s="39"/>
      <c r="M187" s="212"/>
      <c r="N187" s="213"/>
      <c r="O187" s="77"/>
      <c r="P187" s="77"/>
      <c r="Q187" s="77"/>
      <c r="R187" s="77"/>
      <c r="S187" s="77"/>
      <c r="T187" s="78"/>
      <c r="U187" s="38"/>
      <c r="V187" s="38"/>
      <c r="W187" s="38"/>
      <c r="X187" s="38"/>
      <c r="Y187" s="38"/>
      <c r="Z187" s="38"/>
      <c r="AA187" s="38"/>
      <c r="AB187" s="38"/>
      <c r="AC187" s="38"/>
      <c r="AD187" s="38"/>
      <c r="AE187" s="38"/>
      <c r="AT187" s="19" t="s">
        <v>183</v>
      </c>
      <c r="AU187" s="19" t="s">
        <v>163</v>
      </c>
    </row>
    <row r="188" s="2" customFormat="1" ht="16.5" customHeight="1">
      <c r="A188" s="38"/>
      <c r="B188" s="179"/>
      <c r="C188" s="180" t="s">
        <v>249</v>
      </c>
      <c r="D188" s="180" t="s">
        <v>150</v>
      </c>
      <c r="E188" s="181" t="s">
        <v>725</v>
      </c>
      <c r="F188" s="182" t="s">
        <v>802</v>
      </c>
      <c r="G188" s="183" t="s">
        <v>803</v>
      </c>
      <c r="H188" s="184">
        <v>1</v>
      </c>
      <c r="I188" s="185"/>
      <c r="J188" s="186">
        <f>ROUND(I188*H188,2)</f>
        <v>0</v>
      </c>
      <c r="K188" s="182" t="s">
        <v>212</v>
      </c>
      <c r="L188" s="39"/>
      <c r="M188" s="187" t="s">
        <v>1</v>
      </c>
      <c r="N188" s="188" t="s">
        <v>42</v>
      </c>
      <c r="O188" s="77"/>
      <c r="P188" s="189">
        <f>O188*H188</f>
        <v>0</v>
      </c>
      <c r="Q188" s="189">
        <v>0</v>
      </c>
      <c r="R188" s="189">
        <f>Q188*H188</f>
        <v>0</v>
      </c>
      <c r="S188" s="189">
        <v>0</v>
      </c>
      <c r="T188" s="190">
        <f>S188*H188</f>
        <v>0</v>
      </c>
      <c r="U188" s="38"/>
      <c r="V188" s="38"/>
      <c r="W188" s="38"/>
      <c r="X188" s="38"/>
      <c r="Y188" s="38"/>
      <c r="Z188" s="38"/>
      <c r="AA188" s="38"/>
      <c r="AB188" s="38"/>
      <c r="AC188" s="38"/>
      <c r="AD188" s="38"/>
      <c r="AE188" s="38"/>
      <c r="AR188" s="191" t="s">
        <v>155</v>
      </c>
      <c r="AT188" s="191" t="s">
        <v>150</v>
      </c>
      <c r="AU188" s="191" t="s">
        <v>163</v>
      </c>
      <c r="AY188" s="19" t="s">
        <v>148</v>
      </c>
      <c r="BE188" s="192">
        <f>IF(N188="základní",J188,0)</f>
        <v>0</v>
      </c>
      <c r="BF188" s="192">
        <f>IF(N188="snížená",J188,0)</f>
        <v>0</v>
      </c>
      <c r="BG188" s="192">
        <f>IF(N188="zákl. přenesená",J188,0)</f>
        <v>0</v>
      </c>
      <c r="BH188" s="192">
        <f>IF(N188="sníž. přenesená",J188,0)</f>
        <v>0</v>
      </c>
      <c r="BI188" s="192">
        <f>IF(N188="nulová",J188,0)</f>
        <v>0</v>
      </c>
      <c r="BJ188" s="19" t="s">
        <v>85</v>
      </c>
      <c r="BK188" s="192">
        <f>ROUND(I188*H188,2)</f>
        <v>0</v>
      </c>
      <c r="BL188" s="19" t="s">
        <v>155</v>
      </c>
      <c r="BM188" s="191" t="s">
        <v>727</v>
      </c>
    </row>
    <row r="189" s="2" customFormat="1">
      <c r="A189" s="38"/>
      <c r="B189" s="39"/>
      <c r="C189" s="38"/>
      <c r="D189" s="194" t="s">
        <v>183</v>
      </c>
      <c r="E189" s="38"/>
      <c r="F189" s="210" t="s">
        <v>335</v>
      </c>
      <c r="G189" s="38"/>
      <c r="H189" s="38"/>
      <c r="I189" s="211"/>
      <c r="J189" s="38"/>
      <c r="K189" s="38"/>
      <c r="L189" s="39"/>
      <c r="M189" s="212"/>
      <c r="N189" s="213"/>
      <c r="O189" s="77"/>
      <c r="P189" s="77"/>
      <c r="Q189" s="77"/>
      <c r="R189" s="77"/>
      <c r="S189" s="77"/>
      <c r="T189" s="78"/>
      <c r="U189" s="38"/>
      <c r="V189" s="38"/>
      <c r="W189" s="38"/>
      <c r="X189" s="38"/>
      <c r="Y189" s="38"/>
      <c r="Z189" s="38"/>
      <c r="AA189" s="38"/>
      <c r="AB189" s="38"/>
      <c r="AC189" s="38"/>
      <c r="AD189" s="38"/>
      <c r="AE189" s="38"/>
      <c r="AT189" s="19" t="s">
        <v>183</v>
      </c>
      <c r="AU189" s="19" t="s">
        <v>163</v>
      </c>
    </row>
    <row r="190" s="2" customFormat="1" ht="16.5" customHeight="1">
      <c r="A190" s="38"/>
      <c r="B190" s="179"/>
      <c r="C190" s="180" t="s">
        <v>7</v>
      </c>
      <c r="D190" s="180" t="s">
        <v>150</v>
      </c>
      <c r="E190" s="181" t="s">
        <v>804</v>
      </c>
      <c r="F190" s="182" t="s">
        <v>805</v>
      </c>
      <c r="G190" s="183" t="s">
        <v>153</v>
      </c>
      <c r="H190" s="184">
        <v>27</v>
      </c>
      <c r="I190" s="185"/>
      <c r="J190" s="186">
        <f>ROUND(I190*H190,2)</f>
        <v>0</v>
      </c>
      <c r="K190" s="182" t="s">
        <v>212</v>
      </c>
      <c r="L190" s="39"/>
      <c r="M190" s="187" t="s">
        <v>1</v>
      </c>
      <c r="N190" s="188" t="s">
        <v>42</v>
      </c>
      <c r="O190" s="77"/>
      <c r="P190" s="189">
        <f>O190*H190</f>
        <v>0</v>
      </c>
      <c r="Q190" s="189">
        <v>0</v>
      </c>
      <c r="R190" s="189">
        <f>Q190*H190</f>
        <v>0</v>
      </c>
      <c r="S190" s="189">
        <v>0</v>
      </c>
      <c r="T190" s="190">
        <f>S190*H190</f>
        <v>0</v>
      </c>
      <c r="U190" s="38"/>
      <c r="V190" s="38"/>
      <c r="W190" s="38"/>
      <c r="X190" s="38"/>
      <c r="Y190" s="38"/>
      <c r="Z190" s="38"/>
      <c r="AA190" s="38"/>
      <c r="AB190" s="38"/>
      <c r="AC190" s="38"/>
      <c r="AD190" s="38"/>
      <c r="AE190" s="38"/>
      <c r="AR190" s="191" t="s">
        <v>155</v>
      </c>
      <c r="AT190" s="191" t="s">
        <v>150</v>
      </c>
      <c r="AU190" s="191" t="s">
        <v>163</v>
      </c>
      <c r="AY190" s="19" t="s">
        <v>148</v>
      </c>
      <c r="BE190" s="192">
        <f>IF(N190="základní",J190,0)</f>
        <v>0</v>
      </c>
      <c r="BF190" s="192">
        <f>IF(N190="snížená",J190,0)</f>
        <v>0</v>
      </c>
      <c r="BG190" s="192">
        <f>IF(N190="zákl. přenesená",J190,0)</f>
        <v>0</v>
      </c>
      <c r="BH190" s="192">
        <f>IF(N190="sníž. přenesená",J190,0)</f>
        <v>0</v>
      </c>
      <c r="BI190" s="192">
        <f>IF(N190="nulová",J190,0)</f>
        <v>0</v>
      </c>
      <c r="BJ190" s="19" t="s">
        <v>85</v>
      </c>
      <c r="BK190" s="192">
        <f>ROUND(I190*H190,2)</f>
        <v>0</v>
      </c>
      <c r="BL190" s="19" t="s">
        <v>155</v>
      </c>
      <c r="BM190" s="191" t="s">
        <v>806</v>
      </c>
    </row>
    <row r="191" s="2" customFormat="1">
      <c r="A191" s="38"/>
      <c r="B191" s="39"/>
      <c r="C191" s="38"/>
      <c r="D191" s="194" t="s">
        <v>183</v>
      </c>
      <c r="E191" s="38"/>
      <c r="F191" s="210" t="s">
        <v>807</v>
      </c>
      <c r="G191" s="38"/>
      <c r="H191" s="38"/>
      <c r="I191" s="211"/>
      <c r="J191" s="38"/>
      <c r="K191" s="38"/>
      <c r="L191" s="39"/>
      <c r="M191" s="212"/>
      <c r="N191" s="213"/>
      <c r="O191" s="77"/>
      <c r="P191" s="77"/>
      <c r="Q191" s="77"/>
      <c r="R191" s="77"/>
      <c r="S191" s="77"/>
      <c r="T191" s="78"/>
      <c r="U191" s="38"/>
      <c r="V191" s="38"/>
      <c r="W191" s="38"/>
      <c r="X191" s="38"/>
      <c r="Y191" s="38"/>
      <c r="Z191" s="38"/>
      <c r="AA191" s="38"/>
      <c r="AB191" s="38"/>
      <c r="AC191" s="38"/>
      <c r="AD191" s="38"/>
      <c r="AE191" s="38"/>
      <c r="AT191" s="19" t="s">
        <v>183</v>
      </c>
      <c r="AU191" s="19" t="s">
        <v>163</v>
      </c>
    </row>
    <row r="192" s="2" customFormat="1" ht="16.5" customHeight="1">
      <c r="A192" s="38"/>
      <c r="B192" s="179"/>
      <c r="C192" s="180" t="s">
        <v>258</v>
      </c>
      <c r="D192" s="180" t="s">
        <v>150</v>
      </c>
      <c r="E192" s="181" t="s">
        <v>808</v>
      </c>
      <c r="F192" s="182" t="s">
        <v>809</v>
      </c>
      <c r="G192" s="183" t="s">
        <v>153</v>
      </c>
      <c r="H192" s="184">
        <v>35</v>
      </c>
      <c r="I192" s="185"/>
      <c r="J192" s="186">
        <f>ROUND(I192*H192,2)</f>
        <v>0</v>
      </c>
      <c r="K192" s="182" t="s">
        <v>212</v>
      </c>
      <c r="L192" s="39"/>
      <c r="M192" s="187" t="s">
        <v>1</v>
      </c>
      <c r="N192" s="188" t="s">
        <v>42</v>
      </c>
      <c r="O192" s="77"/>
      <c r="P192" s="189">
        <f>O192*H192</f>
        <v>0</v>
      </c>
      <c r="Q192" s="189">
        <v>0</v>
      </c>
      <c r="R192" s="189">
        <f>Q192*H192</f>
        <v>0</v>
      </c>
      <c r="S192" s="189">
        <v>0</v>
      </c>
      <c r="T192" s="190">
        <f>S192*H192</f>
        <v>0</v>
      </c>
      <c r="U192" s="38"/>
      <c r="V192" s="38"/>
      <c r="W192" s="38"/>
      <c r="X192" s="38"/>
      <c r="Y192" s="38"/>
      <c r="Z192" s="38"/>
      <c r="AA192" s="38"/>
      <c r="AB192" s="38"/>
      <c r="AC192" s="38"/>
      <c r="AD192" s="38"/>
      <c r="AE192" s="38"/>
      <c r="AR192" s="191" t="s">
        <v>155</v>
      </c>
      <c r="AT192" s="191" t="s">
        <v>150</v>
      </c>
      <c r="AU192" s="191" t="s">
        <v>163</v>
      </c>
      <c r="AY192" s="19" t="s">
        <v>148</v>
      </c>
      <c r="BE192" s="192">
        <f>IF(N192="základní",J192,0)</f>
        <v>0</v>
      </c>
      <c r="BF192" s="192">
        <f>IF(N192="snížená",J192,0)</f>
        <v>0</v>
      </c>
      <c r="BG192" s="192">
        <f>IF(N192="zákl. přenesená",J192,0)</f>
        <v>0</v>
      </c>
      <c r="BH192" s="192">
        <f>IF(N192="sníž. přenesená",J192,0)</f>
        <v>0</v>
      </c>
      <c r="BI192" s="192">
        <f>IF(N192="nulová",J192,0)</f>
        <v>0</v>
      </c>
      <c r="BJ192" s="19" t="s">
        <v>85</v>
      </c>
      <c r="BK192" s="192">
        <f>ROUND(I192*H192,2)</f>
        <v>0</v>
      </c>
      <c r="BL192" s="19" t="s">
        <v>155</v>
      </c>
      <c r="BM192" s="191" t="s">
        <v>810</v>
      </c>
    </row>
    <row r="193" s="2" customFormat="1">
      <c r="A193" s="38"/>
      <c r="B193" s="39"/>
      <c r="C193" s="38"/>
      <c r="D193" s="194" t="s">
        <v>183</v>
      </c>
      <c r="E193" s="38"/>
      <c r="F193" s="210" t="s">
        <v>811</v>
      </c>
      <c r="G193" s="38"/>
      <c r="H193" s="38"/>
      <c r="I193" s="211"/>
      <c r="J193" s="38"/>
      <c r="K193" s="38"/>
      <c r="L193" s="39"/>
      <c r="M193" s="212"/>
      <c r="N193" s="213"/>
      <c r="O193" s="77"/>
      <c r="P193" s="77"/>
      <c r="Q193" s="77"/>
      <c r="R193" s="77"/>
      <c r="S193" s="77"/>
      <c r="T193" s="78"/>
      <c r="U193" s="38"/>
      <c r="V193" s="38"/>
      <c r="W193" s="38"/>
      <c r="X193" s="38"/>
      <c r="Y193" s="38"/>
      <c r="Z193" s="38"/>
      <c r="AA193" s="38"/>
      <c r="AB193" s="38"/>
      <c r="AC193" s="38"/>
      <c r="AD193" s="38"/>
      <c r="AE193" s="38"/>
      <c r="AT193" s="19" t="s">
        <v>183</v>
      </c>
      <c r="AU193" s="19" t="s">
        <v>163</v>
      </c>
    </row>
    <row r="194" s="12" customFormat="1" ht="22.8" customHeight="1">
      <c r="A194" s="12"/>
      <c r="B194" s="166"/>
      <c r="C194" s="12"/>
      <c r="D194" s="167" t="s">
        <v>76</v>
      </c>
      <c r="E194" s="177" t="s">
        <v>352</v>
      </c>
      <c r="F194" s="177" t="s">
        <v>353</v>
      </c>
      <c r="G194" s="12"/>
      <c r="H194" s="12"/>
      <c r="I194" s="169"/>
      <c r="J194" s="178">
        <f>BK194</f>
        <v>0</v>
      </c>
      <c r="K194" s="12"/>
      <c r="L194" s="166"/>
      <c r="M194" s="171"/>
      <c r="N194" s="172"/>
      <c r="O194" s="172"/>
      <c r="P194" s="173">
        <f>SUM(P195:P199)</f>
        <v>0</v>
      </c>
      <c r="Q194" s="172"/>
      <c r="R194" s="173">
        <f>SUM(R195:R199)</f>
        <v>0</v>
      </c>
      <c r="S194" s="172"/>
      <c r="T194" s="174">
        <f>SUM(T195:T199)</f>
        <v>0</v>
      </c>
      <c r="U194" s="12"/>
      <c r="V194" s="12"/>
      <c r="W194" s="12"/>
      <c r="X194" s="12"/>
      <c r="Y194" s="12"/>
      <c r="Z194" s="12"/>
      <c r="AA194" s="12"/>
      <c r="AB194" s="12"/>
      <c r="AC194" s="12"/>
      <c r="AD194" s="12"/>
      <c r="AE194" s="12"/>
      <c r="AR194" s="167" t="s">
        <v>85</v>
      </c>
      <c r="AT194" s="175" t="s">
        <v>76</v>
      </c>
      <c r="AU194" s="175" t="s">
        <v>85</v>
      </c>
      <c r="AY194" s="167" t="s">
        <v>148</v>
      </c>
      <c r="BK194" s="176">
        <f>SUM(BK195:BK199)</f>
        <v>0</v>
      </c>
    </row>
    <row r="195" s="2" customFormat="1" ht="16.5" customHeight="1">
      <c r="A195" s="38"/>
      <c r="B195" s="179"/>
      <c r="C195" s="180" t="s">
        <v>263</v>
      </c>
      <c r="D195" s="180" t="s">
        <v>150</v>
      </c>
      <c r="E195" s="181" t="s">
        <v>355</v>
      </c>
      <c r="F195" s="182" t="s">
        <v>356</v>
      </c>
      <c r="G195" s="183" t="s">
        <v>306</v>
      </c>
      <c r="H195" s="184">
        <v>97.167000000000002</v>
      </c>
      <c r="I195" s="185"/>
      <c r="J195" s="186">
        <f>ROUND(I195*H195,2)</f>
        <v>0</v>
      </c>
      <c r="K195" s="182" t="s">
        <v>212</v>
      </c>
      <c r="L195" s="39"/>
      <c r="M195" s="187" t="s">
        <v>1</v>
      </c>
      <c r="N195" s="188" t="s">
        <v>42</v>
      </c>
      <c r="O195" s="77"/>
      <c r="P195" s="189">
        <f>O195*H195</f>
        <v>0</v>
      </c>
      <c r="Q195" s="189">
        <v>0</v>
      </c>
      <c r="R195" s="189">
        <f>Q195*H195</f>
        <v>0</v>
      </c>
      <c r="S195" s="189">
        <v>0</v>
      </c>
      <c r="T195" s="190">
        <f>S195*H195</f>
        <v>0</v>
      </c>
      <c r="U195" s="38"/>
      <c r="V195" s="38"/>
      <c r="W195" s="38"/>
      <c r="X195" s="38"/>
      <c r="Y195" s="38"/>
      <c r="Z195" s="38"/>
      <c r="AA195" s="38"/>
      <c r="AB195" s="38"/>
      <c r="AC195" s="38"/>
      <c r="AD195" s="38"/>
      <c r="AE195" s="38"/>
      <c r="AR195" s="191" t="s">
        <v>155</v>
      </c>
      <c r="AT195" s="191" t="s">
        <v>150</v>
      </c>
      <c r="AU195" s="191" t="s">
        <v>87</v>
      </c>
      <c r="AY195" s="19" t="s">
        <v>148</v>
      </c>
      <c r="BE195" s="192">
        <f>IF(N195="základní",J195,0)</f>
        <v>0</v>
      </c>
      <c r="BF195" s="192">
        <f>IF(N195="snížená",J195,0)</f>
        <v>0</v>
      </c>
      <c r="BG195" s="192">
        <f>IF(N195="zákl. přenesená",J195,0)</f>
        <v>0</v>
      </c>
      <c r="BH195" s="192">
        <f>IF(N195="sníž. přenesená",J195,0)</f>
        <v>0</v>
      </c>
      <c r="BI195" s="192">
        <f>IF(N195="nulová",J195,0)</f>
        <v>0</v>
      </c>
      <c r="BJ195" s="19" t="s">
        <v>85</v>
      </c>
      <c r="BK195" s="192">
        <f>ROUND(I195*H195,2)</f>
        <v>0</v>
      </c>
      <c r="BL195" s="19" t="s">
        <v>155</v>
      </c>
      <c r="BM195" s="191" t="s">
        <v>357</v>
      </c>
    </row>
    <row r="196" s="2" customFormat="1">
      <c r="A196" s="38"/>
      <c r="B196" s="39"/>
      <c r="C196" s="38"/>
      <c r="D196" s="194" t="s">
        <v>183</v>
      </c>
      <c r="E196" s="38"/>
      <c r="F196" s="210" t="s">
        <v>358</v>
      </c>
      <c r="G196" s="38"/>
      <c r="H196" s="38"/>
      <c r="I196" s="211"/>
      <c r="J196" s="38"/>
      <c r="K196" s="38"/>
      <c r="L196" s="39"/>
      <c r="M196" s="212"/>
      <c r="N196" s="213"/>
      <c r="O196" s="77"/>
      <c r="P196" s="77"/>
      <c r="Q196" s="77"/>
      <c r="R196" s="77"/>
      <c r="S196" s="77"/>
      <c r="T196" s="78"/>
      <c r="U196" s="38"/>
      <c r="V196" s="38"/>
      <c r="W196" s="38"/>
      <c r="X196" s="38"/>
      <c r="Y196" s="38"/>
      <c r="Z196" s="38"/>
      <c r="AA196" s="38"/>
      <c r="AB196" s="38"/>
      <c r="AC196" s="38"/>
      <c r="AD196" s="38"/>
      <c r="AE196" s="38"/>
      <c r="AT196" s="19" t="s">
        <v>183</v>
      </c>
      <c r="AU196" s="19" t="s">
        <v>87</v>
      </c>
    </row>
    <row r="197" s="2" customFormat="1" ht="16.5" customHeight="1">
      <c r="A197" s="38"/>
      <c r="B197" s="179"/>
      <c r="C197" s="180" t="s">
        <v>268</v>
      </c>
      <c r="D197" s="180" t="s">
        <v>150</v>
      </c>
      <c r="E197" s="181" t="s">
        <v>360</v>
      </c>
      <c r="F197" s="182" t="s">
        <v>361</v>
      </c>
      <c r="G197" s="183" t="s">
        <v>306</v>
      </c>
      <c r="H197" s="184">
        <v>97.167000000000002</v>
      </c>
      <c r="I197" s="185"/>
      <c r="J197" s="186">
        <f>ROUND(I197*H197,2)</f>
        <v>0</v>
      </c>
      <c r="K197" s="182" t="s">
        <v>154</v>
      </c>
      <c r="L197" s="39"/>
      <c r="M197" s="187" t="s">
        <v>1</v>
      </c>
      <c r="N197" s="188" t="s">
        <v>42</v>
      </c>
      <c r="O197" s="77"/>
      <c r="P197" s="189">
        <f>O197*H197</f>
        <v>0</v>
      </c>
      <c r="Q197" s="189">
        <v>0</v>
      </c>
      <c r="R197" s="189">
        <f>Q197*H197</f>
        <v>0</v>
      </c>
      <c r="S197" s="189">
        <v>0</v>
      </c>
      <c r="T197" s="190">
        <f>S197*H197</f>
        <v>0</v>
      </c>
      <c r="U197" s="38"/>
      <c r="V197" s="38"/>
      <c r="W197" s="38"/>
      <c r="X197" s="38"/>
      <c r="Y197" s="38"/>
      <c r="Z197" s="38"/>
      <c r="AA197" s="38"/>
      <c r="AB197" s="38"/>
      <c r="AC197" s="38"/>
      <c r="AD197" s="38"/>
      <c r="AE197" s="38"/>
      <c r="AR197" s="191" t="s">
        <v>155</v>
      </c>
      <c r="AT197" s="191" t="s">
        <v>150</v>
      </c>
      <c r="AU197" s="191" t="s">
        <v>87</v>
      </c>
      <c r="AY197" s="19" t="s">
        <v>148</v>
      </c>
      <c r="BE197" s="192">
        <f>IF(N197="základní",J197,0)</f>
        <v>0</v>
      </c>
      <c r="BF197" s="192">
        <f>IF(N197="snížená",J197,0)</f>
        <v>0</v>
      </c>
      <c r="BG197" s="192">
        <f>IF(N197="zákl. přenesená",J197,0)</f>
        <v>0</v>
      </c>
      <c r="BH197" s="192">
        <f>IF(N197="sníž. přenesená",J197,0)</f>
        <v>0</v>
      </c>
      <c r="BI197" s="192">
        <f>IF(N197="nulová",J197,0)</f>
        <v>0</v>
      </c>
      <c r="BJ197" s="19" t="s">
        <v>85</v>
      </c>
      <c r="BK197" s="192">
        <f>ROUND(I197*H197,2)</f>
        <v>0</v>
      </c>
      <c r="BL197" s="19" t="s">
        <v>155</v>
      </c>
      <c r="BM197" s="191" t="s">
        <v>362</v>
      </c>
    </row>
    <row r="198" s="2" customFormat="1" ht="16.5" customHeight="1">
      <c r="A198" s="38"/>
      <c r="B198" s="179"/>
      <c r="C198" s="180" t="s">
        <v>273</v>
      </c>
      <c r="D198" s="180" t="s">
        <v>150</v>
      </c>
      <c r="E198" s="181" t="s">
        <v>364</v>
      </c>
      <c r="F198" s="182" t="s">
        <v>365</v>
      </c>
      <c r="G198" s="183" t="s">
        <v>306</v>
      </c>
      <c r="H198" s="184">
        <v>1943.3399999999999</v>
      </c>
      <c r="I198" s="185"/>
      <c r="J198" s="186">
        <f>ROUND(I198*H198,2)</f>
        <v>0</v>
      </c>
      <c r="K198" s="182" t="s">
        <v>154</v>
      </c>
      <c r="L198" s="39"/>
      <c r="M198" s="187" t="s">
        <v>1</v>
      </c>
      <c r="N198" s="188" t="s">
        <v>42</v>
      </c>
      <c r="O198" s="77"/>
      <c r="P198" s="189">
        <f>O198*H198</f>
        <v>0</v>
      </c>
      <c r="Q198" s="189">
        <v>0</v>
      </c>
      <c r="R198" s="189">
        <f>Q198*H198</f>
        <v>0</v>
      </c>
      <c r="S198" s="189">
        <v>0</v>
      </c>
      <c r="T198" s="190">
        <f>S198*H198</f>
        <v>0</v>
      </c>
      <c r="U198" s="38"/>
      <c r="V198" s="38"/>
      <c r="W198" s="38"/>
      <c r="X198" s="38"/>
      <c r="Y198" s="38"/>
      <c r="Z198" s="38"/>
      <c r="AA198" s="38"/>
      <c r="AB198" s="38"/>
      <c r="AC198" s="38"/>
      <c r="AD198" s="38"/>
      <c r="AE198" s="38"/>
      <c r="AR198" s="191" t="s">
        <v>155</v>
      </c>
      <c r="AT198" s="191" t="s">
        <v>150</v>
      </c>
      <c r="AU198" s="191" t="s">
        <v>87</v>
      </c>
      <c r="AY198" s="19" t="s">
        <v>148</v>
      </c>
      <c r="BE198" s="192">
        <f>IF(N198="základní",J198,0)</f>
        <v>0</v>
      </c>
      <c r="BF198" s="192">
        <f>IF(N198="snížená",J198,0)</f>
        <v>0</v>
      </c>
      <c r="BG198" s="192">
        <f>IF(N198="zákl. přenesená",J198,0)</f>
        <v>0</v>
      </c>
      <c r="BH198" s="192">
        <f>IF(N198="sníž. přenesená",J198,0)</f>
        <v>0</v>
      </c>
      <c r="BI198" s="192">
        <f>IF(N198="nulová",J198,0)</f>
        <v>0</v>
      </c>
      <c r="BJ198" s="19" t="s">
        <v>85</v>
      </c>
      <c r="BK198" s="192">
        <f>ROUND(I198*H198,2)</f>
        <v>0</v>
      </c>
      <c r="BL198" s="19" t="s">
        <v>155</v>
      </c>
      <c r="BM198" s="191" t="s">
        <v>366</v>
      </c>
    </row>
    <row r="199" s="13" customFormat="1">
      <c r="A199" s="13"/>
      <c r="B199" s="193"/>
      <c r="C199" s="13"/>
      <c r="D199" s="194" t="s">
        <v>157</v>
      </c>
      <c r="E199" s="13"/>
      <c r="F199" s="196" t="s">
        <v>812</v>
      </c>
      <c r="G199" s="13"/>
      <c r="H199" s="197">
        <v>1943.3399999999999</v>
      </c>
      <c r="I199" s="198"/>
      <c r="J199" s="13"/>
      <c r="K199" s="13"/>
      <c r="L199" s="193"/>
      <c r="M199" s="199"/>
      <c r="N199" s="200"/>
      <c r="O199" s="200"/>
      <c r="P199" s="200"/>
      <c r="Q199" s="200"/>
      <c r="R199" s="200"/>
      <c r="S199" s="200"/>
      <c r="T199" s="201"/>
      <c r="U199" s="13"/>
      <c r="V199" s="13"/>
      <c r="W199" s="13"/>
      <c r="X199" s="13"/>
      <c r="Y199" s="13"/>
      <c r="Z199" s="13"/>
      <c r="AA199" s="13"/>
      <c r="AB199" s="13"/>
      <c r="AC199" s="13"/>
      <c r="AD199" s="13"/>
      <c r="AE199" s="13"/>
      <c r="AT199" s="195" t="s">
        <v>157</v>
      </c>
      <c r="AU199" s="195" t="s">
        <v>87</v>
      </c>
      <c r="AV199" s="13" t="s">
        <v>87</v>
      </c>
      <c r="AW199" s="13" t="s">
        <v>3</v>
      </c>
      <c r="AX199" s="13" t="s">
        <v>85</v>
      </c>
      <c r="AY199" s="195" t="s">
        <v>148</v>
      </c>
    </row>
    <row r="200" s="12" customFormat="1" ht="22.8" customHeight="1">
      <c r="A200" s="12"/>
      <c r="B200" s="166"/>
      <c r="C200" s="12"/>
      <c r="D200" s="167" t="s">
        <v>76</v>
      </c>
      <c r="E200" s="177" t="s">
        <v>372</v>
      </c>
      <c r="F200" s="177" t="s">
        <v>373</v>
      </c>
      <c r="G200" s="12"/>
      <c r="H200" s="12"/>
      <c r="I200" s="169"/>
      <c r="J200" s="178">
        <f>BK200</f>
        <v>0</v>
      </c>
      <c r="K200" s="12"/>
      <c r="L200" s="166"/>
      <c r="M200" s="171"/>
      <c r="N200" s="172"/>
      <c r="O200" s="172"/>
      <c r="P200" s="173">
        <f>SUM(P201:P203)</f>
        <v>0</v>
      </c>
      <c r="Q200" s="172"/>
      <c r="R200" s="173">
        <f>SUM(R201:R203)</f>
        <v>0</v>
      </c>
      <c r="S200" s="172"/>
      <c r="T200" s="174">
        <f>SUM(T201:T203)</f>
        <v>0</v>
      </c>
      <c r="U200" s="12"/>
      <c r="V200" s="12"/>
      <c r="W200" s="12"/>
      <c r="X200" s="12"/>
      <c r="Y200" s="12"/>
      <c r="Z200" s="12"/>
      <c r="AA200" s="12"/>
      <c r="AB200" s="12"/>
      <c r="AC200" s="12"/>
      <c r="AD200" s="12"/>
      <c r="AE200" s="12"/>
      <c r="AR200" s="167" t="s">
        <v>85</v>
      </c>
      <c r="AT200" s="175" t="s">
        <v>76</v>
      </c>
      <c r="AU200" s="175" t="s">
        <v>85</v>
      </c>
      <c r="AY200" s="167" t="s">
        <v>148</v>
      </c>
      <c r="BK200" s="176">
        <f>SUM(BK201:BK203)</f>
        <v>0</v>
      </c>
    </row>
    <row r="201" s="2" customFormat="1" ht="16.5" customHeight="1">
      <c r="A201" s="38"/>
      <c r="B201" s="179"/>
      <c r="C201" s="180" t="s">
        <v>278</v>
      </c>
      <c r="D201" s="180" t="s">
        <v>150</v>
      </c>
      <c r="E201" s="181" t="s">
        <v>813</v>
      </c>
      <c r="F201" s="182" t="s">
        <v>814</v>
      </c>
      <c r="G201" s="183" t="s">
        <v>306</v>
      </c>
      <c r="H201" s="184">
        <v>156.81700000000001</v>
      </c>
      <c r="I201" s="185"/>
      <c r="J201" s="186">
        <f>ROUND(I201*H201,2)</f>
        <v>0</v>
      </c>
      <c r="K201" s="182" t="s">
        <v>212</v>
      </c>
      <c r="L201" s="39"/>
      <c r="M201" s="187" t="s">
        <v>1</v>
      </c>
      <c r="N201" s="188" t="s">
        <v>42</v>
      </c>
      <c r="O201" s="77"/>
      <c r="P201" s="189">
        <f>O201*H201</f>
        <v>0</v>
      </c>
      <c r="Q201" s="189">
        <v>0</v>
      </c>
      <c r="R201" s="189">
        <f>Q201*H201</f>
        <v>0</v>
      </c>
      <c r="S201" s="189">
        <v>0</v>
      </c>
      <c r="T201" s="190">
        <f>S201*H201</f>
        <v>0</v>
      </c>
      <c r="U201" s="38"/>
      <c r="V201" s="38"/>
      <c r="W201" s="38"/>
      <c r="X201" s="38"/>
      <c r="Y201" s="38"/>
      <c r="Z201" s="38"/>
      <c r="AA201" s="38"/>
      <c r="AB201" s="38"/>
      <c r="AC201" s="38"/>
      <c r="AD201" s="38"/>
      <c r="AE201" s="38"/>
      <c r="AR201" s="191" t="s">
        <v>155</v>
      </c>
      <c r="AT201" s="191" t="s">
        <v>150</v>
      </c>
      <c r="AU201" s="191" t="s">
        <v>87</v>
      </c>
      <c r="AY201" s="19" t="s">
        <v>148</v>
      </c>
      <c r="BE201" s="192">
        <f>IF(N201="základní",J201,0)</f>
        <v>0</v>
      </c>
      <c r="BF201" s="192">
        <f>IF(N201="snížená",J201,0)</f>
        <v>0</v>
      </c>
      <c r="BG201" s="192">
        <f>IF(N201="zákl. přenesená",J201,0)</f>
        <v>0</v>
      </c>
      <c r="BH201" s="192">
        <f>IF(N201="sníž. přenesená",J201,0)</f>
        <v>0</v>
      </c>
      <c r="BI201" s="192">
        <f>IF(N201="nulová",J201,0)</f>
        <v>0</v>
      </c>
      <c r="BJ201" s="19" t="s">
        <v>85</v>
      </c>
      <c r="BK201" s="192">
        <f>ROUND(I201*H201,2)</f>
        <v>0</v>
      </c>
      <c r="BL201" s="19" t="s">
        <v>155</v>
      </c>
      <c r="BM201" s="191" t="s">
        <v>377</v>
      </c>
    </row>
    <row r="202" s="2" customFormat="1">
      <c r="A202" s="38"/>
      <c r="B202" s="39"/>
      <c r="C202" s="38"/>
      <c r="D202" s="194" t="s">
        <v>183</v>
      </c>
      <c r="E202" s="38"/>
      <c r="F202" s="210" t="s">
        <v>815</v>
      </c>
      <c r="G202" s="38"/>
      <c r="H202" s="38"/>
      <c r="I202" s="211"/>
      <c r="J202" s="38"/>
      <c r="K202" s="38"/>
      <c r="L202" s="39"/>
      <c r="M202" s="212"/>
      <c r="N202" s="213"/>
      <c r="O202" s="77"/>
      <c r="P202" s="77"/>
      <c r="Q202" s="77"/>
      <c r="R202" s="77"/>
      <c r="S202" s="77"/>
      <c r="T202" s="78"/>
      <c r="U202" s="38"/>
      <c r="V202" s="38"/>
      <c r="W202" s="38"/>
      <c r="X202" s="38"/>
      <c r="Y202" s="38"/>
      <c r="Z202" s="38"/>
      <c r="AA202" s="38"/>
      <c r="AB202" s="38"/>
      <c r="AC202" s="38"/>
      <c r="AD202" s="38"/>
      <c r="AE202" s="38"/>
      <c r="AT202" s="19" t="s">
        <v>183</v>
      </c>
      <c r="AU202" s="19" t="s">
        <v>87</v>
      </c>
    </row>
    <row r="203" s="2" customFormat="1" ht="16.5" customHeight="1">
      <c r="A203" s="38"/>
      <c r="B203" s="179"/>
      <c r="C203" s="180" t="s">
        <v>288</v>
      </c>
      <c r="D203" s="180" t="s">
        <v>150</v>
      </c>
      <c r="E203" s="181" t="s">
        <v>379</v>
      </c>
      <c r="F203" s="182" t="s">
        <v>380</v>
      </c>
      <c r="G203" s="183" t="s">
        <v>306</v>
      </c>
      <c r="H203" s="184">
        <v>156.81700000000001</v>
      </c>
      <c r="I203" s="185"/>
      <c r="J203" s="186">
        <f>ROUND(I203*H203,2)</f>
        <v>0</v>
      </c>
      <c r="K203" s="182" t="s">
        <v>212</v>
      </c>
      <c r="L203" s="39"/>
      <c r="M203" s="187" t="s">
        <v>1</v>
      </c>
      <c r="N203" s="188" t="s">
        <v>42</v>
      </c>
      <c r="O203" s="77"/>
      <c r="P203" s="189">
        <f>O203*H203</f>
        <v>0</v>
      </c>
      <c r="Q203" s="189">
        <v>0</v>
      </c>
      <c r="R203" s="189">
        <f>Q203*H203</f>
        <v>0</v>
      </c>
      <c r="S203" s="189">
        <v>0</v>
      </c>
      <c r="T203" s="190">
        <f>S203*H203</f>
        <v>0</v>
      </c>
      <c r="U203" s="38"/>
      <c r="V203" s="38"/>
      <c r="W203" s="38"/>
      <c r="X203" s="38"/>
      <c r="Y203" s="38"/>
      <c r="Z203" s="38"/>
      <c r="AA203" s="38"/>
      <c r="AB203" s="38"/>
      <c r="AC203" s="38"/>
      <c r="AD203" s="38"/>
      <c r="AE203" s="38"/>
      <c r="AR203" s="191" t="s">
        <v>155</v>
      </c>
      <c r="AT203" s="191" t="s">
        <v>150</v>
      </c>
      <c r="AU203" s="191" t="s">
        <v>87</v>
      </c>
      <c r="AY203" s="19" t="s">
        <v>148</v>
      </c>
      <c r="BE203" s="192">
        <f>IF(N203="základní",J203,0)</f>
        <v>0</v>
      </c>
      <c r="BF203" s="192">
        <f>IF(N203="snížená",J203,0)</f>
        <v>0</v>
      </c>
      <c r="BG203" s="192">
        <f>IF(N203="zákl. přenesená",J203,0)</f>
        <v>0</v>
      </c>
      <c r="BH203" s="192">
        <f>IF(N203="sníž. přenesená",J203,0)</f>
        <v>0</v>
      </c>
      <c r="BI203" s="192">
        <f>IF(N203="nulová",J203,0)</f>
        <v>0</v>
      </c>
      <c r="BJ203" s="19" t="s">
        <v>85</v>
      </c>
      <c r="BK203" s="192">
        <f>ROUND(I203*H203,2)</f>
        <v>0</v>
      </c>
      <c r="BL203" s="19" t="s">
        <v>155</v>
      </c>
      <c r="BM203" s="191" t="s">
        <v>381</v>
      </c>
    </row>
    <row r="204" s="12" customFormat="1" ht="25.92" customHeight="1">
      <c r="A204" s="12"/>
      <c r="B204" s="166"/>
      <c r="C204" s="12"/>
      <c r="D204" s="167" t="s">
        <v>76</v>
      </c>
      <c r="E204" s="168" t="s">
        <v>816</v>
      </c>
      <c r="F204" s="168" t="s">
        <v>817</v>
      </c>
      <c r="G204" s="12"/>
      <c r="H204" s="12"/>
      <c r="I204" s="169"/>
      <c r="J204" s="170">
        <f>BK204</f>
        <v>0</v>
      </c>
      <c r="K204" s="12"/>
      <c r="L204" s="166"/>
      <c r="M204" s="171"/>
      <c r="N204" s="172"/>
      <c r="O204" s="172"/>
      <c r="P204" s="173">
        <f>P205+P240</f>
        <v>0</v>
      </c>
      <c r="Q204" s="172"/>
      <c r="R204" s="173">
        <f>R205+R240</f>
        <v>7.4565000000000001</v>
      </c>
      <c r="S204" s="172"/>
      <c r="T204" s="174">
        <f>T205+T240</f>
        <v>9.7065000000000001</v>
      </c>
      <c r="U204" s="12"/>
      <c r="V204" s="12"/>
      <c r="W204" s="12"/>
      <c r="X204" s="12"/>
      <c r="Y204" s="12"/>
      <c r="Z204" s="12"/>
      <c r="AA204" s="12"/>
      <c r="AB204" s="12"/>
      <c r="AC204" s="12"/>
      <c r="AD204" s="12"/>
      <c r="AE204" s="12"/>
      <c r="AR204" s="167" t="s">
        <v>87</v>
      </c>
      <c r="AT204" s="175" t="s">
        <v>76</v>
      </c>
      <c r="AU204" s="175" t="s">
        <v>77</v>
      </c>
      <c r="AY204" s="167" t="s">
        <v>148</v>
      </c>
      <c r="BK204" s="176">
        <f>BK205+BK240</f>
        <v>0</v>
      </c>
    </row>
    <row r="205" s="12" customFormat="1" ht="22.8" customHeight="1">
      <c r="A205" s="12"/>
      <c r="B205" s="166"/>
      <c r="C205" s="12"/>
      <c r="D205" s="167" t="s">
        <v>76</v>
      </c>
      <c r="E205" s="177" t="s">
        <v>818</v>
      </c>
      <c r="F205" s="177" t="s">
        <v>819</v>
      </c>
      <c r="G205" s="12"/>
      <c r="H205" s="12"/>
      <c r="I205" s="169"/>
      <c r="J205" s="178">
        <f>BK205</f>
        <v>0</v>
      </c>
      <c r="K205" s="12"/>
      <c r="L205" s="166"/>
      <c r="M205" s="171"/>
      <c r="N205" s="172"/>
      <c r="O205" s="172"/>
      <c r="P205" s="173">
        <f>SUM(P206:P239)</f>
        <v>0</v>
      </c>
      <c r="Q205" s="172"/>
      <c r="R205" s="173">
        <f>SUM(R206:R239)</f>
        <v>7.4565000000000001</v>
      </c>
      <c r="S205" s="172"/>
      <c r="T205" s="174">
        <f>SUM(T206:T239)</f>
        <v>7.4565000000000001</v>
      </c>
      <c r="U205" s="12"/>
      <c r="V205" s="12"/>
      <c r="W205" s="12"/>
      <c r="X205" s="12"/>
      <c r="Y205" s="12"/>
      <c r="Z205" s="12"/>
      <c r="AA205" s="12"/>
      <c r="AB205" s="12"/>
      <c r="AC205" s="12"/>
      <c r="AD205" s="12"/>
      <c r="AE205" s="12"/>
      <c r="AR205" s="167" t="s">
        <v>87</v>
      </c>
      <c r="AT205" s="175" t="s">
        <v>76</v>
      </c>
      <c r="AU205" s="175" t="s">
        <v>85</v>
      </c>
      <c r="AY205" s="167" t="s">
        <v>148</v>
      </c>
      <c r="BK205" s="176">
        <f>SUM(BK206:BK239)</f>
        <v>0</v>
      </c>
    </row>
    <row r="206" s="2" customFormat="1" ht="16.5" customHeight="1">
      <c r="A206" s="38"/>
      <c r="B206" s="179"/>
      <c r="C206" s="180" t="s">
        <v>293</v>
      </c>
      <c r="D206" s="180" t="s">
        <v>150</v>
      </c>
      <c r="E206" s="181" t="s">
        <v>820</v>
      </c>
      <c r="F206" s="182" t="s">
        <v>821</v>
      </c>
      <c r="G206" s="183" t="s">
        <v>195</v>
      </c>
      <c r="H206" s="184">
        <v>8.2850000000000001</v>
      </c>
      <c r="I206" s="185"/>
      <c r="J206" s="186">
        <f>ROUND(I206*H206,2)</f>
        <v>0</v>
      </c>
      <c r="K206" s="182" t="s">
        <v>212</v>
      </c>
      <c r="L206" s="39"/>
      <c r="M206" s="187" t="s">
        <v>1</v>
      </c>
      <c r="N206" s="188" t="s">
        <v>42</v>
      </c>
      <c r="O206" s="77"/>
      <c r="P206" s="189">
        <f>O206*H206</f>
        <v>0</v>
      </c>
      <c r="Q206" s="189">
        <v>0.90000000000000002</v>
      </c>
      <c r="R206" s="189">
        <f>Q206*H206</f>
        <v>7.4565000000000001</v>
      </c>
      <c r="S206" s="189">
        <v>0</v>
      </c>
      <c r="T206" s="190">
        <f>S206*H206</f>
        <v>0</v>
      </c>
      <c r="U206" s="38"/>
      <c r="V206" s="38"/>
      <c r="W206" s="38"/>
      <c r="X206" s="38"/>
      <c r="Y206" s="38"/>
      <c r="Z206" s="38"/>
      <c r="AA206" s="38"/>
      <c r="AB206" s="38"/>
      <c r="AC206" s="38"/>
      <c r="AD206" s="38"/>
      <c r="AE206" s="38"/>
      <c r="AR206" s="191" t="s">
        <v>231</v>
      </c>
      <c r="AT206" s="191" t="s">
        <v>150</v>
      </c>
      <c r="AU206" s="191" t="s">
        <v>87</v>
      </c>
      <c r="AY206" s="19" t="s">
        <v>148</v>
      </c>
      <c r="BE206" s="192">
        <f>IF(N206="základní",J206,0)</f>
        <v>0</v>
      </c>
      <c r="BF206" s="192">
        <f>IF(N206="snížená",J206,0)</f>
        <v>0</v>
      </c>
      <c r="BG206" s="192">
        <f>IF(N206="zákl. přenesená",J206,0)</f>
        <v>0</v>
      </c>
      <c r="BH206" s="192">
        <f>IF(N206="sníž. přenesená",J206,0)</f>
        <v>0</v>
      </c>
      <c r="BI206" s="192">
        <f>IF(N206="nulová",J206,0)</f>
        <v>0</v>
      </c>
      <c r="BJ206" s="19" t="s">
        <v>85</v>
      </c>
      <c r="BK206" s="192">
        <f>ROUND(I206*H206,2)</f>
        <v>0</v>
      </c>
      <c r="BL206" s="19" t="s">
        <v>231</v>
      </c>
      <c r="BM206" s="191" t="s">
        <v>822</v>
      </c>
    </row>
    <row r="207" s="2" customFormat="1">
      <c r="A207" s="38"/>
      <c r="B207" s="39"/>
      <c r="C207" s="38"/>
      <c r="D207" s="194" t="s">
        <v>183</v>
      </c>
      <c r="E207" s="38"/>
      <c r="F207" s="210" t="s">
        <v>823</v>
      </c>
      <c r="G207" s="38"/>
      <c r="H207" s="38"/>
      <c r="I207" s="211"/>
      <c r="J207" s="38"/>
      <c r="K207" s="38"/>
      <c r="L207" s="39"/>
      <c r="M207" s="212"/>
      <c r="N207" s="213"/>
      <c r="O207" s="77"/>
      <c r="P207" s="77"/>
      <c r="Q207" s="77"/>
      <c r="R207" s="77"/>
      <c r="S207" s="77"/>
      <c r="T207" s="78"/>
      <c r="U207" s="38"/>
      <c r="V207" s="38"/>
      <c r="W207" s="38"/>
      <c r="X207" s="38"/>
      <c r="Y207" s="38"/>
      <c r="Z207" s="38"/>
      <c r="AA207" s="38"/>
      <c r="AB207" s="38"/>
      <c r="AC207" s="38"/>
      <c r="AD207" s="38"/>
      <c r="AE207" s="38"/>
      <c r="AT207" s="19" t="s">
        <v>183</v>
      </c>
      <c r="AU207" s="19" t="s">
        <v>87</v>
      </c>
    </row>
    <row r="208" s="16" customFormat="1">
      <c r="A208" s="16"/>
      <c r="B208" s="237"/>
      <c r="C208" s="16"/>
      <c r="D208" s="194" t="s">
        <v>157</v>
      </c>
      <c r="E208" s="238" t="s">
        <v>1</v>
      </c>
      <c r="F208" s="239" t="s">
        <v>824</v>
      </c>
      <c r="G208" s="16"/>
      <c r="H208" s="238" t="s">
        <v>1</v>
      </c>
      <c r="I208" s="240"/>
      <c r="J208" s="16"/>
      <c r="K208" s="16"/>
      <c r="L208" s="237"/>
      <c r="M208" s="241"/>
      <c r="N208" s="242"/>
      <c r="O208" s="242"/>
      <c r="P208" s="242"/>
      <c r="Q208" s="242"/>
      <c r="R208" s="242"/>
      <c r="S208" s="242"/>
      <c r="T208" s="243"/>
      <c r="U208" s="16"/>
      <c r="V208" s="16"/>
      <c r="W208" s="16"/>
      <c r="X208" s="16"/>
      <c r="Y208" s="16"/>
      <c r="Z208" s="16"/>
      <c r="AA208" s="16"/>
      <c r="AB208" s="16"/>
      <c r="AC208" s="16"/>
      <c r="AD208" s="16"/>
      <c r="AE208" s="16"/>
      <c r="AT208" s="238" t="s">
        <v>157</v>
      </c>
      <c r="AU208" s="238" t="s">
        <v>87</v>
      </c>
      <c r="AV208" s="16" t="s">
        <v>85</v>
      </c>
      <c r="AW208" s="16" t="s">
        <v>32</v>
      </c>
      <c r="AX208" s="16" t="s">
        <v>77</v>
      </c>
      <c r="AY208" s="238" t="s">
        <v>148</v>
      </c>
    </row>
    <row r="209" s="13" customFormat="1">
      <c r="A209" s="13"/>
      <c r="B209" s="193"/>
      <c r="C209" s="13"/>
      <c r="D209" s="194" t="s">
        <v>157</v>
      </c>
      <c r="E209" s="195" t="s">
        <v>1</v>
      </c>
      <c r="F209" s="196" t="s">
        <v>825</v>
      </c>
      <c r="G209" s="13"/>
      <c r="H209" s="197">
        <v>0.55300000000000005</v>
      </c>
      <c r="I209" s="198"/>
      <c r="J209" s="13"/>
      <c r="K209" s="13"/>
      <c r="L209" s="193"/>
      <c r="M209" s="199"/>
      <c r="N209" s="200"/>
      <c r="O209" s="200"/>
      <c r="P209" s="200"/>
      <c r="Q209" s="200"/>
      <c r="R209" s="200"/>
      <c r="S209" s="200"/>
      <c r="T209" s="201"/>
      <c r="U209" s="13"/>
      <c r="V209" s="13"/>
      <c r="W209" s="13"/>
      <c r="X209" s="13"/>
      <c r="Y209" s="13"/>
      <c r="Z209" s="13"/>
      <c r="AA209" s="13"/>
      <c r="AB209" s="13"/>
      <c r="AC209" s="13"/>
      <c r="AD209" s="13"/>
      <c r="AE209" s="13"/>
      <c r="AT209" s="195" t="s">
        <v>157</v>
      </c>
      <c r="AU209" s="195" t="s">
        <v>87</v>
      </c>
      <c r="AV209" s="13" t="s">
        <v>87</v>
      </c>
      <c r="AW209" s="13" t="s">
        <v>32</v>
      </c>
      <c r="AX209" s="13" t="s">
        <v>77</v>
      </c>
      <c r="AY209" s="195" t="s">
        <v>148</v>
      </c>
    </row>
    <row r="210" s="13" customFormat="1">
      <c r="A210" s="13"/>
      <c r="B210" s="193"/>
      <c r="C210" s="13"/>
      <c r="D210" s="194" t="s">
        <v>157</v>
      </c>
      <c r="E210" s="195" t="s">
        <v>1</v>
      </c>
      <c r="F210" s="196" t="s">
        <v>826</v>
      </c>
      <c r="G210" s="13"/>
      <c r="H210" s="197">
        <v>1.5600000000000001</v>
      </c>
      <c r="I210" s="198"/>
      <c r="J210" s="13"/>
      <c r="K210" s="13"/>
      <c r="L210" s="193"/>
      <c r="M210" s="199"/>
      <c r="N210" s="200"/>
      <c r="O210" s="200"/>
      <c r="P210" s="200"/>
      <c r="Q210" s="200"/>
      <c r="R210" s="200"/>
      <c r="S210" s="200"/>
      <c r="T210" s="201"/>
      <c r="U210" s="13"/>
      <c r="V210" s="13"/>
      <c r="W210" s="13"/>
      <c r="X210" s="13"/>
      <c r="Y210" s="13"/>
      <c r="Z210" s="13"/>
      <c r="AA210" s="13"/>
      <c r="AB210" s="13"/>
      <c r="AC210" s="13"/>
      <c r="AD210" s="13"/>
      <c r="AE210" s="13"/>
      <c r="AT210" s="195" t="s">
        <v>157</v>
      </c>
      <c r="AU210" s="195" t="s">
        <v>87</v>
      </c>
      <c r="AV210" s="13" t="s">
        <v>87</v>
      </c>
      <c r="AW210" s="13" t="s">
        <v>32</v>
      </c>
      <c r="AX210" s="13" t="s">
        <v>77</v>
      </c>
      <c r="AY210" s="195" t="s">
        <v>148</v>
      </c>
    </row>
    <row r="211" s="13" customFormat="1">
      <c r="A211" s="13"/>
      <c r="B211" s="193"/>
      <c r="C211" s="13"/>
      <c r="D211" s="194" t="s">
        <v>157</v>
      </c>
      <c r="E211" s="195" t="s">
        <v>1</v>
      </c>
      <c r="F211" s="196" t="s">
        <v>827</v>
      </c>
      <c r="G211" s="13"/>
      <c r="H211" s="197">
        <v>0.80500000000000005</v>
      </c>
      <c r="I211" s="198"/>
      <c r="J211" s="13"/>
      <c r="K211" s="13"/>
      <c r="L211" s="193"/>
      <c r="M211" s="199"/>
      <c r="N211" s="200"/>
      <c r="O211" s="200"/>
      <c r="P211" s="200"/>
      <c r="Q211" s="200"/>
      <c r="R211" s="200"/>
      <c r="S211" s="200"/>
      <c r="T211" s="201"/>
      <c r="U211" s="13"/>
      <c r="V211" s="13"/>
      <c r="W211" s="13"/>
      <c r="X211" s="13"/>
      <c r="Y211" s="13"/>
      <c r="Z211" s="13"/>
      <c r="AA211" s="13"/>
      <c r="AB211" s="13"/>
      <c r="AC211" s="13"/>
      <c r="AD211" s="13"/>
      <c r="AE211" s="13"/>
      <c r="AT211" s="195" t="s">
        <v>157</v>
      </c>
      <c r="AU211" s="195" t="s">
        <v>87</v>
      </c>
      <c r="AV211" s="13" t="s">
        <v>87</v>
      </c>
      <c r="AW211" s="13" t="s">
        <v>32</v>
      </c>
      <c r="AX211" s="13" t="s">
        <v>77</v>
      </c>
      <c r="AY211" s="195" t="s">
        <v>148</v>
      </c>
    </row>
    <row r="212" s="13" customFormat="1">
      <c r="A212" s="13"/>
      <c r="B212" s="193"/>
      <c r="C212" s="13"/>
      <c r="D212" s="194" t="s">
        <v>157</v>
      </c>
      <c r="E212" s="195" t="s">
        <v>1</v>
      </c>
      <c r="F212" s="196" t="s">
        <v>828</v>
      </c>
      <c r="G212" s="13"/>
      <c r="H212" s="197">
        <v>0.73799999999999999</v>
      </c>
      <c r="I212" s="198"/>
      <c r="J212" s="13"/>
      <c r="K212" s="13"/>
      <c r="L212" s="193"/>
      <c r="M212" s="199"/>
      <c r="N212" s="200"/>
      <c r="O212" s="200"/>
      <c r="P212" s="200"/>
      <c r="Q212" s="200"/>
      <c r="R212" s="200"/>
      <c r="S212" s="200"/>
      <c r="T212" s="201"/>
      <c r="U212" s="13"/>
      <c r="V212" s="13"/>
      <c r="W212" s="13"/>
      <c r="X212" s="13"/>
      <c r="Y212" s="13"/>
      <c r="Z212" s="13"/>
      <c r="AA212" s="13"/>
      <c r="AB212" s="13"/>
      <c r="AC212" s="13"/>
      <c r="AD212" s="13"/>
      <c r="AE212" s="13"/>
      <c r="AT212" s="195" t="s">
        <v>157</v>
      </c>
      <c r="AU212" s="195" t="s">
        <v>87</v>
      </c>
      <c r="AV212" s="13" t="s">
        <v>87</v>
      </c>
      <c r="AW212" s="13" t="s">
        <v>32</v>
      </c>
      <c r="AX212" s="13" t="s">
        <v>77</v>
      </c>
      <c r="AY212" s="195" t="s">
        <v>148</v>
      </c>
    </row>
    <row r="213" s="13" customFormat="1">
      <c r="A213" s="13"/>
      <c r="B213" s="193"/>
      <c r="C213" s="13"/>
      <c r="D213" s="194" t="s">
        <v>157</v>
      </c>
      <c r="E213" s="195" t="s">
        <v>1</v>
      </c>
      <c r="F213" s="196" t="s">
        <v>829</v>
      </c>
      <c r="G213" s="13"/>
      <c r="H213" s="197">
        <v>0.89700000000000002</v>
      </c>
      <c r="I213" s="198"/>
      <c r="J213" s="13"/>
      <c r="K213" s="13"/>
      <c r="L213" s="193"/>
      <c r="M213" s="199"/>
      <c r="N213" s="200"/>
      <c r="O213" s="200"/>
      <c r="P213" s="200"/>
      <c r="Q213" s="200"/>
      <c r="R213" s="200"/>
      <c r="S213" s="200"/>
      <c r="T213" s="201"/>
      <c r="U213" s="13"/>
      <c r="V213" s="13"/>
      <c r="W213" s="13"/>
      <c r="X213" s="13"/>
      <c r="Y213" s="13"/>
      <c r="Z213" s="13"/>
      <c r="AA213" s="13"/>
      <c r="AB213" s="13"/>
      <c r="AC213" s="13"/>
      <c r="AD213" s="13"/>
      <c r="AE213" s="13"/>
      <c r="AT213" s="195" t="s">
        <v>157</v>
      </c>
      <c r="AU213" s="195" t="s">
        <v>87</v>
      </c>
      <c r="AV213" s="13" t="s">
        <v>87</v>
      </c>
      <c r="AW213" s="13" t="s">
        <v>32</v>
      </c>
      <c r="AX213" s="13" t="s">
        <v>77</v>
      </c>
      <c r="AY213" s="195" t="s">
        <v>148</v>
      </c>
    </row>
    <row r="214" s="13" customFormat="1">
      <c r="A214" s="13"/>
      <c r="B214" s="193"/>
      <c r="C214" s="13"/>
      <c r="D214" s="194" t="s">
        <v>157</v>
      </c>
      <c r="E214" s="195" t="s">
        <v>1</v>
      </c>
      <c r="F214" s="196" t="s">
        <v>830</v>
      </c>
      <c r="G214" s="13"/>
      <c r="H214" s="197">
        <v>0.17000000000000001</v>
      </c>
      <c r="I214" s="198"/>
      <c r="J214" s="13"/>
      <c r="K214" s="13"/>
      <c r="L214" s="193"/>
      <c r="M214" s="199"/>
      <c r="N214" s="200"/>
      <c r="O214" s="200"/>
      <c r="P214" s="200"/>
      <c r="Q214" s="200"/>
      <c r="R214" s="200"/>
      <c r="S214" s="200"/>
      <c r="T214" s="201"/>
      <c r="U214" s="13"/>
      <c r="V214" s="13"/>
      <c r="W214" s="13"/>
      <c r="X214" s="13"/>
      <c r="Y214" s="13"/>
      <c r="Z214" s="13"/>
      <c r="AA214" s="13"/>
      <c r="AB214" s="13"/>
      <c r="AC214" s="13"/>
      <c r="AD214" s="13"/>
      <c r="AE214" s="13"/>
      <c r="AT214" s="195" t="s">
        <v>157</v>
      </c>
      <c r="AU214" s="195" t="s">
        <v>87</v>
      </c>
      <c r="AV214" s="13" t="s">
        <v>87</v>
      </c>
      <c r="AW214" s="13" t="s">
        <v>32</v>
      </c>
      <c r="AX214" s="13" t="s">
        <v>77</v>
      </c>
      <c r="AY214" s="195" t="s">
        <v>148</v>
      </c>
    </row>
    <row r="215" s="13" customFormat="1">
      <c r="A215" s="13"/>
      <c r="B215" s="193"/>
      <c r="C215" s="13"/>
      <c r="D215" s="194" t="s">
        <v>157</v>
      </c>
      <c r="E215" s="195" t="s">
        <v>1</v>
      </c>
      <c r="F215" s="196" t="s">
        <v>831</v>
      </c>
      <c r="G215" s="13"/>
      <c r="H215" s="197">
        <v>0.067000000000000004</v>
      </c>
      <c r="I215" s="198"/>
      <c r="J215" s="13"/>
      <c r="K215" s="13"/>
      <c r="L215" s="193"/>
      <c r="M215" s="199"/>
      <c r="N215" s="200"/>
      <c r="O215" s="200"/>
      <c r="P215" s="200"/>
      <c r="Q215" s="200"/>
      <c r="R215" s="200"/>
      <c r="S215" s="200"/>
      <c r="T215" s="201"/>
      <c r="U215" s="13"/>
      <c r="V215" s="13"/>
      <c r="W215" s="13"/>
      <c r="X215" s="13"/>
      <c r="Y215" s="13"/>
      <c r="Z215" s="13"/>
      <c r="AA215" s="13"/>
      <c r="AB215" s="13"/>
      <c r="AC215" s="13"/>
      <c r="AD215" s="13"/>
      <c r="AE215" s="13"/>
      <c r="AT215" s="195" t="s">
        <v>157</v>
      </c>
      <c r="AU215" s="195" t="s">
        <v>87</v>
      </c>
      <c r="AV215" s="13" t="s">
        <v>87</v>
      </c>
      <c r="AW215" s="13" t="s">
        <v>32</v>
      </c>
      <c r="AX215" s="13" t="s">
        <v>77</v>
      </c>
      <c r="AY215" s="195" t="s">
        <v>148</v>
      </c>
    </row>
    <row r="216" s="13" customFormat="1">
      <c r="A216" s="13"/>
      <c r="B216" s="193"/>
      <c r="C216" s="13"/>
      <c r="D216" s="194" t="s">
        <v>157</v>
      </c>
      <c r="E216" s="195" t="s">
        <v>1</v>
      </c>
      <c r="F216" s="196" t="s">
        <v>832</v>
      </c>
      <c r="G216" s="13"/>
      <c r="H216" s="197">
        <v>0.053999999999999999</v>
      </c>
      <c r="I216" s="198"/>
      <c r="J216" s="13"/>
      <c r="K216" s="13"/>
      <c r="L216" s="193"/>
      <c r="M216" s="199"/>
      <c r="N216" s="200"/>
      <c r="O216" s="200"/>
      <c r="P216" s="200"/>
      <c r="Q216" s="200"/>
      <c r="R216" s="200"/>
      <c r="S216" s="200"/>
      <c r="T216" s="201"/>
      <c r="U216" s="13"/>
      <c r="V216" s="13"/>
      <c r="W216" s="13"/>
      <c r="X216" s="13"/>
      <c r="Y216" s="13"/>
      <c r="Z216" s="13"/>
      <c r="AA216" s="13"/>
      <c r="AB216" s="13"/>
      <c r="AC216" s="13"/>
      <c r="AD216" s="13"/>
      <c r="AE216" s="13"/>
      <c r="AT216" s="195" t="s">
        <v>157</v>
      </c>
      <c r="AU216" s="195" t="s">
        <v>87</v>
      </c>
      <c r="AV216" s="13" t="s">
        <v>87</v>
      </c>
      <c r="AW216" s="13" t="s">
        <v>32</v>
      </c>
      <c r="AX216" s="13" t="s">
        <v>77</v>
      </c>
      <c r="AY216" s="195" t="s">
        <v>148</v>
      </c>
    </row>
    <row r="217" s="13" customFormat="1">
      <c r="A217" s="13"/>
      <c r="B217" s="193"/>
      <c r="C217" s="13"/>
      <c r="D217" s="194" t="s">
        <v>157</v>
      </c>
      <c r="E217" s="195" t="s">
        <v>1</v>
      </c>
      <c r="F217" s="196" t="s">
        <v>833</v>
      </c>
      <c r="G217" s="13"/>
      <c r="H217" s="197">
        <v>0.504</v>
      </c>
      <c r="I217" s="198"/>
      <c r="J217" s="13"/>
      <c r="K217" s="13"/>
      <c r="L217" s="193"/>
      <c r="M217" s="199"/>
      <c r="N217" s="200"/>
      <c r="O217" s="200"/>
      <c r="P217" s="200"/>
      <c r="Q217" s="200"/>
      <c r="R217" s="200"/>
      <c r="S217" s="200"/>
      <c r="T217" s="201"/>
      <c r="U217" s="13"/>
      <c r="V217" s="13"/>
      <c r="W217" s="13"/>
      <c r="X217" s="13"/>
      <c r="Y217" s="13"/>
      <c r="Z217" s="13"/>
      <c r="AA217" s="13"/>
      <c r="AB217" s="13"/>
      <c r="AC217" s="13"/>
      <c r="AD217" s="13"/>
      <c r="AE217" s="13"/>
      <c r="AT217" s="195" t="s">
        <v>157</v>
      </c>
      <c r="AU217" s="195" t="s">
        <v>87</v>
      </c>
      <c r="AV217" s="13" t="s">
        <v>87</v>
      </c>
      <c r="AW217" s="13" t="s">
        <v>32</v>
      </c>
      <c r="AX217" s="13" t="s">
        <v>77</v>
      </c>
      <c r="AY217" s="195" t="s">
        <v>148</v>
      </c>
    </row>
    <row r="218" s="13" customFormat="1">
      <c r="A218" s="13"/>
      <c r="B218" s="193"/>
      <c r="C218" s="13"/>
      <c r="D218" s="194" t="s">
        <v>157</v>
      </c>
      <c r="E218" s="195" t="s">
        <v>1</v>
      </c>
      <c r="F218" s="196" t="s">
        <v>834</v>
      </c>
      <c r="G218" s="13"/>
      <c r="H218" s="197">
        <v>0.53500000000000003</v>
      </c>
      <c r="I218" s="198"/>
      <c r="J218" s="13"/>
      <c r="K218" s="13"/>
      <c r="L218" s="193"/>
      <c r="M218" s="199"/>
      <c r="N218" s="200"/>
      <c r="O218" s="200"/>
      <c r="P218" s="200"/>
      <c r="Q218" s="200"/>
      <c r="R218" s="200"/>
      <c r="S218" s="200"/>
      <c r="T218" s="201"/>
      <c r="U218" s="13"/>
      <c r="V218" s="13"/>
      <c r="W218" s="13"/>
      <c r="X218" s="13"/>
      <c r="Y218" s="13"/>
      <c r="Z218" s="13"/>
      <c r="AA218" s="13"/>
      <c r="AB218" s="13"/>
      <c r="AC218" s="13"/>
      <c r="AD218" s="13"/>
      <c r="AE218" s="13"/>
      <c r="AT218" s="195" t="s">
        <v>157</v>
      </c>
      <c r="AU218" s="195" t="s">
        <v>87</v>
      </c>
      <c r="AV218" s="13" t="s">
        <v>87</v>
      </c>
      <c r="AW218" s="13" t="s">
        <v>32</v>
      </c>
      <c r="AX218" s="13" t="s">
        <v>77</v>
      </c>
      <c r="AY218" s="195" t="s">
        <v>148</v>
      </c>
    </row>
    <row r="219" s="13" customFormat="1">
      <c r="A219" s="13"/>
      <c r="B219" s="193"/>
      <c r="C219" s="13"/>
      <c r="D219" s="194" t="s">
        <v>157</v>
      </c>
      <c r="E219" s="195" t="s">
        <v>1</v>
      </c>
      <c r="F219" s="196" t="s">
        <v>835</v>
      </c>
      <c r="G219" s="13"/>
      <c r="H219" s="197">
        <v>1.321</v>
      </c>
      <c r="I219" s="198"/>
      <c r="J219" s="13"/>
      <c r="K219" s="13"/>
      <c r="L219" s="193"/>
      <c r="M219" s="199"/>
      <c r="N219" s="200"/>
      <c r="O219" s="200"/>
      <c r="P219" s="200"/>
      <c r="Q219" s="200"/>
      <c r="R219" s="200"/>
      <c r="S219" s="200"/>
      <c r="T219" s="201"/>
      <c r="U219" s="13"/>
      <c r="V219" s="13"/>
      <c r="W219" s="13"/>
      <c r="X219" s="13"/>
      <c r="Y219" s="13"/>
      <c r="Z219" s="13"/>
      <c r="AA219" s="13"/>
      <c r="AB219" s="13"/>
      <c r="AC219" s="13"/>
      <c r="AD219" s="13"/>
      <c r="AE219" s="13"/>
      <c r="AT219" s="195" t="s">
        <v>157</v>
      </c>
      <c r="AU219" s="195" t="s">
        <v>87</v>
      </c>
      <c r="AV219" s="13" t="s">
        <v>87</v>
      </c>
      <c r="AW219" s="13" t="s">
        <v>32</v>
      </c>
      <c r="AX219" s="13" t="s">
        <v>77</v>
      </c>
      <c r="AY219" s="195" t="s">
        <v>148</v>
      </c>
    </row>
    <row r="220" s="15" customFormat="1">
      <c r="A220" s="15"/>
      <c r="B220" s="224"/>
      <c r="C220" s="15"/>
      <c r="D220" s="194" t="s">
        <v>157</v>
      </c>
      <c r="E220" s="225" t="s">
        <v>1</v>
      </c>
      <c r="F220" s="226" t="s">
        <v>284</v>
      </c>
      <c r="G220" s="15"/>
      <c r="H220" s="227">
        <v>7.2040000000000006</v>
      </c>
      <c r="I220" s="228"/>
      <c r="J220" s="15"/>
      <c r="K220" s="15"/>
      <c r="L220" s="224"/>
      <c r="M220" s="229"/>
      <c r="N220" s="230"/>
      <c r="O220" s="230"/>
      <c r="P220" s="230"/>
      <c r="Q220" s="230"/>
      <c r="R220" s="230"/>
      <c r="S220" s="230"/>
      <c r="T220" s="231"/>
      <c r="U220" s="15"/>
      <c r="V220" s="15"/>
      <c r="W220" s="15"/>
      <c r="X220" s="15"/>
      <c r="Y220" s="15"/>
      <c r="Z220" s="15"/>
      <c r="AA220" s="15"/>
      <c r="AB220" s="15"/>
      <c r="AC220" s="15"/>
      <c r="AD220" s="15"/>
      <c r="AE220" s="15"/>
      <c r="AT220" s="225" t="s">
        <v>157</v>
      </c>
      <c r="AU220" s="225" t="s">
        <v>87</v>
      </c>
      <c r="AV220" s="15" t="s">
        <v>163</v>
      </c>
      <c r="AW220" s="15" t="s">
        <v>32</v>
      </c>
      <c r="AX220" s="15" t="s">
        <v>77</v>
      </c>
      <c r="AY220" s="225" t="s">
        <v>148</v>
      </c>
    </row>
    <row r="221" s="13" customFormat="1">
      <c r="A221" s="13"/>
      <c r="B221" s="193"/>
      <c r="C221" s="13"/>
      <c r="D221" s="194" t="s">
        <v>157</v>
      </c>
      <c r="E221" s="195" t="s">
        <v>1</v>
      </c>
      <c r="F221" s="196" t="s">
        <v>836</v>
      </c>
      <c r="G221" s="13"/>
      <c r="H221" s="197">
        <v>1.081</v>
      </c>
      <c r="I221" s="198"/>
      <c r="J221" s="13"/>
      <c r="K221" s="13"/>
      <c r="L221" s="193"/>
      <c r="M221" s="199"/>
      <c r="N221" s="200"/>
      <c r="O221" s="200"/>
      <c r="P221" s="200"/>
      <c r="Q221" s="200"/>
      <c r="R221" s="200"/>
      <c r="S221" s="200"/>
      <c r="T221" s="201"/>
      <c r="U221" s="13"/>
      <c r="V221" s="13"/>
      <c r="W221" s="13"/>
      <c r="X221" s="13"/>
      <c r="Y221" s="13"/>
      <c r="Z221" s="13"/>
      <c r="AA221" s="13"/>
      <c r="AB221" s="13"/>
      <c r="AC221" s="13"/>
      <c r="AD221" s="13"/>
      <c r="AE221" s="13"/>
      <c r="AT221" s="195" t="s">
        <v>157</v>
      </c>
      <c r="AU221" s="195" t="s">
        <v>87</v>
      </c>
      <c r="AV221" s="13" t="s">
        <v>87</v>
      </c>
      <c r="AW221" s="13" t="s">
        <v>32</v>
      </c>
      <c r="AX221" s="13" t="s">
        <v>77</v>
      </c>
      <c r="AY221" s="195" t="s">
        <v>148</v>
      </c>
    </row>
    <row r="222" s="14" customFormat="1">
      <c r="A222" s="14"/>
      <c r="B222" s="202"/>
      <c r="C222" s="14"/>
      <c r="D222" s="194" t="s">
        <v>157</v>
      </c>
      <c r="E222" s="203" t="s">
        <v>1</v>
      </c>
      <c r="F222" s="204" t="s">
        <v>159</v>
      </c>
      <c r="G222" s="14"/>
      <c r="H222" s="205">
        <v>8.2850000000000001</v>
      </c>
      <c r="I222" s="206"/>
      <c r="J222" s="14"/>
      <c r="K222" s="14"/>
      <c r="L222" s="202"/>
      <c r="M222" s="207"/>
      <c r="N222" s="208"/>
      <c r="O222" s="208"/>
      <c r="P222" s="208"/>
      <c r="Q222" s="208"/>
      <c r="R222" s="208"/>
      <c r="S222" s="208"/>
      <c r="T222" s="209"/>
      <c r="U222" s="14"/>
      <c r="V222" s="14"/>
      <c r="W222" s="14"/>
      <c r="X222" s="14"/>
      <c r="Y222" s="14"/>
      <c r="Z222" s="14"/>
      <c r="AA222" s="14"/>
      <c r="AB222" s="14"/>
      <c r="AC222" s="14"/>
      <c r="AD222" s="14"/>
      <c r="AE222" s="14"/>
      <c r="AT222" s="203" t="s">
        <v>157</v>
      </c>
      <c r="AU222" s="203" t="s">
        <v>87</v>
      </c>
      <c r="AV222" s="14" t="s">
        <v>155</v>
      </c>
      <c r="AW222" s="14" t="s">
        <v>32</v>
      </c>
      <c r="AX222" s="14" t="s">
        <v>85</v>
      </c>
      <c r="AY222" s="203" t="s">
        <v>148</v>
      </c>
    </row>
    <row r="223" s="2" customFormat="1" ht="16.5" customHeight="1">
      <c r="A223" s="38"/>
      <c r="B223" s="179"/>
      <c r="C223" s="180" t="s">
        <v>298</v>
      </c>
      <c r="D223" s="180" t="s">
        <v>150</v>
      </c>
      <c r="E223" s="181" t="s">
        <v>837</v>
      </c>
      <c r="F223" s="182" t="s">
        <v>838</v>
      </c>
      <c r="G223" s="183" t="s">
        <v>195</v>
      </c>
      <c r="H223" s="184">
        <v>8.2850000000000001</v>
      </c>
      <c r="I223" s="185"/>
      <c r="J223" s="186">
        <f>ROUND(I223*H223,2)</f>
        <v>0</v>
      </c>
      <c r="K223" s="182" t="s">
        <v>212</v>
      </c>
      <c r="L223" s="39"/>
      <c r="M223" s="187" t="s">
        <v>1</v>
      </c>
      <c r="N223" s="188" t="s">
        <v>42</v>
      </c>
      <c r="O223" s="77"/>
      <c r="P223" s="189">
        <f>O223*H223</f>
        <v>0</v>
      </c>
      <c r="Q223" s="189">
        <v>0</v>
      </c>
      <c r="R223" s="189">
        <f>Q223*H223</f>
        <v>0</v>
      </c>
      <c r="S223" s="189">
        <v>0.90000000000000002</v>
      </c>
      <c r="T223" s="190">
        <f>S223*H223</f>
        <v>7.4565000000000001</v>
      </c>
      <c r="U223" s="38"/>
      <c r="V223" s="38"/>
      <c r="W223" s="38"/>
      <c r="X223" s="38"/>
      <c r="Y223" s="38"/>
      <c r="Z223" s="38"/>
      <c r="AA223" s="38"/>
      <c r="AB223" s="38"/>
      <c r="AC223" s="38"/>
      <c r="AD223" s="38"/>
      <c r="AE223" s="38"/>
      <c r="AR223" s="191" t="s">
        <v>231</v>
      </c>
      <c r="AT223" s="191" t="s">
        <v>150</v>
      </c>
      <c r="AU223" s="191" t="s">
        <v>87</v>
      </c>
      <c r="AY223" s="19" t="s">
        <v>148</v>
      </c>
      <c r="BE223" s="192">
        <f>IF(N223="základní",J223,0)</f>
        <v>0</v>
      </c>
      <c r="BF223" s="192">
        <f>IF(N223="snížená",J223,0)</f>
        <v>0</v>
      </c>
      <c r="BG223" s="192">
        <f>IF(N223="zákl. přenesená",J223,0)</f>
        <v>0</v>
      </c>
      <c r="BH223" s="192">
        <f>IF(N223="sníž. přenesená",J223,0)</f>
        <v>0</v>
      </c>
      <c r="BI223" s="192">
        <f>IF(N223="nulová",J223,0)</f>
        <v>0</v>
      </c>
      <c r="BJ223" s="19" t="s">
        <v>85</v>
      </c>
      <c r="BK223" s="192">
        <f>ROUND(I223*H223,2)</f>
        <v>0</v>
      </c>
      <c r="BL223" s="19" t="s">
        <v>231</v>
      </c>
      <c r="BM223" s="191" t="s">
        <v>839</v>
      </c>
    </row>
    <row r="224" s="2" customFormat="1">
      <c r="A224" s="38"/>
      <c r="B224" s="39"/>
      <c r="C224" s="38"/>
      <c r="D224" s="194" t="s">
        <v>183</v>
      </c>
      <c r="E224" s="38"/>
      <c r="F224" s="210" t="s">
        <v>840</v>
      </c>
      <c r="G224" s="38"/>
      <c r="H224" s="38"/>
      <c r="I224" s="211"/>
      <c r="J224" s="38"/>
      <c r="K224" s="38"/>
      <c r="L224" s="39"/>
      <c r="M224" s="212"/>
      <c r="N224" s="213"/>
      <c r="O224" s="77"/>
      <c r="P224" s="77"/>
      <c r="Q224" s="77"/>
      <c r="R224" s="77"/>
      <c r="S224" s="77"/>
      <c r="T224" s="78"/>
      <c r="U224" s="38"/>
      <c r="V224" s="38"/>
      <c r="W224" s="38"/>
      <c r="X224" s="38"/>
      <c r="Y224" s="38"/>
      <c r="Z224" s="38"/>
      <c r="AA224" s="38"/>
      <c r="AB224" s="38"/>
      <c r="AC224" s="38"/>
      <c r="AD224" s="38"/>
      <c r="AE224" s="38"/>
      <c r="AT224" s="19" t="s">
        <v>183</v>
      </c>
      <c r="AU224" s="19" t="s">
        <v>87</v>
      </c>
    </row>
    <row r="225" s="16" customFormat="1">
      <c r="A225" s="16"/>
      <c r="B225" s="237"/>
      <c r="C225" s="16"/>
      <c r="D225" s="194" t="s">
        <v>157</v>
      </c>
      <c r="E225" s="238" t="s">
        <v>1</v>
      </c>
      <c r="F225" s="239" t="s">
        <v>824</v>
      </c>
      <c r="G225" s="16"/>
      <c r="H225" s="238" t="s">
        <v>1</v>
      </c>
      <c r="I225" s="240"/>
      <c r="J225" s="16"/>
      <c r="K225" s="16"/>
      <c r="L225" s="237"/>
      <c r="M225" s="241"/>
      <c r="N225" s="242"/>
      <c r="O225" s="242"/>
      <c r="P225" s="242"/>
      <c r="Q225" s="242"/>
      <c r="R225" s="242"/>
      <c r="S225" s="242"/>
      <c r="T225" s="243"/>
      <c r="U225" s="16"/>
      <c r="V225" s="16"/>
      <c r="W225" s="16"/>
      <c r="X225" s="16"/>
      <c r="Y225" s="16"/>
      <c r="Z225" s="16"/>
      <c r="AA225" s="16"/>
      <c r="AB225" s="16"/>
      <c r="AC225" s="16"/>
      <c r="AD225" s="16"/>
      <c r="AE225" s="16"/>
      <c r="AT225" s="238" t="s">
        <v>157</v>
      </c>
      <c r="AU225" s="238" t="s">
        <v>87</v>
      </c>
      <c r="AV225" s="16" t="s">
        <v>85</v>
      </c>
      <c r="AW225" s="16" t="s">
        <v>32</v>
      </c>
      <c r="AX225" s="16" t="s">
        <v>77</v>
      </c>
      <c r="AY225" s="238" t="s">
        <v>148</v>
      </c>
    </row>
    <row r="226" s="13" customFormat="1">
      <c r="A226" s="13"/>
      <c r="B226" s="193"/>
      <c r="C226" s="13"/>
      <c r="D226" s="194" t="s">
        <v>157</v>
      </c>
      <c r="E226" s="195" t="s">
        <v>1</v>
      </c>
      <c r="F226" s="196" t="s">
        <v>825</v>
      </c>
      <c r="G226" s="13"/>
      <c r="H226" s="197">
        <v>0.55300000000000005</v>
      </c>
      <c r="I226" s="198"/>
      <c r="J226" s="13"/>
      <c r="K226" s="13"/>
      <c r="L226" s="193"/>
      <c r="M226" s="199"/>
      <c r="N226" s="200"/>
      <c r="O226" s="200"/>
      <c r="P226" s="200"/>
      <c r="Q226" s="200"/>
      <c r="R226" s="200"/>
      <c r="S226" s="200"/>
      <c r="T226" s="201"/>
      <c r="U226" s="13"/>
      <c r="V226" s="13"/>
      <c r="W226" s="13"/>
      <c r="X226" s="13"/>
      <c r="Y226" s="13"/>
      <c r="Z226" s="13"/>
      <c r="AA226" s="13"/>
      <c r="AB226" s="13"/>
      <c r="AC226" s="13"/>
      <c r="AD226" s="13"/>
      <c r="AE226" s="13"/>
      <c r="AT226" s="195" t="s">
        <v>157</v>
      </c>
      <c r="AU226" s="195" t="s">
        <v>87</v>
      </c>
      <c r="AV226" s="13" t="s">
        <v>87</v>
      </c>
      <c r="AW226" s="13" t="s">
        <v>32</v>
      </c>
      <c r="AX226" s="13" t="s">
        <v>77</v>
      </c>
      <c r="AY226" s="195" t="s">
        <v>148</v>
      </c>
    </row>
    <row r="227" s="13" customFormat="1">
      <c r="A227" s="13"/>
      <c r="B227" s="193"/>
      <c r="C227" s="13"/>
      <c r="D227" s="194" t="s">
        <v>157</v>
      </c>
      <c r="E227" s="195" t="s">
        <v>1</v>
      </c>
      <c r="F227" s="196" t="s">
        <v>826</v>
      </c>
      <c r="G227" s="13"/>
      <c r="H227" s="197">
        <v>1.5600000000000001</v>
      </c>
      <c r="I227" s="198"/>
      <c r="J227" s="13"/>
      <c r="K227" s="13"/>
      <c r="L227" s="193"/>
      <c r="M227" s="199"/>
      <c r="N227" s="200"/>
      <c r="O227" s="200"/>
      <c r="P227" s="200"/>
      <c r="Q227" s="200"/>
      <c r="R227" s="200"/>
      <c r="S227" s="200"/>
      <c r="T227" s="201"/>
      <c r="U227" s="13"/>
      <c r="V227" s="13"/>
      <c r="W227" s="13"/>
      <c r="X227" s="13"/>
      <c r="Y227" s="13"/>
      <c r="Z227" s="13"/>
      <c r="AA227" s="13"/>
      <c r="AB227" s="13"/>
      <c r="AC227" s="13"/>
      <c r="AD227" s="13"/>
      <c r="AE227" s="13"/>
      <c r="AT227" s="195" t="s">
        <v>157</v>
      </c>
      <c r="AU227" s="195" t="s">
        <v>87</v>
      </c>
      <c r="AV227" s="13" t="s">
        <v>87</v>
      </c>
      <c r="AW227" s="13" t="s">
        <v>32</v>
      </c>
      <c r="AX227" s="13" t="s">
        <v>77</v>
      </c>
      <c r="AY227" s="195" t="s">
        <v>148</v>
      </c>
    </row>
    <row r="228" s="13" customFormat="1">
      <c r="A228" s="13"/>
      <c r="B228" s="193"/>
      <c r="C228" s="13"/>
      <c r="D228" s="194" t="s">
        <v>157</v>
      </c>
      <c r="E228" s="195" t="s">
        <v>1</v>
      </c>
      <c r="F228" s="196" t="s">
        <v>827</v>
      </c>
      <c r="G228" s="13"/>
      <c r="H228" s="197">
        <v>0.80500000000000005</v>
      </c>
      <c r="I228" s="198"/>
      <c r="J228" s="13"/>
      <c r="K228" s="13"/>
      <c r="L228" s="193"/>
      <c r="M228" s="199"/>
      <c r="N228" s="200"/>
      <c r="O228" s="200"/>
      <c r="P228" s="200"/>
      <c r="Q228" s="200"/>
      <c r="R228" s="200"/>
      <c r="S228" s="200"/>
      <c r="T228" s="201"/>
      <c r="U228" s="13"/>
      <c r="V228" s="13"/>
      <c r="W228" s="13"/>
      <c r="X228" s="13"/>
      <c r="Y228" s="13"/>
      <c r="Z228" s="13"/>
      <c r="AA228" s="13"/>
      <c r="AB228" s="13"/>
      <c r="AC228" s="13"/>
      <c r="AD228" s="13"/>
      <c r="AE228" s="13"/>
      <c r="AT228" s="195" t="s">
        <v>157</v>
      </c>
      <c r="AU228" s="195" t="s">
        <v>87</v>
      </c>
      <c r="AV228" s="13" t="s">
        <v>87</v>
      </c>
      <c r="AW228" s="13" t="s">
        <v>32</v>
      </c>
      <c r="AX228" s="13" t="s">
        <v>77</v>
      </c>
      <c r="AY228" s="195" t="s">
        <v>148</v>
      </c>
    </row>
    <row r="229" s="13" customFormat="1">
      <c r="A229" s="13"/>
      <c r="B229" s="193"/>
      <c r="C229" s="13"/>
      <c r="D229" s="194" t="s">
        <v>157</v>
      </c>
      <c r="E229" s="195" t="s">
        <v>1</v>
      </c>
      <c r="F229" s="196" t="s">
        <v>828</v>
      </c>
      <c r="G229" s="13"/>
      <c r="H229" s="197">
        <v>0.73799999999999999</v>
      </c>
      <c r="I229" s="198"/>
      <c r="J229" s="13"/>
      <c r="K229" s="13"/>
      <c r="L229" s="193"/>
      <c r="M229" s="199"/>
      <c r="N229" s="200"/>
      <c r="O229" s="200"/>
      <c r="P229" s="200"/>
      <c r="Q229" s="200"/>
      <c r="R229" s="200"/>
      <c r="S229" s="200"/>
      <c r="T229" s="201"/>
      <c r="U229" s="13"/>
      <c r="V229" s="13"/>
      <c r="W229" s="13"/>
      <c r="X229" s="13"/>
      <c r="Y229" s="13"/>
      <c r="Z229" s="13"/>
      <c r="AA229" s="13"/>
      <c r="AB229" s="13"/>
      <c r="AC229" s="13"/>
      <c r="AD229" s="13"/>
      <c r="AE229" s="13"/>
      <c r="AT229" s="195" t="s">
        <v>157</v>
      </c>
      <c r="AU229" s="195" t="s">
        <v>87</v>
      </c>
      <c r="AV229" s="13" t="s">
        <v>87</v>
      </c>
      <c r="AW229" s="13" t="s">
        <v>32</v>
      </c>
      <c r="AX229" s="13" t="s">
        <v>77</v>
      </c>
      <c r="AY229" s="195" t="s">
        <v>148</v>
      </c>
    </row>
    <row r="230" s="13" customFormat="1">
      <c r="A230" s="13"/>
      <c r="B230" s="193"/>
      <c r="C230" s="13"/>
      <c r="D230" s="194" t="s">
        <v>157</v>
      </c>
      <c r="E230" s="195" t="s">
        <v>1</v>
      </c>
      <c r="F230" s="196" t="s">
        <v>829</v>
      </c>
      <c r="G230" s="13"/>
      <c r="H230" s="197">
        <v>0.89700000000000002</v>
      </c>
      <c r="I230" s="198"/>
      <c r="J230" s="13"/>
      <c r="K230" s="13"/>
      <c r="L230" s="193"/>
      <c r="M230" s="199"/>
      <c r="N230" s="200"/>
      <c r="O230" s="200"/>
      <c r="P230" s="200"/>
      <c r="Q230" s="200"/>
      <c r="R230" s="200"/>
      <c r="S230" s="200"/>
      <c r="T230" s="201"/>
      <c r="U230" s="13"/>
      <c r="V230" s="13"/>
      <c r="W230" s="13"/>
      <c r="X230" s="13"/>
      <c r="Y230" s="13"/>
      <c r="Z230" s="13"/>
      <c r="AA230" s="13"/>
      <c r="AB230" s="13"/>
      <c r="AC230" s="13"/>
      <c r="AD230" s="13"/>
      <c r="AE230" s="13"/>
      <c r="AT230" s="195" t="s">
        <v>157</v>
      </c>
      <c r="AU230" s="195" t="s">
        <v>87</v>
      </c>
      <c r="AV230" s="13" t="s">
        <v>87</v>
      </c>
      <c r="AW230" s="13" t="s">
        <v>32</v>
      </c>
      <c r="AX230" s="13" t="s">
        <v>77</v>
      </c>
      <c r="AY230" s="195" t="s">
        <v>148</v>
      </c>
    </row>
    <row r="231" s="13" customFormat="1">
      <c r="A231" s="13"/>
      <c r="B231" s="193"/>
      <c r="C231" s="13"/>
      <c r="D231" s="194" t="s">
        <v>157</v>
      </c>
      <c r="E231" s="195" t="s">
        <v>1</v>
      </c>
      <c r="F231" s="196" t="s">
        <v>830</v>
      </c>
      <c r="G231" s="13"/>
      <c r="H231" s="197">
        <v>0.17000000000000001</v>
      </c>
      <c r="I231" s="198"/>
      <c r="J231" s="13"/>
      <c r="K231" s="13"/>
      <c r="L231" s="193"/>
      <c r="M231" s="199"/>
      <c r="N231" s="200"/>
      <c r="O231" s="200"/>
      <c r="P231" s="200"/>
      <c r="Q231" s="200"/>
      <c r="R231" s="200"/>
      <c r="S231" s="200"/>
      <c r="T231" s="201"/>
      <c r="U231" s="13"/>
      <c r="V231" s="13"/>
      <c r="W231" s="13"/>
      <c r="X231" s="13"/>
      <c r="Y231" s="13"/>
      <c r="Z231" s="13"/>
      <c r="AA231" s="13"/>
      <c r="AB231" s="13"/>
      <c r="AC231" s="13"/>
      <c r="AD231" s="13"/>
      <c r="AE231" s="13"/>
      <c r="AT231" s="195" t="s">
        <v>157</v>
      </c>
      <c r="AU231" s="195" t="s">
        <v>87</v>
      </c>
      <c r="AV231" s="13" t="s">
        <v>87</v>
      </c>
      <c r="AW231" s="13" t="s">
        <v>32</v>
      </c>
      <c r="AX231" s="13" t="s">
        <v>77</v>
      </c>
      <c r="AY231" s="195" t="s">
        <v>148</v>
      </c>
    </row>
    <row r="232" s="13" customFormat="1">
      <c r="A232" s="13"/>
      <c r="B232" s="193"/>
      <c r="C232" s="13"/>
      <c r="D232" s="194" t="s">
        <v>157</v>
      </c>
      <c r="E232" s="195" t="s">
        <v>1</v>
      </c>
      <c r="F232" s="196" t="s">
        <v>831</v>
      </c>
      <c r="G232" s="13"/>
      <c r="H232" s="197">
        <v>0.067000000000000004</v>
      </c>
      <c r="I232" s="198"/>
      <c r="J232" s="13"/>
      <c r="K232" s="13"/>
      <c r="L232" s="193"/>
      <c r="M232" s="199"/>
      <c r="N232" s="200"/>
      <c r="O232" s="200"/>
      <c r="P232" s="200"/>
      <c r="Q232" s="200"/>
      <c r="R232" s="200"/>
      <c r="S232" s="200"/>
      <c r="T232" s="201"/>
      <c r="U232" s="13"/>
      <c r="V232" s="13"/>
      <c r="W232" s="13"/>
      <c r="X232" s="13"/>
      <c r="Y232" s="13"/>
      <c r="Z232" s="13"/>
      <c r="AA232" s="13"/>
      <c r="AB232" s="13"/>
      <c r="AC232" s="13"/>
      <c r="AD232" s="13"/>
      <c r="AE232" s="13"/>
      <c r="AT232" s="195" t="s">
        <v>157</v>
      </c>
      <c r="AU232" s="195" t="s">
        <v>87</v>
      </c>
      <c r="AV232" s="13" t="s">
        <v>87</v>
      </c>
      <c r="AW232" s="13" t="s">
        <v>32</v>
      </c>
      <c r="AX232" s="13" t="s">
        <v>77</v>
      </c>
      <c r="AY232" s="195" t="s">
        <v>148</v>
      </c>
    </row>
    <row r="233" s="13" customFormat="1">
      <c r="A233" s="13"/>
      <c r="B233" s="193"/>
      <c r="C233" s="13"/>
      <c r="D233" s="194" t="s">
        <v>157</v>
      </c>
      <c r="E233" s="195" t="s">
        <v>1</v>
      </c>
      <c r="F233" s="196" t="s">
        <v>832</v>
      </c>
      <c r="G233" s="13"/>
      <c r="H233" s="197">
        <v>0.053999999999999999</v>
      </c>
      <c r="I233" s="198"/>
      <c r="J233" s="13"/>
      <c r="K233" s="13"/>
      <c r="L233" s="193"/>
      <c r="M233" s="199"/>
      <c r="N233" s="200"/>
      <c r="O233" s="200"/>
      <c r="P233" s="200"/>
      <c r="Q233" s="200"/>
      <c r="R233" s="200"/>
      <c r="S233" s="200"/>
      <c r="T233" s="201"/>
      <c r="U233" s="13"/>
      <c r="V233" s="13"/>
      <c r="W233" s="13"/>
      <c r="X233" s="13"/>
      <c r="Y233" s="13"/>
      <c r="Z233" s="13"/>
      <c r="AA233" s="13"/>
      <c r="AB233" s="13"/>
      <c r="AC233" s="13"/>
      <c r="AD233" s="13"/>
      <c r="AE233" s="13"/>
      <c r="AT233" s="195" t="s">
        <v>157</v>
      </c>
      <c r="AU233" s="195" t="s">
        <v>87</v>
      </c>
      <c r="AV233" s="13" t="s">
        <v>87</v>
      </c>
      <c r="AW233" s="13" t="s">
        <v>32</v>
      </c>
      <c r="AX233" s="13" t="s">
        <v>77</v>
      </c>
      <c r="AY233" s="195" t="s">
        <v>148</v>
      </c>
    </row>
    <row r="234" s="13" customFormat="1">
      <c r="A234" s="13"/>
      <c r="B234" s="193"/>
      <c r="C234" s="13"/>
      <c r="D234" s="194" t="s">
        <v>157</v>
      </c>
      <c r="E234" s="195" t="s">
        <v>1</v>
      </c>
      <c r="F234" s="196" t="s">
        <v>833</v>
      </c>
      <c r="G234" s="13"/>
      <c r="H234" s="197">
        <v>0.504</v>
      </c>
      <c r="I234" s="198"/>
      <c r="J234" s="13"/>
      <c r="K234" s="13"/>
      <c r="L234" s="193"/>
      <c r="M234" s="199"/>
      <c r="N234" s="200"/>
      <c r="O234" s="200"/>
      <c r="P234" s="200"/>
      <c r="Q234" s="200"/>
      <c r="R234" s="200"/>
      <c r="S234" s="200"/>
      <c r="T234" s="201"/>
      <c r="U234" s="13"/>
      <c r="V234" s="13"/>
      <c r="W234" s="13"/>
      <c r="X234" s="13"/>
      <c r="Y234" s="13"/>
      <c r="Z234" s="13"/>
      <c r="AA234" s="13"/>
      <c r="AB234" s="13"/>
      <c r="AC234" s="13"/>
      <c r="AD234" s="13"/>
      <c r="AE234" s="13"/>
      <c r="AT234" s="195" t="s">
        <v>157</v>
      </c>
      <c r="AU234" s="195" t="s">
        <v>87</v>
      </c>
      <c r="AV234" s="13" t="s">
        <v>87</v>
      </c>
      <c r="AW234" s="13" t="s">
        <v>32</v>
      </c>
      <c r="AX234" s="13" t="s">
        <v>77</v>
      </c>
      <c r="AY234" s="195" t="s">
        <v>148</v>
      </c>
    </row>
    <row r="235" s="13" customFormat="1">
      <c r="A235" s="13"/>
      <c r="B235" s="193"/>
      <c r="C235" s="13"/>
      <c r="D235" s="194" t="s">
        <v>157</v>
      </c>
      <c r="E235" s="195" t="s">
        <v>1</v>
      </c>
      <c r="F235" s="196" t="s">
        <v>834</v>
      </c>
      <c r="G235" s="13"/>
      <c r="H235" s="197">
        <v>0.53500000000000003</v>
      </c>
      <c r="I235" s="198"/>
      <c r="J235" s="13"/>
      <c r="K235" s="13"/>
      <c r="L235" s="193"/>
      <c r="M235" s="199"/>
      <c r="N235" s="200"/>
      <c r="O235" s="200"/>
      <c r="P235" s="200"/>
      <c r="Q235" s="200"/>
      <c r="R235" s="200"/>
      <c r="S235" s="200"/>
      <c r="T235" s="201"/>
      <c r="U235" s="13"/>
      <c r="V235" s="13"/>
      <c r="W235" s="13"/>
      <c r="X235" s="13"/>
      <c r="Y235" s="13"/>
      <c r="Z235" s="13"/>
      <c r="AA235" s="13"/>
      <c r="AB235" s="13"/>
      <c r="AC235" s="13"/>
      <c r="AD235" s="13"/>
      <c r="AE235" s="13"/>
      <c r="AT235" s="195" t="s">
        <v>157</v>
      </c>
      <c r="AU235" s="195" t="s">
        <v>87</v>
      </c>
      <c r="AV235" s="13" t="s">
        <v>87</v>
      </c>
      <c r="AW235" s="13" t="s">
        <v>32</v>
      </c>
      <c r="AX235" s="13" t="s">
        <v>77</v>
      </c>
      <c r="AY235" s="195" t="s">
        <v>148</v>
      </c>
    </row>
    <row r="236" s="13" customFormat="1">
      <c r="A236" s="13"/>
      <c r="B236" s="193"/>
      <c r="C236" s="13"/>
      <c r="D236" s="194" t="s">
        <v>157</v>
      </c>
      <c r="E236" s="195" t="s">
        <v>1</v>
      </c>
      <c r="F236" s="196" t="s">
        <v>835</v>
      </c>
      <c r="G236" s="13"/>
      <c r="H236" s="197">
        <v>1.321</v>
      </c>
      <c r="I236" s="198"/>
      <c r="J236" s="13"/>
      <c r="K236" s="13"/>
      <c r="L236" s="193"/>
      <c r="M236" s="199"/>
      <c r="N236" s="200"/>
      <c r="O236" s="200"/>
      <c r="P236" s="200"/>
      <c r="Q236" s="200"/>
      <c r="R236" s="200"/>
      <c r="S236" s="200"/>
      <c r="T236" s="201"/>
      <c r="U236" s="13"/>
      <c r="V236" s="13"/>
      <c r="W236" s="13"/>
      <c r="X236" s="13"/>
      <c r="Y236" s="13"/>
      <c r="Z236" s="13"/>
      <c r="AA236" s="13"/>
      <c r="AB236" s="13"/>
      <c r="AC236" s="13"/>
      <c r="AD236" s="13"/>
      <c r="AE236" s="13"/>
      <c r="AT236" s="195" t="s">
        <v>157</v>
      </c>
      <c r="AU236" s="195" t="s">
        <v>87</v>
      </c>
      <c r="AV236" s="13" t="s">
        <v>87</v>
      </c>
      <c r="AW236" s="13" t="s">
        <v>32</v>
      </c>
      <c r="AX236" s="13" t="s">
        <v>77</v>
      </c>
      <c r="AY236" s="195" t="s">
        <v>148</v>
      </c>
    </row>
    <row r="237" s="15" customFormat="1">
      <c r="A237" s="15"/>
      <c r="B237" s="224"/>
      <c r="C237" s="15"/>
      <c r="D237" s="194" t="s">
        <v>157</v>
      </c>
      <c r="E237" s="225" t="s">
        <v>1</v>
      </c>
      <c r="F237" s="226" t="s">
        <v>284</v>
      </c>
      <c r="G237" s="15"/>
      <c r="H237" s="227">
        <v>7.2040000000000006</v>
      </c>
      <c r="I237" s="228"/>
      <c r="J237" s="15"/>
      <c r="K237" s="15"/>
      <c r="L237" s="224"/>
      <c r="M237" s="229"/>
      <c r="N237" s="230"/>
      <c r="O237" s="230"/>
      <c r="P237" s="230"/>
      <c r="Q237" s="230"/>
      <c r="R237" s="230"/>
      <c r="S237" s="230"/>
      <c r="T237" s="231"/>
      <c r="U237" s="15"/>
      <c r="V237" s="15"/>
      <c r="W237" s="15"/>
      <c r="X237" s="15"/>
      <c r="Y237" s="15"/>
      <c r="Z237" s="15"/>
      <c r="AA237" s="15"/>
      <c r="AB237" s="15"/>
      <c r="AC237" s="15"/>
      <c r="AD237" s="15"/>
      <c r="AE237" s="15"/>
      <c r="AT237" s="225" t="s">
        <v>157</v>
      </c>
      <c r="AU237" s="225" t="s">
        <v>87</v>
      </c>
      <c r="AV237" s="15" t="s">
        <v>163</v>
      </c>
      <c r="AW237" s="15" t="s">
        <v>32</v>
      </c>
      <c r="AX237" s="15" t="s">
        <v>77</v>
      </c>
      <c r="AY237" s="225" t="s">
        <v>148</v>
      </c>
    </row>
    <row r="238" s="13" customFormat="1">
      <c r="A238" s="13"/>
      <c r="B238" s="193"/>
      <c r="C238" s="13"/>
      <c r="D238" s="194" t="s">
        <v>157</v>
      </c>
      <c r="E238" s="195" t="s">
        <v>1</v>
      </c>
      <c r="F238" s="196" t="s">
        <v>836</v>
      </c>
      <c r="G238" s="13"/>
      <c r="H238" s="197">
        <v>1.081</v>
      </c>
      <c r="I238" s="198"/>
      <c r="J238" s="13"/>
      <c r="K238" s="13"/>
      <c r="L238" s="193"/>
      <c r="M238" s="199"/>
      <c r="N238" s="200"/>
      <c r="O238" s="200"/>
      <c r="P238" s="200"/>
      <c r="Q238" s="200"/>
      <c r="R238" s="200"/>
      <c r="S238" s="200"/>
      <c r="T238" s="201"/>
      <c r="U238" s="13"/>
      <c r="V238" s="13"/>
      <c r="W238" s="13"/>
      <c r="X238" s="13"/>
      <c r="Y238" s="13"/>
      <c r="Z238" s="13"/>
      <c r="AA238" s="13"/>
      <c r="AB238" s="13"/>
      <c r="AC238" s="13"/>
      <c r="AD238" s="13"/>
      <c r="AE238" s="13"/>
      <c r="AT238" s="195" t="s">
        <v>157</v>
      </c>
      <c r="AU238" s="195" t="s">
        <v>87</v>
      </c>
      <c r="AV238" s="13" t="s">
        <v>87</v>
      </c>
      <c r="AW238" s="13" t="s">
        <v>32</v>
      </c>
      <c r="AX238" s="13" t="s">
        <v>77</v>
      </c>
      <c r="AY238" s="195" t="s">
        <v>148</v>
      </c>
    </row>
    <row r="239" s="14" customFormat="1">
      <c r="A239" s="14"/>
      <c r="B239" s="202"/>
      <c r="C239" s="14"/>
      <c r="D239" s="194" t="s">
        <v>157</v>
      </c>
      <c r="E239" s="203" t="s">
        <v>1</v>
      </c>
      <c r="F239" s="204" t="s">
        <v>159</v>
      </c>
      <c r="G239" s="14"/>
      <c r="H239" s="205">
        <v>8.2850000000000001</v>
      </c>
      <c r="I239" s="206"/>
      <c r="J239" s="14"/>
      <c r="K239" s="14"/>
      <c r="L239" s="202"/>
      <c r="M239" s="207"/>
      <c r="N239" s="208"/>
      <c r="O239" s="208"/>
      <c r="P239" s="208"/>
      <c r="Q239" s="208"/>
      <c r="R239" s="208"/>
      <c r="S239" s="208"/>
      <c r="T239" s="209"/>
      <c r="U239" s="14"/>
      <c r="V239" s="14"/>
      <c r="W239" s="14"/>
      <c r="X239" s="14"/>
      <c r="Y239" s="14"/>
      <c r="Z239" s="14"/>
      <c r="AA239" s="14"/>
      <c r="AB239" s="14"/>
      <c r="AC239" s="14"/>
      <c r="AD239" s="14"/>
      <c r="AE239" s="14"/>
      <c r="AT239" s="203" t="s">
        <v>157</v>
      </c>
      <c r="AU239" s="203" t="s">
        <v>87</v>
      </c>
      <c r="AV239" s="14" t="s">
        <v>155</v>
      </c>
      <c r="AW239" s="14" t="s">
        <v>32</v>
      </c>
      <c r="AX239" s="14" t="s">
        <v>85</v>
      </c>
      <c r="AY239" s="203" t="s">
        <v>148</v>
      </c>
    </row>
    <row r="240" s="12" customFormat="1" ht="22.8" customHeight="1">
      <c r="A240" s="12"/>
      <c r="B240" s="166"/>
      <c r="C240" s="12"/>
      <c r="D240" s="167" t="s">
        <v>76</v>
      </c>
      <c r="E240" s="177" t="s">
        <v>841</v>
      </c>
      <c r="F240" s="177" t="s">
        <v>842</v>
      </c>
      <c r="G240" s="12"/>
      <c r="H240" s="12"/>
      <c r="I240" s="169"/>
      <c r="J240" s="178">
        <f>BK240</f>
        <v>0</v>
      </c>
      <c r="K240" s="12"/>
      <c r="L240" s="166"/>
      <c r="M240" s="171"/>
      <c r="N240" s="172"/>
      <c r="O240" s="172"/>
      <c r="P240" s="173">
        <f>SUM(P241:P247)</f>
        <v>0</v>
      </c>
      <c r="Q240" s="172"/>
      <c r="R240" s="173">
        <f>SUM(R241:R247)</f>
        <v>0</v>
      </c>
      <c r="S240" s="172"/>
      <c r="T240" s="174">
        <f>SUM(T241:T247)</f>
        <v>2.25</v>
      </c>
      <c r="U240" s="12"/>
      <c r="V240" s="12"/>
      <c r="W240" s="12"/>
      <c r="X240" s="12"/>
      <c r="Y240" s="12"/>
      <c r="Z240" s="12"/>
      <c r="AA240" s="12"/>
      <c r="AB240" s="12"/>
      <c r="AC240" s="12"/>
      <c r="AD240" s="12"/>
      <c r="AE240" s="12"/>
      <c r="AR240" s="167" t="s">
        <v>87</v>
      </c>
      <c r="AT240" s="175" t="s">
        <v>76</v>
      </c>
      <c r="AU240" s="175" t="s">
        <v>85</v>
      </c>
      <c r="AY240" s="167" t="s">
        <v>148</v>
      </c>
      <c r="BK240" s="176">
        <f>SUM(BK241:BK247)</f>
        <v>0</v>
      </c>
    </row>
    <row r="241" s="2" customFormat="1" ht="16.5" customHeight="1">
      <c r="A241" s="38"/>
      <c r="B241" s="179"/>
      <c r="C241" s="180" t="s">
        <v>303</v>
      </c>
      <c r="D241" s="180" t="s">
        <v>150</v>
      </c>
      <c r="E241" s="181" t="s">
        <v>843</v>
      </c>
      <c r="F241" s="182" t="s">
        <v>844</v>
      </c>
      <c r="G241" s="183" t="s">
        <v>181</v>
      </c>
      <c r="H241" s="184">
        <v>26</v>
      </c>
      <c r="I241" s="185"/>
      <c r="J241" s="186">
        <f>ROUND(I241*H241,2)</f>
        <v>0</v>
      </c>
      <c r="K241" s="182" t="s">
        <v>212</v>
      </c>
      <c r="L241" s="39"/>
      <c r="M241" s="187" t="s">
        <v>1</v>
      </c>
      <c r="N241" s="188" t="s">
        <v>42</v>
      </c>
      <c r="O241" s="77"/>
      <c r="P241" s="189">
        <f>O241*H241</f>
        <v>0</v>
      </c>
      <c r="Q241" s="189">
        <v>0</v>
      </c>
      <c r="R241" s="189">
        <f>Q241*H241</f>
        <v>0</v>
      </c>
      <c r="S241" s="189">
        <v>0</v>
      </c>
      <c r="T241" s="190">
        <f>S241*H241</f>
        <v>0</v>
      </c>
      <c r="U241" s="38"/>
      <c r="V241" s="38"/>
      <c r="W241" s="38"/>
      <c r="X241" s="38"/>
      <c r="Y241" s="38"/>
      <c r="Z241" s="38"/>
      <c r="AA241" s="38"/>
      <c r="AB241" s="38"/>
      <c r="AC241" s="38"/>
      <c r="AD241" s="38"/>
      <c r="AE241" s="38"/>
      <c r="AR241" s="191" t="s">
        <v>231</v>
      </c>
      <c r="AT241" s="191" t="s">
        <v>150</v>
      </c>
      <c r="AU241" s="191" t="s">
        <v>87</v>
      </c>
      <c r="AY241" s="19" t="s">
        <v>148</v>
      </c>
      <c r="BE241" s="192">
        <f>IF(N241="základní",J241,0)</f>
        <v>0</v>
      </c>
      <c r="BF241" s="192">
        <f>IF(N241="snížená",J241,0)</f>
        <v>0</v>
      </c>
      <c r="BG241" s="192">
        <f>IF(N241="zákl. přenesená",J241,0)</f>
        <v>0</v>
      </c>
      <c r="BH241" s="192">
        <f>IF(N241="sníž. přenesená",J241,0)</f>
        <v>0</v>
      </c>
      <c r="BI241" s="192">
        <f>IF(N241="nulová",J241,0)</f>
        <v>0</v>
      </c>
      <c r="BJ241" s="19" t="s">
        <v>85</v>
      </c>
      <c r="BK241" s="192">
        <f>ROUND(I241*H241,2)</f>
        <v>0</v>
      </c>
      <c r="BL241" s="19" t="s">
        <v>231</v>
      </c>
      <c r="BM241" s="191" t="s">
        <v>845</v>
      </c>
    </row>
    <row r="242" s="2" customFormat="1">
      <c r="A242" s="38"/>
      <c r="B242" s="39"/>
      <c r="C242" s="38"/>
      <c r="D242" s="194" t="s">
        <v>183</v>
      </c>
      <c r="E242" s="38"/>
      <c r="F242" s="210" t="s">
        <v>846</v>
      </c>
      <c r="G242" s="38"/>
      <c r="H242" s="38"/>
      <c r="I242" s="211"/>
      <c r="J242" s="38"/>
      <c r="K242" s="38"/>
      <c r="L242" s="39"/>
      <c r="M242" s="212"/>
      <c r="N242" s="213"/>
      <c r="O242" s="77"/>
      <c r="P242" s="77"/>
      <c r="Q242" s="77"/>
      <c r="R242" s="77"/>
      <c r="S242" s="77"/>
      <c r="T242" s="78"/>
      <c r="U242" s="38"/>
      <c r="V242" s="38"/>
      <c r="W242" s="38"/>
      <c r="X242" s="38"/>
      <c r="Y242" s="38"/>
      <c r="Z242" s="38"/>
      <c r="AA242" s="38"/>
      <c r="AB242" s="38"/>
      <c r="AC242" s="38"/>
      <c r="AD242" s="38"/>
      <c r="AE242" s="38"/>
      <c r="AT242" s="19" t="s">
        <v>183</v>
      </c>
      <c r="AU242" s="19" t="s">
        <v>87</v>
      </c>
    </row>
    <row r="243" s="2" customFormat="1" ht="16.5" customHeight="1">
      <c r="A243" s="38"/>
      <c r="B243" s="179"/>
      <c r="C243" s="180" t="s">
        <v>309</v>
      </c>
      <c r="D243" s="180" t="s">
        <v>150</v>
      </c>
      <c r="E243" s="181" t="s">
        <v>847</v>
      </c>
      <c r="F243" s="182" t="s">
        <v>848</v>
      </c>
      <c r="G243" s="183" t="s">
        <v>181</v>
      </c>
      <c r="H243" s="184">
        <v>54.600000000000001</v>
      </c>
      <c r="I243" s="185"/>
      <c r="J243" s="186">
        <f>ROUND(I243*H243,2)</f>
        <v>0</v>
      </c>
      <c r="K243" s="182" t="s">
        <v>212</v>
      </c>
      <c r="L243" s="39"/>
      <c r="M243" s="187" t="s">
        <v>1</v>
      </c>
      <c r="N243" s="188" t="s">
        <v>42</v>
      </c>
      <c r="O243" s="77"/>
      <c r="P243" s="189">
        <f>O243*H243</f>
        <v>0</v>
      </c>
      <c r="Q243" s="189">
        <v>0</v>
      </c>
      <c r="R243" s="189">
        <f>Q243*H243</f>
        <v>0</v>
      </c>
      <c r="S243" s="189">
        <v>0</v>
      </c>
      <c r="T243" s="190">
        <f>S243*H243</f>
        <v>0</v>
      </c>
      <c r="U243" s="38"/>
      <c r="V243" s="38"/>
      <c r="W243" s="38"/>
      <c r="X243" s="38"/>
      <c r="Y243" s="38"/>
      <c r="Z243" s="38"/>
      <c r="AA243" s="38"/>
      <c r="AB243" s="38"/>
      <c r="AC243" s="38"/>
      <c r="AD243" s="38"/>
      <c r="AE243" s="38"/>
      <c r="AR243" s="191" t="s">
        <v>231</v>
      </c>
      <c r="AT243" s="191" t="s">
        <v>150</v>
      </c>
      <c r="AU243" s="191" t="s">
        <v>87</v>
      </c>
      <c r="AY243" s="19" t="s">
        <v>148</v>
      </c>
      <c r="BE243" s="192">
        <f>IF(N243="základní",J243,0)</f>
        <v>0</v>
      </c>
      <c r="BF243" s="192">
        <f>IF(N243="snížená",J243,0)</f>
        <v>0</v>
      </c>
      <c r="BG243" s="192">
        <f>IF(N243="zákl. přenesená",J243,0)</f>
        <v>0</v>
      </c>
      <c r="BH243" s="192">
        <f>IF(N243="sníž. přenesená",J243,0)</f>
        <v>0</v>
      </c>
      <c r="BI243" s="192">
        <f>IF(N243="nulová",J243,0)</f>
        <v>0</v>
      </c>
      <c r="BJ243" s="19" t="s">
        <v>85</v>
      </c>
      <c r="BK243" s="192">
        <f>ROUND(I243*H243,2)</f>
        <v>0</v>
      </c>
      <c r="BL243" s="19" t="s">
        <v>231</v>
      </c>
      <c r="BM243" s="191" t="s">
        <v>849</v>
      </c>
    </row>
    <row r="244" s="2" customFormat="1">
      <c r="A244" s="38"/>
      <c r="B244" s="39"/>
      <c r="C244" s="38"/>
      <c r="D244" s="194" t="s">
        <v>183</v>
      </c>
      <c r="E244" s="38"/>
      <c r="F244" s="210" t="s">
        <v>846</v>
      </c>
      <c r="G244" s="38"/>
      <c r="H244" s="38"/>
      <c r="I244" s="211"/>
      <c r="J244" s="38"/>
      <c r="K244" s="38"/>
      <c r="L244" s="39"/>
      <c r="M244" s="212"/>
      <c r="N244" s="213"/>
      <c r="O244" s="77"/>
      <c r="P244" s="77"/>
      <c r="Q244" s="77"/>
      <c r="R244" s="77"/>
      <c r="S244" s="77"/>
      <c r="T244" s="78"/>
      <c r="U244" s="38"/>
      <c r="V244" s="38"/>
      <c r="W244" s="38"/>
      <c r="X244" s="38"/>
      <c r="Y244" s="38"/>
      <c r="Z244" s="38"/>
      <c r="AA244" s="38"/>
      <c r="AB244" s="38"/>
      <c r="AC244" s="38"/>
      <c r="AD244" s="38"/>
      <c r="AE244" s="38"/>
      <c r="AT244" s="19" t="s">
        <v>183</v>
      </c>
      <c r="AU244" s="19" t="s">
        <v>87</v>
      </c>
    </row>
    <row r="245" s="2" customFormat="1" ht="24.15" customHeight="1">
      <c r="A245" s="38"/>
      <c r="B245" s="179"/>
      <c r="C245" s="180" t="s">
        <v>314</v>
      </c>
      <c r="D245" s="180" t="s">
        <v>150</v>
      </c>
      <c r="E245" s="181" t="s">
        <v>850</v>
      </c>
      <c r="F245" s="182" t="s">
        <v>851</v>
      </c>
      <c r="G245" s="183" t="s">
        <v>759</v>
      </c>
      <c r="H245" s="184">
        <v>880</v>
      </c>
      <c r="I245" s="185"/>
      <c r="J245" s="186">
        <f>ROUND(I245*H245,2)</f>
        <v>0</v>
      </c>
      <c r="K245" s="182" t="s">
        <v>212</v>
      </c>
      <c r="L245" s="39"/>
      <c r="M245" s="187" t="s">
        <v>1</v>
      </c>
      <c r="N245" s="188" t="s">
        <v>42</v>
      </c>
      <c r="O245" s="77"/>
      <c r="P245" s="189">
        <f>O245*H245</f>
        <v>0</v>
      </c>
      <c r="Q245" s="189">
        <v>0</v>
      </c>
      <c r="R245" s="189">
        <f>Q245*H245</f>
        <v>0</v>
      </c>
      <c r="S245" s="189">
        <v>0</v>
      </c>
      <c r="T245" s="190">
        <f>S245*H245</f>
        <v>0</v>
      </c>
      <c r="U245" s="38"/>
      <c r="V245" s="38"/>
      <c r="W245" s="38"/>
      <c r="X245" s="38"/>
      <c r="Y245" s="38"/>
      <c r="Z245" s="38"/>
      <c r="AA245" s="38"/>
      <c r="AB245" s="38"/>
      <c r="AC245" s="38"/>
      <c r="AD245" s="38"/>
      <c r="AE245" s="38"/>
      <c r="AR245" s="191" t="s">
        <v>231</v>
      </c>
      <c r="AT245" s="191" t="s">
        <v>150</v>
      </c>
      <c r="AU245" s="191" t="s">
        <v>87</v>
      </c>
      <c r="AY245" s="19" t="s">
        <v>148</v>
      </c>
      <c r="BE245" s="192">
        <f>IF(N245="základní",J245,0)</f>
        <v>0</v>
      </c>
      <c r="BF245" s="192">
        <f>IF(N245="snížená",J245,0)</f>
        <v>0</v>
      </c>
      <c r="BG245" s="192">
        <f>IF(N245="zákl. přenesená",J245,0)</f>
        <v>0</v>
      </c>
      <c r="BH245" s="192">
        <f>IF(N245="sníž. přenesená",J245,0)</f>
        <v>0</v>
      </c>
      <c r="BI245" s="192">
        <f>IF(N245="nulová",J245,0)</f>
        <v>0</v>
      </c>
      <c r="BJ245" s="19" t="s">
        <v>85</v>
      </c>
      <c r="BK245" s="192">
        <f>ROUND(I245*H245,2)</f>
        <v>0</v>
      </c>
      <c r="BL245" s="19" t="s">
        <v>231</v>
      </c>
      <c r="BM245" s="191" t="s">
        <v>852</v>
      </c>
    </row>
    <row r="246" s="2" customFormat="1">
      <c r="A246" s="38"/>
      <c r="B246" s="39"/>
      <c r="C246" s="38"/>
      <c r="D246" s="194" t="s">
        <v>183</v>
      </c>
      <c r="E246" s="38"/>
      <c r="F246" s="210" t="s">
        <v>846</v>
      </c>
      <c r="G246" s="38"/>
      <c r="H246" s="38"/>
      <c r="I246" s="211"/>
      <c r="J246" s="38"/>
      <c r="K246" s="38"/>
      <c r="L246" s="39"/>
      <c r="M246" s="212"/>
      <c r="N246" s="213"/>
      <c r="O246" s="77"/>
      <c r="P246" s="77"/>
      <c r="Q246" s="77"/>
      <c r="R246" s="77"/>
      <c r="S246" s="77"/>
      <c r="T246" s="78"/>
      <c r="U246" s="38"/>
      <c r="V246" s="38"/>
      <c r="W246" s="38"/>
      <c r="X246" s="38"/>
      <c r="Y246" s="38"/>
      <c r="Z246" s="38"/>
      <c r="AA246" s="38"/>
      <c r="AB246" s="38"/>
      <c r="AC246" s="38"/>
      <c r="AD246" s="38"/>
      <c r="AE246" s="38"/>
      <c r="AT246" s="19" t="s">
        <v>183</v>
      </c>
      <c r="AU246" s="19" t="s">
        <v>87</v>
      </c>
    </row>
    <row r="247" s="2" customFormat="1" ht="16.5" customHeight="1">
      <c r="A247" s="38"/>
      <c r="B247" s="179"/>
      <c r="C247" s="180" t="s">
        <v>319</v>
      </c>
      <c r="D247" s="180" t="s">
        <v>150</v>
      </c>
      <c r="E247" s="181" t="s">
        <v>853</v>
      </c>
      <c r="F247" s="182" t="s">
        <v>854</v>
      </c>
      <c r="G247" s="183" t="s">
        <v>759</v>
      </c>
      <c r="H247" s="184">
        <v>2250</v>
      </c>
      <c r="I247" s="185"/>
      <c r="J247" s="186">
        <f>ROUND(I247*H247,2)</f>
        <v>0</v>
      </c>
      <c r="K247" s="182" t="s">
        <v>154</v>
      </c>
      <c r="L247" s="39"/>
      <c r="M247" s="232" t="s">
        <v>1</v>
      </c>
      <c r="N247" s="233" t="s">
        <v>42</v>
      </c>
      <c r="O247" s="234"/>
      <c r="P247" s="235">
        <f>O247*H247</f>
        <v>0</v>
      </c>
      <c r="Q247" s="235">
        <v>0</v>
      </c>
      <c r="R247" s="235">
        <f>Q247*H247</f>
        <v>0</v>
      </c>
      <c r="S247" s="235">
        <v>0.001</v>
      </c>
      <c r="T247" s="236">
        <f>S247*H247</f>
        <v>2.25</v>
      </c>
      <c r="U247" s="38"/>
      <c r="V247" s="38"/>
      <c r="W247" s="38"/>
      <c r="X247" s="38"/>
      <c r="Y247" s="38"/>
      <c r="Z247" s="38"/>
      <c r="AA247" s="38"/>
      <c r="AB247" s="38"/>
      <c r="AC247" s="38"/>
      <c r="AD247" s="38"/>
      <c r="AE247" s="38"/>
      <c r="AR247" s="191" t="s">
        <v>231</v>
      </c>
      <c r="AT247" s="191" t="s">
        <v>150</v>
      </c>
      <c r="AU247" s="191" t="s">
        <v>87</v>
      </c>
      <c r="AY247" s="19" t="s">
        <v>148</v>
      </c>
      <c r="BE247" s="192">
        <f>IF(N247="základní",J247,0)</f>
        <v>0</v>
      </c>
      <c r="BF247" s="192">
        <f>IF(N247="snížená",J247,0)</f>
        <v>0</v>
      </c>
      <c r="BG247" s="192">
        <f>IF(N247="zákl. přenesená",J247,0)</f>
        <v>0</v>
      </c>
      <c r="BH247" s="192">
        <f>IF(N247="sníž. přenesená",J247,0)</f>
        <v>0</v>
      </c>
      <c r="BI247" s="192">
        <f>IF(N247="nulová",J247,0)</f>
        <v>0</v>
      </c>
      <c r="BJ247" s="19" t="s">
        <v>85</v>
      </c>
      <c r="BK247" s="192">
        <f>ROUND(I247*H247,2)</f>
        <v>0</v>
      </c>
      <c r="BL247" s="19" t="s">
        <v>231</v>
      </c>
      <c r="BM247" s="191" t="s">
        <v>855</v>
      </c>
    </row>
    <row r="248" s="2" customFormat="1" ht="6.96" customHeight="1">
      <c r="A248" s="38"/>
      <c r="B248" s="60"/>
      <c r="C248" s="61"/>
      <c r="D248" s="61"/>
      <c r="E248" s="61"/>
      <c r="F248" s="61"/>
      <c r="G248" s="61"/>
      <c r="H248" s="61"/>
      <c r="I248" s="61"/>
      <c r="J248" s="61"/>
      <c r="K248" s="61"/>
      <c r="L248" s="39"/>
      <c r="M248" s="38"/>
      <c r="O248" s="38"/>
      <c r="P248" s="38"/>
      <c r="Q248" s="38"/>
      <c r="R248" s="38"/>
      <c r="S248" s="38"/>
      <c r="T248" s="38"/>
      <c r="U248" s="38"/>
      <c r="V248" s="38"/>
      <c r="W248" s="38"/>
      <c r="X248" s="38"/>
      <c r="Y248" s="38"/>
      <c r="Z248" s="38"/>
      <c r="AA248" s="38"/>
      <c r="AB248" s="38"/>
      <c r="AC248" s="38"/>
      <c r="AD248" s="38"/>
      <c r="AE248" s="38"/>
    </row>
  </sheetData>
  <autoFilter ref="C127:K247"/>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108</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1" customFormat="1" ht="12" customHeight="1">
      <c r="B8" s="22"/>
      <c r="D8" s="32" t="s">
        <v>119</v>
      </c>
      <c r="L8" s="22"/>
    </row>
    <row r="9" s="2" customFormat="1" ht="16.5" customHeight="1">
      <c r="A9" s="38"/>
      <c r="B9" s="39"/>
      <c r="C9" s="38"/>
      <c r="D9" s="38"/>
      <c r="E9" s="129" t="s">
        <v>856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857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858</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34</v>
      </c>
      <c r="G14" s="38"/>
      <c r="H14" s="38"/>
      <c r="I14" s="32" t="s">
        <v>22</v>
      </c>
      <c r="J14" s="69" t="str">
        <f>'Rekapitulace stavby'!AN8</f>
        <v>31. 12. 2023</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
        <v>1</v>
      </c>
      <c r="K16" s="38"/>
      <c r="L16" s="55"/>
      <c r="S16" s="38"/>
      <c r="T16" s="38"/>
      <c r="U16" s="38"/>
      <c r="V16" s="38"/>
      <c r="W16" s="38"/>
      <c r="X16" s="38"/>
      <c r="Y16" s="38"/>
      <c r="Z16" s="38"/>
      <c r="AA16" s="38"/>
      <c r="AB16" s="38"/>
      <c r="AC16" s="38"/>
      <c r="AD16" s="38"/>
      <c r="AE16" s="38"/>
    </row>
    <row r="17" s="2" customFormat="1" ht="18" customHeight="1">
      <c r="A17" s="38"/>
      <c r="B17" s="39"/>
      <c r="C17" s="38"/>
      <c r="D17" s="38"/>
      <c r="E17" s="27" t="s">
        <v>859</v>
      </c>
      <c r="F17" s="38"/>
      <c r="G17" s="38"/>
      <c r="H17" s="38"/>
      <c r="I17" s="32" t="s">
        <v>27</v>
      </c>
      <c r="J17" s="27" t="s">
        <v>1</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
        <v>1</v>
      </c>
      <c r="K22" s="38"/>
      <c r="L22" s="55"/>
      <c r="S22" s="38"/>
      <c r="T22" s="38"/>
      <c r="U22" s="38"/>
      <c r="V22" s="38"/>
      <c r="W22" s="38"/>
      <c r="X22" s="38"/>
      <c r="Y22" s="38"/>
      <c r="Z22" s="38"/>
      <c r="AA22" s="38"/>
      <c r="AB22" s="38"/>
      <c r="AC22" s="38"/>
      <c r="AD22" s="38"/>
      <c r="AE22" s="38"/>
    </row>
    <row r="23" s="2" customFormat="1" ht="18" customHeight="1">
      <c r="A23" s="38"/>
      <c r="B23" s="39"/>
      <c r="C23" s="38"/>
      <c r="D23" s="38"/>
      <c r="E23" s="27" t="s">
        <v>31</v>
      </c>
      <c r="F23" s="38"/>
      <c r="G23" s="38"/>
      <c r="H23" s="38"/>
      <c r="I23" s="32" t="s">
        <v>27</v>
      </c>
      <c r="J23" s="27" t="s">
        <v>1</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35</v>
      </c>
      <c r="E28" s="38"/>
      <c r="F28" s="38"/>
      <c r="G28" s="38"/>
      <c r="H28" s="38"/>
      <c r="I28" s="38"/>
      <c r="J28" s="38"/>
      <c r="K28" s="38"/>
      <c r="L28" s="55"/>
      <c r="S28" s="38"/>
      <c r="T28" s="38"/>
      <c r="U28" s="38"/>
      <c r="V28" s="38"/>
      <c r="W28" s="38"/>
      <c r="X28" s="38"/>
      <c r="Y28" s="38"/>
      <c r="Z28" s="38"/>
      <c r="AA28" s="38"/>
      <c r="AB28" s="38"/>
      <c r="AC28" s="38"/>
      <c r="AD28" s="38"/>
      <c r="AE28" s="38"/>
    </row>
    <row r="29" s="8" customFormat="1" ht="143.25" customHeight="1">
      <c r="A29" s="130"/>
      <c r="B29" s="131"/>
      <c r="C29" s="130"/>
      <c r="D29" s="130"/>
      <c r="E29" s="36" t="s">
        <v>860</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37</v>
      </c>
      <c r="E32" s="38"/>
      <c r="F32" s="38"/>
      <c r="G32" s="38"/>
      <c r="H32" s="38"/>
      <c r="I32" s="38"/>
      <c r="J32" s="96">
        <f>ROUND(J133,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39</v>
      </c>
      <c r="G34" s="38"/>
      <c r="H34" s="38"/>
      <c r="I34" s="43" t="s">
        <v>38</v>
      </c>
      <c r="J34" s="43" t="s">
        <v>40</v>
      </c>
      <c r="K34" s="38"/>
      <c r="L34" s="55"/>
      <c r="S34" s="38"/>
      <c r="T34" s="38"/>
      <c r="U34" s="38"/>
      <c r="V34" s="38"/>
      <c r="W34" s="38"/>
      <c r="X34" s="38"/>
      <c r="Y34" s="38"/>
      <c r="Z34" s="38"/>
      <c r="AA34" s="38"/>
      <c r="AB34" s="38"/>
      <c r="AC34" s="38"/>
      <c r="AD34" s="38"/>
      <c r="AE34" s="38"/>
    </row>
    <row r="35" s="2" customFormat="1" ht="14.4" customHeight="1">
      <c r="A35" s="38"/>
      <c r="B35" s="39"/>
      <c r="C35" s="38"/>
      <c r="D35" s="134" t="s">
        <v>41</v>
      </c>
      <c r="E35" s="32" t="s">
        <v>42</v>
      </c>
      <c r="F35" s="135">
        <f>ROUND((SUM(BE133:BE297)),  2)</f>
        <v>0</v>
      </c>
      <c r="G35" s="38"/>
      <c r="H35" s="38"/>
      <c r="I35" s="136">
        <v>0.20999999999999999</v>
      </c>
      <c r="J35" s="135">
        <f>ROUND(((SUM(BE133:BE297))*I35),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43</v>
      </c>
      <c r="F36" s="135">
        <f>ROUND((SUM(BF133:BF297)),  2)</f>
        <v>0</v>
      </c>
      <c r="G36" s="38"/>
      <c r="H36" s="38"/>
      <c r="I36" s="136">
        <v>0.12</v>
      </c>
      <c r="J36" s="135">
        <f>ROUND(((SUM(BF133:BF297))*I36),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44</v>
      </c>
      <c r="F37" s="135">
        <f>ROUND((SUM(BG133:BG297)),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45</v>
      </c>
      <c r="F38" s="135">
        <f>ROUND((SUM(BH133:BH297)),  2)</f>
        <v>0</v>
      </c>
      <c r="G38" s="38"/>
      <c r="H38" s="38"/>
      <c r="I38" s="136">
        <v>0.12</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46</v>
      </c>
      <c r="F39" s="135">
        <f>ROUND((SUM(BI133:BI297)),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47</v>
      </c>
      <c r="E41" s="81"/>
      <c r="F41" s="81"/>
      <c r="G41" s="139" t="s">
        <v>48</v>
      </c>
      <c r="H41" s="140" t="s">
        <v>49</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119</v>
      </c>
      <c r="L86" s="22"/>
    </row>
    <row r="87" s="2" customFormat="1" ht="16.5" customHeight="1">
      <c r="A87" s="38"/>
      <c r="B87" s="39"/>
      <c r="C87" s="38"/>
      <c r="D87" s="38"/>
      <c r="E87" s="129" t="s">
        <v>856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857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701 - Zastřešení nástupišť</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31. 12. 2023</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25.65" customHeight="1">
      <c r="A93" s="38"/>
      <c r="B93" s="39"/>
      <c r="C93" s="32" t="s">
        <v>24</v>
      </c>
      <c r="D93" s="38"/>
      <c r="E93" s="38"/>
      <c r="F93" s="27" t="str">
        <f>E17</f>
        <v>DPO a.s.</v>
      </c>
      <c r="G93" s="38"/>
      <c r="H93" s="38"/>
      <c r="I93" s="32" t="s">
        <v>30</v>
      </c>
      <c r="J93" s="36" t="str">
        <f>E23</f>
        <v>PROJEKTSTUDIO EUCZ,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122</v>
      </c>
      <c r="D96" s="137"/>
      <c r="E96" s="137"/>
      <c r="F96" s="137"/>
      <c r="G96" s="137"/>
      <c r="H96" s="137"/>
      <c r="I96" s="137"/>
      <c r="J96" s="146" t="s">
        <v>123</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124</v>
      </c>
      <c r="D98" s="38"/>
      <c r="E98" s="38"/>
      <c r="F98" s="38"/>
      <c r="G98" s="38"/>
      <c r="H98" s="38"/>
      <c r="I98" s="38"/>
      <c r="J98" s="96">
        <f>J133</f>
        <v>0</v>
      </c>
      <c r="K98" s="38"/>
      <c r="L98" s="55"/>
      <c r="S98" s="38"/>
      <c r="T98" s="38"/>
      <c r="U98" s="38"/>
      <c r="V98" s="38"/>
      <c r="W98" s="38"/>
      <c r="X98" s="38"/>
      <c r="Y98" s="38"/>
      <c r="Z98" s="38"/>
      <c r="AA98" s="38"/>
      <c r="AB98" s="38"/>
      <c r="AC98" s="38"/>
      <c r="AD98" s="38"/>
      <c r="AE98" s="38"/>
      <c r="AU98" s="19" t="s">
        <v>125</v>
      </c>
    </row>
    <row r="99" s="9" customFormat="1" ht="24.96" customHeight="1">
      <c r="A99" s="9"/>
      <c r="B99" s="148"/>
      <c r="C99" s="9"/>
      <c r="D99" s="149" t="s">
        <v>126</v>
      </c>
      <c r="E99" s="150"/>
      <c r="F99" s="150"/>
      <c r="G99" s="150"/>
      <c r="H99" s="150"/>
      <c r="I99" s="150"/>
      <c r="J99" s="151">
        <f>J134</f>
        <v>0</v>
      </c>
      <c r="K99" s="9"/>
      <c r="L99" s="148"/>
      <c r="S99" s="9"/>
      <c r="T99" s="9"/>
      <c r="U99" s="9"/>
      <c r="V99" s="9"/>
      <c r="W99" s="9"/>
      <c r="X99" s="9"/>
      <c r="Y99" s="9"/>
      <c r="Z99" s="9"/>
      <c r="AA99" s="9"/>
      <c r="AB99" s="9"/>
      <c r="AC99" s="9"/>
      <c r="AD99" s="9"/>
      <c r="AE99" s="9"/>
    </row>
    <row r="100" s="10" customFormat="1" ht="19.92" customHeight="1">
      <c r="A100" s="10"/>
      <c r="B100" s="152"/>
      <c r="C100" s="10"/>
      <c r="D100" s="153" t="s">
        <v>127</v>
      </c>
      <c r="E100" s="154"/>
      <c r="F100" s="154"/>
      <c r="G100" s="154"/>
      <c r="H100" s="154"/>
      <c r="I100" s="154"/>
      <c r="J100" s="155">
        <f>J135</f>
        <v>0</v>
      </c>
      <c r="K100" s="10"/>
      <c r="L100" s="152"/>
      <c r="S100" s="10"/>
      <c r="T100" s="10"/>
      <c r="U100" s="10"/>
      <c r="V100" s="10"/>
      <c r="W100" s="10"/>
      <c r="X100" s="10"/>
      <c r="Y100" s="10"/>
      <c r="Z100" s="10"/>
      <c r="AA100" s="10"/>
      <c r="AB100" s="10"/>
      <c r="AC100" s="10"/>
      <c r="AD100" s="10"/>
      <c r="AE100" s="10"/>
    </row>
    <row r="101" s="10" customFormat="1" ht="19.92" customHeight="1">
      <c r="A101" s="10"/>
      <c r="B101" s="152"/>
      <c r="C101" s="10"/>
      <c r="D101" s="153" t="s">
        <v>735</v>
      </c>
      <c r="E101" s="154"/>
      <c r="F101" s="154"/>
      <c r="G101" s="154"/>
      <c r="H101" s="154"/>
      <c r="I101" s="154"/>
      <c r="J101" s="155">
        <f>J179</f>
        <v>0</v>
      </c>
      <c r="K101" s="10"/>
      <c r="L101" s="152"/>
      <c r="S101" s="10"/>
      <c r="T101" s="10"/>
      <c r="U101" s="10"/>
      <c r="V101" s="10"/>
      <c r="W101" s="10"/>
      <c r="X101" s="10"/>
      <c r="Y101" s="10"/>
      <c r="Z101" s="10"/>
      <c r="AA101" s="10"/>
      <c r="AB101" s="10"/>
      <c r="AC101" s="10"/>
      <c r="AD101" s="10"/>
      <c r="AE101" s="10"/>
    </row>
    <row r="102" s="10" customFormat="1" ht="19.92" customHeight="1">
      <c r="A102" s="10"/>
      <c r="B102" s="152"/>
      <c r="C102" s="10"/>
      <c r="D102" s="153" t="s">
        <v>128</v>
      </c>
      <c r="E102" s="154"/>
      <c r="F102" s="154"/>
      <c r="G102" s="154"/>
      <c r="H102" s="154"/>
      <c r="I102" s="154"/>
      <c r="J102" s="155">
        <f>J222</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861</v>
      </c>
      <c r="E103" s="154"/>
      <c r="F103" s="154"/>
      <c r="G103" s="154"/>
      <c r="H103" s="154"/>
      <c r="I103" s="154"/>
      <c r="J103" s="155">
        <f>J236</f>
        <v>0</v>
      </c>
      <c r="K103" s="10"/>
      <c r="L103" s="152"/>
      <c r="S103" s="10"/>
      <c r="T103" s="10"/>
      <c r="U103" s="10"/>
      <c r="V103" s="10"/>
      <c r="W103" s="10"/>
      <c r="X103" s="10"/>
      <c r="Y103" s="10"/>
      <c r="Z103" s="10"/>
      <c r="AA103" s="10"/>
      <c r="AB103" s="10"/>
      <c r="AC103" s="10"/>
      <c r="AD103" s="10"/>
      <c r="AE103" s="10"/>
    </row>
    <row r="104" s="10" customFormat="1" ht="19.92" customHeight="1">
      <c r="A104" s="10"/>
      <c r="B104" s="152"/>
      <c r="C104" s="10"/>
      <c r="D104" s="153" t="s">
        <v>129</v>
      </c>
      <c r="E104" s="154"/>
      <c r="F104" s="154"/>
      <c r="G104" s="154"/>
      <c r="H104" s="154"/>
      <c r="I104" s="154"/>
      <c r="J104" s="155">
        <f>J237</f>
        <v>0</v>
      </c>
      <c r="K104" s="10"/>
      <c r="L104" s="152"/>
      <c r="S104" s="10"/>
      <c r="T104" s="10"/>
      <c r="U104" s="10"/>
      <c r="V104" s="10"/>
      <c r="W104" s="10"/>
      <c r="X104" s="10"/>
      <c r="Y104" s="10"/>
      <c r="Z104" s="10"/>
      <c r="AA104" s="10"/>
      <c r="AB104" s="10"/>
      <c r="AC104" s="10"/>
      <c r="AD104" s="10"/>
      <c r="AE104" s="10"/>
    </row>
    <row r="105" s="10" customFormat="1" ht="14.88" customHeight="1">
      <c r="A105" s="10"/>
      <c r="B105" s="152"/>
      <c r="C105" s="10"/>
      <c r="D105" s="153" t="s">
        <v>862</v>
      </c>
      <c r="E105" s="154"/>
      <c r="F105" s="154"/>
      <c r="G105" s="154"/>
      <c r="H105" s="154"/>
      <c r="I105" s="154"/>
      <c r="J105" s="155">
        <f>J256</f>
        <v>0</v>
      </c>
      <c r="K105" s="10"/>
      <c r="L105" s="152"/>
      <c r="S105" s="10"/>
      <c r="T105" s="10"/>
      <c r="U105" s="10"/>
      <c r="V105" s="10"/>
      <c r="W105" s="10"/>
      <c r="X105" s="10"/>
      <c r="Y105" s="10"/>
      <c r="Z105" s="10"/>
      <c r="AA105" s="10"/>
      <c r="AB105" s="10"/>
      <c r="AC105" s="10"/>
      <c r="AD105" s="10"/>
      <c r="AE105" s="10"/>
    </row>
    <row r="106" s="10" customFormat="1" ht="19.92" customHeight="1">
      <c r="A106" s="10"/>
      <c r="B106" s="152"/>
      <c r="C106" s="10"/>
      <c r="D106" s="153" t="s">
        <v>132</v>
      </c>
      <c r="E106" s="154"/>
      <c r="F106" s="154"/>
      <c r="G106" s="154"/>
      <c r="H106" s="154"/>
      <c r="I106" s="154"/>
      <c r="J106" s="155">
        <f>J277</f>
        <v>0</v>
      </c>
      <c r="K106" s="10"/>
      <c r="L106" s="152"/>
      <c r="S106" s="10"/>
      <c r="T106" s="10"/>
      <c r="U106" s="10"/>
      <c r="V106" s="10"/>
      <c r="W106" s="10"/>
      <c r="X106" s="10"/>
      <c r="Y106" s="10"/>
      <c r="Z106" s="10"/>
      <c r="AA106" s="10"/>
      <c r="AB106" s="10"/>
      <c r="AC106" s="10"/>
      <c r="AD106" s="10"/>
      <c r="AE106" s="10"/>
    </row>
    <row r="107" s="9" customFormat="1" ht="24.96" customHeight="1">
      <c r="A107" s="9"/>
      <c r="B107" s="148"/>
      <c r="C107" s="9"/>
      <c r="D107" s="149" t="s">
        <v>736</v>
      </c>
      <c r="E107" s="150"/>
      <c r="F107" s="150"/>
      <c r="G107" s="150"/>
      <c r="H107" s="150"/>
      <c r="I107" s="150"/>
      <c r="J107" s="151">
        <f>J279</f>
        <v>0</v>
      </c>
      <c r="K107" s="9"/>
      <c r="L107" s="148"/>
      <c r="S107" s="9"/>
      <c r="T107" s="9"/>
      <c r="U107" s="9"/>
      <c r="V107" s="9"/>
      <c r="W107" s="9"/>
      <c r="X107" s="9"/>
      <c r="Y107" s="9"/>
      <c r="Z107" s="9"/>
      <c r="AA107" s="9"/>
      <c r="AB107" s="9"/>
      <c r="AC107" s="9"/>
      <c r="AD107" s="9"/>
      <c r="AE107" s="9"/>
    </row>
    <row r="108" s="10" customFormat="1" ht="19.92" customHeight="1">
      <c r="A108" s="10"/>
      <c r="B108" s="152"/>
      <c r="C108" s="10"/>
      <c r="D108" s="153" t="s">
        <v>738</v>
      </c>
      <c r="E108" s="154"/>
      <c r="F108" s="154"/>
      <c r="G108" s="154"/>
      <c r="H108" s="154"/>
      <c r="I108" s="154"/>
      <c r="J108" s="155">
        <f>J280</f>
        <v>0</v>
      </c>
      <c r="K108" s="10"/>
      <c r="L108" s="152"/>
      <c r="S108" s="10"/>
      <c r="T108" s="10"/>
      <c r="U108" s="10"/>
      <c r="V108" s="10"/>
      <c r="W108" s="10"/>
      <c r="X108" s="10"/>
      <c r="Y108" s="10"/>
      <c r="Z108" s="10"/>
      <c r="AA108" s="10"/>
      <c r="AB108" s="10"/>
      <c r="AC108" s="10"/>
      <c r="AD108" s="10"/>
      <c r="AE108" s="10"/>
    </row>
    <row r="109" s="9" customFormat="1" ht="24.96" customHeight="1">
      <c r="A109" s="9"/>
      <c r="B109" s="148"/>
      <c r="C109" s="9"/>
      <c r="D109" s="149" t="s">
        <v>425</v>
      </c>
      <c r="E109" s="150"/>
      <c r="F109" s="150"/>
      <c r="G109" s="150"/>
      <c r="H109" s="150"/>
      <c r="I109" s="150"/>
      <c r="J109" s="151">
        <f>J292</f>
        <v>0</v>
      </c>
      <c r="K109" s="9"/>
      <c r="L109" s="148"/>
      <c r="S109" s="9"/>
      <c r="T109" s="9"/>
      <c r="U109" s="9"/>
      <c r="V109" s="9"/>
      <c r="W109" s="9"/>
      <c r="X109" s="9"/>
      <c r="Y109" s="9"/>
      <c r="Z109" s="9"/>
      <c r="AA109" s="9"/>
      <c r="AB109" s="9"/>
      <c r="AC109" s="9"/>
      <c r="AD109" s="9"/>
      <c r="AE109" s="9"/>
    </row>
    <row r="110" s="9" customFormat="1" ht="24.96" customHeight="1">
      <c r="A110" s="9"/>
      <c r="B110" s="148"/>
      <c r="C110" s="9"/>
      <c r="D110" s="149" t="s">
        <v>863</v>
      </c>
      <c r="E110" s="150"/>
      <c r="F110" s="150"/>
      <c r="G110" s="150"/>
      <c r="H110" s="150"/>
      <c r="I110" s="150"/>
      <c r="J110" s="151">
        <f>J295</f>
        <v>0</v>
      </c>
      <c r="K110" s="9"/>
      <c r="L110" s="148"/>
      <c r="S110" s="9"/>
      <c r="T110" s="9"/>
      <c r="U110" s="9"/>
      <c r="V110" s="9"/>
      <c r="W110" s="9"/>
      <c r="X110" s="9"/>
      <c r="Y110" s="9"/>
      <c r="Z110" s="9"/>
      <c r="AA110" s="9"/>
      <c r="AB110" s="9"/>
      <c r="AC110" s="9"/>
      <c r="AD110" s="9"/>
      <c r="AE110" s="9"/>
    </row>
    <row r="111" s="10" customFormat="1" ht="19.92" customHeight="1">
      <c r="A111" s="10"/>
      <c r="B111" s="152"/>
      <c r="C111" s="10"/>
      <c r="D111" s="153" t="s">
        <v>864</v>
      </c>
      <c r="E111" s="154"/>
      <c r="F111" s="154"/>
      <c r="G111" s="154"/>
      <c r="H111" s="154"/>
      <c r="I111" s="154"/>
      <c r="J111" s="155">
        <f>J296</f>
        <v>0</v>
      </c>
      <c r="K111" s="10"/>
      <c r="L111" s="152"/>
      <c r="S111" s="10"/>
      <c r="T111" s="10"/>
      <c r="U111" s="10"/>
      <c r="V111" s="10"/>
      <c r="W111" s="10"/>
      <c r="X111" s="10"/>
      <c r="Y111" s="10"/>
      <c r="Z111" s="10"/>
      <c r="AA111" s="10"/>
      <c r="AB111" s="10"/>
      <c r="AC111" s="10"/>
      <c r="AD111" s="10"/>
      <c r="AE111" s="10"/>
    </row>
    <row r="112" s="2" customFormat="1" ht="21.84" customHeight="1">
      <c r="A112" s="38"/>
      <c r="B112" s="39"/>
      <c r="C112" s="38"/>
      <c r="D112" s="38"/>
      <c r="E112" s="38"/>
      <c r="F112" s="38"/>
      <c r="G112" s="38"/>
      <c r="H112" s="38"/>
      <c r="I112" s="38"/>
      <c r="J112" s="38"/>
      <c r="K112" s="38"/>
      <c r="L112" s="55"/>
      <c r="S112" s="38"/>
      <c r="T112" s="38"/>
      <c r="U112" s="38"/>
      <c r="V112" s="38"/>
      <c r="W112" s="38"/>
      <c r="X112" s="38"/>
      <c r="Y112" s="38"/>
      <c r="Z112" s="38"/>
      <c r="AA112" s="38"/>
      <c r="AB112" s="38"/>
      <c r="AC112" s="38"/>
      <c r="AD112" s="38"/>
      <c r="AE112" s="38"/>
    </row>
    <row r="113" s="2" customFormat="1" ht="6.96" customHeight="1">
      <c r="A113" s="38"/>
      <c r="B113" s="60"/>
      <c r="C113" s="61"/>
      <c r="D113" s="61"/>
      <c r="E113" s="61"/>
      <c r="F113" s="61"/>
      <c r="G113" s="61"/>
      <c r="H113" s="61"/>
      <c r="I113" s="61"/>
      <c r="J113" s="61"/>
      <c r="K113" s="61"/>
      <c r="L113" s="55"/>
      <c r="S113" s="38"/>
      <c r="T113" s="38"/>
      <c r="U113" s="38"/>
      <c r="V113" s="38"/>
      <c r="W113" s="38"/>
      <c r="X113" s="38"/>
      <c r="Y113" s="38"/>
      <c r="Z113" s="38"/>
      <c r="AA113" s="38"/>
      <c r="AB113" s="38"/>
      <c r="AC113" s="38"/>
      <c r="AD113" s="38"/>
      <c r="AE113" s="38"/>
    </row>
    <row r="117" s="2" customFormat="1" ht="6.96" customHeight="1">
      <c r="A117" s="38"/>
      <c r="B117" s="62"/>
      <c r="C117" s="63"/>
      <c r="D117" s="63"/>
      <c r="E117" s="63"/>
      <c r="F117" s="63"/>
      <c r="G117" s="63"/>
      <c r="H117" s="63"/>
      <c r="I117" s="63"/>
      <c r="J117" s="63"/>
      <c r="K117" s="63"/>
      <c r="L117" s="55"/>
      <c r="S117" s="38"/>
      <c r="T117" s="38"/>
      <c r="U117" s="38"/>
      <c r="V117" s="38"/>
      <c r="W117" s="38"/>
      <c r="X117" s="38"/>
      <c r="Y117" s="38"/>
      <c r="Z117" s="38"/>
      <c r="AA117" s="38"/>
      <c r="AB117" s="38"/>
      <c r="AC117" s="38"/>
      <c r="AD117" s="38"/>
      <c r="AE117" s="38"/>
    </row>
    <row r="118" s="2" customFormat="1" ht="24.96" customHeight="1">
      <c r="A118" s="38"/>
      <c r="B118" s="39"/>
      <c r="C118" s="23" t="s">
        <v>133</v>
      </c>
      <c r="D118" s="38"/>
      <c r="E118" s="38"/>
      <c r="F118" s="38"/>
      <c r="G118" s="38"/>
      <c r="H118" s="38"/>
      <c r="I118" s="38"/>
      <c r="J118" s="38"/>
      <c r="K118" s="38"/>
      <c r="L118" s="55"/>
      <c r="S118" s="38"/>
      <c r="T118" s="38"/>
      <c r="U118" s="38"/>
      <c r="V118" s="38"/>
      <c r="W118" s="38"/>
      <c r="X118" s="38"/>
      <c r="Y118" s="38"/>
      <c r="Z118" s="38"/>
      <c r="AA118" s="38"/>
      <c r="AB118" s="38"/>
      <c r="AC118" s="38"/>
      <c r="AD118" s="38"/>
      <c r="AE118" s="38"/>
    </row>
    <row r="119" s="2" customFormat="1" ht="6.96" customHeight="1">
      <c r="A119" s="38"/>
      <c r="B119" s="39"/>
      <c r="C119" s="38"/>
      <c r="D119" s="38"/>
      <c r="E119" s="38"/>
      <c r="F119" s="38"/>
      <c r="G119" s="38"/>
      <c r="H119" s="38"/>
      <c r="I119" s="38"/>
      <c r="J119" s="38"/>
      <c r="K119" s="38"/>
      <c r="L119" s="55"/>
      <c r="S119" s="38"/>
      <c r="T119" s="38"/>
      <c r="U119" s="38"/>
      <c r="V119" s="38"/>
      <c r="W119" s="38"/>
      <c r="X119" s="38"/>
      <c r="Y119" s="38"/>
      <c r="Z119" s="38"/>
      <c r="AA119" s="38"/>
      <c r="AB119" s="38"/>
      <c r="AC119" s="38"/>
      <c r="AD119" s="38"/>
      <c r="AE119" s="38"/>
    </row>
    <row r="120" s="2" customFormat="1" ht="12" customHeight="1">
      <c r="A120" s="38"/>
      <c r="B120" s="39"/>
      <c r="C120" s="32" t="s">
        <v>16</v>
      </c>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2" customFormat="1" ht="16.5" customHeight="1">
      <c r="A121" s="38"/>
      <c r="B121" s="39"/>
      <c r="C121" s="38"/>
      <c r="D121" s="38"/>
      <c r="E121" s="129" t="str">
        <f>E7</f>
        <v>ESTETIZACE ZASTÁVKY KAROLINA II</v>
      </c>
      <c r="F121" s="32"/>
      <c r="G121" s="32"/>
      <c r="H121" s="32"/>
      <c r="I121" s="38"/>
      <c r="J121" s="38"/>
      <c r="K121" s="38"/>
      <c r="L121" s="55"/>
      <c r="S121" s="38"/>
      <c r="T121" s="38"/>
      <c r="U121" s="38"/>
      <c r="V121" s="38"/>
      <c r="W121" s="38"/>
      <c r="X121" s="38"/>
      <c r="Y121" s="38"/>
      <c r="Z121" s="38"/>
      <c r="AA121" s="38"/>
      <c r="AB121" s="38"/>
      <c r="AC121" s="38"/>
      <c r="AD121" s="38"/>
      <c r="AE121" s="38"/>
    </row>
    <row r="122" s="1" customFormat="1" ht="12" customHeight="1">
      <c r="B122" s="22"/>
      <c r="C122" s="32" t="s">
        <v>119</v>
      </c>
      <c r="L122" s="22"/>
    </row>
    <row r="123" s="2" customFormat="1" ht="16.5" customHeight="1">
      <c r="A123" s="38"/>
      <c r="B123" s="39"/>
      <c r="C123" s="38"/>
      <c r="D123" s="38"/>
      <c r="E123" s="129" t="s">
        <v>856</v>
      </c>
      <c r="F123" s="38"/>
      <c r="G123" s="38"/>
      <c r="H123" s="38"/>
      <c r="I123" s="38"/>
      <c r="J123" s="38"/>
      <c r="K123" s="38"/>
      <c r="L123" s="55"/>
      <c r="S123" s="38"/>
      <c r="T123" s="38"/>
      <c r="U123" s="38"/>
      <c r="V123" s="38"/>
      <c r="W123" s="38"/>
      <c r="X123" s="38"/>
      <c r="Y123" s="38"/>
      <c r="Z123" s="38"/>
      <c r="AA123" s="38"/>
      <c r="AB123" s="38"/>
      <c r="AC123" s="38"/>
      <c r="AD123" s="38"/>
      <c r="AE123" s="38"/>
    </row>
    <row r="124" s="2" customFormat="1" ht="12" customHeight="1">
      <c r="A124" s="38"/>
      <c r="B124" s="39"/>
      <c r="C124" s="32" t="s">
        <v>857</v>
      </c>
      <c r="D124" s="38"/>
      <c r="E124" s="38"/>
      <c r="F124" s="38"/>
      <c r="G124" s="38"/>
      <c r="H124" s="38"/>
      <c r="I124" s="38"/>
      <c r="J124" s="38"/>
      <c r="K124" s="38"/>
      <c r="L124" s="55"/>
      <c r="S124" s="38"/>
      <c r="T124" s="38"/>
      <c r="U124" s="38"/>
      <c r="V124" s="38"/>
      <c r="W124" s="38"/>
      <c r="X124" s="38"/>
      <c r="Y124" s="38"/>
      <c r="Z124" s="38"/>
      <c r="AA124" s="38"/>
      <c r="AB124" s="38"/>
      <c r="AC124" s="38"/>
      <c r="AD124" s="38"/>
      <c r="AE124" s="38"/>
    </row>
    <row r="125" s="2" customFormat="1" ht="16.5" customHeight="1">
      <c r="A125" s="38"/>
      <c r="B125" s="39"/>
      <c r="C125" s="38"/>
      <c r="D125" s="38"/>
      <c r="E125" s="67" t="str">
        <f>E11</f>
        <v>701 - Zastřešení nástupišť</v>
      </c>
      <c r="F125" s="38"/>
      <c r="G125" s="38"/>
      <c r="H125" s="38"/>
      <c r="I125" s="38"/>
      <c r="J125" s="38"/>
      <c r="K125" s="38"/>
      <c r="L125" s="55"/>
      <c r="S125" s="38"/>
      <c r="T125" s="38"/>
      <c r="U125" s="38"/>
      <c r="V125" s="38"/>
      <c r="W125" s="38"/>
      <c r="X125" s="38"/>
      <c r="Y125" s="38"/>
      <c r="Z125" s="38"/>
      <c r="AA125" s="38"/>
      <c r="AB125" s="38"/>
      <c r="AC125" s="38"/>
      <c r="AD125" s="38"/>
      <c r="AE125" s="38"/>
    </row>
    <row r="126" s="2" customFormat="1" ht="6.96" customHeight="1">
      <c r="A126" s="38"/>
      <c r="B126" s="39"/>
      <c r="C126" s="38"/>
      <c r="D126" s="38"/>
      <c r="E126" s="38"/>
      <c r="F126" s="38"/>
      <c r="G126" s="38"/>
      <c r="H126" s="38"/>
      <c r="I126" s="38"/>
      <c r="J126" s="38"/>
      <c r="K126" s="38"/>
      <c r="L126" s="55"/>
      <c r="S126" s="38"/>
      <c r="T126" s="38"/>
      <c r="U126" s="38"/>
      <c r="V126" s="38"/>
      <c r="W126" s="38"/>
      <c r="X126" s="38"/>
      <c r="Y126" s="38"/>
      <c r="Z126" s="38"/>
      <c r="AA126" s="38"/>
      <c r="AB126" s="38"/>
      <c r="AC126" s="38"/>
      <c r="AD126" s="38"/>
      <c r="AE126" s="38"/>
    </row>
    <row r="127" s="2" customFormat="1" ht="12" customHeight="1">
      <c r="A127" s="38"/>
      <c r="B127" s="39"/>
      <c r="C127" s="32" t="s">
        <v>20</v>
      </c>
      <c r="D127" s="38"/>
      <c r="E127" s="38"/>
      <c r="F127" s="27" t="str">
        <f>F14</f>
        <v xml:space="preserve"> </v>
      </c>
      <c r="G127" s="38"/>
      <c r="H127" s="38"/>
      <c r="I127" s="32" t="s">
        <v>22</v>
      </c>
      <c r="J127" s="69" t="str">
        <f>IF(J14="","",J14)</f>
        <v>31. 12. 2023</v>
      </c>
      <c r="K127" s="38"/>
      <c r="L127" s="55"/>
      <c r="S127" s="38"/>
      <c r="T127" s="38"/>
      <c r="U127" s="38"/>
      <c r="V127" s="38"/>
      <c r="W127" s="38"/>
      <c r="X127" s="38"/>
      <c r="Y127" s="38"/>
      <c r="Z127" s="38"/>
      <c r="AA127" s="38"/>
      <c r="AB127" s="38"/>
      <c r="AC127" s="38"/>
      <c r="AD127" s="38"/>
      <c r="AE127" s="38"/>
    </row>
    <row r="128" s="2" customFormat="1" ht="6.96" customHeight="1">
      <c r="A128" s="38"/>
      <c r="B128" s="39"/>
      <c r="C128" s="38"/>
      <c r="D128" s="38"/>
      <c r="E128" s="38"/>
      <c r="F128" s="38"/>
      <c r="G128" s="38"/>
      <c r="H128" s="38"/>
      <c r="I128" s="38"/>
      <c r="J128" s="38"/>
      <c r="K128" s="38"/>
      <c r="L128" s="55"/>
      <c r="S128" s="38"/>
      <c r="T128" s="38"/>
      <c r="U128" s="38"/>
      <c r="V128" s="38"/>
      <c r="W128" s="38"/>
      <c r="X128" s="38"/>
      <c r="Y128" s="38"/>
      <c r="Z128" s="38"/>
      <c r="AA128" s="38"/>
      <c r="AB128" s="38"/>
      <c r="AC128" s="38"/>
      <c r="AD128" s="38"/>
      <c r="AE128" s="38"/>
    </row>
    <row r="129" s="2" customFormat="1" ht="25.65" customHeight="1">
      <c r="A129" s="38"/>
      <c r="B129" s="39"/>
      <c r="C129" s="32" t="s">
        <v>24</v>
      </c>
      <c r="D129" s="38"/>
      <c r="E129" s="38"/>
      <c r="F129" s="27" t="str">
        <f>E17</f>
        <v>DPO a.s.</v>
      </c>
      <c r="G129" s="38"/>
      <c r="H129" s="38"/>
      <c r="I129" s="32" t="s">
        <v>30</v>
      </c>
      <c r="J129" s="36" t="str">
        <f>E23</f>
        <v>PROJEKTSTUDIO EUCZ, s.r.o.</v>
      </c>
      <c r="K129" s="38"/>
      <c r="L129" s="55"/>
      <c r="S129" s="38"/>
      <c r="T129" s="38"/>
      <c r="U129" s="38"/>
      <c r="V129" s="38"/>
      <c r="W129" s="38"/>
      <c r="X129" s="38"/>
      <c r="Y129" s="38"/>
      <c r="Z129" s="38"/>
      <c r="AA129" s="38"/>
      <c r="AB129" s="38"/>
      <c r="AC129" s="38"/>
      <c r="AD129" s="38"/>
      <c r="AE129" s="38"/>
    </row>
    <row r="130" s="2" customFormat="1" ht="15.15" customHeight="1">
      <c r="A130" s="38"/>
      <c r="B130" s="39"/>
      <c r="C130" s="32" t="s">
        <v>28</v>
      </c>
      <c r="D130" s="38"/>
      <c r="E130" s="38"/>
      <c r="F130" s="27" t="str">
        <f>IF(E20="","",E20)</f>
        <v>Vyplň údaj</v>
      </c>
      <c r="G130" s="38"/>
      <c r="H130" s="38"/>
      <c r="I130" s="32" t="s">
        <v>33</v>
      </c>
      <c r="J130" s="36" t="str">
        <f>E26</f>
        <v xml:space="preserve"> </v>
      </c>
      <c r="K130" s="38"/>
      <c r="L130" s="55"/>
      <c r="S130" s="38"/>
      <c r="T130" s="38"/>
      <c r="U130" s="38"/>
      <c r="V130" s="38"/>
      <c r="W130" s="38"/>
      <c r="X130" s="38"/>
      <c r="Y130" s="38"/>
      <c r="Z130" s="38"/>
      <c r="AA130" s="38"/>
      <c r="AB130" s="38"/>
      <c r="AC130" s="38"/>
      <c r="AD130" s="38"/>
      <c r="AE130" s="38"/>
    </row>
    <row r="131" s="2" customFormat="1" ht="10.32" customHeight="1">
      <c r="A131" s="38"/>
      <c r="B131" s="39"/>
      <c r="C131" s="38"/>
      <c r="D131" s="38"/>
      <c r="E131" s="38"/>
      <c r="F131" s="38"/>
      <c r="G131" s="38"/>
      <c r="H131" s="38"/>
      <c r="I131" s="38"/>
      <c r="J131" s="38"/>
      <c r="K131" s="38"/>
      <c r="L131" s="55"/>
      <c r="S131" s="38"/>
      <c r="T131" s="38"/>
      <c r="U131" s="38"/>
      <c r="V131" s="38"/>
      <c r="W131" s="38"/>
      <c r="X131" s="38"/>
      <c r="Y131" s="38"/>
      <c r="Z131" s="38"/>
      <c r="AA131" s="38"/>
      <c r="AB131" s="38"/>
      <c r="AC131" s="38"/>
      <c r="AD131" s="38"/>
      <c r="AE131" s="38"/>
    </row>
    <row r="132" s="11" customFormat="1" ht="29.28" customHeight="1">
      <c r="A132" s="156"/>
      <c r="B132" s="157"/>
      <c r="C132" s="158" t="s">
        <v>134</v>
      </c>
      <c r="D132" s="159" t="s">
        <v>62</v>
      </c>
      <c r="E132" s="159" t="s">
        <v>58</v>
      </c>
      <c r="F132" s="159" t="s">
        <v>59</v>
      </c>
      <c r="G132" s="159" t="s">
        <v>135</v>
      </c>
      <c r="H132" s="159" t="s">
        <v>136</v>
      </c>
      <c r="I132" s="159" t="s">
        <v>137</v>
      </c>
      <c r="J132" s="159" t="s">
        <v>123</v>
      </c>
      <c r="K132" s="160" t="s">
        <v>138</v>
      </c>
      <c r="L132" s="161"/>
      <c r="M132" s="86" t="s">
        <v>1</v>
      </c>
      <c r="N132" s="87" t="s">
        <v>41</v>
      </c>
      <c r="O132" s="87" t="s">
        <v>139</v>
      </c>
      <c r="P132" s="87" t="s">
        <v>140</v>
      </c>
      <c r="Q132" s="87" t="s">
        <v>141</v>
      </c>
      <c r="R132" s="87" t="s">
        <v>142</v>
      </c>
      <c r="S132" s="87" t="s">
        <v>143</v>
      </c>
      <c r="T132" s="88" t="s">
        <v>144</v>
      </c>
      <c r="U132" s="156"/>
      <c r="V132" s="156"/>
      <c r="W132" s="156"/>
      <c r="X132" s="156"/>
      <c r="Y132" s="156"/>
      <c r="Z132" s="156"/>
      <c r="AA132" s="156"/>
      <c r="AB132" s="156"/>
      <c r="AC132" s="156"/>
      <c r="AD132" s="156"/>
      <c r="AE132" s="156"/>
    </row>
    <row r="133" s="2" customFormat="1" ht="22.8" customHeight="1">
      <c r="A133" s="38"/>
      <c r="B133" s="39"/>
      <c r="C133" s="93" t="s">
        <v>145</v>
      </c>
      <c r="D133" s="38"/>
      <c r="E133" s="38"/>
      <c r="F133" s="38"/>
      <c r="G133" s="38"/>
      <c r="H133" s="38"/>
      <c r="I133" s="38"/>
      <c r="J133" s="162">
        <f>BK133</f>
        <v>0</v>
      </c>
      <c r="K133" s="38"/>
      <c r="L133" s="39"/>
      <c r="M133" s="89"/>
      <c r="N133" s="73"/>
      <c r="O133" s="90"/>
      <c r="P133" s="163">
        <f>P134+P279+P292+P295</f>
        <v>0</v>
      </c>
      <c r="Q133" s="90"/>
      <c r="R133" s="163">
        <f>R134+R279+R292+R295</f>
        <v>2054.18311318</v>
      </c>
      <c r="S133" s="90"/>
      <c r="T133" s="164">
        <f>T134+T279+T292+T295</f>
        <v>0</v>
      </c>
      <c r="U133" s="38"/>
      <c r="V133" s="38"/>
      <c r="W133" s="38"/>
      <c r="X133" s="38"/>
      <c r="Y133" s="38"/>
      <c r="Z133" s="38"/>
      <c r="AA133" s="38"/>
      <c r="AB133" s="38"/>
      <c r="AC133" s="38"/>
      <c r="AD133" s="38"/>
      <c r="AE133" s="38"/>
      <c r="AT133" s="19" t="s">
        <v>76</v>
      </c>
      <c r="AU133" s="19" t="s">
        <v>125</v>
      </c>
      <c r="BK133" s="165">
        <f>BK134+BK279+BK292+BK295</f>
        <v>0</v>
      </c>
    </row>
    <row r="134" s="12" customFormat="1" ht="25.92" customHeight="1">
      <c r="A134" s="12"/>
      <c r="B134" s="166"/>
      <c r="C134" s="12"/>
      <c r="D134" s="167" t="s">
        <v>76</v>
      </c>
      <c r="E134" s="168" t="s">
        <v>146</v>
      </c>
      <c r="F134" s="168" t="s">
        <v>147</v>
      </c>
      <c r="G134" s="12"/>
      <c r="H134" s="12"/>
      <c r="I134" s="169"/>
      <c r="J134" s="170">
        <f>BK134</f>
        <v>0</v>
      </c>
      <c r="K134" s="12"/>
      <c r="L134" s="166"/>
      <c r="M134" s="171"/>
      <c r="N134" s="172"/>
      <c r="O134" s="172"/>
      <c r="P134" s="173">
        <f>P135+P179+P222+P236+P237+P277</f>
        <v>0</v>
      </c>
      <c r="Q134" s="172"/>
      <c r="R134" s="173">
        <f>R135+R179+R222+R236+R237+R277</f>
        <v>1952.1159631800001</v>
      </c>
      <c r="S134" s="172"/>
      <c r="T134" s="174">
        <f>T135+T179+T222+T236+T237+T277</f>
        <v>0</v>
      </c>
      <c r="U134" s="12"/>
      <c r="V134" s="12"/>
      <c r="W134" s="12"/>
      <c r="X134" s="12"/>
      <c r="Y134" s="12"/>
      <c r="Z134" s="12"/>
      <c r="AA134" s="12"/>
      <c r="AB134" s="12"/>
      <c r="AC134" s="12"/>
      <c r="AD134" s="12"/>
      <c r="AE134" s="12"/>
      <c r="AR134" s="167" t="s">
        <v>85</v>
      </c>
      <c r="AT134" s="175" t="s">
        <v>76</v>
      </c>
      <c r="AU134" s="175" t="s">
        <v>77</v>
      </c>
      <c r="AY134" s="167" t="s">
        <v>148</v>
      </c>
      <c r="BK134" s="176">
        <f>BK135+BK179+BK222+BK236+BK237+BK277</f>
        <v>0</v>
      </c>
    </row>
    <row r="135" s="12" customFormat="1" ht="22.8" customHeight="1">
      <c r="A135" s="12"/>
      <c r="B135" s="166"/>
      <c r="C135" s="12"/>
      <c r="D135" s="167" t="s">
        <v>76</v>
      </c>
      <c r="E135" s="177" t="s">
        <v>85</v>
      </c>
      <c r="F135" s="177" t="s">
        <v>149</v>
      </c>
      <c r="G135" s="12"/>
      <c r="H135" s="12"/>
      <c r="I135" s="169"/>
      <c r="J135" s="178">
        <f>BK135</f>
        <v>0</v>
      </c>
      <c r="K135" s="12"/>
      <c r="L135" s="166"/>
      <c r="M135" s="171"/>
      <c r="N135" s="172"/>
      <c r="O135" s="172"/>
      <c r="P135" s="173">
        <f>SUM(P136:P178)</f>
        <v>0</v>
      </c>
      <c r="Q135" s="172"/>
      <c r="R135" s="173">
        <f>SUM(R136:R178)</f>
        <v>611.72062600000004</v>
      </c>
      <c r="S135" s="172"/>
      <c r="T135" s="174">
        <f>SUM(T136:T178)</f>
        <v>0</v>
      </c>
      <c r="U135" s="12"/>
      <c r="V135" s="12"/>
      <c r="W135" s="12"/>
      <c r="X135" s="12"/>
      <c r="Y135" s="12"/>
      <c r="Z135" s="12"/>
      <c r="AA135" s="12"/>
      <c r="AB135" s="12"/>
      <c r="AC135" s="12"/>
      <c r="AD135" s="12"/>
      <c r="AE135" s="12"/>
      <c r="AR135" s="167" t="s">
        <v>85</v>
      </c>
      <c r="AT135" s="175" t="s">
        <v>76</v>
      </c>
      <c r="AU135" s="175" t="s">
        <v>85</v>
      </c>
      <c r="AY135" s="167" t="s">
        <v>148</v>
      </c>
      <c r="BK135" s="176">
        <f>SUM(BK136:BK178)</f>
        <v>0</v>
      </c>
    </row>
    <row r="136" s="2" customFormat="1" ht="16.5" customHeight="1">
      <c r="A136" s="38"/>
      <c r="B136" s="179"/>
      <c r="C136" s="180" t="s">
        <v>85</v>
      </c>
      <c r="D136" s="180" t="s">
        <v>150</v>
      </c>
      <c r="E136" s="181" t="s">
        <v>865</v>
      </c>
      <c r="F136" s="182" t="s">
        <v>866</v>
      </c>
      <c r="G136" s="183" t="s">
        <v>436</v>
      </c>
      <c r="H136" s="184">
        <v>720</v>
      </c>
      <c r="I136" s="185"/>
      <c r="J136" s="186">
        <f>ROUND(I136*H136,2)</f>
        <v>0</v>
      </c>
      <c r="K136" s="182" t="s">
        <v>154</v>
      </c>
      <c r="L136" s="39"/>
      <c r="M136" s="187" t="s">
        <v>1</v>
      </c>
      <c r="N136" s="188" t="s">
        <v>42</v>
      </c>
      <c r="O136" s="77"/>
      <c r="P136" s="189">
        <f>O136*H136</f>
        <v>0</v>
      </c>
      <c r="Q136" s="189">
        <v>3.0000000000000001E-05</v>
      </c>
      <c r="R136" s="189">
        <f>Q136*H136</f>
        <v>0.021600000000000001</v>
      </c>
      <c r="S136" s="189">
        <v>0</v>
      </c>
      <c r="T136" s="190">
        <f>S136*H136</f>
        <v>0</v>
      </c>
      <c r="U136" s="38"/>
      <c r="V136" s="38"/>
      <c r="W136" s="38"/>
      <c r="X136" s="38"/>
      <c r="Y136" s="38"/>
      <c r="Z136" s="38"/>
      <c r="AA136" s="38"/>
      <c r="AB136" s="38"/>
      <c r="AC136" s="38"/>
      <c r="AD136" s="38"/>
      <c r="AE136" s="38"/>
      <c r="AR136" s="191" t="s">
        <v>155</v>
      </c>
      <c r="AT136" s="191" t="s">
        <v>150</v>
      </c>
      <c r="AU136" s="191" t="s">
        <v>87</v>
      </c>
      <c r="AY136" s="19" t="s">
        <v>148</v>
      </c>
      <c r="BE136" s="192">
        <f>IF(N136="základní",J136,0)</f>
        <v>0</v>
      </c>
      <c r="BF136" s="192">
        <f>IF(N136="snížená",J136,0)</f>
        <v>0</v>
      </c>
      <c r="BG136" s="192">
        <f>IF(N136="zákl. přenesená",J136,0)</f>
        <v>0</v>
      </c>
      <c r="BH136" s="192">
        <f>IF(N136="sníž. přenesená",J136,0)</f>
        <v>0</v>
      </c>
      <c r="BI136" s="192">
        <f>IF(N136="nulová",J136,0)</f>
        <v>0</v>
      </c>
      <c r="BJ136" s="19" t="s">
        <v>85</v>
      </c>
      <c r="BK136" s="192">
        <f>ROUND(I136*H136,2)</f>
        <v>0</v>
      </c>
      <c r="BL136" s="19" t="s">
        <v>155</v>
      </c>
      <c r="BM136" s="191" t="s">
        <v>867</v>
      </c>
    </row>
    <row r="137" s="2" customFormat="1">
      <c r="A137" s="38"/>
      <c r="B137" s="39"/>
      <c r="C137" s="38"/>
      <c r="D137" s="194" t="s">
        <v>183</v>
      </c>
      <c r="E137" s="38"/>
      <c r="F137" s="210" t="s">
        <v>868</v>
      </c>
      <c r="G137" s="38"/>
      <c r="H137" s="38"/>
      <c r="I137" s="211"/>
      <c r="J137" s="38"/>
      <c r="K137" s="38"/>
      <c r="L137" s="39"/>
      <c r="M137" s="212"/>
      <c r="N137" s="213"/>
      <c r="O137" s="77"/>
      <c r="P137" s="77"/>
      <c r="Q137" s="77"/>
      <c r="R137" s="77"/>
      <c r="S137" s="77"/>
      <c r="T137" s="78"/>
      <c r="U137" s="38"/>
      <c r="V137" s="38"/>
      <c r="W137" s="38"/>
      <c r="X137" s="38"/>
      <c r="Y137" s="38"/>
      <c r="Z137" s="38"/>
      <c r="AA137" s="38"/>
      <c r="AB137" s="38"/>
      <c r="AC137" s="38"/>
      <c r="AD137" s="38"/>
      <c r="AE137" s="38"/>
      <c r="AT137" s="19" t="s">
        <v>183</v>
      </c>
      <c r="AU137" s="19" t="s">
        <v>87</v>
      </c>
    </row>
    <row r="138" s="13" customFormat="1">
      <c r="A138" s="13"/>
      <c r="B138" s="193"/>
      <c r="C138" s="13"/>
      <c r="D138" s="194" t="s">
        <v>157</v>
      </c>
      <c r="E138" s="195" t="s">
        <v>1</v>
      </c>
      <c r="F138" s="196" t="s">
        <v>869</v>
      </c>
      <c r="G138" s="13"/>
      <c r="H138" s="197">
        <v>720</v>
      </c>
      <c r="I138" s="198"/>
      <c r="J138" s="13"/>
      <c r="K138" s="13"/>
      <c r="L138" s="193"/>
      <c r="M138" s="199"/>
      <c r="N138" s="200"/>
      <c r="O138" s="200"/>
      <c r="P138" s="200"/>
      <c r="Q138" s="200"/>
      <c r="R138" s="200"/>
      <c r="S138" s="200"/>
      <c r="T138" s="201"/>
      <c r="U138" s="13"/>
      <c r="V138" s="13"/>
      <c r="W138" s="13"/>
      <c r="X138" s="13"/>
      <c r="Y138" s="13"/>
      <c r="Z138" s="13"/>
      <c r="AA138" s="13"/>
      <c r="AB138" s="13"/>
      <c r="AC138" s="13"/>
      <c r="AD138" s="13"/>
      <c r="AE138" s="13"/>
      <c r="AT138" s="195" t="s">
        <v>157</v>
      </c>
      <c r="AU138" s="195" t="s">
        <v>87</v>
      </c>
      <c r="AV138" s="13" t="s">
        <v>87</v>
      </c>
      <c r="AW138" s="13" t="s">
        <v>32</v>
      </c>
      <c r="AX138" s="13" t="s">
        <v>77</v>
      </c>
      <c r="AY138" s="195" t="s">
        <v>148</v>
      </c>
    </row>
    <row r="139" s="14" customFormat="1">
      <c r="A139" s="14"/>
      <c r="B139" s="202"/>
      <c r="C139" s="14"/>
      <c r="D139" s="194" t="s">
        <v>157</v>
      </c>
      <c r="E139" s="203" t="s">
        <v>1</v>
      </c>
      <c r="F139" s="204" t="s">
        <v>159</v>
      </c>
      <c r="G139" s="14"/>
      <c r="H139" s="205">
        <v>720</v>
      </c>
      <c r="I139" s="206"/>
      <c r="J139" s="14"/>
      <c r="K139" s="14"/>
      <c r="L139" s="202"/>
      <c r="M139" s="207"/>
      <c r="N139" s="208"/>
      <c r="O139" s="208"/>
      <c r="P139" s="208"/>
      <c r="Q139" s="208"/>
      <c r="R139" s="208"/>
      <c r="S139" s="208"/>
      <c r="T139" s="209"/>
      <c r="U139" s="14"/>
      <c r="V139" s="14"/>
      <c r="W139" s="14"/>
      <c r="X139" s="14"/>
      <c r="Y139" s="14"/>
      <c r="Z139" s="14"/>
      <c r="AA139" s="14"/>
      <c r="AB139" s="14"/>
      <c r="AC139" s="14"/>
      <c r="AD139" s="14"/>
      <c r="AE139" s="14"/>
      <c r="AT139" s="203" t="s">
        <v>157</v>
      </c>
      <c r="AU139" s="203" t="s">
        <v>87</v>
      </c>
      <c r="AV139" s="14" t="s">
        <v>155</v>
      </c>
      <c r="AW139" s="14" t="s">
        <v>32</v>
      </c>
      <c r="AX139" s="14" t="s">
        <v>85</v>
      </c>
      <c r="AY139" s="203" t="s">
        <v>148</v>
      </c>
    </row>
    <row r="140" s="2" customFormat="1" ht="16.5" customHeight="1">
      <c r="A140" s="38"/>
      <c r="B140" s="179"/>
      <c r="C140" s="180" t="s">
        <v>87</v>
      </c>
      <c r="D140" s="180" t="s">
        <v>150</v>
      </c>
      <c r="E140" s="181" t="s">
        <v>870</v>
      </c>
      <c r="F140" s="182" t="s">
        <v>871</v>
      </c>
      <c r="G140" s="183" t="s">
        <v>195</v>
      </c>
      <c r="H140" s="184">
        <v>771.12</v>
      </c>
      <c r="I140" s="185"/>
      <c r="J140" s="186">
        <f>ROUND(I140*H140,2)</f>
        <v>0</v>
      </c>
      <c r="K140" s="182" t="s">
        <v>154</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155</v>
      </c>
      <c r="AT140" s="191" t="s">
        <v>150</v>
      </c>
      <c r="AU140" s="191" t="s">
        <v>87</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872</v>
      </c>
    </row>
    <row r="141" s="2" customFormat="1">
      <c r="A141" s="38"/>
      <c r="B141" s="39"/>
      <c r="C141" s="38"/>
      <c r="D141" s="194" t="s">
        <v>183</v>
      </c>
      <c r="E141" s="38"/>
      <c r="F141" s="210" t="s">
        <v>873</v>
      </c>
      <c r="G141" s="38"/>
      <c r="H141" s="38"/>
      <c r="I141" s="211"/>
      <c r="J141" s="38"/>
      <c r="K141" s="38"/>
      <c r="L141" s="39"/>
      <c r="M141" s="212"/>
      <c r="N141" s="213"/>
      <c r="O141" s="77"/>
      <c r="P141" s="77"/>
      <c r="Q141" s="77"/>
      <c r="R141" s="77"/>
      <c r="S141" s="77"/>
      <c r="T141" s="78"/>
      <c r="U141" s="38"/>
      <c r="V141" s="38"/>
      <c r="W141" s="38"/>
      <c r="X141" s="38"/>
      <c r="Y141" s="38"/>
      <c r="Z141" s="38"/>
      <c r="AA141" s="38"/>
      <c r="AB141" s="38"/>
      <c r="AC141" s="38"/>
      <c r="AD141" s="38"/>
      <c r="AE141" s="38"/>
      <c r="AT141" s="19" t="s">
        <v>183</v>
      </c>
      <c r="AU141" s="19" t="s">
        <v>87</v>
      </c>
    </row>
    <row r="142" s="13" customFormat="1">
      <c r="A142" s="13"/>
      <c r="B142" s="193"/>
      <c r="C142" s="13"/>
      <c r="D142" s="194" t="s">
        <v>157</v>
      </c>
      <c r="E142" s="195" t="s">
        <v>1</v>
      </c>
      <c r="F142" s="196" t="s">
        <v>874</v>
      </c>
      <c r="G142" s="13"/>
      <c r="H142" s="197">
        <v>279.97199999999998</v>
      </c>
      <c r="I142" s="198"/>
      <c r="J142" s="13"/>
      <c r="K142" s="13"/>
      <c r="L142" s="193"/>
      <c r="M142" s="199"/>
      <c r="N142" s="200"/>
      <c r="O142" s="200"/>
      <c r="P142" s="200"/>
      <c r="Q142" s="200"/>
      <c r="R142" s="200"/>
      <c r="S142" s="200"/>
      <c r="T142" s="201"/>
      <c r="U142" s="13"/>
      <c r="V142" s="13"/>
      <c r="W142" s="13"/>
      <c r="X142" s="13"/>
      <c r="Y142" s="13"/>
      <c r="Z142" s="13"/>
      <c r="AA142" s="13"/>
      <c r="AB142" s="13"/>
      <c r="AC142" s="13"/>
      <c r="AD142" s="13"/>
      <c r="AE142" s="13"/>
      <c r="AT142" s="195" t="s">
        <v>157</v>
      </c>
      <c r="AU142" s="195" t="s">
        <v>87</v>
      </c>
      <c r="AV142" s="13" t="s">
        <v>87</v>
      </c>
      <c r="AW142" s="13" t="s">
        <v>32</v>
      </c>
      <c r="AX142" s="13" t="s">
        <v>77</v>
      </c>
      <c r="AY142" s="195" t="s">
        <v>148</v>
      </c>
    </row>
    <row r="143" s="13" customFormat="1">
      <c r="A143" s="13"/>
      <c r="B143" s="193"/>
      <c r="C143" s="13"/>
      <c r="D143" s="194" t="s">
        <v>157</v>
      </c>
      <c r="E143" s="195" t="s">
        <v>1</v>
      </c>
      <c r="F143" s="196" t="s">
        <v>875</v>
      </c>
      <c r="G143" s="13"/>
      <c r="H143" s="197">
        <v>491.14800000000002</v>
      </c>
      <c r="I143" s="198"/>
      <c r="J143" s="13"/>
      <c r="K143" s="13"/>
      <c r="L143" s="193"/>
      <c r="M143" s="199"/>
      <c r="N143" s="200"/>
      <c r="O143" s="200"/>
      <c r="P143" s="200"/>
      <c r="Q143" s="200"/>
      <c r="R143" s="200"/>
      <c r="S143" s="200"/>
      <c r="T143" s="201"/>
      <c r="U143" s="13"/>
      <c r="V143" s="13"/>
      <c r="W143" s="13"/>
      <c r="X143" s="13"/>
      <c r="Y143" s="13"/>
      <c r="Z143" s="13"/>
      <c r="AA143" s="13"/>
      <c r="AB143" s="13"/>
      <c r="AC143" s="13"/>
      <c r="AD143" s="13"/>
      <c r="AE143" s="13"/>
      <c r="AT143" s="195" t="s">
        <v>157</v>
      </c>
      <c r="AU143" s="195" t="s">
        <v>87</v>
      </c>
      <c r="AV143" s="13" t="s">
        <v>87</v>
      </c>
      <c r="AW143" s="13" t="s">
        <v>32</v>
      </c>
      <c r="AX143" s="13" t="s">
        <v>77</v>
      </c>
      <c r="AY143" s="195" t="s">
        <v>148</v>
      </c>
    </row>
    <row r="144" s="14" customFormat="1">
      <c r="A144" s="14"/>
      <c r="B144" s="202"/>
      <c r="C144" s="14"/>
      <c r="D144" s="194" t="s">
        <v>157</v>
      </c>
      <c r="E144" s="203" t="s">
        <v>1</v>
      </c>
      <c r="F144" s="204" t="s">
        <v>159</v>
      </c>
      <c r="G144" s="14"/>
      <c r="H144" s="205">
        <v>771.12</v>
      </c>
      <c r="I144" s="206"/>
      <c r="J144" s="14"/>
      <c r="K144" s="14"/>
      <c r="L144" s="202"/>
      <c r="M144" s="207"/>
      <c r="N144" s="208"/>
      <c r="O144" s="208"/>
      <c r="P144" s="208"/>
      <c r="Q144" s="208"/>
      <c r="R144" s="208"/>
      <c r="S144" s="208"/>
      <c r="T144" s="209"/>
      <c r="U144" s="14"/>
      <c r="V144" s="14"/>
      <c r="W144" s="14"/>
      <c r="X144" s="14"/>
      <c r="Y144" s="14"/>
      <c r="Z144" s="14"/>
      <c r="AA144" s="14"/>
      <c r="AB144" s="14"/>
      <c r="AC144" s="14"/>
      <c r="AD144" s="14"/>
      <c r="AE144" s="14"/>
      <c r="AT144" s="203" t="s">
        <v>157</v>
      </c>
      <c r="AU144" s="203" t="s">
        <v>87</v>
      </c>
      <c r="AV144" s="14" t="s">
        <v>155</v>
      </c>
      <c r="AW144" s="14" t="s">
        <v>32</v>
      </c>
      <c r="AX144" s="14" t="s">
        <v>85</v>
      </c>
      <c r="AY144" s="203" t="s">
        <v>148</v>
      </c>
    </row>
    <row r="145" s="2" customFormat="1" ht="21.75" customHeight="1">
      <c r="A145" s="38"/>
      <c r="B145" s="179"/>
      <c r="C145" s="180" t="s">
        <v>163</v>
      </c>
      <c r="D145" s="180" t="s">
        <v>150</v>
      </c>
      <c r="E145" s="181" t="s">
        <v>876</v>
      </c>
      <c r="F145" s="182" t="s">
        <v>877</v>
      </c>
      <c r="G145" s="183" t="s">
        <v>195</v>
      </c>
      <c r="H145" s="184">
        <v>247.80000000000001</v>
      </c>
      <c r="I145" s="185"/>
      <c r="J145" s="186">
        <f>ROUND(I145*H145,2)</f>
        <v>0</v>
      </c>
      <c r="K145" s="182" t="s">
        <v>154</v>
      </c>
      <c r="L145" s="39"/>
      <c r="M145" s="187" t="s">
        <v>1</v>
      </c>
      <c r="N145" s="188" t="s">
        <v>42</v>
      </c>
      <c r="O145" s="77"/>
      <c r="P145" s="189">
        <f>O145*H145</f>
        <v>0</v>
      </c>
      <c r="Q145" s="189">
        <v>0</v>
      </c>
      <c r="R145" s="189">
        <f>Q145*H145</f>
        <v>0</v>
      </c>
      <c r="S145" s="189">
        <v>0</v>
      </c>
      <c r="T145" s="190">
        <f>S145*H145</f>
        <v>0</v>
      </c>
      <c r="U145" s="38"/>
      <c r="V145" s="38"/>
      <c r="W145" s="38"/>
      <c r="X145" s="38"/>
      <c r="Y145" s="38"/>
      <c r="Z145" s="38"/>
      <c r="AA145" s="38"/>
      <c r="AB145" s="38"/>
      <c r="AC145" s="38"/>
      <c r="AD145" s="38"/>
      <c r="AE145" s="38"/>
      <c r="AR145" s="191" t="s">
        <v>155</v>
      </c>
      <c r="AT145" s="191" t="s">
        <v>150</v>
      </c>
      <c r="AU145" s="191" t="s">
        <v>87</v>
      </c>
      <c r="AY145" s="19" t="s">
        <v>148</v>
      </c>
      <c r="BE145" s="192">
        <f>IF(N145="základní",J145,0)</f>
        <v>0</v>
      </c>
      <c r="BF145" s="192">
        <f>IF(N145="snížená",J145,0)</f>
        <v>0</v>
      </c>
      <c r="BG145" s="192">
        <f>IF(N145="zákl. přenesená",J145,0)</f>
        <v>0</v>
      </c>
      <c r="BH145" s="192">
        <f>IF(N145="sníž. přenesená",J145,0)</f>
        <v>0</v>
      </c>
      <c r="BI145" s="192">
        <f>IF(N145="nulová",J145,0)</f>
        <v>0</v>
      </c>
      <c r="BJ145" s="19" t="s">
        <v>85</v>
      </c>
      <c r="BK145" s="192">
        <f>ROUND(I145*H145,2)</f>
        <v>0</v>
      </c>
      <c r="BL145" s="19" t="s">
        <v>155</v>
      </c>
      <c r="BM145" s="191" t="s">
        <v>878</v>
      </c>
    </row>
    <row r="146" s="2" customFormat="1">
      <c r="A146" s="38"/>
      <c r="B146" s="39"/>
      <c r="C146" s="38"/>
      <c r="D146" s="194" t="s">
        <v>183</v>
      </c>
      <c r="E146" s="38"/>
      <c r="F146" s="210" t="s">
        <v>873</v>
      </c>
      <c r="G146" s="38"/>
      <c r="H146" s="38"/>
      <c r="I146" s="211"/>
      <c r="J146" s="38"/>
      <c r="K146" s="38"/>
      <c r="L146" s="39"/>
      <c r="M146" s="212"/>
      <c r="N146" s="213"/>
      <c r="O146" s="77"/>
      <c r="P146" s="77"/>
      <c r="Q146" s="77"/>
      <c r="R146" s="77"/>
      <c r="S146" s="77"/>
      <c r="T146" s="78"/>
      <c r="U146" s="38"/>
      <c r="V146" s="38"/>
      <c r="W146" s="38"/>
      <c r="X146" s="38"/>
      <c r="Y146" s="38"/>
      <c r="Z146" s="38"/>
      <c r="AA146" s="38"/>
      <c r="AB146" s="38"/>
      <c r="AC146" s="38"/>
      <c r="AD146" s="38"/>
      <c r="AE146" s="38"/>
      <c r="AT146" s="19" t="s">
        <v>183</v>
      </c>
      <c r="AU146" s="19" t="s">
        <v>87</v>
      </c>
    </row>
    <row r="147" s="13" customFormat="1">
      <c r="A147" s="13"/>
      <c r="B147" s="193"/>
      <c r="C147" s="13"/>
      <c r="D147" s="194" t="s">
        <v>157</v>
      </c>
      <c r="E147" s="195" t="s">
        <v>1</v>
      </c>
      <c r="F147" s="196" t="s">
        <v>879</v>
      </c>
      <c r="G147" s="13"/>
      <c r="H147" s="197">
        <v>247.80000000000001</v>
      </c>
      <c r="I147" s="198"/>
      <c r="J147" s="13"/>
      <c r="K147" s="13"/>
      <c r="L147" s="193"/>
      <c r="M147" s="199"/>
      <c r="N147" s="200"/>
      <c r="O147" s="200"/>
      <c r="P147" s="200"/>
      <c r="Q147" s="200"/>
      <c r="R147" s="200"/>
      <c r="S147" s="200"/>
      <c r="T147" s="201"/>
      <c r="U147" s="13"/>
      <c r="V147" s="13"/>
      <c r="W147" s="13"/>
      <c r="X147" s="13"/>
      <c r="Y147" s="13"/>
      <c r="Z147" s="13"/>
      <c r="AA147" s="13"/>
      <c r="AB147" s="13"/>
      <c r="AC147" s="13"/>
      <c r="AD147" s="13"/>
      <c r="AE147" s="13"/>
      <c r="AT147" s="195" t="s">
        <v>157</v>
      </c>
      <c r="AU147" s="195" t="s">
        <v>87</v>
      </c>
      <c r="AV147" s="13" t="s">
        <v>87</v>
      </c>
      <c r="AW147" s="13" t="s">
        <v>32</v>
      </c>
      <c r="AX147" s="13" t="s">
        <v>77</v>
      </c>
      <c r="AY147" s="195" t="s">
        <v>148</v>
      </c>
    </row>
    <row r="148" s="14" customFormat="1">
      <c r="A148" s="14"/>
      <c r="B148" s="202"/>
      <c r="C148" s="14"/>
      <c r="D148" s="194" t="s">
        <v>157</v>
      </c>
      <c r="E148" s="203" t="s">
        <v>1</v>
      </c>
      <c r="F148" s="204" t="s">
        <v>159</v>
      </c>
      <c r="G148" s="14"/>
      <c r="H148" s="205">
        <v>247.80000000000001</v>
      </c>
      <c r="I148" s="206"/>
      <c r="J148" s="14"/>
      <c r="K148" s="14"/>
      <c r="L148" s="202"/>
      <c r="M148" s="207"/>
      <c r="N148" s="208"/>
      <c r="O148" s="208"/>
      <c r="P148" s="208"/>
      <c r="Q148" s="208"/>
      <c r="R148" s="208"/>
      <c r="S148" s="208"/>
      <c r="T148" s="209"/>
      <c r="U148" s="14"/>
      <c r="V148" s="14"/>
      <c r="W148" s="14"/>
      <c r="X148" s="14"/>
      <c r="Y148" s="14"/>
      <c r="Z148" s="14"/>
      <c r="AA148" s="14"/>
      <c r="AB148" s="14"/>
      <c r="AC148" s="14"/>
      <c r="AD148" s="14"/>
      <c r="AE148" s="14"/>
      <c r="AT148" s="203" t="s">
        <v>157</v>
      </c>
      <c r="AU148" s="203" t="s">
        <v>87</v>
      </c>
      <c r="AV148" s="14" t="s">
        <v>155</v>
      </c>
      <c r="AW148" s="14" t="s">
        <v>32</v>
      </c>
      <c r="AX148" s="14" t="s">
        <v>85</v>
      </c>
      <c r="AY148" s="203" t="s">
        <v>148</v>
      </c>
    </row>
    <row r="149" s="2" customFormat="1" ht="16.5" customHeight="1">
      <c r="A149" s="38"/>
      <c r="B149" s="179"/>
      <c r="C149" s="180" t="s">
        <v>155</v>
      </c>
      <c r="D149" s="180" t="s">
        <v>150</v>
      </c>
      <c r="E149" s="181" t="s">
        <v>880</v>
      </c>
      <c r="F149" s="182" t="s">
        <v>881</v>
      </c>
      <c r="G149" s="183" t="s">
        <v>181</v>
      </c>
      <c r="H149" s="184">
        <v>236.30000000000001</v>
      </c>
      <c r="I149" s="185"/>
      <c r="J149" s="186">
        <f>ROUND(I149*H149,2)</f>
        <v>0</v>
      </c>
      <c r="K149" s="182" t="s">
        <v>154</v>
      </c>
      <c r="L149" s="39"/>
      <c r="M149" s="187" t="s">
        <v>1</v>
      </c>
      <c r="N149" s="188" t="s">
        <v>42</v>
      </c>
      <c r="O149" s="77"/>
      <c r="P149" s="189">
        <f>O149*H149</f>
        <v>0</v>
      </c>
      <c r="Q149" s="189">
        <v>0.0010200000000000001</v>
      </c>
      <c r="R149" s="189">
        <f>Q149*H149</f>
        <v>0.24102600000000002</v>
      </c>
      <c r="S149" s="189">
        <v>0</v>
      </c>
      <c r="T149" s="190">
        <f>S149*H149</f>
        <v>0</v>
      </c>
      <c r="U149" s="38"/>
      <c r="V149" s="38"/>
      <c r="W149" s="38"/>
      <c r="X149" s="38"/>
      <c r="Y149" s="38"/>
      <c r="Z149" s="38"/>
      <c r="AA149" s="38"/>
      <c r="AB149" s="38"/>
      <c r="AC149" s="38"/>
      <c r="AD149" s="38"/>
      <c r="AE149" s="38"/>
      <c r="AR149" s="191" t="s">
        <v>155</v>
      </c>
      <c r="AT149" s="191" t="s">
        <v>150</v>
      </c>
      <c r="AU149" s="191" t="s">
        <v>87</v>
      </c>
      <c r="AY149" s="19" t="s">
        <v>148</v>
      </c>
      <c r="BE149" s="192">
        <f>IF(N149="základní",J149,0)</f>
        <v>0</v>
      </c>
      <c r="BF149" s="192">
        <f>IF(N149="snížená",J149,0)</f>
        <v>0</v>
      </c>
      <c r="BG149" s="192">
        <f>IF(N149="zákl. přenesená",J149,0)</f>
        <v>0</v>
      </c>
      <c r="BH149" s="192">
        <f>IF(N149="sníž. přenesená",J149,0)</f>
        <v>0</v>
      </c>
      <c r="BI149" s="192">
        <f>IF(N149="nulová",J149,0)</f>
        <v>0</v>
      </c>
      <c r="BJ149" s="19" t="s">
        <v>85</v>
      </c>
      <c r="BK149" s="192">
        <f>ROUND(I149*H149,2)</f>
        <v>0</v>
      </c>
      <c r="BL149" s="19" t="s">
        <v>155</v>
      </c>
      <c r="BM149" s="191" t="s">
        <v>882</v>
      </c>
    </row>
    <row r="150" s="13" customFormat="1">
      <c r="A150" s="13"/>
      <c r="B150" s="193"/>
      <c r="C150" s="13"/>
      <c r="D150" s="194" t="s">
        <v>157</v>
      </c>
      <c r="E150" s="195" t="s">
        <v>1</v>
      </c>
      <c r="F150" s="196" t="s">
        <v>883</v>
      </c>
      <c r="G150" s="13"/>
      <c r="H150" s="197">
        <v>236.30000000000001</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87</v>
      </c>
      <c r="AV150" s="13" t="s">
        <v>87</v>
      </c>
      <c r="AW150" s="13" t="s">
        <v>32</v>
      </c>
      <c r="AX150" s="13" t="s">
        <v>77</v>
      </c>
      <c r="AY150" s="195" t="s">
        <v>148</v>
      </c>
    </row>
    <row r="151" s="14" customFormat="1">
      <c r="A151" s="14"/>
      <c r="B151" s="202"/>
      <c r="C151" s="14"/>
      <c r="D151" s="194" t="s">
        <v>157</v>
      </c>
      <c r="E151" s="203" t="s">
        <v>1</v>
      </c>
      <c r="F151" s="204" t="s">
        <v>159</v>
      </c>
      <c r="G151" s="14"/>
      <c r="H151" s="205">
        <v>236.30000000000001</v>
      </c>
      <c r="I151" s="206"/>
      <c r="J151" s="14"/>
      <c r="K151" s="14"/>
      <c r="L151" s="202"/>
      <c r="M151" s="207"/>
      <c r="N151" s="208"/>
      <c r="O151" s="208"/>
      <c r="P151" s="208"/>
      <c r="Q151" s="208"/>
      <c r="R151" s="208"/>
      <c r="S151" s="208"/>
      <c r="T151" s="209"/>
      <c r="U151" s="14"/>
      <c r="V151" s="14"/>
      <c r="W151" s="14"/>
      <c r="X151" s="14"/>
      <c r="Y151" s="14"/>
      <c r="Z151" s="14"/>
      <c r="AA151" s="14"/>
      <c r="AB151" s="14"/>
      <c r="AC151" s="14"/>
      <c r="AD151" s="14"/>
      <c r="AE151" s="14"/>
      <c r="AT151" s="203" t="s">
        <v>157</v>
      </c>
      <c r="AU151" s="203" t="s">
        <v>87</v>
      </c>
      <c r="AV151" s="14" t="s">
        <v>155</v>
      </c>
      <c r="AW151" s="14" t="s">
        <v>32</v>
      </c>
      <c r="AX151" s="14" t="s">
        <v>85</v>
      </c>
      <c r="AY151" s="203" t="s">
        <v>148</v>
      </c>
    </row>
    <row r="152" s="2" customFormat="1" ht="16.5" customHeight="1">
      <c r="A152" s="38"/>
      <c r="B152" s="179"/>
      <c r="C152" s="214" t="s">
        <v>168</v>
      </c>
      <c r="D152" s="214" t="s">
        <v>253</v>
      </c>
      <c r="E152" s="215" t="s">
        <v>884</v>
      </c>
      <c r="F152" s="216" t="s">
        <v>885</v>
      </c>
      <c r="G152" s="217" t="s">
        <v>306</v>
      </c>
      <c r="H152" s="218">
        <v>12.099</v>
      </c>
      <c r="I152" s="219"/>
      <c r="J152" s="220">
        <f>ROUND(I152*H152,2)</f>
        <v>0</v>
      </c>
      <c r="K152" s="216" t="s">
        <v>154</v>
      </c>
      <c r="L152" s="221"/>
      <c r="M152" s="222" t="s">
        <v>1</v>
      </c>
      <c r="N152" s="223" t="s">
        <v>42</v>
      </c>
      <c r="O152" s="77"/>
      <c r="P152" s="189">
        <f>O152*H152</f>
        <v>0</v>
      </c>
      <c r="Q152" s="189">
        <v>1</v>
      </c>
      <c r="R152" s="189">
        <f>Q152*H152</f>
        <v>12.099</v>
      </c>
      <c r="S152" s="189">
        <v>0</v>
      </c>
      <c r="T152" s="190">
        <f>S152*H152</f>
        <v>0</v>
      </c>
      <c r="U152" s="38"/>
      <c r="V152" s="38"/>
      <c r="W152" s="38"/>
      <c r="X152" s="38"/>
      <c r="Y152" s="38"/>
      <c r="Z152" s="38"/>
      <c r="AA152" s="38"/>
      <c r="AB152" s="38"/>
      <c r="AC152" s="38"/>
      <c r="AD152" s="38"/>
      <c r="AE152" s="38"/>
      <c r="AR152" s="191" t="s">
        <v>186</v>
      </c>
      <c r="AT152" s="191" t="s">
        <v>253</v>
      </c>
      <c r="AU152" s="191" t="s">
        <v>87</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155</v>
      </c>
      <c r="BM152" s="191" t="s">
        <v>886</v>
      </c>
    </row>
    <row r="153" s="13" customFormat="1">
      <c r="A153" s="13"/>
      <c r="B153" s="193"/>
      <c r="C153" s="13"/>
      <c r="D153" s="194" t="s">
        <v>157</v>
      </c>
      <c r="E153" s="13"/>
      <c r="F153" s="196" t="s">
        <v>887</v>
      </c>
      <c r="G153" s="13"/>
      <c r="H153" s="197">
        <v>12.099</v>
      </c>
      <c r="I153" s="198"/>
      <c r="J153" s="13"/>
      <c r="K153" s="13"/>
      <c r="L153" s="193"/>
      <c r="M153" s="199"/>
      <c r="N153" s="200"/>
      <c r="O153" s="200"/>
      <c r="P153" s="200"/>
      <c r="Q153" s="200"/>
      <c r="R153" s="200"/>
      <c r="S153" s="200"/>
      <c r="T153" s="201"/>
      <c r="U153" s="13"/>
      <c r="V153" s="13"/>
      <c r="W153" s="13"/>
      <c r="X153" s="13"/>
      <c r="Y153" s="13"/>
      <c r="Z153" s="13"/>
      <c r="AA153" s="13"/>
      <c r="AB153" s="13"/>
      <c r="AC153" s="13"/>
      <c r="AD153" s="13"/>
      <c r="AE153" s="13"/>
      <c r="AT153" s="195" t="s">
        <v>157</v>
      </c>
      <c r="AU153" s="195" t="s">
        <v>87</v>
      </c>
      <c r="AV153" s="13" t="s">
        <v>87</v>
      </c>
      <c r="AW153" s="13" t="s">
        <v>3</v>
      </c>
      <c r="AX153" s="13" t="s">
        <v>85</v>
      </c>
      <c r="AY153" s="195" t="s">
        <v>148</v>
      </c>
    </row>
    <row r="154" s="2" customFormat="1" ht="21.75" customHeight="1">
      <c r="A154" s="38"/>
      <c r="B154" s="179"/>
      <c r="C154" s="180" t="s">
        <v>173</v>
      </c>
      <c r="D154" s="180" t="s">
        <v>150</v>
      </c>
      <c r="E154" s="181" t="s">
        <v>202</v>
      </c>
      <c r="F154" s="182" t="s">
        <v>203</v>
      </c>
      <c r="G154" s="183" t="s">
        <v>195</v>
      </c>
      <c r="H154" s="184">
        <v>1035.615</v>
      </c>
      <c r="I154" s="185"/>
      <c r="J154" s="186">
        <f>ROUND(I154*H154,2)</f>
        <v>0</v>
      </c>
      <c r="K154" s="182" t="s">
        <v>154</v>
      </c>
      <c r="L154" s="39"/>
      <c r="M154" s="187" t="s">
        <v>1</v>
      </c>
      <c r="N154" s="188" t="s">
        <v>42</v>
      </c>
      <c r="O154" s="77"/>
      <c r="P154" s="189">
        <f>O154*H154</f>
        <v>0</v>
      </c>
      <c r="Q154" s="189">
        <v>0</v>
      </c>
      <c r="R154" s="189">
        <f>Q154*H154</f>
        <v>0</v>
      </c>
      <c r="S154" s="189">
        <v>0</v>
      </c>
      <c r="T154" s="190">
        <f>S154*H154</f>
        <v>0</v>
      </c>
      <c r="U154" s="38"/>
      <c r="V154" s="38"/>
      <c r="W154" s="38"/>
      <c r="X154" s="38"/>
      <c r="Y154" s="38"/>
      <c r="Z154" s="38"/>
      <c r="AA154" s="38"/>
      <c r="AB154" s="38"/>
      <c r="AC154" s="38"/>
      <c r="AD154" s="38"/>
      <c r="AE154" s="38"/>
      <c r="AR154" s="191" t="s">
        <v>155</v>
      </c>
      <c r="AT154" s="191" t="s">
        <v>150</v>
      </c>
      <c r="AU154" s="191" t="s">
        <v>87</v>
      </c>
      <c r="AY154" s="19" t="s">
        <v>148</v>
      </c>
      <c r="BE154" s="192">
        <f>IF(N154="základní",J154,0)</f>
        <v>0</v>
      </c>
      <c r="BF154" s="192">
        <f>IF(N154="snížená",J154,0)</f>
        <v>0</v>
      </c>
      <c r="BG154" s="192">
        <f>IF(N154="zákl. přenesená",J154,0)</f>
        <v>0</v>
      </c>
      <c r="BH154" s="192">
        <f>IF(N154="sníž. přenesená",J154,0)</f>
        <v>0</v>
      </c>
      <c r="BI154" s="192">
        <f>IF(N154="nulová",J154,0)</f>
        <v>0</v>
      </c>
      <c r="BJ154" s="19" t="s">
        <v>85</v>
      </c>
      <c r="BK154" s="192">
        <f>ROUND(I154*H154,2)</f>
        <v>0</v>
      </c>
      <c r="BL154" s="19" t="s">
        <v>155</v>
      </c>
      <c r="BM154" s="191" t="s">
        <v>888</v>
      </c>
    </row>
    <row r="155" s="13" customFormat="1">
      <c r="A155" s="13"/>
      <c r="B155" s="193"/>
      <c r="C155" s="13"/>
      <c r="D155" s="194" t="s">
        <v>157</v>
      </c>
      <c r="E155" s="195" t="s">
        <v>1</v>
      </c>
      <c r="F155" s="196" t="s">
        <v>874</v>
      </c>
      <c r="G155" s="13"/>
      <c r="H155" s="197">
        <v>279.97199999999998</v>
      </c>
      <c r="I155" s="198"/>
      <c r="J155" s="13"/>
      <c r="K155" s="13"/>
      <c r="L155" s="193"/>
      <c r="M155" s="199"/>
      <c r="N155" s="200"/>
      <c r="O155" s="200"/>
      <c r="P155" s="200"/>
      <c r="Q155" s="200"/>
      <c r="R155" s="200"/>
      <c r="S155" s="200"/>
      <c r="T155" s="201"/>
      <c r="U155" s="13"/>
      <c r="V155" s="13"/>
      <c r="W155" s="13"/>
      <c r="X155" s="13"/>
      <c r="Y155" s="13"/>
      <c r="Z155" s="13"/>
      <c r="AA155" s="13"/>
      <c r="AB155" s="13"/>
      <c r="AC155" s="13"/>
      <c r="AD155" s="13"/>
      <c r="AE155" s="13"/>
      <c r="AT155" s="195" t="s">
        <v>157</v>
      </c>
      <c r="AU155" s="195" t="s">
        <v>87</v>
      </c>
      <c r="AV155" s="13" t="s">
        <v>87</v>
      </c>
      <c r="AW155" s="13" t="s">
        <v>32</v>
      </c>
      <c r="AX155" s="13" t="s">
        <v>77</v>
      </c>
      <c r="AY155" s="195" t="s">
        <v>148</v>
      </c>
    </row>
    <row r="156" s="13" customFormat="1">
      <c r="A156" s="13"/>
      <c r="B156" s="193"/>
      <c r="C156" s="13"/>
      <c r="D156" s="194" t="s">
        <v>157</v>
      </c>
      <c r="E156" s="195" t="s">
        <v>1</v>
      </c>
      <c r="F156" s="196" t="s">
        <v>889</v>
      </c>
      <c r="G156" s="13"/>
      <c r="H156" s="197">
        <v>16.695</v>
      </c>
      <c r="I156" s="198"/>
      <c r="J156" s="13"/>
      <c r="K156" s="13"/>
      <c r="L156" s="193"/>
      <c r="M156" s="199"/>
      <c r="N156" s="200"/>
      <c r="O156" s="200"/>
      <c r="P156" s="200"/>
      <c r="Q156" s="200"/>
      <c r="R156" s="200"/>
      <c r="S156" s="200"/>
      <c r="T156" s="201"/>
      <c r="U156" s="13"/>
      <c r="V156" s="13"/>
      <c r="W156" s="13"/>
      <c r="X156" s="13"/>
      <c r="Y156" s="13"/>
      <c r="Z156" s="13"/>
      <c r="AA156" s="13"/>
      <c r="AB156" s="13"/>
      <c r="AC156" s="13"/>
      <c r="AD156" s="13"/>
      <c r="AE156" s="13"/>
      <c r="AT156" s="195" t="s">
        <v>157</v>
      </c>
      <c r="AU156" s="195" t="s">
        <v>87</v>
      </c>
      <c r="AV156" s="13" t="s">
        <v>87</v>
      </c>
      <c r="AW156" s="13" t="s">
        <v>32</v>
      </c>
      <c r="AX156" s="13" t="s">
        <v>77</v>
      </c>
      <c r="AY156" s="195" t="s">
        <v>148</v>
      </c>
    </row>
    <row r="157" s="13" customFormat="1">
      <c r="A157" s="13"/>
      <c r="B157" s="193"/>
      <c r="C157" s="13"/>
      <c r="D157" s="194" t="s">
        <v>157</v>
      </c>
      <c r="E157" s="195" t="s">
        <v>1</v>
      </c>
      <c r="F157" s="196" t="s">
        <v>879</v>
      </c>
      <c r="G157" s="13"/>
      <c r="H157" s="197">
        <v>247.80000000000001</v>
      </c>
      <c r="I157" s="198"/>
      <c r="J157" s="13"/>
      <c r="K157" s="13"/>
      <c r="L157" s="193"/>
      <c r="M157" s="199"/>
      <c r="N157" s="200"/>
      <c r="O157" s="200"/>
      <c r="P157" s="200"/>
      <c r="Q157" s="200"/>
      <c r="R157" s="200"/>
      <c r="S157" s="200"/>
      <c r="T157" s="201"/>
      <c r="U157" s="13"/>
      <c r="V157" s="13"/>
      <c r="W157" s="13"/>
      <c r="X157" s="13"/>
      <c r="Y157" s="13"/>
      <c r="Z157" s="13"/>
      <c r="AA157" s="13"/>
      <c r="AB157" s="13"/>
      <c r="AC157" s="13"/>
      <c r="AD157" s="13"/>
      <c r="AE157" s="13"/>
      <c r="AT157" s="195" t="s">
        <v>157</v>
      </c>
      <c r="AU157" s="195" t="s">
        <v>87</v>
      </c>
      <c r="AV157" s="13" t="s">
        <v>87</v>
      </c>
      <c r="AW157" s="13" t="s">
        <v>32</v>
      </c>
      <c r="AX157" s="13" t="s">
        <v>77</v>
      </c>
      <c r="AY157" s="195" t="s">
        <v>148</v>
      </c>
    </row>
    <row r="158" s="13" customFormat="1">
      <c r="A158" s="13"/>
      <c r="B158" s="193"/>
      <c r="C158" s="13"/>
      <c r="D158" s="194" t="s">
        <v>157</v>
      </c>
      <c r="E158" s="195" t="s">
        <v>1</v>
      </c>
      <c r="F158" s="196" t="s">
        <v>875</v>
      </c>
      <c r="G158" s="13"/>
      <c r="H158" s="197">
        <v>491.14800000000002</v>
      </c>
      <c r="I158" s="198"/>
      <c r="J158" s="13"/>
      <c r="K158" s="13"/>
      <c r="L158" s="193"/>
      <c r="M158" s="199"/>
      <c r="N158" s="200"/>
      <c r="O158" s="200"/>
      <c r="P158" s="200"/>
      <c r="Q158" s="200"/>
      <c r="R158" s="200"/>
      <c r="S158" s="200"/>
      <c r="T158" s="201"/>
      <c r="U158" s="13"/>
      <c r="V158" s="13"/>
      <c r="W158" s="13"/>
      <c r="X158" s="13"/>
      <c r="Y158" s="13"/>
      <c r="Z158" s="13"/>
      <c r="AA158" s="13"/>
      <c r="AB158" s="13"/>
      <c r="AC158" s="13"/>
      <c r="AD158" s="13"/>
      <c r="AE158" s="13"/>
      <c r="AT158" s="195" t="s">
        <v>157</v>
      </c>
      <c r="AU158" s="195" t="s">
        <v>87</v>
      </c>
      <c r="AV158" s="13" t="s">
        <v>87</v>
      </c>
      <c r="AW158" s="13" t="s">
        <v>32</v>
      </c>
      <c r="AX158" s="13" t="s">
        <v>77</v>
      </c>
      <c r="AY158" s="195" t="s">
        <v>148</v>
      </c>
    </row>
    <row r="159" s="14" customFormat="1">
      <c r="A159" s="14"/>
      <c r="B159" s="202"/>
      <c r="C159" s="14"/>
      <c r="D159" s="194" t="s">
        <v>157</v>
      </c>
      <c r="E159" s="203" t="s">
        <v>1</v>
      </c>
      <c r="F159" s="204" t="s">
        <v>159</v>
      </c>
      <c r="G159" s="14"/>
      <c r="H159" s="205">
        <v>1035.615</v>
      </c>
      <c r="I159" s="206"/>
      <c r="J159" s="14"/>
      <c r="K159" s="14"/>
      <c r="L159" s="202"/>
      <c r="M159" s="207"/>
      <c r="N159" s="208"/>
      <c r="O159" s="208"/>
      <c r="P159" s="208"/>
      <c r="Q159" s="208"/>
      <c r="R159" s="208"/>
      <c r="S159" s="208"/>
      <c r="T159" s="209"/>
      <c r="U159" s="14"/>
      <c r="V159" s="14"/>
      <c r="W159" s="14"/>
      <c r="X159" s="14"/>
      <c r="Y159" s="14"/>
      <c r="Z159" s="14"/>
      <c r="AA159" s="14"/>
      <c r="AB159" s="14"/>
      <c r="AC159" s="14"/>
      <c r="AD159" s="14"/>
      <c r="AE159" s="14"/>
      <c r="AT159" s="203" t="s">
        <v>157</v>
      </c>
      <c r="AU159" s="203" t="s">
        <v>87</v>
      </c>
      <c r="AV159" s="14" t="s">
        <v>155</v>
      </c>
      <c r="AW159" s="14" t="s">
        <v>32</v>
      </c>
      <c r="AX159" s="14" t="s">
        <v>85</v>
      </c>
      <c r="AY159" s="203" t="s">
        <v>148</v>
      </c>
    </row>
    <row r="160" s="2" customFormat="1" ht="24.15" customHeight="1">
      <c r="A160" s="38"/>
      <c r="B160" s="179"/>
      <c r="C160" s="180" t="s">
        <v>178</v>
      </c>
      <c r="D160" s="180" t="s">
        <v>150</v>
      </c>
      <c r="E160" s="181" t="s">
        <v>206</v>
      </c>
      <c r="F160" s="182" t="s">
        <v>207</v>
      </c>
      <c r="G160" s="183" t="s">
        <v>195</v>
      </c>
      <c r="H160" s="184">
        <v>10356.15</v>
      </c>
      <c r="I160" s="185"/>
      <c r="J160" s="186">
        <f>ROUND(I160*H160,2)</f>
        <v>0</v>
      </c>
      <c r="K160" s="182" t="s">
        <v>154</v>
      </c>
      <c r="L160" s="39"/>
      <c r="M160" s="187" t="s">
        <v>1</v>
      </c>
      <c r="N160" s="188" t="s">
        <v>42</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155</v>
      </c>
      <c r="AT160" s="191" t="s">
        <v>150</v>
      </c>
      <c r="AU160" s="191" t="s">
        <v>87</v>
      </c>
      <c r="AY160" s="19" t="s">
        <v>148</v>
      </c>
      <c r="BE160" s="192">
        <f>IF(N160="základní",J160,0)</f>
        <v>0</v>
      </c>
      <c r="BF160" s="192">
        <f>IF(N160="snížená",J160,0)</f>
        <v>0</v>
      </c>
      <c r="BG160" s="192">
        <f>IF(N160="zákl. přenesená",J160,0)</f>
        <v>0</v>
      </c>
      <c r="BH160" s="192">
        <f>IF(N160="sníž. přenesená",J160,0)</f>
        <v>0</v>
      </c>
      <c r="BI160" s="192">
        <f>IF(N160="nulová",J160,0)</f>
        <v>0</v>
      </c>
      <c r="BJ160" s="19" t="s">
        <v>85</v>
      </c>
      <c r="BK160" s="192">
        <f>ROUND(I160*H160,2)</f>
        <v>0</v>
      </c>
      <c r="BL160" s="19" t="s">
        <v>155</v>
      </c>
      <c r="BM160" s="191" t="s">
        <v>890</v>
      </c>
    </row>
    <row r="161" s="13" customFormat="1">
      <c r="A161" s="13"/>
      <c r="B161" s="193"/>
      <c r="C161" s="13"/>
      <c r="D161" s="194" t="s">
        <v>157</v>
      </c>
      <c r="E161" s="13"/>
      <c r="F161" s="196" t="s">
        <v>891</v>
      </c>
      <c r="G161" s="13"/>
      <c r="H161" s="197">
        <v>10356.15</v>
      </c>
      <c r="I161" s="198"/>
      <c r="J161" s="13"/>
      <c r="K161" s="13"/>
      <c r="L161" s="193"/>
      <c r="M161" s="199"/>
      <c r="N161" s="200"/>
      <c r="O161" s="200"/>
      <c r="P161" s="200"/>
      <c r="Q161" s="200"/>
      <c r="R161" s="200"/>
      <c r="S161" s="200"/>
      <c r="T161" s="201"/>
      <c r="U161" s="13"/>
      <c r="V161" s="13"/>
      <c r="W161" s="13"/>
      <c r="X161" s="13"/>
      <c r="Y161" s="13"/>
      <c r="Z161" s="13"/>
      <c r="AA161" s="13"/>
      <c r="AB161" s="13"/>
      <c r="AC161" s="13"/>
      <c r="AD161" s="13"/>
      <c r="AE161" s="13"/>
      <c r="AT161" s="195" t="s">
        <v>157</v>
      </c>
      <c r="AU161" s="195" t="s">
        <v>87</v>
      </c>
      <c r="AV161" s="13" t="s">
        <v>87</v>
      </c>
      <c r="AW161" s="13" t="s">
        <v>3</v>
      </c>
      <c r="AX161" s="13" t="s">
        <v>85</v>
      </c>
      <c r="AY161" s="195" t="s">
        <v>148</v>
      </c>
    </row>
    <row r="162" s="2" customFormat="1" ht="16.5" customHeight="1">
      <c r="A162" s="38"/>
      <c r="B162" s="179"/>
      <c r="C162" s="180" t="s">
        <v>186</v>
      </c>
      <c r="D162" s="180" t="s">
        <v>150</v>
      </c>
      <c r="E162" s="181" t="s">
        <v>210</v>
      </c>
      <c r="F162" s="182" t="s">
        <v>211</v>
      </c>
      <c r="G162" s="183" t="s">
        <v>195</v>
      </c>
      <c r="H162" s="184">
        <v>1035.615</v>
      </c>
      <c r="I162" s="185"/>
      <c r="J162" s="186">
        <f>ROUND(I162*H162,2)</f>
        <v>0</v>
      </c>
      <c r="K162" s="182" t="s">
        <v>212</v>
      </c>
      <c r="L162" s="39"/>
      <c r="M162" s="187" t="s">
        <v>1</v>
      </c>
      <c r="N162" s="188" t="s">
        <v>42</v>
      </c>
      <c r="O162" s="77"/>
      <c r="P162" s="189">
        <f>O162*H162</f>
        <v>0</v>
      </c>
      <c r="Q162" s="189">
        <v>0</v>
      </c>
      <c r="R162" s="189">
        <f>Q162*H162</f>
        <v>0</v>
      </c>
      <c r="S162" s="189">
        <v>0</v>
      </c>
      <c r="T162" s="190">
        <f>S162*H162</f>
        <v>0</v>
      </c>
      <c r="U162" s="38"/>
      <c r="V162" s="38"/>
      <c r="W162" s="38"/>
      <c r="X162" s="38"/>
      <c r="Y162" s="38"/>
      <c r="Z162" s="38"/>
      <c r="AA162" s="38"/>
      <c r="AB162" s="38"/>
      <c r="AC162" s="38"/>
      <c r="AD162" s="38"/>
      <c r="AE162" s="38"/>
      <c r="AR162" s="191" t="s">
        <v>155</v>
      </c>
      <c r="AT162" s="191" t="s">
        <v>150</v>
      </c>
      <c r="AU162" s="191" t="s">
        <v>87</v>
      </c>
      <c r="AY162" s="19" t="s">
        <v>148</v>
      </c>
      <c r="BE162" s="192">
        <f>IF(N162="základní",J162,0)</f>
        <v>0</v>
      </c>
      <c r="BF162" s="192">
        <f>IF(N162="snížená",J162,0)</f>
        <v>0</v>
      </c>
      <c r="BG162" s="192">
        <f>IF(N162="zákl. přenesená",J162,0)</f>
        <v>0</v>
      </c>
      <c r="BH162" s="192">
        <f>IF(N162="sníž. přenesená",J162,0)</f>
        <v>0</v>
      </c>
      <c r="BI162" s="192">
        <f>IF(N162="nulová",J162,0)</f>
        <v>0</v>
      </c>
      <c r="BJ162" s="19" t="s">
        <v>85</v>
      </c>
      <c r="BK162" s="192">
        <f>ROUND(I162*H162,2)</f>
        <v>0</v>
      </c>
      <c r="BL162" s="19" t="s">
        <v>155</v>
      </c>
      <c r="BM162" s="191" t="s">
        <v>892</v>
      </c>
    </row>
    <row r="163" s="2" customFormat="1" ht="16.5" customHeight="1">
      <c r="A163" s="38"/>
      <c r="B163" s="179"/>
      <c r="C163" s="180" t="s">
        <v>192</v>
      </c>
      <c r="D163" s="180" t="s">
        <v>150</v>
      </c>
      <c r="E163" s="181" t="s">
        <v>215</v>
      </c>
      <c r="F163" s="182" t="s">
        <v>216</v>
      </c>
      <c r="G163" s="183" t="s">
        <v>195</v>
      </c>
      <c r="H163" s="184">
        <v>1035.615</v>
      </c>
      <c r="I163" s="185"/>
      <c r="J163" s="186">
        <f>ROUND(I163*H163,2)</f>
        <v>0</v>
      </c>
      <c r="K163" s="182" t="s">
        <v>154</v>
      </c>
      <c r="L163" s="39"/>
      <c r="M163" s="187" t="s">
        <v>1</v>
      </c>
      <c r="N163" s="188" t="s">
        <v>42</v>
      </c>
      <c r="O163" s="77"/>
      <c r="P163" s="189">
        <f>O163*H163</f>
        <v>0</v>
      </c>
      <c r="Q163" s="189">
        <v>0</v>
      </c>
      <c r="R163" s="189">
        <f>Q163*H163</f>
        <v>0</v>
      </c>
      <c r="S163" s="189">
        <v>0</v>
      </c>
      <c r="T163" s="190">
        <f>S163*H163</f>
        <v>0</v>
      </c>
      <c r="U163" s="38"/>
      <c r="V163" s="38"/>
      <c r="W163" s="38"/>
      <c r="X163" s="38"/>
      <c r="Y163" s="38"/>
      <c r="Z163" s="38"/>
      <c r="AA163" s="38"/>
      <c r="AB163" s="38"/>
      <c r="AC163" s="38"/>
      <c r="AD163" s="38"/>
      <c r="AE163" s="38"/>
      <c r="AR163" s="191" t="s">
        <v>155</v>
      </c>
      <c r="AT163" s="191" t="s">
        <v>150</v>
      </c>
      <c r="AU163" s="191" t="s">
        <v>87</v>
      </c>
      <c r="AY163" s="19" t="s">
        <v>148</v>
      </c>
      <c r="BE163" s="192">
        <f>IF(N163="základní",J163,0)</f>
        <v>0</v>
      </c>
      <c r="BF163" s="192">
        <f>IF(N163="snížená",J163,0)</f>
        <v>0</v>
      </c>
      <c r="BG163" s="192">
        <f>IF(N163="zákl. přenesená",J163,0)</f>
        <v>0</v>
      </c>
      <c r="BH163" s="192">
        <f>IF(N163="sníž. přenesená",J163,0)</f>
        <v>0</v>
      </c>
      <c r="BI163" s="192">
        <f>IF(N163="nulová",J163,0)</f>
        <v>0</v>
      </c>
      <c r="BJ163" s="19" t="s">
        <v>85</v>
      </c>
      <c r="BK163" s="192">
        <f>ROUND(I163*H163,2)</f>
        <v>0</v>
      </c>
      <c r="BL163" s="19" t="s">
        <v>155</v>
      </c>
      <c r="BM163" s="191" t="s">
        <v>893</v>
      </c>
    </row>
    <row r="164" s="2" customFormat="1" ht="16.5" customHeight="1">
      <c r="A164" s="38"/>
      <c r="B164" s="179"/>
      <c r="C164" s="180" t="s">
        <v>201</v>
      </c>
      <c r="D164" s="180" t="s">
        <v>150</v>
      </c>
      <c r="E164" s="181" t="s">
        <v>894</v>
      </c>
      <c r="F164" s="182" t="s">
        <v>895</v>
      </c>
      <c r="G164" s="183" t="s">
        <v>195</v>
      </c>
      <c r="H164" s="184">
        <v>332.97699999999998</v>
      </c>
      <c r="I164" s="185"/>
      <c r="J164" s="186">
        <f>ROUND(I164*H164,2)</f>
        <v>0</v>
      </c>
      <c r="K164" s="182" t="s">
        <v>154</v>
      </c>
      <c r="L164" s="39"/>
      <c r="M164" s="187" t="s">
        <v>1</v>
      </c>
      <c r="N164" s="188" t="s">
        <v>42</v>
      </c>
      <c r="O164" s="77"/>
      <c r="P164" s="189">
        <f>O164*H164</f>
        <v>0</v>
      </c>
      <c r="Q164" s="189">
        <v>0</v>
      </c>
      <c r="R164" s="189">
        <f>Q164*H164</f>
        <v>0</v>
      </c>
      <c r="S164" s="189">
        <v>0</v>
      </c>
      <c r="T164" s="190">
        <f>S164*H164</f>
        <v>0</v>
      </c>
      <c r="U164" s="38"/>
      <c r="V164" s="38"/>
      <c r="W164" s="38"/>
      <c r="X164" s="38"/>
      <c r="Y164" s="38"/>
      <c r="Z164" s="38"/>
      <c r="AA164" s="38"/>
      <c r="AB164" s="38"/>
      <c r="AC164" s="38"/>
      <c r="AD164" s="38"/>
      <c r="AE164" s="38"/>
      <c r="AR164" s="191" t="s">
        <v>155</v>
      </c>
      <c r="AT164" s="191" t="s">
        <v>150</v>
      </c>
      <c r="AU164" s="191" t="s">
        <v>87</v>
      </c>
      <c r="AY164" s="19" t="s">
        <v>148</v>
      </c>
      <c r="BE164" s="192">
        <f>IF(N164="základní",J164,0)</f>
        <v>0</v>
      </c>
      <c r="BF164" s="192">
        <f>IF(N164="snížená",J164,0)</f>
        <v>0</v>
      </c>
      <c r="BG164" s="192">
        <f>IF(N164="zákl. přenesená",J164,0)</f>
        <v>0</v>
      </c>
      <c r="BH164" s="192">
        <f>IF(N164="sníž. přenesená",J164,0)</f>
        <v>0</v>
      </c>
      <c r="BI164" s="192">
        <f>IF(N164="nulová",J164,0)</f>
        <v>0</v>
      </c>
      <c r="BJ164" s="19" t="s">
        <v>85</v>
      </c>
      <c r="BK164" s="192">
        <f>ROUND(I164*H164,2)</f>
        <v>0</v>
      </c>
      <c r="BL164" s="19" t="s">
        <v>155</v>
      </c>
      <c r="BM164" s="191" t="s">
        <v>896</v>
      </c>
    </row>
    <row r="165" s="13" customFormat="1">
      <c r="A165" s="13"/>
      <c r="B165" s="193"/>
      <c r="C165" s="13"/>
      <c r="D165" s="194" t="s">
        <v>157</v>
      </c>
      <c r="E165" s="195" t="s">
        <v>1</v>
      </c>
      <c r="F165" s="196" t="s">
        <v>897</v>
      </c>
      <c r="G165" s="13"/>
      <c r="H165" s="197">
        <v>279.97199999999998</v>
      </c>
      <c r="I165" s="198"/>
      <c r="J165" s="13"/>
      <c r="K165" s="13"/>
      <c r="L165" s="193"/>
      <c r="M165" s="199"/>
      <c r="N165" s="200"/>
      <c r="O165" s="200"/>
      <c r="P165" s="200"/>
      <c r="Q165" s="200"/>
      <c r="R165" s="200"/>
      <c r="S165" s="200"/>
      <c r="T165" s="201"/>
      <c r="U165" s="13"/>
      <c r="V165" s="13"/>
      <c r="W165" s="13"/>
      <c r="X165" s="13"/>
      <c r="Y165" s="13"/>
      <c r="Z165" s="13"/>
      <c r="AA165" s="13"/>
      <c r="AB165" s="13"/>
      <c r="AC165" s="13"/>
      <c r="AD165" s="13"/>
      <c r="AE165" s="13"/>
      <c r="AT165" s="195" t="s">
        <v>157</v>
      </c>
      <c r="AU165" s="195" t="s">
        <v>87</v>
      </c>
      <c r="AV165" s="13" t="s">
        <v>87</v>
      </c>
      <c r="AW165" s="13" t="s">
        <v>32</v>
      </c>
      <c r="AX165" s="13" t="s">
        <v>77</v>
      </c>
      <c r="AY165" s="195" t="s">
        <v>148</v>
      </c>
    </row>
    <row r="166" s="13" customFormat="1">
      <c r="A166" s="13"/>
      <c r="B166" s="193"/>
      <c r="C166" s="13"/>
      <c r="D166" s="194" t="s">
        <v>157</v>
      </c>
      <c r="E166" s="195" t="s">
        <v>1</v>
      </c>
      <c r="F166" s="196" t="s">
        <v>898</v>
      </c>
      <c r="G166" s="13"/>
      <c r="H166" s="197">
        <v>-53.351999999999997</v>
      </c>
      <c r="I166" s="198"/>
      <c r="J166" s="13"/>
      <c r="K166" s="13"/>
      <c r="L166" s="193"/>
      <c r="M166" s="199"/>
      <c r="N166" s="200"/>
      <c r="O166" s="200"/>
      <c r="P166" s="200"/>
      <c r="Q166" s="200"/>
      <c r="R166" s="200"/>
      <c r="S166" s="200"/>
      <c r="T166" s="201"/>
      <c r="U166" s="13"/>
      <c r="V166" s="13"/>
      <c r="W166" s="13"/>
      <c r="X166" s="13"/>
      <c r="Y166" s="13"/>
      <c r="Z166" s="13"/>
      <c r="AA166" s="13"/>
      <c r="AB166" s="13"/>
      <c r="AC166" s="13"/>
      <c r="AD166" s="13"/>
      <c r="AE166" s="13"/>
      <c r="AT166" s="195" t="s">
        <v>157</v>
      </c>
      <c r="AU166" s="195" t="s">
        <v>87</v>
      </c>
      <c r="AV166" s="13" t="s">
        <v>87</v>
      </c>
      <c r="AW166" s="13" t="s">
        <v>32</v>
      </c>
      <c r="AX166" s="13" t="s">
        <v>77</v>
      </c>
      <c r="AY166" s="195" t="s">
        <v>148</v>
      </c>
    </row>
    <row r="167" s="13" customFormat="1">
      <c r="A167" s="13"/>
      <c r="B167" s="193"/>
      <c r="C167" s="13"/>
      <c r="D167" s="194" t="s">
        <v>157</v>
      </c>
      <c r="E167" s="195" t="s">
        <v>1</v>
      </c>
      <c r="F167" s="196" t="s">
        <v>899</v>
      </c>
      <c r="G167" s="13"/>
      <c r="H167" s="197">
        <v>-53.351999999999997</v>
      </c>
      <c r="I167" s="198"/>
      <c r="J167" s="13"/>
      <c r="K167" s="13"/>
      <c r="L167" s="193"/>
      <c r="M167" s="199"/>
      <c r="N167" s="200"/>
      <c r="O167" s="200"/>
      <c r="P167" s="200"/>
      <c r="Q167" s="200"/>
      <c r="R167" s="200"/>
      <c r="S167" s="200"/>
      <c r="T167" s="201"/>
      <c r="U167" s="13"/>
      <c r="V167" s="13"/>
      <c r="W167" s="13"/>
      <c r="X167" s="13"/>
      <c r="Y167" s="13"/>
      <c r="Z167" s="13"/>
      <c r="AA167" s="13"/>
      <c r="AB167" s="13"/>
      <c r="AC167" s="13"/>
      <c r="AD167" s="13"/>
      <c r="AE167" s="13"/>
      <c r="AT167" s="195" t="s">
        <v>157</v>
      </c>
      <c r="AU167" s="195" t="s">
        <v>87</v>
      </c>
      <c r="AV167" s="13" t="s">
        <v>87</v>
      </c>
      <c r="AW167" s="13" t="s">
        <v>32</v>
      </c>
      <c r="AX167" s="13" t="s">
        <v>77</v>
      </c>
      <c r="AY167" s="195" t="s">
        <v>148</v>
      </c>
    </row>
    <row r="168" s="13" customFormat="1">
      <c r="A168" s="13"/>
      <c r="B168" s="193"/>
      <c r="C168" s="13"/>
      <c r="D168" s="194" t="s">
        <v>157</v>
      </c>
      <c r="E168" s="195" t="s">
        <v>1</v>
      </c>
      <c r="F168" s="196" t="s">
        <v>900</v>
      </c>
      <c r="G168" s="13"/>
      <c r="H168" s="197">
        <v>-5.4909999999999997</v>
      </c>
      <c r="I168" s="198"/>
      <c r="J168" s="13"/>
      <c r="K168" s="13"/>
      <c r="L168" s="193"/>
      <c r="M168" s="199"/>
      <c r="N168" s="200"/>
      <c r="O168" s="200"/>
      <c r="P168" s="200"/>
      <c r="Q168" s="200"/>
      <c r="R168" s="200"/>
      <c r="S168" s="200"/>
      <c r="T168" s="201"/>
      <c r="U168" s="13"/>
      <c r="V168" s="13"/>
      <c r="W168" s="13"/>
      <c r="X168" s="13"/>
      <c r="Y168" s="13"/>
      <c r="Z168" s="13"/>
      <c r="AA168" s="13"/>
      <c r="AB168" s="13"/>
      <c r="AC168" s="13"/>
      <c r="AD168" s="13"/>
      <c r="AE168" s="13"/>
      <c r="AT168" s="195" t="s">
        <v>157</v>
      </c>
      <c r="AU168" s="195" t="s">
        <v>87</v>
      </c>
      <c r="AV168" s="13" t="s">
        <v>87</v>
      </c>
      <c r="AW168" s="13" t="s">
        <v>32</v>
      </c>
      <c r="AX168" s="13" t="s">
        <v>77</v>
      </c>
      <c r="AY168" s="195" t="s">
        <v>148</v>
      </c>
    </row>
    <row r="169" s="15" customFormat="1">
      <c r="A169" s="15"/>
      <c r="B169" s="224"/>
      <c r="C169" s="15"/>
      <c r="D169" s="194" t="s">
        <v>157</v>
      </c>
      <c r="E169" s="225" t="s">
        <v>1</v>
      </c>
      <c r="F169" s="226" t="s">
        <v>284</v>
      </c>
      <c r="G169" s="15"/>
      <c r="H169" s="227">
        <v>167.77699999999999</v>
      </c>
      <c r="I169" s="228"/>
      <c r="J169" s="15"/>
      <c r="K169" s="15"/>
      <c r="L169" s="224"/>
      <c r="M169" s="229"/>
      <c r="N169" s="230"/>
      <c r="O169" s="230"/>
      <c r="P169" s="230"/>
      <c r="Q169" s="230"/>
      <c r="R169" s="230"/>
      <c r="S169" s="230"/>
      <c r="T169" s="231"/>
      <c r="U169" s="15"/>
      <c r="V169" s="15"/>
      <c r="W169" s="15"/>
      <c r="X169" s="15"/>
      <c r="Y169" s="15"/>
      <c r="Z169" s="15"/>
      <c r="AA169" s="15"/>
      <c r="AB169" s="15"/>
      <c r="AC169" s="15"/>
      <c r="AD169" s="15"/>
      <c r="AE169" s="15"/>
      <c r="AT169" s="225" t="s">
        <v>157</v>
      </c>
      <c r="AU169" s="225" t="s">
        <v>87</v>
      </c>
      <c r="AV169" s="15" t="s">
        <v>163</v>
      </c>
      <c r="AW169" s="15" t="s">
        <v>32</v>
      </c>
      <c r="AX169" s="15" t="s">
        <v>77</v>
      </c>
      <c r="AY169" s="225" t="s">
        <v>148</v>
      </c>
    </row>
    <row r="170" s="13" customFormat="1">
      <c r="A170" s="13"/>
      <c r="B170" s="193"/>
      <c r="C170" s="13"/>
      <c r="D170" s="194" t="s">
        <v>157</v>
      </c>
      <c r="E170" s="195" t="s">
        <v>1</v>
      </c>
      <c r="F170" s="196" t="s">
        <v>901</v>
      </c>
      <c r="G170" s="13"/>
      <c r="H170" s="197">
        <v>165.19999999999999</v>
      </c>
      <c r="I170" s="198"/>
      <c r="J170" s="13"/>
      <c r="K170" s="13"/>
      <c r="L170" s="193"/>
      <c r="M170" s="199"/>
      <c r="N170" s="200"/>
      <c r="O170" s="200"/>
      <c r="P170" s="200"/>
      <c r="Q170" s="200"/>
      <c r="R170" s="200"/>
      <c r="S170" s="200"/>
      <c r="T170" s="201"/>
      <c r="U170" s="13"/>
      <c r="V170" s="13"/>
      <c r="W170" s="13"/>
      <c r="X170" s="13"/>
      <c r="Y170" s="13"/>
      <c r="Z170" s="13"/>
      <c r="AA170" s="13"/>
      <c r="AB170" s="13"/>
      <c r="AC170" s="13"/>
      <c r="AD170" s="13"/>
      <c r="AE170" s="13"/>
      <c r="AT170" s="195" t="s">
        <v>157</v>
      </c>
      <c r="AU170" s="195" t="s">
        <v>87</v>
      </c>
      <c r="AV170" s="13" t="s">
        <v>87</v>
      </c>
      <c r="AW170" s="13" t="s">
        <v>32</v>
      </c>
      <c r="AX170" s="13" t="s">
        <v>77</v>
      </c>
      <c r="AY170" s="195" t="s">
        <v>148</v>
      </c>
    </row>
    <row r="171" s="15" customFormat="1">
      <c r="A171" s="15"/>
      <c r="B171" s="224"/>
      <c r="C171" s="15"/>
      <c r="D171" s="194" t="s">
        <v>157</v>
      </c>
      <c r="E171" s="225" t="s">
        <v>1</v>
      </c>
      <c r="F171" s="226" t="s">
        <v>284</v>
      </c>
      <c r="G171" s="15"/>
      <c r="H171" s="227">
        <v>165.19999999999999</v>
      </c>
      <c r="I171" s="228"/>
      <c r="J171" s="15"/>
      <c r="K171" s="15"/>
      <c r="L171" s="224"/>
      <c r="M171" s="229"/>
      <c r="N171" s="230"/>
      <c r="O171" s="230"/>
      <c r="P171" s="230"/>
      <c r="Q171" s="230"/>
      <c r="R171" s="230"/>
      <c r="S171" s="230"/>
      <c r="T171" s="231"/>
      <c r="U171" s="15"/>
      <c r="V171" s="15"/>
      <c r="W171" s="15"/>
      <c r="X171" s="15"/>
      <c r="Y171" s="15"/>
      <c r="Z171" s="15"/>
      <c r="AA171" s="15"/>
      <c r="AB171" s="15"/>
      <c r="AC171" s="15"/>
      <c r="AD171" s="15"/>
      <c r="AE171" s="15"/>
      <c r="AT171" s="225" t="s">
        <v>157</v>
      </c>
      <c r="AU171" s="225" t="s">
        <v>87</v>
      </c>
      <c r="AV171" s="15" t="s">
        <v>163</v>
      </c>
      <c r="AW171" s="15" t="s">
        <v>32</v>
      </c>
      <c r="AX171" s="15" t="s">
        <v>77</v>
      </c>
      <c r="AY171" s="225" t="s">
        <v>148</v>
      </c>
    </row>
    <row r="172" s="14" customFormat="1">
      <c r="A172" s="14"/>
      <c r="B172" s="202"/>
      <c r="C172" s="14"/>
      <c r="D172" s="194" t="s">
        <v>157</v>
      </c>
      <c r="E172" s="203" t="s">
        <v>1</v>
      </c>
      <c r="F172" s="204" t="s">
        <v>159</v>
      </c>
      <c r="G172" s="14"/>
      <c r="H172" s="205">
        <v>332.97699999999998</v>
      </c>
      <c r="I172" s="206"/>
      <c r="J172" s="14"/>
      <c r="K172" s="14"/>
      <c r="L172" s="202"/>
      <c r="M172" s="207"/>
      <c r="N172" s="208"/>
      <c r="O172" s="208"/>
      <c r="P172" s="208"/>
      <c r="Q172" s="208"/>
      <c r="R172" s="208"/>
      <c r="S172" s="208"/>
      <c r="T172" s="209"/>
      <c r="U172" s="14"/>
      <c r="V172" s="14"/>
      <c r="W172" s="14"/>
      <c r="X172" s="14"/>
      <c r="Y172" s="14"/>
      <c r="Z172" s="14"/>
      <c r="AA172" s="14"/>
      <c r="AB172" s="14"/>
      <c r="AC172" s="14"/>
      <c r="AD172" s="14"/>
      <c r="AE172" s="14"/>
      <c r="AT172" s="203" t="s">
        <v>157</v>
      </c>
      <c r="AU172" s="203" t="s">
        <v>87</v>
      </c>
      <c r="AV172" s="14" t="s">
        <v>155</v>
      </c>
      <c r="AW172" s="14" t="s">
        <v>32</v>
      </c>
      <c r="AX172" s="14" t="s">
        <v>85</v>
      </c>
      <c r="AY172" s="203" t="s">
        <v>148</v>
      </c>
    </row>
    <row r="173" s="2" customFormat="1" ht="16.5" customHeight="1">
      <c r="A173" s="38"/>
      <c r="B173" s="179"/>
      <c r="C173" s="214" t="s">
        <v>205</v>
      </c>
      <c r="D173" s="214" t="s">
        <v>253</v>
      </c>
      <c r="E173" s="215" t="s">
        <v>902</v>
      </c>
      <c r="F173" s="216" t="s">
        <v>903</v>
      </c>
      <c r="G173" s="217" t="s">
        <v>306</v>
      </c>
      <c r="H173" s="218">
        <v>599.35900000000004</v>
      </c>
      <c r="I173" s="219"/>
      <c r="J173" s="220">
        <f>ROUND(I173*H173,2)</f>
        <v>0</v>
      </c>
      <c r="K173" s="216" t="s">
        <v>212</v>
      </c>
      <c r="L173" s="221"/>
      <c r="M173" s="222" t="s">
        <v>1</v>
      </c>
      <c r="N173" s="223" t="s">
        <v>42</v>
      </c>
      <c r="O173" s="77"/>
      <c r="P173" s="189">
        <f>O173*H173</f>
        <v>0</v>
      </c>
      <c r="Q173" s="189">
        <v>1</v>
      </c>
      <c r="R173" s="189">
        <f>Q173*H173</f>
        <v>599.35900000000004</v>
      </c>
      <c r="S173" s="189">
        <v>0</v>
      </c>
      <c r="T173" s="190">
        <f>S173*H173</f>
        <v>0</v>
      </c>
      <c r="U173" s="38"/>
      <c r="V173" s="38"/>
      <c r="W173" s="38"/>
      <c r="X173" s="38"/>
      <c r="Y173" s="38"/>
      <c r="Z173" s="38"/>
      <c r="AA173" s="38"/>
      <c r="AB173" s="38"/>
      <c r="AC173" s="38"/>
      <c r="AD173" s="38"/>
      <c r="AE173" s="38"/>
      <c r="AR173" s="191" t="s">
        <v>186</v>
      </c>
      <c r="AT173" s="191" t="s">
        <v>253</v>
      </c>
      <c r="AU173" s="191" t="s">
        <v>87</v>
      </c>
      <c r="AY173" s="19" t="s">
        <v>148</v>
      </c>
      <c r="BE173" s="192">
        <f>IF(N173="základní",J173,0)</f>
        <v>0</v>
      </c>
      <c r="BF173" s="192">
        <f>IF(N173="snížená",J173,0)</f>
        <v>0</v>
      </c>
      <c r="BG173" s="192">
        <f>IF(N173="zákl. přenesená",J173,0)</f>
        <v>0</v>
      </c>
      <c r="BH173" s="192">
        <f>IF(N173="sníž. přenesená",J173,0)</f>
        <v>0</v>
      </c>
      <c r="BI173" s="192">
        <f>IF(N173="nulová",J173,0)</f>
        <v>0</v>
      </c>
      <c r="BJ173" s="19" t="s">
        <v>85</v>
      </c>
      <c r="BK173" s="192">
        <f>ROUND(I173*H173,2)</f>
        <v>0</v>
      </c>
      <c r="BL173" s="19" t="s">
        <v>155</v>
      </c>
      <c r="BM173" s="191" t="s">
        <v>904</v>
      </c>
    </row>
    <row r="174" s="13" customFormat="1">
      <c r="A174" s="13"/>
      <c r="B174" s="193"/>
      <c r="C174" s="13"/>
      <c r="D174" s="194" t="s">
        <v>157</v>
      </c>
      <c r="E174" s="13"/>
      <c r="F174" s="196" t="s">
        <v>905</v>
      </c>
      <c r="G174" s="13"/>
      <c r="H174" s="197">
        <v>599.35900000000004</v>
      </c>
      <c r="I174" s="198"/>
      <c r="J174" s="13"/>
      <c r="K174" s="13"/>
      <c r="L174" s="193"/>
      <c r="M174" s="199"/>
      <c r="N174" s="200"/>
      <c r="O174" s="200"/>
      <c r="P174" s="200"/>
      <c r="Q174" s="200"/>
      <c r="R174" s="200"/>
      <c r="S174" s="200"/>
      <c r="T174" s="201"/>
      <c r="U174" s="13"/>
      <c r="V174" s="13"/>
      <c r="W174" s="13"/>
      <c r="X174" s="13"/>
      <c r="Y174" s="13"/>
      <c r="Z174" s="13"/>
      <c r="AA174" s="13"/>
      <c r="AB174" s="13"/>
      <c r="AC174" s="13"/>
      <c r="AD174" s="13"/>
      <c r="AE174" s="13"/>
      <c r="AT174" s="195" t="s">
        <v>157</v>
      </c>
      <c r="AU174" s="195" t="s">
        <v>87</v>
      </c>
      <c r="AV174" s="13" t="s">
        <v>87</v>
      </c>
      <c r="AW174" s="13" t="s">
        <v>3</v>
      </c>
      <c r="AX174" s="13" t="s">
        <v>85</v>
      </c>
      <c r="AY174" s="195" t="s">
        <v>148</v>
      </c>
    </row>
    <row r="175" s="2" customFormat="1" ht="16.5" customHeight="1">
      <c r="A175" s="38"/>
      <c r="B175" s="179"/>
      <c r="C175" s="180" t="s">
        <v>8</v>
      </c>
      <c r="D175" s="180" t="s">
        <v>150</v>
      </c>
      <c r="E175" s="181" t="s">
        <v>219</v>
      </c>
      <c r="F175" s="182" t="s">
        <v>220</v>
      </c>
      <c r="G175" s="183" t="s">
        <v>153</v>
      </c>
      <c r="H175" s="184">
        <v>673.62</v>
      </c>
      <c r="I175" s="185"/>
      <c r="J175" s="186">
        <f>ROUND(I175*H175,2)</f>
        <v>0</v>
      </c>
      <c r="K175" s="182" t="s">
        <v>154</v>
      </c>
      <c r="L175" s="39"/>
      <c r="M175" s="187" t="s">
        <v>1</v>
      </c>
      <c r="N175" s="188" t="s">
        <v>42</v>
      </c>
      <c r="O175" s="77"/>
      <c r="P175" s="189">
        <f>O175*H175</f>
        <v>0</v>
      </c>
      <c r="Q175" s="189">
        <v>0</v>
      </c>
      <c r="R175" s="189">
        <f>Q175*H175</f>
        <v>0</v>
      </c>
      <c r="S175" s="189">
        <v>0</v>
      </c>
      <c r="T175" s="190">
        <f>S175*H175</f>
        <v>0</v>
      </c>
      <c r="U175" s="38"/>
      <c r="V175" s="38"/>
      <c r="W175" s="38"/>
      <c r="X175" s="38"/>
      <c r="Y175" s="38"/>
      <c r="Z175" s="38"/>
      <c r="AA175" s="38"/>
      <c r="AB175" s="38"/>
      <c r="AC175" s="38"/>
      <c r="AD175" s="38"/>
      <c r="AE175" s="38"/>
      <c r="AR175" s="191" t="s">
        <v>155</v>
      </c>
      <c r="AT175" s="191" t="s">
        <v>150</v>
      </c>
      <c r="AU175" s="191" t="s">
        <v>87</v>
      </c>
      <c r="AY175" s="19" t="s">
        <v>148</v>
      </c>
      <c r="BE175" s="192">
        <f>IF(N175="základní",J175,0)</f>
        <v>0</v>
      </c>
      <c r="BF175" s="192">
        <f>IF(N175="snížená",J175,0)</f>
        <v>0</v>
      </c>
      <c r="BG175" s="192">
        <f>IF(N175="zákl. přenesená",J175,0)</f>
        <v>0</v>
      </c>
      <c r="BH175" s="192">
        <f>IF(N175="sníž. přenesená",J175,0)</f>
        <v>0</v>
      </c>
      <c r="BI175" s="192">
        <f>IF(N175="nulová",J175,0)</f>
        <v>0</v>
      </c>
      <c r="BJ175" s="19" t="s">
        <v>85</v>
      </c>
      <c r="BK175" s="192">
        <f>ROUND(I175*H175,2)</f>
        <v>0</v>
      </c>
      <c r="BL175" s="19" t="s">
        <v>155</v>
      </c>
      <c r="BM175" s="191" t="s">
        <v>906</v>
      </c>
    </row>
    <row r="176" s="13" customFormat="1">
      <c r="A176" s="13"/>
      <c r="B176" s="193"/>
      <c r="C176" s="13"/>
      <c r="D176" s="194" t="s">
        <v>157</v>
      </c>
      <c r="E176" s="195" t="s">
        <v>1</v>
      </c>
      <c r="F176" s="196" t="s">
        <v>907</v>
      </c>
      <c r="G176" s="13"/>
      <c r="H176" s="197">
        <v>88.920000000000002</v>
      </c>
      <c r="I176" s="198"/>
      <c r="J176" s="13"/>
      <c r="K176" s="13"/>
      <c r="L176" s="193"/>
      <c r="M176" s="199"/>
      <c r="N176" s="200"/>
      <c r="O176" s="200"/>
      <c r="P176" s="200"/>
      <c r="Q176" s="200"/>
      <c r="R176" s="200"/>
      <c r="S176" s="200"/>
      <c r="T176" s="201"/>
      <c r="U176" s="13"/>
      <c r="V176" s="13"/>
      <c r="W176" s="13"/>
      <c r="X176" s="13"/>
      <c r="Y176" s="13"/>
      <c r="Z176" s="13"/>
      <c r="AA176" s="13"/>
      <c r="AB176" s="13"/>
      <c r="AC176" s="13"/>
      <c r="AD176" s="13"/>
      <c r="AE176" s="13"/>
      <c r="AT176" s="195" t="s">
        <v>157</v>
      </c>
      <c r="AU176" s="195" t="s">
        <v>87</v>
      </c>
      <c r="AV176" s="13" t="s">
        <v>87</v>
      </c>
      <c r="AW176" s="13" t="s">
        <v>32</v>
      </c>
      <c r="AX176" s="13" t="s">
        <v>77</v>
      </c>
      <c r="AY176" s="195" t="s">
        <v>148</v>
      </c>
    </row>
    <row r="177" s="13" customFormat="1">
      <c r="A177" s="13"/>
      <c r="B177" s="193"/>
      <c r="C177" s="13"/>
      <c r="D177" s="194" t="s">
        <v>157</v>
      </c>
      <c r="E177" s="195" t="s">
        <v>1</v>
      </c>
      <c r="F177" s="196" t="s">
        <v>908</v>
      </c>
      <c r="G177" s="13"/>
      <c r="H177" s="197">
        <v>584.70000000000005</v>
      </c>
      <c r="I177" s="198"/>
      <c r="J177" s="13"/>
      <c r="K177" s="13"/>
      <c r="L177" s="193"/>
      <c r="M177" s="199"/>
      <c r="N177" s="200"/>
      <c r="O177" s="200"/>
      <c r="P177" s="200"/>
      <c r="Q177" s="200"/>
      <c r="R177" s="200"/>
      <c r="S177" s="200"/>
      <c r="T177" s="201"/>
      <c r="U177" s="13"/>
      <c r="V177" s="13"/>
      <c r="W177" s="13"/>
      <c r="X177" s="13"/>
      <c r="Y177" s="13"/>
      <c r="Z177" s="13"/>
      <c r="AA177" s="13"/>
      <c r="AB177" s="13"/>
      <c r="AC177" s="13"/>
      <c r="AD177" s="13"/>
      <c r="AE177" s="13"/>
      <c r="AT177" s="195" t="s">
        <v>157</v>
      </c>
      <c r="AU177" s="195" t="s">
        <v>87</v>
      </c>
      <c r="AV177" s="13" t="s">
        <v>87</v>
      </c>
      <c r="AW177" s="13" t="s">
        <v>32</v>
      </c>
      <c r="AX177" s="13" t="s">
        <v>77</v>
      </c>
      <c r="AY177" s="195" t="s">
        <v>148</v>
      </c>
    </row>
    <row r="178" s="14" customFormat="1">
      <c r="A178" s="14"/>
      <c r="B178" s="202"/>
      <c r="C178" s="14"/>
      <c r="D178" s="194" t="s">
        <v>157</v>
      </c>
      <c r="E178" s="203" t="s">
        <v>1</v>
      </c>
      <c r="F178" s="204" t="s">
        <v>159</v>
      </c>
      <c r="G178" s="14"/>
      <c r="H178" s="205">
        <v>673.62</v>
      </c>
      <c r="I178" s="206"/>
      <c r="J178" s="14"/>
      <c r="K178" s="14"/>
      <c r="L178" s="202"/>
      <c r="M178" s="207"/>
      <c r="N178" s="208"/>
      <c r="O178" s="208"/>
      <c r="P178" s="208"/>
      <c r="Q178" s="208"/>
      <c r="R178" s="208"/>
      <c r="S178" s="208"/>
      <c r="T178" s="209"/>
      <c r="U178" s="14"/>
      <c r="V178" s="14"/>
      <c r="W178" s="14"/>
      <c r="X178" s="14"/>
      <c r="Y178" s="14"/>
      <c r="Z178" s="14"/>
      <c r="AA178" s="14"/>
      <c r="AB178" s="14"/>
      <c r="AC178" s="14"/>
      <c r="AD178" s="14"/>
      <c r="AE178" s="14"/>
      <c r="AT178" s="203" t="s">
        <v>157</v>
      </c>
      <c r="AU178" s="203" t="s">
        <v>87</v>
      </c>
      <c r="AV178" s="14" t="s">
        <v>155</v>
      </c>
      <c r="AW178" s="14" t="s">
        <v>32</v>
      </c>
      <c r="AX178" s="14" t="s">
        <v>85</v>
      </c>
      <c r="AY178" s="203" t="s">
        <v>148</v>
      </c>
    </row>
    <row r="179" s="12" customFormat="1" ht="22.8" customHeight="1">
      <c r="A179" s="12"/>
      <c r="B179" s="166"/>
      <c r="C179" s="12"/>
      <c r="D179" s="167" t="s">
        <v>76</v>
      </c>
      <c r="E179" s="177" t="s">
        <v>87</v>
      </c>
      <c r="F179" s="177" t="s">
        <v>774</v>
      </c>
      <c r="G179" s="12"/>
      <c r="H179" s="12"/>
      <c r="I179" s="169"/>
      <c r="J179" s="178">
        <f>BK179</f>
        <v>0</v>
      </c>
      <c r="K179" s="12"/>
      <c r="L179" s="166"/>
      <c r="M179" s="171"/>
      <c r="N179" s="172"/>
      <c r="O179" s="172"/>
      <c r="P179" s="173">
        <f>SUM(P180:P221)</f>
        <v>0</v>
      </c>
      <c r="Q179" s="172"/>
      <c r="R179" s="173">
        <f>SUM(R180:R221)</f>
        <v>504.45420547999998</v>
      </c>
      <c r="S179" s="172"/>
      <c r="T179" s="174">
        <f>SUM(T180:T221)</f>
        <v>0</v>
      </c>
      <c r="U179" s="12"/>
      <c r="V179" s="12"/>
      <c r="W179" s="12"/>
      <c r="X179" s="12"/>
      <c r="Y179" s="12"/>
      <c r="Z179" s="12"/>
      <c r="AA179" s="12"/>
      <c r="AB179" s="12"/>
      <c r="AC179" s="12"/>
      <c r="AD179" s="12"/>
      <c r="AE179" s="12"/>
      <c r="AR179" s="167" t="s">
        <v>85</v>
      </c>
      <c r="AT179" s="175" t="s">
        <v>76</v>
      </c>
      <c r="AU179" s="175" t="s">
        <v>85</v>
      </c>
      <c r="AY179" s="167" t="s">
        <v>148</v>
      </c>
      <c r="BK179" s="176">
        <f>SUM(BK180:BK221)</f>
        <v>0</v>
      </c>
    </row>
    <row r="180" s="2" customFormat="1" ht="16.5" customHeight="1">
      <c r="A180" s="38"/>
      <c r="B180" s="179"/>
      <c r="C180" s="180" t="s">
        <v>214</v>
      </c>
      <c r="D180" s="180" t="s">
        <v>150</v>
      </c>
      <c r="E180" s="181" t="s">
        <v>909</v>
      </c>
      <c r="F180" s="182" t="s">
        <v>910</v>
      </c>
      <c r="G180" s="183" t="s">
        <v>195</v>
      </c>
      <c r="H180" s="184">
        <v>53.351999999999997</v>
      </c>
      <c r="I180" s="185"/>
      <c r="J180" s="186">
        <f>ROUND(I180*H180,2)</f>
        <v>0</v>
      </c>
      <c r="K180" s="182" t="s">
        <v>154</v>
      </c>
      <c r="L180" s="39"/>
      <c r="M180" s="187" t="s">
        <v>1</v>
      </c>
      <c r="N180" s="188" t="s">
        <v>42</v>
      </c>
      <c r="O180" s="77"/>
      <c r="P180" s="189">
        <f>O180*H180</f>
        <v>0</v>
      </c>
      <c r="Q180" s="189">
        <v>2.1600000000000001</v>
      </c>
      <c r="R180" s="189">
        <f>Q180*H180</f>
        <v>115.24032</v>
      </c>
      <c r="S180" s="189">
        <v>0</v>
      </c>
      <c r="T180" s="190">
        <f>S180*H180</f>
        <v>0</v>
      </c>
      <c r="U180" s="38"/>
      <c r="V180" s="38"/>
      <c r="W180" s="38"/>
      <c r="X180" s="38"/>
      <c r="Y180" s="38"/>
      <c r="Z180" s="38"/>
      <c r="AA180" s="38"/>
      <c r="AB180" s="38"/>
      <c r="AC180" s="38"/>
      <c r="AD180" s="38"/>
      <c r="AE180" s="38"/>
      <c r="AR180" s="191" t="s">
        <v>155</v>
      </c>
      <c r="AT180" s="191" t="s">
        <v>150</v>
      </c>
      <c r="AU180" s="191" t="s">
        <v>87</v>
      </c>
      <c r="AY180" s="19" t="s">
        <v>148</v>
      </c>
      <c r="BE180" s="192">
        <f>IF(N180="základní",J180,0)</f>
        <v>0</v>
      </c>
      <c r="BF180" s="192">
        <f>IF(N180="snížená",J180,0)</f>
        <v>0</v>
      </c>
      <c r="BG180" s="192">
        <f>IF(N180="zákl. přenesená",J180,0)</f>
        <v>0</v>
      </c>
      <c r="BH180" s="192">
        <f>IF(N180="sníž. přenesená",J180,0)</f>
        <v>0</v>
      </c>
      <c r="BI180" s="192">
        <f>IF(N180="nulová",J180,0)</f>
        <v>0</v>
      </c>
      <c r="BJ180" s="19" t="s">
        <v>85</v>
      </c>
      <c r="BK180" s="192">
        <f>ROUND(I180*H180,2)</f>
        <v>0</v>
      </c>
      <c r="BL180" s="19" t="s">
        <v>155</v>
      </c>
      <c r="BM180" s="191" t="s">
        <v>911</v>
      </c>
    </row>
    <row r="181" s="13" customFormat="1">
      <c r="A181" s="13"/>
      <c r="B181" s="193"/>
      <c r="C181" s="13"/>
      <c r="D181" s="194" t="s">
        <v>157</v>
      </c>
      <c r="E181" s="195" t="s">
        <v>1</v>
      </c>
      <c r="F181" s="196" t="s">
        <v>912</v>
      </c>
      <c r="G181" s="13"/>
      <c r="H181" s="197">
        <v>53.351999999999997</v>
      </c>
      <c r="I181" s="198"/>
      <c r="J181" s="13"/>
      <c r="K181" s="13"/>
      <c r="L181" s="193"/>
      <c r="M181" s="199"/>
      <c r="N181" s="200"/>
      <c r="O181" s="200"/>
      <c r="P181" s="200"/>
      <c r="Q181" s="200"/>
      <c r="R181" s="200"/>
      <c r="S181" s="200"/>
      <c r="T181" s="201"/>
      <c r="U181" s="13"/>
      <c r="V181" s="13"/>
      <c r="W181" s="13"/>
      <c r="X181" s="13"/>
      <c r="Y181" s="13"/>
      <c r="Z181" s="13"/>
      <c r="AA181" s="13"/>
      <c r="AB181" s="13"/>
      <c r="AC181" s="13"/>
      <c r="AD181" s="13"/>
      <c r="AE181" s="13"/>
      <c r="AT181" s="195" t="s">
        <v>157</v>
      </c>
      <c r="AU181" s="195" t="s">
        <v>87</v>
      </c>
      <c r="AV181" s="13" t="s">
        <v>87</v>
      </c>
      <c r="AW181" s="13" t="s">
        <v>32</v>
      </c>
      <c r="AX181" s="13" t="s">
        <v>77</v>
      </c>
      <c r="AY181" s="195" t="s">
        <v>148</v>
      </c>
    </row>
    <row r="182" s="14" customFormat="1">
      <c r="A182" s="14"/>
      <c r="B182" s="202"/>
      <c r="C182" s="14"/>
      <c r="D182" s="194" t="s">
        <v>157</v>
      </c>
      <c r="E182" s="203" t="s">
        <v>1</v>
      </c>
      <c r="F182" s="204" t="s">
        <v>159</v>
      </c>
      <c r="G182" s="14"/>
      <c r="H182" s="205">
        <v>53.351999999999997</v>
      </c>
      <c r="I182" s="206"/>
      <c r="J182" s="14"/>
      <c r="K182" s="14"/>
      <c r="L182" s="202"/>
      <c r="M182" s="207"/>
      <c r="N182" s="208"/>
      <c r="O182" s="208"/>
      <c r="P182" s="208"/>
      <c r="Q182" s="208"/>
      <c r="R182" s="208"/>
      <c r="S182" s="208"/>
      <c r="T182" s="209"/>
      <c r="U182" s="14"/>
      <c r="V182" s="14"/>
      <c r="W182" s="14"/>
      <c r="X182" s="14"/>
      <c r="Y182" s="14"/>
      <c r="Z182" s="14"/>
      <c r="AA182" s="14"/>
      <c r="AB182" s="14"/>
      <c r="AC182" s="14"/>
      <c r="AD182" s="14"/>
      <c r="AE182" s="14"/>
      <c r="AT182" s="203" t="s">
        <v>157</v>
      </c>
      <c r="AU182" s="203" t="s">
        <v>87</v>
      </c>
      <c r="AV182" s="14" t="s">
        <v>155</v>
      </c>
      <c r="AW182" s="14" t="s">
        <v>32</v>
      </c>
      <c r="AX182" s="14" t="s">
        <v>85</v>
      </c>
      <c r="AY182" s="203" t="s">
        <v>148</v>
      </c>
    </row>
    <row r="183" s="2" customFormat="1" ht="16.5" customHeight="1">
      <c r="A183" s="38"/>
      <c r="B183" s="179"/>
      <c r="C183" s="180" t="s">
        <v>218</v>
      </c>
      <c r="D183" s="180" t="s">
        <v>150</v>
      </c>
      <c r="E183" s="181" t="s">
        <v>913</v>
      </c>
      <c r="F183" s="182" t="s">
        <v>914</v>
      </c>
      <c r="G183" s="183" t="s">
        <v>181</v>
      </c>
      <c r="H183" s="184">
        <v>236.30000000000001</v>
      </c>
      <c r="I183" s="185"/>
      <c r="J183" s="186">
        <f>ROUND(I183*H183,2)</f>
        <v>0</v>
      </c>
      <c r="K183" s="182" t="s">
        <v>154</v>
      </c>
      <c r="L183" s="39"/>
      <c r="M183" s="187" t="s">
        <v>1</v>
      </c>
      <c r="N183" s="188" t="s">
        <v>42</v>
      </c>
      <c r="O183" s="77"/>
      <c r="P183" s="189">
        <f>O183*H183</f>
        <v>0</v>
      </c>
      <c r="Q183" s="189">
        <v>3.0000000000000001E-05</v>
      </c>
      <c r="R183" s="189">
        <f>Q183*H183</f>
        <v>0.0070890000000000007</v>
      </c>
      <c r="S183" s="189">
        <v>0</v>
      </c>
      <c r="T183" s="190">
        <f>S183*H183</f>
        <v>0</v>
      </c>
      <c r="U183" s="38"/>
      <c r="V183" s="38"/>
      <c r="W183" s="38"/>
      <c r="X183" s="38"/>
      <c r="Y183" s="38"/>
      <c r="Z183" s="38"/>
      <c r="AA183" s="38"/>
      <c r="AB183" s="38"/>
      <c r="AC183" s="38"/>
      <c r="AD183" s="38"/>
      <c r="AE183" s="38"/>
      <c r="AR183" s="191" t="s">
        <v>155</v>
      </c>
      <c r="AT183" s="191" t="s">
        <v>150</v>
      </c>
      <c r="AU183" s="191" t="s">
        <v>87</v>
      </c>
      <c r="AY183" s="19" t="s">
        <v>148</v>
      </c>
      <c r="BE183" s="192">
        <f>IF(N183="základní",J183,0)</f>
        <v>0</v>
      </c>
      <c r="BF183" s="192">
        <f>IF(N183="snížená",J183,0)</f>
        <v>0</v>
      </c>
      <c r="BG183" s="192">
        <f>IF(N183="zákl. přenesená",J183,0)</f>
        <v>0</v>
      </c>
      <c r="BH183" s="192">
        <f>IF(N183="sníž. přenesená",J183,0)</f>
        <v>0</v>
      </c>
      <c r="BI183" s="192">
        <f>IF(N183="nulová",J183,0)</f>
        <v>0</v>
      </c>
      <c r="BJ183" s="19" t="s">
        <v>85</v>
      </c>
      <c r="BK183" s="192">
        <f>ROUND(I183*H183,2)</f>
        <v>0</v>
      </c>
      <c r="BL183" s="19" t="s">
        <v>155</v>
      </c>
      <c r="BM183" s="191" t="s">
        <v>915</v>
      </c>
    </row>
    <row r="184" s="13" customFormat="1">
      <c r="A184" s="13"/>
      <c r="B184" s="193"/>
      <c r="C184" s="13"/>
      <c r="D184" s="194" t="s">
        <v>157</v>
      </c>
      <c r="E184" s="195" t="s">
        <v>1</v>
      </c>
      <c r="F184" s="196" t="s">
        <v>916</v>
      </c>
      <c r="G184" s="13"/>
      <c r="H184" s="197">
        <v>236.30000000000001</v>
      </c>
      <c r="I184" s="198"/>
      <c r="J184" s="13"/>
      <c r="K184" s="13"/>
      <c r="L184" s="193"/>
      <c r="M184" s="199"/>
      <c r="N184" s="200"/>
      <c r="O184" s="200"/>
      <c r="P184" s="200"/>
      <c r="Q184" s="200"/>
      <c r="R184" s="200"/>
      <c r="S184" s="200"/>
      <c r="T184" s="201"/>
      <c r="U184" s="13"/>
      <c r="V184" s="13"/>
      <c r="W184" s="13"/>
      <c r="X184" s="13"/>
      <c r="Y184" s="13"/>
      <c r="Z184" s="13"/>
      <c r="AA184" s="13"/>
      <c r="AB184" s="13"/>
      <c r="AC184" s="13"/>
      <c r="AD184" s="13"/>
      <c r="AE184" s="13"/>
      <c r="AT184" s="195" t="s">
        <v>157</v>
      </c>
      <c r="AU184" s="195" t="s">
        <v>87</v>
      </c>
      <c r="AV184" s="13" t="s">
        <v>87</v>
      </c>
      <c r="AW184" s="13" t="s">
        <v>32</v>
      </c>
      <c r="AX184" s="13" t="s">
        <v>77</v>
      </c>
      <c r="AY184" s="195" t="s">
        <v>148</v>
      </c>
    </row>
    <row r="185" s="14" customFormat="1">
      <c r="A185" s="14"/>
      <c r="B185" s="202"/>
      <c r="C185" s="14"/>
      <c r="D185" s="194" t="s">
        <v>157</v>
      </c>
      <c r="E185" s="203" t="s">
        <v>1</v>
      </c>
      <c r="F185" s="204" t="s">
        <v>159</v>
      </c>
      <c r="G185" s="14"/>
      <c r="H185" s="205">
        <v>236.30000000000001</v>
      </c>
      <c r="I185" s="206"/>
      <c r="J185" s="14"/>
      <c r="K185" s="14"/>
      <c r="L185" s="202"/>
      <c r="M185" s="207"/>
      <c r="N185" s="208"/>
      <c r="O185" s="208"/>
      <c r="P185" s="208"/>
      <c r="Q185" s="208"/>
      <c r="R185" s="208"/>
      <c r="S185" s="208"/>
      <c r="T185" s="209"/>
      <c r="U185" s="14"/>
      <c r="V185" s="14"/>
      <c r="W185" s="14"/>
      <c r="X185" s="14"/>
      <c r="Y185" s="14"/>
      <c r="Z185" s="14"/>
      <c r="AA185" s="14"/>
      <c r="AB185" s="14"/>
      <c r="AC185" s="14"/>
      <c r="AD185" s="14"/>
      <c r="AE185" s="14"/>
      <c r="AT185" s="203" t="s">
        <v>157</v>
      </c>
      <c r="AU185" s="203" t="s">
        <v>87</v>
      </c>
      <c r="AV185" s="14" t="s">
        <v>155</v>
      </c>
      <c r="AW185" s="14" t="s">
        <v>32</v>
      </c>
      <c r="AX185" s="14" t="s">
        <v>85</v>
      </c>
      <c r="AY185" s="203" t="s">
        <v>148</v>
      </c>
    </row>
    <row r="186" s="2" customFormat="1" ht="16.5" customHeight="1">
      <c r="A186" s="38"/>
      <c r="B186" s="179"/>
      <c r="C186" s="180" t="s">
        <v>226</v>
      </c>
      <c r="D186" s="180" t="s">
        <v>150</v>
      </c>
      <c r="E186" s="181" t="s">
        <v>917</v>
      </c>
      <c r="F186" s="182" t="s">
        <v>918</v>
      </c>
      <c r="G186" s="183" t="s">
        <v>195</v>
      </c>
      <c r="H186" s="184">
        <v>135.952</v>
      </c>
      <c r="I186" s="185"/>
      <c r="J186" s="186">
        <f>ROUND(I186*H186,2)</f>
        <v>0</v>
      </c>
      <c r="K186" s="182" t="s">
        <v>154</v>
      </c>
      <c r="L186" s="39"/>
      <c r="M186" s="187" t="s">
        <v>1</v>
      </c>
      <c r="N186" s="188" t="s">
        <v>42</v>
      </c>
      <c r="O186" s="77"/>
      <c r="P186" s="189">
        <f>O186*H186</f>
        <v>0</v>
      </c>
      <c r="Q186" s="189">
        <v>2.5018699999999998</v>
      </c>
      <c r="R186" s="189">
        <f>Q186*H186</f>
        <v>340.13423023999997</v>
      </c>
      <c r="S186" s="189">
        <v>0</v>
      </c>
      <c r="T186" s="190">
        <f>S186*H186</f>
        <v>0</v>
      </c>
      <c r="U186" s="38"/>
      <c r="V186" s="38"/>
      <c r="W186" s="38"/>
      <c r="X186" s="38"/>
      <c r="Y186" s="38"/>
      <c r="Z186" s="38"/>
      <c r="AA186" s="38"/>
      <c r="AB186" s="38"/>
      <c r="AC186" s="38"/>
      <c r="AD186" s="38"/>
      <c r="AE186" s="38"/>
      <c r="AR186" s="191" t="s">
        <v>155</v>
      </c>
      <c r="AT186" s="191" t="s">
        <v>150</v>
      </c>
      <c r="AU186" s="191" t="s">
        <v>87</v>
      </c>
      <c r="AY186" s="19" t="s">
        <v>148</v>
      </c>
      <c r="BE186" s="192">
        <f>IF(N186="základní",J186,0)</f>
        <v>0</v>
      </c>
      <c r="BF186" s="192">
        <f>IF(N186="snížená",J186,0)</f>
        <v>0</v>
      </c>
      <c r="BG186" s="192">
        <f>IF(N186="zákl. přenesená",J186,0)</f>
        <v>0</v>
      </c>
      <c r="BH186" s="192">
        <f>IF(N186="sníž. přenesená",J186,0)</f>
        <v>0</v>
      </c>
      <c r="BI186" s="192">
        <f>IF(N186="nulová",J186,0)</f>
        <v>0</v>
      </c>
      <c r="BJ186" s="19" t="s">
        <v>85</v>
      </c>
      <c r="BK186" s="192">
        <f>ROUND(I186*H186,2)</f>
        <v>0</v>
      </c>
      <c r="BL186" s="19" t="s">
        <v>155</v>
      </c>
      <c r="BM186" s="191" t="s">
        <v>919</v>
      </c>
    </row>
    <row r="187" s="2" customFormat="1">
      <c r="A187" s="38"/>
      <c r="B187" s="39"/>
      <c r="C187" s="38"/>
      <c r="D187" s="194" t="s">
        <v>183</v>
      </c>
      <c r="E187" s="38"/>
      <c r="F187" s="210" t="s">
        <v>920</v>
      </c>
      <c r="G187" s="38"/>
      <c r="H187" s="38"/>
      <c r="I187" s="211"/>
      <c r="J187" s="38"/>
      <c r="K187" s="38"/>
      <c r="L187" s="39"/>
      <c r="M187" s="212"/>
      <c r="N187" s="213"/>
      <c r="O187" s="77"/>
      <c r="P187" s="77"/>
      <c r="Q187" s="77"/>
      <c r="R187" s="77"/>
      <c r="S187" s="77"/>
      <c r="T187" s="78"/>
      <c r="U187" s="38"/>
      <c r="V187" s="38"/>
      <c r="W187" s="38"/>
      <c r="X187" s="38"/>
      <c r="Y187" s="38"/>
      <c r="Z187" s="38"/>
      <c r="AA187" s="38"/>
      <c r="AB187" s="38"/>
      <c r="AC187" s="38"/>
      <c r="AD187" s="38"/>
      <c r="AE187" s="38"/>
      <c r="AT187" s="19" t="s">
        <v>183</v>
      </c>
      <c r="AU187" s="19" t="s">
        <v>87</v>
      </c>
    </row>
    <row r="188" s="13" customFormat="1">
      <c r="A188" s="13"/>
      <c r="B188" s="193"/>
      <c r="C188" s="13"/>
      <c r="D188" s="194" t="s">
        <v>157</v>
      </c>
      <c r="E188" s="195" t="s">
        <v>1</v>
      </c>
      <c r="F188" s="196" t="s">
        <v>912</v>
      </c>
      <c r="G188" s="13"/>
      <c r="H188" s="197">
        <v>53.351999999999997</v>
      </c>
      <c r="I188" s="198"/>
      <c r="J188" s="13"/>
      <c r="K188" s="13"/>
      <c r="L188" s="193"/>
      <c r="M188" s="199"/>
      <c r="N188" s="200"/>
      <c r="O188" s="200"/>
      <c r="P188" s="200"/>
      <c r="Q188" s="200"/>
      <c r="R188" s="200"/>
      <c r="S188" s="200"/>
      <c r="T188" s="201"/>
      <c r="U188" s="13"/>
      <c r="V188" s="13"/>
      <c r="W188" s="13"/>
      <c r="X188" s="13"/>
      <c r="Y188" s="13"/>
      <c r="Z188" s="13"/>
      <c r="AA188" s="13"/>
      <c r="AB188" s="13"/>
      <c r="AC188" s="13"/>
      <c r="AD188" s="13"/>
      <c r="AE188" s="13"/>
      <c r="AT188" s="195" t="s">
        <v>157</v>
      </c>
      <c r="AU188" s="195" t="s">
        <v>87</v>
      </c>
      <c r="AV188" s="13" t="s">
        <v>87</v>
      </c>
      <c r="AW188" s="13" t="s">
        <v>32</v>
      </c>
      <c r="AX188" s="13" t="s">
        <v>77</v>
      </c>
      <c r="AY188" s="195" t="s">
        <v>148</v>
      </c>
    </row>
    <row r="189" s="15" customFormat="1">
      <c r="A189" s="15"/>
      <c r="B189" s="224"/>
      <c r="C189" s="15"/>
      <c r="D189" s="194" t="s">
        <v>157</v>
      </c>
      <c r="E189" s="225" t="s">
        <v>1</v>
      </c>
      <c r="F189" s="226" t="s">
        <v>284</v>
      </c>
      <c r="G189" s="15"/>
      <c r="H189" s="227">
        <v>53.351999999999997</v>
      </c>
      <c r="I189" s="228"/>
      <c r="J189" s="15"/>
      <c r="K189" s="15"/>
      <c r="L189" s="224"/>
      <c r="M189" s="229"/>
      <c r="N189" s="230"/>
      <c r="O189" s="230"/>
      <c r="P189" s="230"/>
      <c r="Q189" s="230"/>
      <c r="R189" s="230"/>
      <c r="S189" s="230"/>
      <c r="T189" s="231"/>
      <c r="U189" s="15"/>
      <c r="V189" s="15"/>
      <c r="W189" s="15"/>
      <c r="X189" s="15"/>
      <c r="Y189" s="15"/>
      <c r="Z189" s="15"/>
      <c r="AA189" s="15"/>
      <c r="AB189" s="15"/>
      <c r="AC189" s="15"/>
      <c r="AD189" s="15"/>
      <c r="AE189" s="15"/>
      <c r="AT189" s="225" t="s">
        <v>157</v>
      </c>
      <c r="AU189" s="225" t="s">
        <v>87</v>
      </c>
      <c r="AV189" s="15" t="s">
        <v>163</v>
      </c>
      <c r="AW189" s="15" t="s">
        <v>32</v>
      </c>
      <c r="AX189" s="15" t="s">
        <v>77</v>
      </c>
      <c r="AY189" s="225" t="s">
        <v>148</v>
      </c>
    </row>
    <row r="190" s="13" customFormat="1">
      <c r="A190" s="13"/>
      <c r="B190" s="193"/>
      <c r="C190" s="13"/>
      <c r="D190" s="194" t="s">
        <v>157</v>
      </c>
      <c r="E190" s="195" t="s">
        <v>1</v>
      </c>
      <c r="F190" s="196" t="s">
        <v>921</v>
      </c>
      <c r="G190" s="13"/>
      <c r="H190" s="197">
        <v>82.599999999999994</v>
      </c>
      <c r="I190" s="198"/>
      <c r="J190" s="13"/>
      <c r="K190" s="13"/>
      <c r="L190" s="193"/>
      <c r="M190" s="199"/>
      <c r="N190" s="200"/>
      <c r="O190" s="200"/>
      <c r="P190" s="200"/>
      <c r="Q190" s="200"/>
      <c r="R190" s="200"/>
      <c r="S190" s="200"/>
      <c r="T190" s="201"/>
      <c r="U190" s="13"/>
      <c r="V190" s="13"/>
      <c r="W190" s="13"/>
      <c r="X190" s="13"/>
      <c r="Y190" s="13"/>
      <c r="Z190" s="13"/>
      <c r="AA190" s="13"/>
      <c r="AB190" s="13"/>
      <c r="AC190" s="13"/>
      <c r="AD190" s="13"/>
      <c r="AE190" s="13"/>
      <c r="AT190" s="195" t="s">
        <v>157</v>
      </c>
      <c r="AU190" s="195" t="s">
        <v>87</v>
      </c>
      <c r="AV190" s="13" t="s">
        <v>87</v>
      </c>
      <c r="AW190" s="13" t="s">
        <v>32</v>
      </c>
      <c r="AX190" s="13" t="s">
        <v>77</v>
      </c>
      <c r="AY190" s="195" t="s">
        <v>148</v>
      </c>
    </row>
    <row r="191" s="15" customFormat="1">
      <c r="A191" s="15"/>
      <c r="B191" s="224"/>
      <c r="C191" s="15"/>
      <c r="D191" s="194" t="s">
        <v>157</v>
      </c>
      <c r="E191" s="225" t="s">
        <v>1</v>
      </c>
      <c r="F191" s="226" t="s">
        <v>284</v>
      </c>
      <c r="G191" s="15"/>
      <c r="H191" s="227">
        <v>82.599999999999994</v>
      </c>
      <c r="I191" s="228"/>
      <c r="J191" s="15"/>
      <c r="K191" s="15"/>
      <c r="L191" s="224"/>
      <c r="M191" s="229"/>
      <c r="N191" s="230"/>
      <c r="O191" s="230"/>
      <c r="P191" s="230"/>
      <c r="Q191" s="230"/>
      <c r="R191" s="230"/>
      <c r="S191" s="230"/>
      <c r="T191" s="231"/>
      <c r="U191" s="15"/>
      <c r="V191" s="15"/>
      <c r="W191" s="15"/>
      <c r="X191" s="15"/>
      <c r="Y191" s="15"/>
      <c r="Z191" s="15"/>
      <c r="AA191" s="15"/>
      <c r="AB191" s="15"/>
      <c r="AC191" s="15"/>
      <c r="AD191" s="15"/>
      <c r="AE191" s="15"/>
      <c r="AT191" s="225" t="s">
        <v>157</v>
      </c>
      <c r="AU191" s="225" t="s">
        <v>87</v>
      </c>
      <c r="AV191" s="15" t="s">
        <v>163</v>
      </c>
      <c r="AW191" s="15" t="s">
        <v>32</v>
      </c>
      <c r="AX191" s="15" t="s">
        <v>77</v>
      </c>
      <c r="AY191" s="225" t="s">
        <v>148</v>
      </c>
    </row>
    <row r="192" s="14" customFormat="1">
      <c r="A192" s="14"/>
      <c r="B192" s="202"/>
      <c r="C192" s="14"/>
      <c r="D192" s="194" t="s">
        <v>157</v>
      </c>
      <c r="E192" s="203" t="s">
        <v>1</v>
      </c>
      <c r="F192" s="204" t="s">
        <v>159</v>
      </c>
      <c r="G192" s="14"/>
      <c r="H192" s="205">
        <v>135.952</v>
      </c>
      <c r="I192" s="206"/>
      <c r="J192" s="14"/>
      <c r="K192" s="14"/>
      <c r="L192" s="202"/>
      <c r="M192" s="207"/>
      <c r="N192" s="208"/>
      <c r="O192" s="208"/>
      <c r="P192" s="208"/>
      <c r="Q192" s="208"/>
      <c r="R192" s="208"/>
      <c r="S192" s="208"/>
      <c r="T192" s="209"/>
      <c r="U192" s="14"/>
      <c r="V192" s="14"/>
      <c r="W192" s="14"/>
      <c r="X192" s="14"/>
      <c r="Y192" s="14"/>
      <c r="Z192" s="14"/>
      <c r="AA192" s="14"/>
      <c r="AB192" s="14"/>
      <c r="AC192" s="14"/>
      <c r="AD192" s="14"/>
      <c r="AE192" s="14"/>
      <c r="AT192" s="203" t="s">
        <v>157</v>
      </c>
      <c r="AU192" s="203" t="s">
        <v>87</v>
      </c>
      <c r="AV192" s="14" t="s">
        <v>155</v>
      </c>
      <c r="AW192" s="14" t="s">
        <v>32</v>
      </c>
      <c r="AX192" s="14" t="s">
        <v>85</v>
      </c>
      <c r="AY192" s="203" t="s">
        <v>148</v>
      </c>
    </row>
    <row r="193" s="2" customFormat="1" ht="16.5" customHeight="1">
      <c r="A193" s="38"/>
      <c r="B193" s="179"/>
      <c r="C193" s="180" t="s">
        <v>231</v>
      </c>
      <c r="D193" s="180" t="s">
        <v>150</v>
      </c>
      <c r="E193" s="181" t="s">
        <v>922</v>
      </c>
      <c r="F193" s="182" t="s">
        <v>923</v>
      </c>
      <c r="G193" s="183" t="s">
        <v>153</v>
      </c>
      <c r="H193" s="184">
        <v>558.15999999999997</v>
      </c>
      <c r="I193" s="185"/>
      <c r="J193" s="186">
        <f>ROUND(I193*H193,2)</f>
        <v>0</v>
      </c>
      <c r="K193" s="182" t="s">
        <v>154</v>
      </c>
      <c r="L193" s="39"/>
      <c r="M193" s="187" t="s">
        <v>1</v>
      </c>
      <c r="N193" s="188" t="s">
        <v>42</v>
      </c>
      <c r="O193" s="77"/>
      <c r="P193" s="189">
        <f>O193*H193</f>
        <v>0</v>
      </c>
      <c r="Q193" s="189">
        <v>0.0026900000000000001</v>
      </c>
      <c r="R193" s="189">
        <f>Q193*H193</f>
        <v>1.5014504</v>
      </c>
      <c r="S193" s="189">
        <v>0</v>
      </c>
      <c r="T193" s="190">
        <f>S193*H193</f>
        <v>0</v>
      </c>
      <c r="U193" s="38"/>
      <c r="V193" s="38"/>
      <c r="W193" s="38"/>
      <c r="X193" s="38"/>
      <c r="Y193" s="38"/>
      <c r="Z193" s="38"/>
      <c r="AA193" s="38"/>
      <c r="AB193" s="38"/>
      <c r="AC193" s="38"/>
      <c r="AD193" s="38"/>
      <c r="AE193" s="38"/>
      <c r="AR193" s="191" t="s">
        <v>155</v>
      </c>
      <c r="AT193" s="191" t="s">
        <v>150</v>
      </c>
      <c r="AU193" s="191" t="s">
        <v>87</v>
      </c>
      <c r="AY193" s="19" t="s">
        <v>148</v>
      </c>
      <c r="BE193" s="192">
        <f>IF(N193="základní",J193,0)</f>
        <v>0</v>
      </c>
      <c r="BF193" s="192">
        <f>IF(N193="snížená",J193,0)</f>
        <v>0</v>
      </c>
      <c r="BG193" s="192">
        <f>IF(N193="zákl. přenesená",J193,0)</f>
        <v>0</v>
      </c>
      <c r="BH193" s="192">
        <f>IF(N193="sníž. přenesená",J193,0)</f>
        <v>0</v>
      </c>
      <c r="BI193" s="192">
        <f>IF(N193="nulová",J193,0)</f>
        <v>0</v>
      </c>
      <c r="BJ193" s="19" t="s">
        <v>85</v>
      </c>
      <c r="BK193" s="192">
        <f>ROUND(I193*H193,2)</f>
        <v>0</v>
      </c>
      <c r="BL193" s="19" t="s">
        <v>155</v>
      </c>
      <c r="BM193" s="191" t="s">
        <v>924</v>
      </c>
    </row>
    <row r="194" s="13" customFormat="1">
      <c r="A194" s="13"/>
      <c r="B194" s="193"/>
      <c r="C194" s="13"/>
      <c r="D194" s="194" t="s">
        <v>157</v>
      </c>
      <c r="E194" s="195" t="s">
        <v>1</v>
      </c>
      <c r="F194" s="196" t="s">
        <v>925</v>
      </c>
      <c r="G194" s="13"/>
      <c r="H194" s="197">
        <v>89.159999999999997</v>
      </c>
      <c r="I194" s="198"/>
      <c r="J194" s="13"/>
      <c r="K194" s="13"/>
      <c r="L194" s="193"/>
      <c r="M194" s="199"/>
      <c r="N194" s="200"/>
      <c r="O194" s="200"/>
      <c r="P194" s="200"/>
      <c r="Q194" s="200"/>
      <c r="R194" s="200"/>
      <c r="S194" s="200"/>
      <c r="T194" s="201"/>
      <c r="U194" s="13"/>
      <c r="V194" s="13"/>
      <c r="W194" s="13"/>
      <c r="X194" s="13"/>
      <c r="Y194" s="13"/>
      <c r="Z194" s="13"/>
      <c r="AA194" s="13"/>
      <c r="AB194" s="13"/>
      <c r="AC194" s="13"/>
      <c r="AD194" s="13"/>
      <c r="AE194" s="13"/>
      <c r="AT194" s="195" t="s">
        <v>157</v>
      </c>
      <c r="AU194" s="195" t="s">
        <v>87</v>
      </c>
      <c r="AV194" s="13" t="s">
        <v>87</v>
      </c>
      <c r="AW194" s="13" t="s">
        <v>32</v>
      </c>
      <c r="AX194" s="13" t="s">
        <v>77</v>
      </c>
      <c r="AY194" s="195" t="s">
        <v>148</v>
      </c>
    </row>
    <row r="195" s="15" customFormat="1">
      <c r="A195" s="15"/>
      <c r="B195" s="224"/>
      <c r="C195" s="15"/>
      <c r="D195" s="194" t="s">
        <v>157</v>
      </c>
      <c r="E195" s="225" t="s">
        <v>1</v>
      </c>
      <c r="F195" s="226" t="s">
        <v>284</v>
      </c>
      <c r="G195" s="15"/>
      <c r="H195" s="227">
        <v>89.159999999999997</v>
      </c>
      <c r="I195" s="228"/>
      <c r="J195" s="15"/>
      <c r="K195" s="15"/>
      <c r="L195" s="224"/>
      <c r="M195" s="229"/>
      <c r="N195" s="230"/>
      <c r="O195" s="230"/>
      <c r="P195" s="230"/>
      <c r="Q195" s="230"/>
      <c r="R195" s="230"/>
      <c r="S195" s="230"/>
      <c r="T195" s="231"/>
      <c r="U195" s="15"/>
      <c r="V195" s="15"/>
      <c r="W195" s="15"/>
      <c r="X195" s="15"/>
      <c r="Y195" s="15"/>
      <c r="Z195" s="15"/>
      <c r="AA195" s="15"/>
      <c r="AB195" s="15"/>
      <c r="AC195" s="15"/>
      <c r="AD195" s="15"/>
      <c r="AE195" s="15"/>
      <c r="AT195" s="225" t="s">
        <v>157</v>
      </c>
      <c r="AU195" s="225" t="s">
        <v>87</v>
      </c>
      <c r="AV195" s="15" t="s">
        <v>163</v>
      </c>
      <c r="AW195" s="15" t="s">
        <v>32</v>
      </c>
      <c r="AX195" s="15" t="s">
        <v>77</v>
      </c>
      <c r="AY195" s="225" t="s">
        <v>148</v>
      </c>
    </row>
    <row r="196" s="13" customFormat="1">
      <c r="A196" s="13"/>
      <c r="B196" s="193"/>
      <c r="C196" s="13"/>
      <c r="D196" s="194" t="s">
        <v>157</v>
      </c>
      <c r="E196" s="195" t="s">
        <v>1</v>
      </c>
      <c r="F196" s="196" t="s">
        <v>926</v>
      </c>
      <c r="G196" s="13"/>
      <c r="H196" s="197">
        <v>469</v>
      </c>
      <c r="I196" s="198"/>
      <c r="J196" s="13"/>
      <c r="K196" s="13"/>
      <c r="L196" s="193"/>
      <c r="M196" s="199"/>
      <c r="N196" s="200"/>
      <c r="O196" s="200"/>
      <c r="P196" s="200"/>
      <c r="Q196" s="200"/>
      <c r="R196" s="200"/>
      <c r="S196" s="200"/>
      <c r="T196" s="201"/>
      <c r="U196" s="13"/>
      <c r="V196" s="13"/>
      <c r="W196" s="13"/>
      <c r="X196" s="13"/>
      <c r="Y196" s="13"/>
      <c r="Z196" s="13"/>
      <c r="AA196" s="13"/>
      <c r="AB196" s="13"/>
      <c r="AC196" s="13"/>
      <c r="AD196" s="13"/>
      <c r="AE196" s="13"/>
      <c r="AT196" s="195" t="s">
        <v>157</v>
      </c>
      <c r="AU196" s="195" t="s">
        <v>87</v>
      </c>
      <c r="AV196" s="13" t="s">
        <v>87</v>
      </c>
      <c r="AW196" s="13" t="s">
        <v>32</v>
      </c>
      <c r="AX196" s="13" t="s">
        <v>77</v>
      </c>
      <c r="AY196" s="195" t="s">
        <v>148</v>
      </c>
    </row>
    <row r="197" s="15" customFormat="1">
      <c r="A197" s="15"/>
      <c r="B197" s="224"/>
      <c r="C197" s="15"/>
      <c r="D197" s="194" t="s">
        <v>157</v>
      </c>
      <c r="E197" s="225" t="s">
        <v>1</v>
      </c>
      <c r="F197" s="226" t="s">
        <v>284</v>
      </c>
      <c r="G197" s="15"/>
      <c r="H197" s="227">
        <v>469</v>
      </c>
      <c r="I197" s="228"/>
      <c r="J197" s="15"/>
      <c r="K197" s="15"/>
      <c r="L197" s="224"/>
      <c r="M197" s="229"/>
      <c r="N197" s="230"/>
      <c r="O197" s="230"/>
      <c r="P197" s="230"/>
      <c r="Q197" s="230"/>
      <c r="R197" s="230"/>
      <c r="S197" s="230"/>
      <c r="T197" s="231"/>
      <c r="U197" s="15"/>
      <c r="V197" s="15"/>
      <c r="W197" s="15"/>
      <c r="X197" s="15"/>
      <c r="Y197" s="15"/>
      <c r="Z197" s="15"/>
      <c r="AA197" s="15"/>
      <c r="AB197" s="15"/>
      <c r="AC197" s="15"/>
      <c r="AD197" s="15"/>
      <c r="AE197" s="15"/>
      <c r="AT197" s="225" t="s">
        <v>157</v>
      </c>
      <c r="AU197" s="225" t="s">
        <v>87</v>
      </c>
      <c r="AV197" s="15" t="s">
        <v>163</v>
      </c>
      <c r="AW197" s="15" t="s">
        <v>32</v>
      </c>
      <c r="AX197" s="15" t="s">
        <v>77</v>
      </c>
      <c r="AY197" s="225" t="s">
        <v>148</v>
      </c>
    </row>
    <row r="198" s="14" customFormat="1">
      <c r="A198" s="14"/>
      <c r="B198" s="202"/>
      <c r="C198" s="14"/>
      <c r="D198" s="194" t="s">
        <v>157</v>
      </c>
      <c r="E198" s="203" t="s">
        <v>1</v>
      </c>
      <c r="F198" s="204" t="s">
        <v>159</v>
      </c>
      <c r="G198" s="14"/>
      <c r="H198" s="205">
        <v>558.15999999999997</v>
      </c>
      <c r="I198" s="206"/>
      <c r="J198" s="14"/>
      <c r="K198" s="14"/>
      <c r="L198" s="202"/>
      <c r="M198" s="207"/>
      <c r="N198" s="208"/>
      <c r="O198" s="208"/>
      <c r="P198" s="208"/>
      <c r="Q198" s="208"/>
      <c r="R198" s="208"/>
      <c r="S198" s="208"/>
      <c r="T198" s="209"/>
      <c r="U198" s="14"/>
      <c r="V198" s="14"/>
      <c r="W198" s="14"/>
      <c r="X198" s="14"/>
      <c r="Y198" s="14"/>
      <c r="Z198" s="14"/>
      <c r="AA198" s="14"/>
      <c r="AB198" s="14"/>
      <c r="AC198" s="14"/>
      <c r="AD198" s="14"/>
      <c r="AE198" s="14"/>
      <c r="AT198" s="203" t="s">
        <v>157</v>
      </c>
      <c r="AU198" s="203" t="s">
        <v>87</v>
      </c>
      <c r="AV198" s="14" t="s">
        <v>155</v>
      </c>
      <c r="AW198" s="14" t="s">
        <v>32</v>
      </c>
      <c r="AX198" s="14" t="s">
        <v>85</v>
      </c>
      <c r="AY198" s="203" t="s">
        <v>148</v>
      </c>
    </row>
    <row r="199" s="2" customFormat="1" ht="16.5" customHeight="1">
      <c r="A199" s="38"/>
      <c r="B199" s="179"/>
      <c r="C199" s="180" t="s">
        <v>235</v>
      </c>
      <c r="D199" s="180" t="s">
        <v>150</v>
      </c>
      <c r="E199" s="181" t="s">
        <v>927</v>
      </c>
      <c r="F199" s="182" t="s">
        <v>928</v>
      </c>
      <c r="G199" s="183" t="s">
        <v>153</v>
      </c>
      <c r="H199" s="184">
        <v>558.15999999999997</v>
      </c>
      <c r="I199" s="185"/>
      <c r="J199" s="186">
        <f>ROUND(I199*H199,2)</f>
        <v>0</v>
      </c>
      <c r="K199" s="182" t="s">
        <v>154</v>
      </c>
      <c r="L199" s="39"/>
      <c r="M199" s="187" t="s">
        <v>1</v>
      </c>
      <c r="N199" s="188" t="s">
        <v>42</v>
      </c>
      <c r="O199" s="77"/>
      <c r="P199" s="189">
        <f>O199*H199</f>
        <v>0</v>
      </c>
      <c r="Q199" s="189">
        <v>0</v>
      </c>
      <c r="R199" s="189">
        <f>Q199*H199</f>
        <v>0</v>
      </c>
      <c r="S199" s="189">
        <v>0</v>
      </c>
      <c r="T199" s="190">
        <f>S199*H199</f>
        <v>0</v>
      </c>
      <c r="U199" s="38"/>
      <c r="V199" s="38"/>
      <c r="W199" s="38"/>
      <c r="X199" s="38"/>
      <c r="Y199" s="38"/>
      <c r="Z199" s="38"/>
      <c r="AA199" s="38"/>
      <c r="AB199" s="38"/>
      <c r="AC199" s="38"/>
      <c r="AD199" s="38"/>
      <c r="AE199" s="38"/>
      <c r="AR199" s="191" t="s">
        <v>155</v>
      </c>
      <c r="AT199" s="191" t="s">
        <v>150</v>
      </c>
      <c r="AU199" s="191" t="s">
        <v>87</v>
      </c>
      <c r="AY199" s="19" t="s">
        <v>148</v>
      </c>
      <c r="BE199" s="192">
        <f>IF(N199="základní",J199,0)</f>
        <v>0</v>
      </c>
      <c r="BF199" s="192">
        <f>IF(N199="snížená",J199,0)</f>
        <v>0</v>
      </c>
      <c r="BG199" s="192">
        <f>IF(N199="zákl. přenesená",J199,0)</f>
        <v>0</v>
      </c>
      <c r="BH199" s="192">
        <f>IF(N199="sníž. přenesená",J199,0)</f>
        <v>0</v>
      </c>
      <c r="BI199" s="192">
        <f>IF(N199="nulová",J199,0)</f>
        <v>0</v>
      </c>
      <c r="BJ199" s="19" t="s">
        <v>85</v>
      </c>
      <c r="BK199" s="192">
        <f>ROUND(I199*H199,2)</f>
        <v>0</v>
      </c>
      <c r="BL199" s="19" t="s">
        <v>155</v>
      </c>
      <c r="BM199" s="191" t="s">
        <v>929</v>
      </c>
    </row>
    <row r="200" s="2" customFormat="1" ht="16.5" customHeight="1">
      <c r="A200" s="38"/>
      <c r="B200" s="179"/>
      <c r="C200" s="180" t="s">
        <v>240</v>
      </c>
      <c r="D200" s="180" t="s">
        <v>150</v>
      </c>
      <c r="E200" s="181" t="s">
        <v>930</v>
      </c>
      <c r="F200" s="182" t="s">
        <v>931</v>
      </c>
      <c r="G200" s="183" t="s">
        <v>306</v>
      </c>
      <c r="H200" s="184">
        <v>10.196</v>
      </c>
      <c r="I200" s="185"/>
      <c r="J200" s="186">
        <f>ROUND(I200*H200,2)</f>
        <v>0</v>
      </c>
      <c r="K200" s="182" t="s">
        <v>154</v>
      </c>
      <c r="L200" s="39"/>
      <c r="M200" s="187" t="s">
        <v>1</v>
      </c>
      <c r="N200" s="188" t="s">
        <v>42</v>
      </c>
      <c r="O200" s="77"/>
      <c r="P200" s="189">
        <f>O200*H200</f>
        <v>0</v>
      </c>
      <c r="Q200" s="189">
        <v>1.0606199999999999</v>
      </c>
      <c r="R200" s="189">
        <f>Q200*H200</f>
        <v>10.814081519999998</v>
      </c>
      <c r="S200" s="189">
        <v>0</v>
      </c>
      <c r="T200" s="190">
        <f>S200*H200</f>
        <v>0</v>
      </c>
      <c r="U200" s="38"/>
      <c r="V200" s="38"/>
      <c r="W200" s="38"/>
      <c r="X200" s="38"/>
      <c r="Y200" s="38"/>
      <c r="Z200" s="38"/>
      <c r="AA200" s="38"/>
      <c r="AB200" s="38"/>
      <c r="AC200" s="38"/>
      <c r="AD200" s="38"/>
      <c r="AE200" s="38"/>
      <c r="AR200" s="191" t="s">
        <v>155</v>
      </c>
      <c r="AT200" s="191" t="s">
        <v>150</v>
      </c>
      <c r="AU200" s="191" t="s">
        <v>87</v>
      </c>
      <c r="AY200" s="19" t="s">
        <v>148</v>
      </c>
      <c r="BE200" s="192">
        <f>IF(N200="základní",J200,0)</f>
        <v>0</v>
      </c>
      <c r="BF200" s="192">
        <f>IF(N200="snížená",J200,0)</f>
        <v>0</v>
      </c>
      <c r="BG200" s="192">
        <f>IF(N200="zákl. přenesená",J200,0)</f>
        <v>0</v>
      </c>
      <c r="BH200" s="192">
        <f>IF(N200="sníž. přenesená",J200,0)</f>
        <v>0</v>
      </c>
      <c r="BI200" s="192">
        <f>IF(N200="nulová",J200,0)</f>
        <v>0</v>
      </c>
      <c r="BJ200" s="19" t="s">
        <v>85</v>
      </c>
      <c r="BK200" s="192">
        <f>ROUND(I200*H200,2)</f>
        <v>0</v>
      </c>
      <c r="BL200" s="19" t="s">
        <v>155</v>
      </c>
      <c r="BM200" s="191" t="s">
        <v>932</v>
      </c>
    </row>
    <row r="201" s="13" customFormat="1">
      <c r="A201" s="13"/>
      <c r="B201" s="193"/>
      <c r="C201" s="13"/>
      <c r="D201" s="194" t="s">
        <v>157</v>
      </c>
      <c r="E201" s="195" t="s">
        <v>1</v>
      </c>
      <c r="F201" s="196" t="s">
        <v>933</v>
      </c>
      <c r="G201" s="13"/>
      <c r="H201" s="197">
        <v>10.196</v>
      </c>
      <c r="I201" s="198"/>
      <c r="J201" s="13"/>
      <c r="K201" s="13"/>
      <c r="L201" s="193"/>
      <c r="M201" s="199"/>
      <c r="N201" s="200"/>
      <c r="O201" s="200"/>
      <c r="P201" s="200"/>
      <c r="Q201" s="200"/>
      <c r="R201" s="200"/>
      <c r="S201" s="200"/>
      <c r="T201" s="201"/>
      <c r="U201" s="13"/>
      <c r="V201" s="13"/>
      <c r="W201" s="13"/>
      <c r="X201" s="13"/>
      <c r="Y201" s="13"/>
      <c r="Z201" s="13"/>
      <c r="AA201" s="13"/>
      <c r="AB201" s="13"/>
      <c r="AC201" s="13"/>
      <c r="AD201" s="13"/>
      <c r="AE201" s="13"/>
      <c r="AT201" s="195" t="s">
        <v>157</v>
      </c>
      <c r="AU201" s="195" t="s">
        <v>87</v>
      </c>
      <c r="AV201" s="13" t="s">
        <v>87</v>
      </c>
      <c r="AW201" s="13" t="s">
        <v>32</v>
      </c>
      <c r="AX201" s="13" t="s">
        <v>77</v>
      </c>
      <c r="AY201" s="195" t="s">
        <v>148</v>
      </c>
    </row>
    <row r="202" s="16" customFormat="1">
      <c r="A202" s="16"/>
      <c r="B202" s="237"/>
      <c r="C202" s="16"/>
      <c r="D202" s="194" t="s">
        <v>157</v>
      </c>
      <c r="E202" s="238" t="s">
        <v>1</v>
      </c>
      <c r="F202" s="239" t="s">
        <v>934</v>
      </c>
      <c r="G202" s="16"/>
      <c r="H202" s="238" t="s">
        <v>1</v>
      </c>
      <c r="I202" s="240"/>
      <c r="J202" s="16"/>
      <c r="K202" s="16"/>
      <c r="L202" s="237"/>
      <c r="M202" s="241"/>
      <c r="N202" s="242"/>
      <c r="O202" s="242"/>
      <c r="P202" s="242"/>
      <c r="Q202" s="242"/>
      <c r="R202" s="242"/>
      <c r="S202" s="242"/>
      <c r="T202" s="243"/>
      <c r="U202" s="16"/>
      <c r="V202" s="16"/>
      <c r="W202" s="16"/>
      <c r="X202" s="16"/>
      <c r="Y202" s="16"/>
      <c r="Z202" s="16"/>
      <c r="AA202" s="16"/>
      <c r="AB202" s="16"/>
      <c r="AC202" s="16"/>
      <c r="AD202" s="16"/>
      <c r="AE202" s="16"/>
      <c r="AT202" s="238" t="s">
        <v>157</v>
      </c>
      <c r="AU202" s="238" t="s">
        <v>87</v>
      </c>
      <c r="AV202" s="16" t="s">
        <v>85</v>
      </c>
      <c r="AW202" s="16" t="s">
        <v>32</v>
      </c>
      <c r="AX202" s="16" t="s">
        <v>77</v>
      </c>
      <c r="AY202" s="238" t="s">
        <v>148</v>
      </c>
    </row>
    <row r="203" s="14" customFormat="1">
      <c r="A203" s="14"/>
      <c r="B203" s="202"/>
      <c r="C203" s="14"/>
      <c r="D203" s="194" t="s">
        <v>157</v>
      </c>
      <c r="E203" s="203" t="s">
        <v>1</v>
      </c>
      <c r="F203" s="204" t="s">
        <v>159</v>
      </c>
      <c r="G203" s="14"/>
      <c r="H203" s="205">
        <v>10.196</v>
      </c>
      <c r="I203" s="206"/>
      <c r="J203" s="14"/>
      <c r="K203" s="14"/>
      <c r="L203" s="202"/>
      <c r="M203" s="207"/>
      <c r="N203" s="208"/>
      <c r="O203" s="208"/>
      <c r="P203" s="208"/>
      <c r="Q203" s="208"/>
      <c r="R203" s="208"/>
      <c r="S203" s="208"/>
      <c r="T203" s="209"/>
      <c r="U203" s="14"/>
      <c r="V203" s="14"/>
      <c r="W203" s="14"/>
      <c r="X203" s="14"/>
      <c r="Y203" s="14"/>
      <c r="Z203" s="14"/>
      <c r="AA203" s="14"/>
      <c r="AB203" s="14"/>
      <c r="AC203" s="14"/>
      <c r="AD203" s="14"/>
      <c r="AE203" s="14"/>
      <c r="AT203" s="203" t="s">
        <v>157</v>
      </c>
      <c r="AU203" s="203" t="s">
        <v>87</v>
      </c>
      <c r="AV203" s="14" t="s">
        <v>155</v>
      </c>
      <c r="AW203" s="14" t="s">
        <v>32</v>
      </c>
      <c r="AX203" s="14" t="s">
        <v>85</v>
      </c>
      <c r="AY203" s="203" t="s">
        <v>148</v>
      </c>
    </row>
    <row r="204" s="2" customFormat="1" ht="16.5" customHeight="1">
      <c r="A204" s="38"/>
      <c r="B204" s="179"/>
      <c r="C204" s="180" t="s">
        <v>244</v>
      </c>
      <c r="D204" s="180" t="s">
        <v>150</v>
      </c>
      <c r="E204" s="181" t="s">
        <v>935</v>
      </c>
      <c r="F204" s="182" t="s">
        <v>936</v>
      </c>
      <c r="G204" s="183" t="s">
        <v>195</v>
      </c>
      <c r="H204" s="184">
        <v>5.8239999999999998</v>
      </c>
      <c r="I204" s="185"/>
      <c r="J204" s="186">
        <f>ROUND(I204*H204,2)</f>
        <v>0</v>
      </c>
      <c r="K204" s="182" t="s">
        <v>154</v>
      </c>
      <c r="L204" s="39"/>
      <c r="M204" s="187" t="s">
        <v>1</v>
      </c>
      <c r="N204" s="188" t="s">
        <v>42</v>
      </c>
      <c r="O204" s="77"/>
      <c r="P204" s="189">
        <f>O204*H204</f>
        <v>0</v>
      </c>
      <c r="Q204" s="189">
        <v>2.5018699999999998</v>
      </c>
      <c r="R204" s="189">
        <f>Q204*H204</f>
        <v>14.570890879999999</v>
      </c>
      <c r="S204" s="189">
        <v>0</v>
      </c>
      <c r="T204" s="190">
        <f>S204*H204</f>
        <v>0</v>
      </c>
      <c r="U204" s="38"/>
      <c r="V204" s="38"/>
      <c r="W204" s="38"/>
      <c r="X204" s="38"/>
      <c r="Y204" s="38"/>
      <c r="Z204" s="38"/>
      <c r="AA204" s="38"/>
      <c r="AB204" s="38"/>
      <c r="AC204" s="38"/>
      <c r="AD204" s="38"/>
      <c r="AE204" s="38"/>
      <c r="AR204" s="191" t="s">
        <v>155</v>
      </c>
      <c r="AT204" s="191" t="s">
        <v>150</v>
      </c>
      <c r="AU204" s="191" t="s">
        <v>87</v>
      </c>
      <c r="AY204" s="19" t="s">
        <v>148</v>
      </c>
      <c r="BE204" s="192">
        <f>IF(N204="základní",J204,0)</f>
        <v>0</v>
      </c>
      <c r="BF204" s="192">
        <f>IF(N204="snížená",J204,0)</f>
        <v>0</v>
      </c>
      <c r="BG204" s="192">
        <f>IF(N204="zákl. přenesená",J204,0)</f>
        <v>0</v>
      </c>
      <c r="BH204" s="192">
        <f>IF(N204="sníž. přenesená",J204,0)</f>
        <v>0</v>
      </c>
      <c r="BI204" s="192">
        <f>IF(N204="nulová",J204,0)</f>
        <v>0</v>
      </c>
      <c r="BJ204" s="19" t="s">
        <v>85</v>
      </c>
      <c r="BK204" s="192">
        <f>ROUND(I204*H204,2)</f>
        <v>0</v>
      </c>
      <c r="BL204" s="19" t="s">
        <v>155</v>
      </c>
      <c r="BM204" s="191" t="s">
        <v>937</v>
      </c>
    </row>
    <row r="205" s="2" customFormat="1">
      <c r="A205" s="38"/>
      <c r="B205" s="39"/>
      <c r="C205" s="38"/>
      <c r="D205" s="194" t="s">
        <v>183</v>
      </c>
      <c r="E205" s="38"/>
      <c r="F205" s="210" t="s">
        <v>920</v>
      </c>
      <c r="G205" s="38"/>
      <c r="H205" s="38"/>
      <c r="I205" s="211"/>
      <c r="J205" s="38"/>
      <c r="K205" s="38"/>
      <c r="L205" s="39"/>
      <c r="M205" s="212"/>
      <c r="N205" s="213"/>
      <c r="O205" s="77"/>
      <c r="P205" s="77"/>
      <c r="Q205" s="77"/>
      <c r="R205" s="77"/>
      <c r="S205" s="77"/>
      <c r="T205" s="78"/>
      <c r="U205" s="38"/>
      <c r="V205" s="38"/>
      <c r="W205" s="38"/>
      <c r="X205" s="38"/>
      <c r="Y205" s="38"/>
      <c r="Z205" s="38"/>
      <c r="AA205" s="38"/>
      <c r="AB205" s="38"/>
      <c r="AC205" s="38"/>
      <c r="AD205" s="38"/>
      <c r="AE205" s="38"/>
      <c r="AT205" s="19" t="s">
        <v>183</v>
      </c>
      <c r="AU205" s="19" t="s">
        <v>87</v>
      </c>
    </row>
    <row r="206" s="13" customFormat="1">
      <c r="A206" s="13"/>
      <c r="B206" s="193"/>
      <c r="C206" s="13"/>
      <c r="D206" s="194" t="s">
        <v>157</v>
      </c>
      <c r="E206" s="195" t="s">
        <v>1</v>
      </c>
      <c r="F206" s="196" t="s">
        <v>938</v>
      </c>
      <c r="G206" s="13"/>
      <c r="H206" s="197">
        <v>5.8239999999999998</v>
      </c>
      <c r="I206" s="198"/>
      <c r="J206" s="13"/>
      <c r="K206" s="13"/>
      <c r="L206" s="193"/>
      <c r="M206" s="199"/>
      <c r="N206" s="200"/>
      <c r="O206" s="200"/>
      <c r="P206" s="200"/>
      <c r="Q206" s="200"/>
      <c r="R206" s="200"/>
      <c r="S206" s="200"/>
      <c r="T206" s="201"/>
      <c r="U206" s="13"/>
      <c r="V206" s="13"/>
      <c r="W206" s="13"/>
      <c r="X206" s="13"/>
      <c r="Y206" s="13"/>
      <c r="Z206" s="13"/>
      <c r="AA206" s="13"/>
      <c r="AB206" s="13"/>
      <c r="AC206" s="13"/>
      <c r="AD206" s="13"/>
      <c r="AE206" s="13"/>
      <c r="AT206" s="195" t="s">
        <v>157</v>
      </c>
      <c r="AU206" s="195" t="s">
        <v>87</v>
      </c>
      <c r="AV206" s="13" t="s">
        <v>87</v>
      </c>
      <c r="AW206" s="13" t="s">
        <v>32</v>
      </c>
      <c r="AX206" s="13" t="s">
        <v>77</v>
      </c>
      <c r="AY206" s="195" t="s">
        <v>148</v>
      </c>
    </row>
    <row r="207" s="14" customFormat="1">
      <c r="A207" s="14"/>
      <c r="B207" s="202"/>
      <c r="C207" s="14"/>
      <c r="D207" s="194" t="s">
        <v>157</v>
      </c>
      <c r="E207" s="203" t="s">
        <v>1</v>
      </c>
      <c r="F207" s="204" t="s">
        <v>159</v>
      </c>
      <c r="G207" s="14"/>
      <c r="H207" s="205">
        <v>5.8239999999999998</v>
      </c>
      <c r="I207" s="206"/>
      <c r="J207" s="14"/>
      <c r="K207" s="14"/>
      <c r="L207" s="202"/>
      <c r="M207" s="207"/>
      <c r="N207" s="208"/>
      <c r="O207" s="208"/>
      <c r="P207" s="208"/>
      <c r="Q207" s="208"/>
      <c r="R207" s="208"/>
      <c r="S207" s="208"/>
      <c r="T207" s="209"/>
      <c r="U207" s="14"/>
      <c r="V207" s="14"/>
      <c r="W207" s="14"/>
      <c r="X207" s="14"/>
      <c r="Y207" s="14"/>
      <c r="Z207" s="14"/>
      <c r="AA207" s="14"/>
      <c r="AB207" s="14"/>
      <c r="AC207" s="14"/>
      <c r="AD207" s="14"/>
      <c r="AE207" s="14"/>
      <c r="AT207" s="203" t="s">
        <v>157</v>
      </c>
      <c r="AU207" s="203" t="s">
        <v>87</v>
      </c>
      <c r="AV207" s="14" t="s">
        <v>155</v>
      </c>
      <c r="AW207" s="14" t="s">
        <v>32</v>
      </c>
      <c r="AX207" s="14" t="s">
        <v>85</v>
      </c>
      <c r="AY207" s="203" t="s">
        <v>148</v>
      </c>
    </row>
    <row r="208" s="2" customFormat="1" ht="16.5" customHeight="1">
      <c r="A208" s="38"/>
      <c r="B208" s="179"/>
      <c r="C208" s="180" t="s">
        <v>249</v>
      </c>
      <c r="D208" s="180" t="s">
        <v>150</v>
      </c>
      <c r="E208" s="181" t="s">
        <v>939</v>
      </c>
      <c r="F208" s="182" t="s">
        <v>940</v>
      </c>
      <c r="G208" s="183" t="s">
        <v>153</v>
      </c>
      <c r="H208" s="184">
        <v>58.240000000000002</v>
      </c>
      <c r="I208" s="185"/>
      <c r="J208" s="186">
        <f>ROUND(I208*H208,2)</f>
        <v>0</v>
      </c>
      <c r="K208" s="182" t="s">
        <v>154</v>
      </c>
      <c r="L208" s="39"/>
      <c r="M208" s="187" t="s">
        <v>1</v>
      </c>
      <c r="N208" s="188" t="s">
        <v>42</v>
      </c>
      <c r="O208" s="77"/>
      <c r="P208" s="189">
        <f>O208*H208</f>
        <v>0</v>
      </c>
      <c r="Q208" s="189">
        <v>0.00264</v>
      </c>
      <c r="R208" s="189">
        <f>Q208*H208</f>
        <v>0.15375360000000002</v>
      </c>
      <c r="S208" s="189">
        <v>0</v>
      </c>
      <c r="T208" s="190">
        <f>S208*H208</f>
        <v>0</v>
      </c>
      <c r="U208" s="38"/>
      <c r="V208" s="38"/>
      <c r="W208" s="38"/>
      <c r="X208" s="38"/>
      <c r="Y208" s="38"/>
      <c r="Z208" s="38"/>
      <c r="AA208" s="38"/>
      <c r="AB208" s="38"/>
      <c r="AC208" s="38"/>
      <c r="AD208" s="38"/>
      <c r="AE208" s="38"/>
      <c r="AR208" s="191" t="s">
        <v>155</v>
      </c>
      <c r="AT208" s="191" t="s">
        <v>150</v>
      </c>
      <c r="AU208" s="191" t="s">
        <v>87</v>
      </c>
      <c r="AY208" s="19" t="s">
        <v>148</v>
      </c>
      <c r="BE208" s="192">
        <f>IF(N208="základní",J208,0)</f>
        <v>0</v>
      </c>
      <c r="BF208" s="192">
        <f>IF(N208="snížená",J208,0)</f>
        <v>0</v>
      </c>
      <c r="BG208" s="192">
        <f>IF(N208="zákl. přenesená",J208,0)</f>
        <v>0</v>
      </c>
      <c r="BH208" s="192">
        <f>IF(N208="sníž. přenesená",J208,0)</f>
        <v>0</v>
      </c>
      <c r="BI208" s="192">
        <f>IF(N208="nulová",J208,0)</f>
        <v>0</v>
      </c>
      <c r="BJ208" s="19" t="s">
        <v>85</v>
      </c>
      <c r="BK208" s="192">
        <f>ROUND(I208*H208,2)</f>
        <v>0</v>
      </c>
      <c r="BL208" s="19" t="s">
        <v>155</v>
      </c>
      <c r="BM208" s="191" t="s">
        <v>941</v>
      </c>
    </row>
    <row r="209" s="13" customFormat="1">
      <c r="A209" s="13"/>
      <c r="B209" s="193"/>
      <c r="C209" s="13"/>
      <c r="D209" s="194" t="s">
        <v>157</v>
      </c>
      <c r="E209" s="195" t="s">
        <v>1</v>
      </c>
      <c r="F209" s="196" t="s">
        <v>942</v>
      </c>
      <c r="G209" s="13"/>
      <c r="H209" s="197">
        <v>58.240000000000002</v>
      </c>
      <c r="I209" s="198"/>
      <c r="J209" s="13"/>
      <c r="K209" s="13"/>
      <c r="L209" s="193"/>
      <c r="M209" s="199"/>
      <c r="N209" s="200"/>
      <c r="O209" s="200"/>
      <c r="P209" s="200"/>
      <c r="Q209" s="200"/>
      <c r="R209" s="200"/>
      <c r="S209" s="200"/>
      <c r="T209" s="201"/>
      <c r="U209" s="13"/>
      <c r="V209" s="13"/>
      <c r="W209" s="13"/>
      <c r="X209" s="13"/>
      <c r="Y209" s="13"/>
      <c r="Z209" s="13"/>
      <c r="AA209" s="13"/>
      <c r="AB209" s="13"/>
      <c r="AC209" s="13"/>
      <c r="AD209" s="13"/>
      <c r="AE209" s="13"/>
      <c r="AT209" s="195" t="s">
        <v>157</v>
      </c>
      <c r="AU209" s="195" t="s">
        <v>87</v>
      </c>
      <c r="AV209" s="13" t="s">
        <v>87</v>
      </c>
      <c r="AW209" s="13" t="s">
        <v>32</v>
      </c>
      <c r="AX209" s="13" t="s">
        <v>77</v>
      </c>
      <c r="AY209" s="195" t="s">
        <v>148</v>
      </c>
    </row>
    <row r="210" s="14" customFormat="1">
      <c r="A210" s="14"/>
      <c r="B210" s="202"/>
      <c r="C210" s="14"/>
      <c r="D210" s="194" t="s">
        <v>157</v>
      </c>
      <c r="E210" s="203" t="s">
        <v>1</v>
      </c>
      <c r="F210" s="204" t="s">
        <v>159</v>
      </c>
      <c r="G210" s="14"/>
      <c r="H210" s="205">
        <v>58.240000000000002</v>
      </c>
      <c r="I210" s="206"/>
      <c r="J210" s="14"/>
      <c r="K210" s="14"/>
      <c r="L210" s="202"/>
      <c r="M210" s="207"/>
      <c r="N210" s="208"/>
      <c r="O210" s="208"/>
      <c r="P210" s="208"/>
      <c r="Q210" s="208"/>
      <c r="R210" s="208"/>
      <c r="S210" s="208"/>
      <c r="T210" s="209"/>
      <c r="U210" s="14"/>
      <c r="V210" s="14"/>
      <c r="W210" s="14"/>
      <c r="X210" s="14"/>
      <c r="Y210" s="14"/>
      <c r="Z210" s="14"/>
      <c r="AA210" s="14"/>
      <c r="AB210" s="14"/>
      <c r="AC210" s="14"/>
      <c r="AD210" s="14"/>
      <c r="AE210" s="14"/>
      <c r="AT210" s="203" t="s">
        <v>157</v>
      </c>
      <c r="AU210" s="203" t="s">
        <v>87</v>
      </c>
      <c r="AV210" s="14" t="s">
        <v>155</v>
      </c>
      <c r="AW210" s="14" t="s">
        <v>32</v>
      </c>
      <c r="AX210" s="14" t="s">
        <v>85</v>
      </c>
      <c r="AY210" s="203" t="s">
        <v>148</v>
      </c>
    </row>
    <row r="211" s="2" customFormat="1" ht="16.5" customHeight="1">
      <c r="A211" s="38"/>
      <c r="B211" s="179"/>
      <c r="C211" s="180" t="s">
        <v>7</v>
      </c>
      <c r="D211" s="180" t="s">
        <v>150</v>
      </c>
      <c r="E211" s="181" t="s">
        <v>943</v>
      </c>
      <c r="F211" s="182" t="s">
        <v>944</v>
      </c>
      <c r="G211" s="183" t="s">
        <v>153</v>
      </c>
      <c r="H211" s="184">
        <v>58.240000000000002</v>
      </c>
      <c r="I211" s="185"/>
      <c r="J211" s="186">
        <f>ROUND(I211*H211,2)</f>
        <v>0</v>
      </c>
      <c r="K211" s="182" t="s">
        <v>154</v>
      </c>
      <c r="L211" s="39"/>
      <c r="M211" s="187" t="s">
        <v>1</v>
      </c>
      <c r="N211" s="188" t="s">
        <v>42</v>
      </c>
      <c r="O211" s="77"/>
      <c r="P211" s="189">
        <f>O211*H211</f>
        <v>0</v>
      </c>
      <c r="Q211" s="189">
        <v>0</v>
      </c>
      <c r="R211" s="189">
        <f>Q211*H211</f>
        <v>0</v>
      </c>
      <c r="S211" s="189">
        <v>0</v>
      </c>
      <c r="T211" s="190">
        <f>S211*H211</f>
        <v>0</v>
      </c>
      <c r="U211" s="38"/>
      <c r="V211" s="38"/>
      <c r="W211" s="38"/>
      <c r="X211" s="38"/>
      <c r="Y211" s="38"/>
      <c r="Z211" s="38"/>
      <c r="AA211" s="38"/>
      <c r="AB211" s="38"/>
      <c r="AC211" s="38"/>
      <c r="AD211" s="38"/>
      <c r="AE211" s="38"/>
      <c r="AR211" s="191" t="s">
        <v>155</v>
      </c>
      <c r="AT211" s="191" t="s">
        <v>150</v>
      </c>
      <c r="AU211" s="191" t="s">
        <v>87</v>
      </c>
      <c r="AY211" s="19" t="s">
        <v>148</v>
      </c>
      <c r="BE211" s="192">
        <f>IF(N211="základní",J211,0)</f>
        <v>0</v>
      </c>
      <c r="BF211" s="192">
        <f>IF(N211="snížená",J211,0)</f>
        <v>0</v>
      </c>
      <c r="BG211" s="192">
        <f>IF(N211="zákl. přenesená",J211,0)</f>
        <v>0</v>
      </c>
      <c r="BH211" s="192">
        <f>IF(N211="sníž. přenesená",J211,0)</f>
        <v>0</v>
      </c>
      <c r="BI211" s="192">
        <f>IF(N211="nulová",J211,0)</f>
        <v>0</v>
      </c>
      <c r="BJ211" s="19" t="s">
        <v>85</v>
      </c>
      <c r="BK211" s="192">
        <f>ROUND(I211*H211,2)</f>
        <v>0</v>
      </c>
      <c r="BL211" s="19" t="s">
        <v>155</v>
      </c>
      <c r="BM211" s="191" t="s">
        <v>945</v>
      </c>
    </row>
    <row r="212" s="2" customFormat="1" ht="16.5" customHeight="1">
      <c r="A212" s="38"/>
      <c r="B212" s="179"/>
      <c r="C212" s="180" t="s">
        <v>258</v>
      </c>
      <c r="D212" s="180" t="s">
        <v>150</v>
      </c>
      <c r="E212" s="181" t="s">
        <v>946</v>
      </c>
      <c r="F212" s="182" t="s">
        <v>947</v>
      </c>
      <c r="G212" s="183" t="s">
        <v>306</v>
      </c>
      <c r="H212" s="184">
        <v>0.58199999999999996</v>
      </c>
      <c r="I212" s="185"/>
      <c r="J212" s="186">
        <f>ROUND(I212*H212,2)</f>
        <v>0</v>
      </c>
      <c r="K212" s="182" t="s">
        <v>154</v>
      </c>
      <c r="L212" s="39"/>
      <c r="M212" s="187" t="s">
        <v>1</v>
      </c>
      <c r="N212" s="188" t="s">
        <v>42</v>
      </c>
      <c r="O212" s="77"/>
      <c r="P212" s="189">
        <f>O212*H212</f>
        <v>0</v>
      </c>
      <c r="Q212" s="189">
        <v>1.0606199999999999</v>
      </c>
      <c r="R212" s="189">
        <f>Q212*H212</f>
        <v>0.61728083999999994</v>
      </c>
      <c r="S212" s="189">
        <v>0</v>
      </c>
      <c r="T212" s="190">
        <f>S212*H212</f>
        <v>0</v>
      </c>
      <c r="U212" s="38"/>
      <c r="V212" s="38"/>
      <c r="W212" s="38"/>
      <c r="X212" s="38"/>
      <c r="Y212" s="38"/>
      <c r="Z212" s="38"/>
      <c r="AA212" s="38"/>
      <c r="AB212" s="38"/>
      <c r="AC212" s="38"/>
      <c r="AD212" s="38"/>
      <c r="AE212" s="38"/>
      <c r="AR212" s="191" t="s">
        <v>155</v>
      </c>
      <c r="AT212" s="191" t="s">
        <v>150</v>
      </c>
      <c r="AU212" s="191" t="s">
        <v>87</v>
      </c>
      <c r="AY212" s="19" t="s">
        <v>148</v>
      </c>
      <c r="BE212" s="192">
        <f>IF(N212="základní",J212,0)</f>
        <v>0</v>
      </c>
      <c r="BF212" s="192">
        <f>IF(N212="snížená",J212,0)</f>
        <v>0</v>
      </c>
      <c r="BG212" s="192">
        <f>IF(N212="zákl. přenesená",J212,0)</f>
        <v>0</v>
      </c>
      <c r="BH212" s="192">
        <f>IF(N212="sníž. přenesená",J212,0)</f>
        <v>0</v>
      </c>
      <c r="BI212" s="192">
        <f>IF(N212="nulová",J212,0)</f>
        <v>0</v>
      </c>
      <c r="BJ212" s="19" t="s">
        <v>85</v>
      </c>
      <c r="BK212" s="192">
        <f>ROUND(I212*H212,2)</f>
        <v>0</v>
      </c>
      <c r="BL212" s="19" t="s">
        <v>155</v>
      </c>
      <c r="BM212" s="191" t="s">
        <v>948</v>
      </c>
    </row>
    <row r="213" s="13" customFormat="1">
      <c r="A213" s="13"/>
      <c r="B213" s="193"/>
      <c r="C213" s="13"/>
      <c r="D213" s="194" t="s">
        <v>157</v>
      </c>
      <c r="E213" s="195" t="s">
        <v>1</v>
      </c>
      <c r="F213" s="196" t="s">
        <v>949</v>
      </c>
      <c r="G213" s="13"/>
      <c r="H213" s="197">
        <v>0.58199999999999996</v>
      </c>
      <c r="I213" s="198"/>
      <c r="J213" s="13"/>
      <c r="K213" s="13"/>
      <c r="L213" s="193"/>
      <c r="M213" s="199"/>
      <c r="N213" s="200"/>
      <c r="O213" s="200"/>
      <c r="P213" s="200"/>
      <c r="Q213" s="200"/>
      <c r="R213" s="200"/>
      <c r="S213" s="200"/>
      <c r="T213" s="201"/>
      <c r="U213" s="13"/>
      <c r="V213" s="13"/>
      <c r="W213" s="13"/>
      <c r="X213" s="13"/>
      <c r="Y213" s="13"/>
      <c r="Z213" s="13"/>
      <c r="AA213" s="13"/>
      <c r="AB213" s="13"/>
      <c r="AC213" s="13"/>
      <c r="AD213" s="13"/>
      <c r="AE213" s="13"/>
      <c r="AT213" s="195" t="s">
        <v>157</v>
      </c>
      <c r="AU213" s="195" t="s">
        <v>87</v>
      </c>
      <c r="AV213" s="13" t="s">
        <v>87</v>
      </c>
      <c r="AW213" s="13" t="s">
        <v>32</v>
      </c>
      <c r="AX213" s="13" t="s">
        <v>77</v>
      </c>
      <c r="AY213" s="195" t="s">
        <v>148</v>
      </c>
    </row>
    <row r="214" s="16" customFormat="1">
      <c r="A214" s="16"/>
      <c r="B214" s="237"/>
      <c r="C214" s="16"/>
      <c r="D214" s="194" t="s">
        <v>157</v>
      </c>
      <c r="E214" s="238" t="s">
        <v>1</v>
      </c>
      <c r="F214" s="239" t="s">
        <v>934</v>
      </c>
      <c r="G214" s="16"/>
      <c r="H214" s="238" t="s">
        <v>1</v>
      </c>
      <c r="I214" s="240"/>
      <c r="J214" s="16"/>
      <c r="K214" s="16"/>
      <c r="L214" s="237"/>
      <c r="M214" s="241"/>
      <c r="N214" s="242"/>
      <c r="O214" s="242"/>
      <c r="P214" s="242"/>
      <c r="Q214" s="242"/>
      <c r="R214" s="242"/>
      <c r="S214" s="242"/>
      <c r="T214" s="243"/>
      <c r="U214" s="16"/>
      <c r="V214" s="16"/>
      <c r="W214" s="16"/>
      <c r="X214" s="16"/>
      <c r="Y214" s="16"/>
      <c r="Z214" s="16"/>
      <c r="AA214" s="16"/>
      <c r="AB214" s="16"/>
      <c r="AC214" s="16"/>
      <c r="AD214" s="16"/>
      <c r="AE214" s="16"/>
      <c r="AT214" s="238" t="s">
        <v>157</v>
      </c>
      <c r="AU214" s="238" t="s">
        <v>87</v>
      </c>
      <c r="AV214" s="16" t="s">
        <v>85</v>
      </c>
      <c r="AW214" s="16" t="s">
        <v>32</v>
      </c>
      <c r="AX214" s="16" t="s">
        <v>77</v>
      </c>
      <c r="AY214" s="238" t="s">
        <v>148</v>
      </c>
    </row>
    <row r="215" s="14" customFormat="1">
      <c r="A215" s="14"/>
      <c r="B215" s="202"/>
      <c r="C215" s="14"/>
      <c r="D215" s="194" t="s">
        <v>157</v>
      </c>
      <c r="E215" s="203" t="s">
        <v>1</v>
      </c>
      <c r="F215" s="204" t="s">
        <v>159</v>
      </c>
      <c r="G215" s="14"/>
      <c r="H215" s="205">
        <v>0.58199999999999996</v>
      </c>
      <c r="I215" s="206"/>
      <c r="J215" s="14"/>
      <c r="K215" s="14"/>
      <c r="L215" s="202"/>
      <c r="M215" s="207"/>
      <c r="N215" s="208"/>
      <c r="O215" s="208"/>
      <c r="P215" s="208"/>
      <c r="Q215" s="208"/>
      <c r="R215" s="208"/>
      <c r="S215" s="208"/>
      <c r="T215" s="209"/>
      <c r="U215" s="14"/>
      <c r="V215" s="14"/>
      <c r="W215" s="14"/>
      <c r="X215" s="14"/>
      <c r="Y215" s="14"/>
      <c r="Z215" s="14"/>
      <c r="AA215" s="14"/>
      <c r="AB215" s="14"/>
      <c r="AC215" s="14"/>
      <c r="AD215" s="14"/>
      <c r="AE215" s="14"/>
      <c r="AT215" s="203" t="s">
        <v>157</v>
      </c>
      <c r="AU215" s="203" t="s">
        <v>87</v>
      </c>
      <c r="AV215" s="14" t="s">
        <v>155</v>
      </c>
      <c r="AW215" s="14" t="s">
        <v>32</v>
      </c>
      <c r="AX215" s="14" t="s">
        <v>85</v>
      </c>
      <c r="AY215" s="203" t="s">
        <v>148</v>
      </c>
    </row>
    <row r="216" s="2" customFormat="1" ht="16.5" customHeight="1">
      <c r="A216" s="38"/>
      <c r="B216" s="179"/>
      <c r="C216" s="180" t="s">
        <v>263</v>
      </c>
      <c r="D216" s="180" t="s">
        <v>150</v>
      </c>
      <c r="E216" s="181" t="s">
        <v>950</v>
      </c>
      <c r="F216" s="182" t="s">
        <v>951</v>
      </c>
      <c r="G216" s="183" t="s">
        <v>181</v>
      </c>
      <c r="H216" s="184">
        <v>136</v>
      </c>
      <c r="I216" s="185"/>
      <c r="J216" s="186">
        <f>ROUND(I216*H216,2)</f>
        <v>0</v>
      </c>
      <c r="K216" s="182" t="s">
        <v>154</v>
      </c>
      <c r="L216" s="39"/>
      <c r="M216" s="187" t="s">
        <v>1</v>
      </c>
      <c r="N216" s="188" t="s">
        <v>42</v>
      </c>
      <c r="O216" s="77"/>
      <c r="P216" s="189">
        <f>O216*H216</f>
        <v>0</v>
      </c>
      <c r="Q216" s="189">
        <v>0.00098999999999999999</v>
      </c>
      <c r="R216" s="189">
        <f>Q216*H216</f>
        <v>0.13464000000000001</v>
      </c>
      <c r="S216" s="189">
        <v>0</v>
      </c>
      <c r="T216" s="190">
        <f>S216*H216</f>
        <v>0</v>
      </c>
      <c r="U216" s="38"/>
      <c r="V216" s="38"/>
      <c r="W216" s="38"/>
      <c r="X216" s="38"/>
      <c r="Y216" s="38"/>
      <c r="Z216" s="38"/>
      <c r="AA216" s="38"/>
      <c r="AB216" s="38"/>
      <c r="AC216" s="38"/>
      <c r="AD216" s="38"/>
      <c r="AE216" s="38"/>
      <c r="AR216" s="191" t="s">
        <v>155</v>
      </c>
      <c r="AT216" s="191" t="s">
        <v>150</v>
      </c>
      <c r="AU216" s="191" t="s">
        <v>87</v>
      </c>
      <c r="AY216" s="19" t="s">
        <v>148</v>
      </c>
      <c r="BE216" s="192">
        <f>IF(N216="základní",J216,0)</f>
        <v>0</v>
      </c>
      <c r="BF216" s="192">
        <f>IF(N216="snížená",J216,0)</f>
        <v>0</v>
      </c>
      <c r="BG216" s="192">
        <f>IF(N216="zákl. přenesená",J216,0)</f>
        <v>0</v>
      </c>
      <c r="BH216" s="192">
        <f>IF(N216="sníž. přenesená",J216,0)</f>
        <v>0</v>
      </c>
      <c r="BI216" s="192">
        <f>IF(N216="nulová",J216,0)</f>
        <v>0</v>
      </c>
      <c r="BJ216" s="19" t="s">
        <v>85</v>
      </c>
      <c r="BK216" s="192">
        <f>ROUND(I216*H216,2)</f>
        <v>0</v>
      </c>
      <c r="BL216" s="19" t="s">
        <v>155</v>
      </c>
      <c r="BM216" s="191" t="s">
        <v>952</v>
      </c>
    </row>
    <row r="217" s="13" customFormat="1">
      <c r="A217" s="13"/>
      <c r="B217" s="193"/>
      <c r="C217" s="13"/>
      <c r="D217" s="194" t="s">
        <v>157</v>
      </c>
      <c r="E217" s="195" t="s">
        <v>1</v>
      </c>
      <c r="F217" s="196" t="s">
        <v>953</v>
      </c>
      <c r="G217" s="13"/>
      <c r="H217" s="197">
        <v>136</v>
      </c>
      <c r="I217" s="198"/>
      <c r="J217" s="13"/>
      <c r="K217" s="13"/>
      <c r="L217" s="193"/>
      <c r="M217" s="199"/>
      <c r="N217" s="200"/>
      <c r="O217" s="200"/>
      <c r="P217" s="200"/>
      <c r="Q217" s="200"/>
      <c r="R217" s="200"/>
      <c r="S217" s="200"/>
      <c r="T217" s="201"/>
      <c r="U217" s="13"/>
      <c r="V217" s="13"/>
      <c r="W217" s="13"/>
      <c r="X217" s="13"/>
      <c r="Y217" s="13"/>
      <c r="Z217" s="13"/>
      <c r="AA217" s="13"/>
      <c r="AB217" s="13"/>
      <c r="AC217" s="13"/>
      <c r="AD217" s="13"/>
      <c r="AE217" s="13"/>
      <c r="AT217" s="195" t="s">
        <v>157</v>
      </c>
      <c r="AU217" s="195" t="s">
        <v>87</v>
      </c>
      <c r="AV217" s="13" t="s">
        <v>87</v>
      </c>
      <c r="AW217" s="13" t="s">
        <v>32</v>
      </c>
      <c r="AX217" s="13" t="s">
        <v>77</v>
      </c>
      <c r="AY217" s="195" t="s">
        <v>148</v>
      </c>
    </row>
    <row r="218" s="14" customFormat="1">
      <c r="A218" s="14"/>
      <c r="B218" s="202"/>
      <c r="C218" s="14"/>
      <c r="D218" s="194" t="s">
        <v>157</v>
      </c>
      <c r="E218" s="203" t="s">
        <v>1</v>
      </c>
      <c r="F218" s="204" t="s">
        <v>159</v>
      </c>
      <c r="G218" s="14"/>
      <c r="H218" s="205">
        <v>136</v>
      </c>
      <c r="I218" s="206"/>
      <c r="J218" s="14"/>
      <c r="K218" s="14"/>
      <c r="L218" s="202"/>
      <c r="M218" s="207"/>
      <c r="N218" s="208"/>
      <c r="O218" s="208"/>
      <c r="P218" s="208"/>
      <c r="Q218" s="208"/>
      <c r="R218" s="208"/>
      <c r="S218" s="208"/>
      <c r="T218" s="209"/>
      <c r="U218" s="14"/>
      <c r="V218" s="14"/>
      <c r="W218" s="14"/>
      <c r="X218" s="14"/>
      <c r="Y218" s="14"/>
      <c r="Z218" s="14"/>
      <c r="AA218" s="14"/>
      <c r="AB218" s="14"/>
      <c r="AC218" s="14"/>
      <c r="AD218" s="14"/>
      <c r="AE218" s="14"/>
      <c r="AT218" s="203" t="s">
        <v>157</v>
      </c>
      <c r="AU218" s="203" t="s">
        <v>87</v>
      </c>
      <c r="AV218" s="14" t="s">
        <v>155</v>
      </c>
      <c r="AW218" s="14" t="s">
        <v>32</v>
      </c>
      <c r="AX218" s="14" t="s">
        <v>85</v>
      </c>
      <c r="AY218" s="203" t="s">
        <v>148</v>
      </c>
    </row>
    <row r="219" s="2" customFormat="1" ht="16.5" customHeight="1">
      <c r="A219" s="38"/>
      <c r="B219" s="179"/>
      <c r="C219" s="214" t="s">
        <v>268</v>
      </c>
      <c r="D219" s="214" t="s">
        <v>253</v>
      </c>
      <c r="E219" s="215" t="s">
        <v>954</v>
      </c>
      <c r="F219" s="216" t="s">
        <v>955</v>
      </c>
      <c r="G219" s="217" t="s">
        <v>195</v>
      </c>
      <c r="H219" s="218">
        <v>8.7609999999999992</v>
      </c>
      <c r="I219" s="219"/>
      <c r="J219" s="220">
        <f>ROUND(I219*H219,2)</f>
        <v>0</v>
      </c>
      <c r="K219" s="216" t="s">
        <v>212</v>
      </c>
      <c r="L219" s="221"/>
      <c r="M219" s="222" t="s">
        <v>1</v>
      </c>
      <c r="N219" s="223" t="s">
        <v>42</v>
      </c>
      <c r="O219" s="77"/>
      <c r="P219" s="189">
        <f>O219*H219</f>
        <v>0</v>
      </c>
      <c r="Q219" s="189">
        <v>2.4289999999999998</v>
      </c>
      <c r="R219" s="189">
        <f>Q219*H219</f>
        <v>21.280468999999997</v>
      </c>
      <c r="S219" s="189">
        <v>0</v>
      </c>
      <c r="T219" s="190">
        <f>S219*H219</f>
        <v>0</v>
      </c>
      <c r="U219" s="38"/>
      <c r="V219" s="38"/>
      <c r="W219" s="38"/>
      <c r="X219" s="38"/>
      <c r="Y219" s="38"/>
      <c r="Z219" s="38"/>
      <c r="AA219" s="38"/>
      <c r="AB219" s="38"/>
      <c r="AC219" s="38"/>
      <c r="AD219" s="38"/>
      <c r="AE219" s="38"/>
      <c r="AR219" s="191" t="s">
        <v>186</v>
      </c>
      <c r="AT219" s="191" t="s">
        <v>253</v>
      </c>
      <c r="AU219" s="191" t="s">
        <v>87</v>
      </c>
      <c r="AY219" s="19" t="s">
        <v>148</v>
      </c>
      <c r="BE219" s="192">
        <f>IF(N219="základní",J219,0)</f>
        <v>0</v>
      </c>
      <c r="BF219" s="192">
        <f>IF(N219="snížená",J219,0)</f>
        <v>0</v>
      </c>
      <c r="BG219" s="192">
        <f>IF(N219="zákl. přenesená",J219,0)</f>
        <v>0</v>
      </c>
      <c r="BH219" s="192">
        <f>IF(N219="sníž. přenesená",J219,0)</f>
        <v>0</v>
      </c>
      <c r="BI219" s="192">
        <f>IF(N219="nulová",J219,0)</f>
        <v>0</v>
      </c>
      <c r="BJ219" s="19" t="s">
        <v>85</v>
      </c>
      <c r="BK219" s="192">
        <f>ROUND(I219*H219,2)</f>
        <v>0</v>
      </c>
      <c r="BL219" s="19" t="s">
        <v>155</v>
      </c>
      <c r="BM219" s="191" t="s">
        <v>956</v>
      </c>
    </row>
    <row r="220" s="13" customFormat="1">
      <c r="A220" s="13"/>
      <c r="B220" s="193"/>
      <c r="C220" s="13"/>
      <c r="D220" s="194" t="s">
        <v>157</v>
      </c>
      <c r="E220" s="195" t="s">
        <v>1</v>
      </c>
      <c r="F220" s="196" t="s">
        <v>957</v>
      </c>
      <c r="G220" s="13"/>
      <c r="H220" s="197">
        <v>8.7609999999999992</v>
      </c>
      <c r="I220" s="198"/>
      <c r="J220" s="13"/>
      <c r="K220" s="13"/>
      <c r="L220" s="193"/>
      <c r="M220" s="199"/>
      <c r="N220" s="200"/>
      <c r="O220" s="200"/>
      <c r="P220" s="200"/>
      <c r="Q220" s="200"/>
      <c r="R220" s="200"/>
      <c r="S220" s="200"/>
      <c r="T220" s="201"/>
      <c r="U220" s="13"/>
      <c r="V220" s="13"/>
      <c r="W220" s="13"/>
      <c r="X220" s="13"/>
      <c r="Y220" s="13"/>
      <c r="Z220" s="13"/>
      <c r="AA220" s="13"/>
      <c r="AB220" s="13"/>
      <c r="AC220" s="13"/>
      <c r="AD220" s="13"/>
      <c r="AE220" s="13"/>
      <c r="AT220" s="195" t="s">
        <v>157</v>
      </c>
      <c r="AU220" s="195" t="s">
        <v>87</v>
      </c>
      <c r="AV220" s="13" t="s">
        <v>87</v>
      </c>
      <c r="AW220" s="13" t="s">
        <v>32</v>
      </c>
      <c r="AX220" s="13" t="s">
        <v>77</v>
      </c>
      <c r="AY220" s="195" t="s">
        <v>148</v>
      </c>
    </row>
    <row r="221" s="14" customFormat="1">
      <c r="A221" s="14"/>
      <c r="B221" s="202"/>
      <c r="C221" s="14"/>
      <c r="D221" s="194" t="s">
        <v>157</v>
      </c>
      <c r="E221" s="203" t="s">
        <v>1</v>
      </c>
      <c r="F221" s="204" t="s">
        <v>159</v>
      </c>
      <c r="G221" s="14"/>
      <c r="H221" s="205">
        <v>8.7609999999999992</v>
      </c>
      <c r="I221" s="206"/>
      <c r="J221" s="14"/>
      <c r="K221" s="14"/>
      <c r="L221" s="202"/>
      <c r="M221" s="207"/>
      <c r="N221" s="208"/>
      <c r="O221" s="208"/>
      <c r="P221" s="208"/>
      <c r="Q221" s="208"/>
      <c r="R221" s="208"/>
      <c r="S221" s="208"/>
      <c r="T221" s="209"/>
      <c r="U221" s="14"/>
      <c r="V221" s="14"/>
      <c r="W221" s="14"/>
      <c r="X221" s="14"/>
      <c r="Y221" s="14"/>
      <c r="Z221" s="14"/>
      <c r="AA221" s="14"/>
      <c r="AB221" s="14"/>
      <c r="AC221" s="14"/>
      <c r="AD221" s="14"/>
      <c r="AE221" s="14"/>
      <c r="AT221" s="203" t="s">
        <v>157</v>
      </c>
      <c r="AU221" s="203" t="s">
        <v>87</v>
      </c>
      <c r="AV221" s="14" t="s">
        <v>155</v>
      </c>
      <c r="AW221" s="14" t="s">
        <v>32</v>
      </c>
      <c r="AX221" s="14" t="s">
        <v>85</v>
      </c>
      <c r="AY221" s="203" t="s">
        <v>148</v>
      </c>
    </row>
    <row r="222" s="12" customFormat="1" ht="22.8" customHeight="1">
      <c r="A222" s="12"/>
      <c r="B222" s="166"/>
      <c r="C222" s="12"/>
      <c r="D222" s="167" t="s">
        <v>76</v>
      </c>
      <c r="E222" s="177" t="s">
        <v>168</v>
      </c>
      <c r="F222" s="177" t="s">
        <v>225</v>
      </c>
      <c r="G222" s="12"/>
      <c r="H222" s="12"/>
      <c r="I222" s="169"/>
      <c r="J222" s="178">
        <f>BK222</f>
        <v>0</v>
      </c>
      <c r="K222" s="12"/>
      <c r="L222" s="166"/>
      <c r="M222" s="171"/>
      <c r="N222" s="172"/>
      <c r="O222" s="172"/>
      <c r="P222" s="173">
        <f>SUM(P223:P235)</f>
        <v>0</v>
      </c>
      <c r="Q222" s="172"/>
      <c r="R222" s="173">
        <f>SUM(R223:R235)</f>
        <v>824.78366700000015</v>
      </c>
      <c r="S222" s="172"/>
      <c r="T222" s="174">
        <f>SUM(T223:T235)</f>
        <v>0</v>
      </c>
      <c r="U222" s="12"/>
      <c r="V222" s="12"/>
      <c r="W222" s="12"/>
      <c r="X222" s="12"/>
      <c r="Y222" s="12"/>
      <c r="Z222" s="12"/>
      <c r="AA222" s="12"/>
      <c r="AB222" s="12"/>
      <c r="AC222" s="12"/>
      <c r="AD222" s="12"/>
      <c r="AE222" s="12"/>
      <c r="AR222" s="167" t="s">
        <v>85</v>
      </c>
      <c r="AT222" s="175" t="s">
        <v>76</v>
      </c>
      <c r="AU222" s="175" t="s">
        <v>85</v>
      </c>
      <c r="AY222" s="167" t="s">
        <v>148</v>
      </c>
      <c r="BK222" s="176">
        <f>SUM(BK223:BK235)</f>
        <v>0</v>
      </c>
    </row>
    <row r="223" s="2" customFormat="1" ht="16.5" customHeight="1">
      <c r="A223" s="38"/>
      <c r="B223" s="179"/>
      <c r="C223" s="180" t="s">
        <v>273</v>
      </c>
      <c r="D223" s="180" t="s">
        <v>150</v>
      </c>
      <c r="E223" s="181" t="s">
        <v>652</v>
      </c>
      <c r="F223" s="182" t="s">
        <v>653</v>
      </c>
      <c r="G223" s="183" t="s">
        <v>153</v>
      </c>
      <c r="H223" s="184">
        <v>584.70000000000005</v>
      </c>
      <c r="I223" s="185"/>
      <c r="J223" s="186">
        <f>ROUND(I223*H223,2)</f>
        <v>0</v>
      </c>
      <c r="K223" s="182" t="s">
        <v>154</v>
      </c>
      <c r="L223" s="39"/>
      <c r="M223" s="187" t="s">
        <v>1</v>
      </c>
      <c r="N223" s="188" t="s">
        <v>42</v>
      </c>
      <c r="O223" s="77"/>
      <c r="P223" s="189">
        <f>O223*H223</f>
        <v>0</v>
      </c>
      <c r="Q223" s="189">
        <v>0.46000000000000002</v>
      </c>
      <c r="R223" s="189">
        <f>Q223*H223</f>
        <v>268.96200000000005</v>
      </c>
      <c r="S223" s="189">
        <v>0</v>
      </c>
      <c r="T223" s="190">
        <f>S223*H223</f>
        <v>0</v>
      </c>
      <c r="U223" s="38"/>
      <c r="V223" s="38"/>
      <c r="W223" s="38"/>
      <c r="X223" s="38"/>
      <c r="Y223" s="38"/>
      <c r="Z223" s="38"/>
      <c r="AA223" s="38"/>
      <c r="AB223" s="38"/>
      <c r="AC223" s="38"/>
      <c r="AD223" s="38"/>
      <c r="AE223" s="38"/>
      <c r="AR223" s="191" t="s">
        <v>155</v>
      </c>
      <c r="AT223" s="191" t="s">
        <v>150</v>
      </c>
      <c r="AU223" s="191" t="s">
        <v>87</v>
      </c>
      <c r="AY223" s="19" t="s">
        <v>148</v>
      </c>
      <c r="BE223" s="192">
        <f>IF(N223="základní",J223,0)</f>
        <v>0</v>
      </c>
      <c r="BF223" s="192">
        <f>IF(N223="snížená",J223,0)</f>
        <v>0</v>
      </c>
      <c r="BG223" s="192">
        <f>IF(N223="zákl. přenesená",J223,0)</f>
        <v>0</v>
      </c>
      <c r="BH223" s="192">
        <f>IF(N223="sníž. přenesená",J223,0)</f>
        <v>0</v>
      </c>
      <c r="BI223" s="192">
        <f>IF(N223="nulová",J223,0)</f>
        <v>0</v>
      </c>
      <c r="BJ223" s="19" t="s">
        <v>85</v>
      </c>
      <c r="BK223" s="192">
        <f>ROUND(I223*H223,2)</f>
        <v>0</v>
      </c>
      <c r="BL223" s="19" t="s">
        <v>155</v>
      </c>
      <c r="BM223" s="191" t="s">
        <v>958</v>
      </c>
    </row>
    <row r="224" s="13" customFormat="1">
      <c r="A224" s="13"/>
      <c r="B224" s="193"/>
      <c r="C224" s="13"/>
      <c r="D224" s="194" t="s">
        <v>157</v>
      </c>
      <c r="E224" s="195" t="s">
        <v>1</v>
      </c>
      <c r="F224" s="196" t="s">
        <v>908</v>
      </c>
      <c r="G224" s="13"/>
      <c r="H224" s="197">
        <v>584.70000000000005</v>
      </c>
      <c r="I224" s="198"/>
      <c r="J224" s="13"/>
      <c r="K224" s="13"/>
      <c r="L224" s="193"/>
      <c r="M224" s="199"/>
      <c r="N224" s="200"/>
      <c r="O224" s="200"/>
      <c r="P224" s="200"/>
      <c r="Q224" s="200"/>
      <c r="R224" s="200"/>
      <c r="S224" s="200"/>
      <c r="T224" s="201"/>
      <c r="U224" s="13"/>
      <c r="V224" s="13"/>
      <c r="W224" s="13"/>
      <c r="X224" s="13"/>
      <c r="Y224" s="13"/>
      <c r="Z224" s="13"/>
      <c r="AA224" s="13"/>
      <c r="AB224" s="13"/>
      <c r="AC224" s="13"/>
      <c r="AD224" s="13"/>
      <c r="AE224" s="13"/>
      <c r="AT224" s="195" t="s">
        <v>157</v>
      </c>
      <c r="AU224" s="195" t="s">
        <v>87</v>
      </c>
      <c r="AV224" s="13" t="s">
        <v>87</v>
      </c>
      <c r="AW224" s="13" t="s">
        <v>32</v>
      </c>
      <c r="AX224" s="13" t="s">
        <v>77</v>
      </c>
      <c r="AY224" s="195" t="s">
        <v>148</v>
      </c>
    </row>
    <row r="225" s="14" customFormat="1">
      <c r="A225" s="14"/>
      <c r="B225" s="202"/>
      <c r="C225" s="14"/>
      <c r="D225" s="194" t="s">
        <v>157</v>
      </c>
      <c r="E225" s="203" t="s">
        <v>1</v>
      </c>
      <c r="F225" s="204" t="s">
        <v>159</v>
      </c>
      <c r="G225" s="14"/>
      <c r="H225" s="205">
        <v>584.70000000000005</v>
      </c>
      <c r="I225" s="206"/>
      <c r="J225" s="14"/>
      <c r="K225" s="14"/>
      <c r="L225" s="202"/>
      <c r="M225" s="207"/>
      <c r="N225" s="208"/>
      <c r="O225" s="208"/>
      <c r="P225" s="208"/>
      <c r="Q225" s="208"/>
      <c r="R225" s="208"/>
      <c r="S225" s="208"/>
      <c r="T225" s="209"/>
      <c r="U225" s="14"/>
      <c r="V225" s="14"/>
      <c r="W225" s="14"/>
      <c r="X225" s="14"/>
      <c r="Y225" s="14"/>
      <c r="Z225" s="14"/>
      <c r="AA225" s="14"/>
      <c r="AB225" s="14"/>
      <c r="AC225" s="14"/>
      <c r="AD225" s="14"/>
      <c r="AE225" s="14"/>
      <c r="AT225" s="203" t="s">
        <v>157</v>
      </c>
      <c r="AU225" s="203" t="s">
        <v>87</v>
      </c>
      <c r="AV225" s="14" t="s">
        <v>155</v>
      </c>
      <c r="AW225" s="14" t="s">
        <v>32</v>
      </c>
      <c r="AX225" s="14" t="s">
        <v>85</v>
      </c>
      <c r="AY225" s="203" t="s">
        <v>148</v>
      </c>
    </row>
    <row r="226" s="2" customFormat="1" ht="16.5" customHeight="1">
      <c r="A226" s="38"/>
      <c r="B226" s="179"/>
      <c r="C226" s="180" t="s">
        <v>278</v>
      </c>
      <c r="D226" s="180" t="s">
        <v>150</v>
      </c>
      <c r="E226" s="181" t="s">
        <v>959</v>
      </c>
      <c r="F226" s="182" t="s">
        <v>960</v>
      </c>
      <c r="G226" s="183" t="s">
        <v>153</v>
      </c>
      <c r="H226" s="184">
        <v>584.70000000000005</v>
      </c>
      <c r="I226" s="185"/>
      <c r="J226" s="186">
        <f>ROUND(I226*H226,2)</f>
        <v>0</v>
      </c>
      <c r="K226" s="182" t="s">
        <v>154</v>
      </c>
      <c r="L226" s="39"/>
      <c r="M226" s="187" t="s">
        <v>1</v>
      </c>
      <c r="N226" s="188" t="s">
        <v>42</v>
      </c>
      <c r="O226" s="77"/>
      <c r="P226" s="189">
        <f>O226*H226</f>
        <v>0</v>
      </c>
      <c r="Q226" s="189">
        <v>0.20699999999999999</v>
      </c>
      <c r="R226" s="189">
        <f>Q226*H226</f>
        <v>121.0329</v>
      </c>
      <c r="S226" s="189">
        <v>0</v>
      </c>
      <c r="T226" s="190">
        <f>S226*H226</f>
        <v>0</v>
      </c>
      <c r="U226" s="38"/>
      <c r="V226" s="38"/>
      <c r="W226" s="38"/>
      <c r="X226" s="38"/>
      <c r="Y226" s="38"/>
      <c r="Z226" s="38"/>
      <c r="AA226" s="38"/>
      <c r="AB226" s="38"/>
      <c r="AC226" s="38"/>
      <c r="AD226" s="38"/>
      <c r="AE226" s="38"/>
      <c r="AR226" s="191" t="s">
        <v>155</v>
      </c>
      <c r="AT226" s="191" t="s">
        <v>150</v>
      </c>
      <c r="AU226" s="191" t="s">
        <v>87</v>
      </c>
      <c r="AY226" s="19" t="s">
        <v>148</v>
      </c>
      <c r="BE226" s="192">
        <f>IF(N226="základní",J226,0)</f>
        <v>0</v>
      </c>
      <c r="BF226" s="192">
        <f>IF(N226="snížená",J226,0)</f>
        <v>0</v>
      </c>
      <c r="BG226" s="192">
        <f>IF(N226="zákl. přenesená",J226,0)</f>
        <v>0</v>
      </c>
      <c r="BH226" s="192">
        <f>IF(N226="sníž. přenesená",J226,0)</f>
        <v>0</v>
      </c>
      <c r="BI226" s="192">
        <f>IF(N226="nulová",J226,0)</f>
        <v>0</v>
      </c>
      <c r="BJ226" s="19" t="s">
        <v>85</v>
      </c>
      <c r="BK226" s="192">
        <f>ROUND(I226*H226,2)</f>
        <v>0</v>
      </c>
      <c r="BL226" s="19" t="s">
        <v>155</v>
      </c>
      <c r="BM226" s="191" t="s">
        <v>961</v>
      </c>
    </row>
    <row r="227" s="13" customFormat="1">
      <c r="A227" s="13"/>
      <c r="B227" s="193"/>
      <c r="C227" s="13"/>
      <c r="D227" s="194" t="s">
        <v>157</v>
      </c>
      <c r="E227" s="195" t="s">
        <v>1</v>
      </c>
      <c r="F227" s="196" t="s">
        <v>908</v>
      </c>
      <c r="G227" s="13"/>
      <c r="H227" s="197">
        <v>584.70000000000005</v>
      </c>
      <c r="I227" s="198"/>
      <c r="J227" s="13"/>
      <c r="K227" s="13"/>
      <c r="L227" s="193"/>
      <c r="M227" s="199"/>
      <c r="N227" s="200"/>
      <c r="O227" s="200"/>
      <c r="P227" s="200"/>
      <c r="Q227" s="200"/>
      <c r="R227" s="200"/>
      <c r="S227" s="200"/>
      <c r="T227" s="201"/>
      <c r="U227" s="13"/>
      <c r="V227" s="13"/>
      <c r="W227" s="13"/>
      <c r="X227" s="13"/>
      <c r="Y227" s="13"/>
      <c r="Z227" s="13"/>
      <c r="AA227" s="13"/>
      <c r="AB227" s="13"/>
      <c r="AC227" s="13"/>
      <c r="AD227" s="13"/>
      <c r="AE227" s="13"/>
      <c r="AT227" s="195" t="s">
        <v>157</v>
      </c>
      <c r="AU227" s="195" t="s">
        <v>87</v>
      </c>
      <c r="AV227" s="13" t="s">
        <v>87</v>
      </c>
      <c r="AW227" s="13" t="s">
        <v>32</v>
      </c>
      <c r="AX227" s="13" t="s">
        <v>77</v>
      </c>
      <c r="AY227" s="195" t="s">
        <v>148</v>
      </c>
    </row>
    <row r="228" s="14" customFormat="1">
      <c r="A228" s="14"/>
      <c r="B228" s="202"/>
      <c r="C228" s="14"/>
      <c r="D228" s="194" t="s">
        <v>157</v>
      </c>
      <c r="E228" s="203" t="s">
        <v>1</v>
      </c>
      <c r="F228" s="204" t="s">
        <v>159</v>
      </c>
      <c r="G228" s="14"/>
      <c r="H228" s="205">
        <v>584.70000000000005</v>
      </c>
      <c r="I228" s="206"/>
      <c r="J228" s="14"/>
      <c r="K228" s="14"/>
      <c r="L228" s="202"/>
      <c r="M228" s="207"/>
      <c r="N228" s="208"/>
      <c r="O228" s="208"/>
      <c r="P228" s="208"/>
      <c r="Q228" s="208"/>
      <c r="R228" s="208"/>
      <c r="S228" s="208"/>
      <c r="T228" s="209"/>
      <c r="U228" s="14"/>
      <c r="V228" s="14"/>
      <c r="W228" s="14"/>
      <c r="X228" s="14"/>
      <c r="Y228" s="14"/>
      <c r="Z228" s="14"/>
      <c r="AA228" s="14"/>
      <c r="AB228" s="14"/>
      <c r="AC228" s="14"/>
      <c r="AD228" s="14"/>
      <c r="AE228" s="14"/>
      <c r="AT228" s="203" t="s">
        <v>157</v>
      </c>
      <c r="AU228" s="203" t="s">
        <v>87</v>
      </c>
      <c r="AV228" s="14" t="s">
        <v>155</v>
      </c>
      <c r="AW228" s="14" t="s">
        <v>32</v>
      </c>
      <c r="AX228" s="14" t="s">
        <v>85</v>
      </c>
      <c r="AY228" s="203" t="s">
        <v>148</v>
      </c>
    </row>
    <row r="229" s="2" customFormat="1" ht="16.5" customHeight="1">
      <c r="A229" s="38"/>
      <c r="B229" s="179"/>
      <c r="C229" s="180" t="s">
        <v>288</v>
      </c>
      <c r="D229" s="180" t="s">
        <v>150</v>
      </c>
      <c r="E229" s="181" t="s">
        <v>655</v>
      </c>
      <c r="F229" s="182" t="s">
        <v>656</v>
      </c>
      <c r="G229" s="183" t="s">
        <v>153</v>
      </c>
      <c r="H229" s="184">
        <v>584.70000000000005</v>
      </c>
      <c r="I229" s="185"/>
      <c r="J229" s="186">
        <f>ROUND(I229*H229,2)</f>
        <v>0</v>
      </c>
      <c r="K229" s="182" t="s">
        <v>154</v>
      </c>
      <c r="L229" s="39"/>
      <c r="M229" s="187" t="s">
        <v>1</v>
      </c>
      <c r="N229" s="188" t="s">
        <v>42</v>
      </c>
      <c r="O229" s="77"/>
      <c r="P229" s="189">
        <f>O229*H229</f>
        <v>0</v>
      </c>
      <c r="Q229" s="189">
        <v>0.34499999999999997</v>
      </c>
      <c r="R229" s="189">
        <f>Q229*H229</f>
        <v>201.72149999999999</v>
      </c>
      <c r="S229" s="189">
        <v>0</v>
      </c>
      <c r="T229" s="190">
        <f>S229*H229</f>
        <v>0</v>
      </c>
      <c r="U229" s="38"/>
      <c r="V229" s="38"/>
      <c r="W229" s="38"/>
      <c r="X229" s="38"/>
      <c r="Y229" s="38"/>
      <c r="Z229" s="38"/>
      <c r="AA229" s="38"/>
      <c r="AB229" s="38"/>
      <c r="AC229" s="38"/>
      <c r="AD229" s="38"/>
      <c r="AE229" s="38"/>
      <c r="AR229" s="191" t="s">
        <v>155</v>
      </c>
      <c r="AT229" s="191" t="s">
        <v>150</v>
      </c>
      <c r="AU229" s="191" t="s">
        <v>87</v>
      </c>
      <c r="AY229" s="19" t="s">
        <v>148</v>
      </c>
      <c r="BE229" s="192">
        <f>IF(N229="základní",J229,0)</f>
        <v>0</v>
      </c>
      <c r="BF229" s="192">
        <f>IF(N229="snížená",J229,0)</f>
        <v>0</v>
      </c>
      <c r="BG229" s="192">
        <f>IF(N229="zákl. přenesená",J229,0)</f>
        <v>0</v>
      </c>
      <c r="BH229" s="192">
        <f>IF(N229="sníž. přenesená",J229,0)</f>
        <v>0</v>
      </c>
      <c r="BI229" s="192">
        <f>IF(N229="nulová",J229,0)</f>
        <v>0</v>
      </c>
      <c r="BJ229" s="19" t="s">
        <v>85</v>
      </c>
      <c r="BK229" s="192">
        <f>ROUND(I229*H229,2)</f>
        <v>0</v>
      </c>
      <c r="BL229" s="19" t="s">
        <v>155</v>
      </c>
      <c r="BM229" s="191" t="s">
        <v>962</v>
      </c>
    </row>
    <row r="230" s="13" customFormat="1">
      <c r="A230" s="13"/>
      <c r="B230" s="193"/>
      <c r="C230" s="13"/>
      <c r="D230" s="194" t="s">
        <v>157</v>
      </c>
      <c r="E230" s="195" t="s">
        <v>1</v>
      </c>
      <c r="F230" s="196" t="s">
        <v>908</v>
      </c>
      <c r="G230" s="13"/>
      <c r="H230" s="197">
        <v>584.70000000000005</v>
      </c>
      <c r="I230" s="198"/>
      <c r="J230" s="13"/>
      <c r="K230" s="13"/>
      <c r="L230" s="193"/>
      <c r="M230" s="199"/>
      <c r="N230" s="200"/>
      <c r="O230" s="200"/>
      <c r="P230" s="200"/>
      <c r="Q230" s="200"/>
      <c r="R230" s="200"/>
      <c r="S230" s="200"/>
      <c r="T230" s="201"/>
      <c r="U230" s="13"/>
      <c r="V230" s="13"/>
      <c r="W230" s="13"/>
      <c r="X230" s="13"/>
      <c r="Y230" s="13"/>
      <c r="Z230" s="13"/>
      <c r="AA230" s="13"/>
      <c r="AB230" s="13"/>
      <c r="AC230" s="13"/>
      <c r="AD230" s="13"/>
      <c r="AE230" s="13"/>
      <c r="AT230" s="195" t="s">
        <v>157</v>
      </c>
      <c r="AU230" s="195" t="s">
        <v>87</v>
      </c>
      <c r="AV230" s="13" t="s">
        <v>87</v>
      </c>
      <c r="AW230" s="13" t="s">
        <v>32</v>
      </c>
      <c r="AX230" s="13" t="s">
        <v>77</v>
      </c>
      <c r="AY230" s="195" t="s">
        <v>148</v>
      </c>
    </row>
    <row r="231" s="14" customFormat="1">
      <c r="A231" s="14"/>
      <c r="B231" s="202"/>
      <c r="C231" s="14"/>
      <c r="D231" s="194" t="s">
        <v>157</v>
      </c>
      <c r="E231" s="203" t="s">
        <v>1</v>
      </c>
      <c r="F231" s="204" t="s">
        <v>159</v>
      </c>
      <c r="G231" s="14"/>
      <c r="H231" s="205">
        <v>584.70000000000005</v>
      </c>
      <c r="I231" s="206"/>
      <c r="J231" s="14"/>
      <c r="K231" s="14"/>
      <c r="L231" s="202"/>
      <c r="M231" s="207"/>
      <c r="N231" s="208"/>
      <c r="O231" s="208"/>
      <c r="P231" s="208"/>
      <c r="Q231" s="208"/>
      <c r="R231" s="208"/>
      <c r="S231" s="208"/>
      <c r="T231" s="209"/>
      <c r="U231" s="14"/>
      <c r="V231" s="14"/>
      <c r="W231" s="14"/>
      <c r="X231" s="14"/>
      <c r="Y231" s="14"/>
      <c r="Z231" s="14"/>
      <c r="AA231" s="14"/>
      <c r="AB231" s="14"/>
      <c r="AC231" s="14"/>
      <c r="AD231" s="14"/>
      <c r="AE231" s="14"/>
      <c r="AT231" s="203" t="s">
        <v>157</v>
      </c>
      <c r="AU231" s="203" t="s">
        <v>87</v>
      </c>
      <c r="AV231" s="14" t="s">
        <v>155</v>
      </c>
      <c r="AW231" s="14" t="s">
        <v>32</v>
      </c>
      <c r="AX231" s="14" t="s">
        <v>85</v>
      </c>
      <c r="AY231" s="203" t="s">
        <v>148</v>
      </c>
    </row>
    <row r="232" s="2" customFormat="1" ht="16.5" customHeight="1">
      <c r="A232" s="38"/>
      <c r="B232" s="179"/>
      <c r="C232" s="180" t="s">
        <v>293</v>
      </c>
      <c r="D232" s="180" t="s">
        <v>150</v>
      </c>
      <c r="E232" s="181" t="s">
        <v>963</v>
      </c>
      <c r="F232" s="182" t="s">
        <v>964</v>
      </c>
      <c r="G232" s="183" t="s">
        <v>153</v>
      </c>
      <c r="H232" s="184">
        <v>584.70000000000005</v>
      </c>
      <c r="I232" s="185"/>
      <c r="J232" s="186">
        <f>ROUND(I232*H232,2)</f>
        <v>0</v>
      </c>
      <c r="K232" s="182" t="s">
        <v>212</v>
      </c>
      <c r="L232" s="39"/>
      <c r="M232" s="187" t="s">
        <v>1</v>
      </c>
      <c r="N232" s="188" t="s">
        <v>42</v>
      </c>
      <c r="O232" s="77"/>
      <c r="P232" s="189">
        <f>O232*H232</f>
        <v>0</v>
      </c>
      <c r="Q232" s="189">
        <v>0.39861000000000002</v>
      </c>
      <c r="R232" s="189">
        <f>Q232*H232</f>
        <v>233.06726700000004</v>
      </c>
      <c r="S232" s="189">
        <v>0</v>
      </c>
      <c r="T232" s="190">
        <f>S232*H232</f>
        <v>0</v>
      </c>
      <c r="U232" s="38"/>
      <c r="V232" s="38"/>
      <c r="W232" s="38"/>
      <c r="X232" s="38"/>
      <c r="Y232" s="38"/>
      <c r="Z232" s="38"/>
      <c r="AA232" s="38"/>
      <c r="AB232" s="38"/>
      <c r="AC232" s="38"/>
      <c r="AD232" s="38"/>
      <c r="AE232" s="38"/>
      <c r="AR232" s="191" t="s">
        <v>155</v>
      </c>
      <c r="AT232" s="191" t="s">
        <v>150</v>
      </c>
      <c r="AU232" s="191" t="s">
        <v>87</v>
      </c>
      <c r="AY232" s="19" t="s">
        <v>148</v>
      </c>
      <c r="BE232" s="192">
        <f>IF(N232="základní",J232,0)</f>
        <v>0</v>
      </c>
      <c r="BF232" s="192">
        <f>IF(N232="snížená",J232,0)</f>
        <v>0</v>
      </c>
      <c r="BG232" s="192">
        <f>IF(N232="zákl. přenesená",J232,0)</f>
        <v>0</v>
      </c>
      <c r="BH232" s="192">
        <f>IF(N232="sníž. přenesená",J232,0)</f>
        <v>0</v>
      </c>
      <c r="BI232" s="192">
        <f>IF(N232="nulová",J232,0)</f>
        <v>0</v>
      </c>
      <c r="BJ232" s="19" t="s">
        <v>85</v>
      </c>
      <c r="BK232" s="192">
        <f>ROUND(I232*H232,2)</f>
        <v>0</v>
      </c>
      <c r="BL232" s="19" t="s">
        <v>155</v>
      </c>
      <c r="BM232" s="191" t="s">
        <v>965</v>
      </c>
    </row>
    <row r="233" s="2" customFormat="1">
      <c r="A233" s="38"/>
      <c r="B233" s="39"/>
      <c r="C233" s="38"/>
      <c r="D233" s="194" t="s">
        <v>183</v>
      </c>
      <c r="E233" s="38"/>
      <c r="F233" s="210" t="s">
        <v>966</v>
      </c>
      <c r="G233" s="38"/>
      <c r="H233" s="38"/>
      <c r="I233" s="211"/>
      <c r="J233" s="38"/>
      <c r="K233" s="38"/>
      <c r="L233" s="39"/>
      <c r="M233" s="212"/>
      <c r="N233" s="213"/>
      <c r="O233" s="77"/>
      <c r="P233" s="77"/>
      <c r="Q233" s="77"/>
      <c r="R233" s="77"/>
      <c r="S233" s="77"/>
      <c r="T233" s="78"/>
      <c r="U233" s="38"/>
      <c r="V233" s="38"/>
      <c r="W233" s="38"/>
      <c r="X233" s="38"/>
      <c r="Y233" s="38"/>
      <c r="Z233" s="38"/>
      <c r="AA233" s="38"/>
      <c r="AB233" s="38"/>
      <c r="AC233" s="38"/>
      <c r="AD233" s="38"/>
      <c r="AE233" s="38"/>
      <c r="AT233" s="19" t="s">
        <v>183</v>
      </c>
      <c r="AU233" s="19" t="s">
        <v>87</v>
      </c>
    </row>
    <row r="234" s="13" customFormat="1">
      <c r="A234" s="13"/>
      <c r="B234" s="193"/>
      <c r="C234" s="13"/>
      <c r="D234" s="194" t="s">
        <v>157</v>
      </c>
      <c r="E234" s="195" t="s">
        <v>1</v>
      </c>
      <c r="F234" s="196" t="s">
        <v>908</v>
      </c>
      <c r="G234" s="13"/>
      <c r="H234" s="197">
        <v>584.70000000000005</v>
      </c>
      <c r="I234" s="198"/>
      <c r="J234" s="13"/>
      <c r="K234" s="13"/>
      <c r="L234" s="193"/>
      <c r="M234" s="199"/>
      <c r="N234" s="200"/>
      <c r="O234" s="200"/>
      <c r="P234" s="200"/>
      <c r="Q234" s="200"/>
      <c r="R234" s="200"/>
      <c r="S234" s="200"/>
      <c r="T234" s="201"/>
      <c r="U234" s="13"/>
      <c r="V234" s="13"/>
      <c r="W234" s="13"/>
      <c r="X234" s="13"/>
      <c r="Y234" s="13"/>
      <c r="Z234" s="13"/>
      <c r="AA234" s="13"/>
      <c r="AB234" s="13"/>
      <c r="AC234" s="13"/>
      <c r="AD234" s="13"/>
      <c r="AE234" s="13"/>
      <c r="AT234" s="195" t="s">
        <v>157</v>
      </c>
      <c r="AU234" s="195" t="s">
        <v>87</v>
      </c>
      <c r="AV234" s="13" t="s">
        <v>87</v>
      </c>
      <c r="AW234" s="13" t="s">
        <v>32</v>
      </c>
      <c r="AX234" s="13" t="s">
        <v>77</v>
      </c>
      <c r="AY234" s="195" t="s">
        <v>148</v>
      </c>
    </row>
    <row r="235" s="14" customFormat="1">
      <c r="A235" s="14"/>
      <c r="B235" s="202"/>
      <c r="C235" s="14"/>
      <c r="D235" s="194" t="s">
        <v>157</v>
      </c>
      <c r="E235" s="203" t="s">
        <v>1</v>
      </c>
      <c r="F235" s="204" t="s">
        <v>159</v>
      </c>
      <c r="G235" s="14"/>
      <c r="H235" s="205">
        <v>584.70000000000005</v>
      </c>
      <c r="I235" s="206"/>
      <c r="J235" s="14"/>
      <c r="K235" s="14"/>
      <c r="L235" s="202"/>
      <c r="M235" s="207"/>
      <c r="N235" s="208"/>
      <c r="O235" s="208"/>
      <c r="P235" s="208"/>
      <c r="Q235" s="208"/>
      <c r="R235" s="208"/>
      <c r="S235" s="208"/>
      <c r="T235" s="209"/>
      <c r="U235" s="14"/>
      <c r="V235" s="14"/>
      <c r="W235" s="14"/>
      <c r="X235" s="14"/>
      <c r="Y235" s="14"/>
      <c r="Z235" s="14"/>
      <c r="AA235" s="14"/>
      <c r="AB235" s="14"/>
      <c r="AC235" s="14"/>
      <c r="AD235" s="14"/>
      <c r="AE235" s="14"/>
      <c r="AT235" s="203" t="s">
        <v>157</v>
      </c>
      <c r="AU235" s="203" t="s">
        <v>87</v>
      </c>
      <c r="AV235" s="14" t="s">
        <v>155</v>
      </c>
      <c r="AW235" s="14" t="s">
        <v>32</v>
      </c>
      <c r="AX235" s="14" t="s">
        <v>85</v>
      </c>
      <c r="AY235" s="203" t="s">
        <v>148</v>
      </c>
    </row>
    <row r="236" s="12" customFormat="1" ht="22.8" customHeight="1">
      <c r="A236" s="12"/>
      <c r="B236" s="166"/>
      <c r="C236" s="12"/>
      <c r="D236" s="167" t="s">
        <v>76</v>
      </c>
      <c r="E236" s="177" t="s">
        <v>173</v>
      </c>
      <c r="F236" s="177" t="s">
        <v>967</v>
      </c>
      <c r="G236" s="12"/>
      <c r="H236" s="12"/>
      <c r="I236" s="169"/>
      <c r="J236" s="178">
        <f>BK236</f>
        <v>0</v>
      </c>
      <c r="K236" s="12"/>
      <c r="L236" s="166"/>
      <c r="M236" s="171"/>
      <c r="N236" s="172"/>
      <c r="O236" s="172"/>
      <c r="P236" s="173">
        <v>0</v>
      </c>
      <c r="Q236" s="172"/>
      <c r="R236" s="173">
        <v>0</v>
      </c>
      <c r="S236" s="172"/>
      <c r="T236" s="174">
        <v>0</v>
      </c>
      <c r="U236" s="12"/>
      <c r="V236" s="12"/>
      <c r="W236" s="12"/>
      <c r="X236" s="12"/>
      <c r="Y236" s="12"/>
      <c r="Z236" s="12"/>
      <c r="AA236" s="12"/>
      <c r="AB236" s="12"/>
      <c r="AC236" s="12"/>
      <c r="AD236" s="12"/>
      <c r="AE236" s="12"/>
      <c r="AR236" s="167" t="s">
        <v>85</v>
      </c>
      <c r="AT236" s="175" t="s">
        <v>76</v>
      </c>
      <c r="AU236" s="175" t="s">
        <v>85</v>
      </c>
      <c r="AY236" s="167" t="s">
        <v>148</v>
      </c>
      <c r="BK236" s="176">
        <v>0</v>
      </c>
    </row>
    <row r="237" s="12" customFormat="1" ht="22.8" customHeight="1">
      <c r="A237" s="12"/>
      <c r="B237" s="166"/>
      <c r="C237" s="12"/>
      <c r="D237" s="167" t="s">
        <v>76</v>
      </c>
      <c r="E237" s="177" t="s">
        <v>192</v>
      </c>
      <c r="F237" s="177" t="s">
        <v>267</v>
      </c>
      <c r="G237" s="12"/>
      <c r="H237" s="12"/>
      <c r="I237" s="169"/>
      <c r="J237" s="178">
        <f>BK237</f>
        <v>0</v>
      </c>
      <c r="K237" s="12"/>
      <c r="L237" s="166"/>
      <c r="M237" s="171"/>
      <c r="N237" s="172"/>
      <c r="O237" s="172"/>
      <c r="P237" s="173">
        <f>P238+SUM(P239:P256)</f>
        <v>0</v>
      </c>
      <c r="Q237" s="172"/>
      <c r="R237" s="173">
        <f>R238+SUM(R239:R256)</f>
        <v>11.157464700000002</v>
      </c>
      <c r="S237" s="172"/>
      <c r="T237" s="174">
        <f>T238+SUM(T239:T256)</f>
        <v>0</v>
      </c>
      <c r="U237" s="12"/>
      <c r="V237" s="12"/>
      <c r="W237" s="12"/>
      <c r="X237" s="12"/>
      <c r="Y237" s="12"/>
      <c r="Z237" s="12"/>
      <c r="AA237" s="12"/>
      <c r="AB237" s="12"/>
      <c r="AC237" s="12"/>
      <c r="AD237" s="12"/>
      <c r="AE237" s="12"/>
      <c r="AR237" s="167" t="s">
        <v>85</v>
      </c>
      <c r="AT237" s="175" t="s">
        <v>76</v>
      </c>
      <c r="AU237" s="175" t="s">
        <v>85</v>
      </c>
      <c r="AY237" s="167" t="s">
        <v>148</v>
      </c>
      <c r="BK237" s="176">
        <f>BK238+SUM(BK239:BK256)</f>
        <v>0</v>
      </c>
    </row>
    <row r="238" s="2" customFormat="1" ht="16.5" customHeight="1">
      <c r="A238" s="38"/>
      <c r="B238" s="179"/>
      <c r="C238" s="180" t="s">
        <v>298</v>
      </c>
      <c r="D238" s="180" t="s">
        <v>150</v>
      </c>
      <c r="E238" s="181" t="s">
        <v>304</v>
      </c>
      <c r="F238" s="182" t="s">
        <v>305</v>
      </c>
      <c r="G238" s="183" t="s">
        <v>306</v>
      </c>
      <c r="H238" s="184">
        <v>10.525</v>
      </c>
      <c r="I238" s="185"/>
      <c r="J238" s="186">
        <f>ROUND(I238*H238,2)</f>
        <v>0</v>
      </c>
      <c r="K238" s="182" t="s">
        <v>154</v>
      </c>
      <c r="L238" s="39"/>
      <c r="M238" s="187" t="s">
        <v>1</v>
      </c>
      <c r="N238" s="188" t="s">
        <v>42</v>
      </c>
      <c r="O238" s="77"/>
      <c r="P238" s="189">
        <f>O238*H238</f>
        <v>0</v>
      </c>
      <c r="Q238" s="189">
        <v>1.0160100000000001</v>
      </c>
      <c r="R238" s="189">
        <f>Q238*H238</f>
        <v>10.693505250000001</v>
      </c>
      <c r="S238" s="189">
        <v>0</v>
      </c>
      <c r="T238" s="190">
        <f>S238*H238</f>
        <v>0</v>
      </c>
      <c r="U238" s="38"/>
      <c r="V238" s="38"/>
      <c r="W238" s="38"/>
      <c r="X238" s="38"/>
      <c r="Y238" s="38"/>
      <c r="Z238" s="38"/>
      <c r="AA238" s="38"/>
      <c r="AB238" s="38"/>
      <c r="AC238" s="38"/>
      <c r="AD238" s="38"/>
      <c r="AE238" s="38"/>
      <c r="AR238" s="191" t="s">
        <v>155</v>
      </c>
      <c r="AT238" s="191" t="s">
        <v>150</v>
      </c>
      <c r="AU238" s="191" t="s">
        <v>87</v>
      </c>
      <c r="AY238" s="19" t="s">
        <v>148</v>
      </c>
      <c r="BE238" s="192">
        <f>IF(N238="základní",J238,0)</f>
        <v>0</v>
      </c>
      <c r="BF238" s="192">
        <f>IF(N238="snížená",J238,0)</f>
        <v>0</v>
      </c>
      <c r="BG238" s="192">
        <f>IF(N238="zákl. přenesená",J238,0)</f>
        <v>0</v>
      </c>
      <c r="BH238" s="192">
        <f>IF(N238="sníž. přenesená",J238,0)</f>
        <v>0</v>
      </c>
      <c r="BI238" s="192">
        <f>IF(N238="nulová",J238,0)</f>
        <v>0</v>
      </c>
      <c r="BJ238" s="19" t="s">
        <v>85</v>
      </c>
      <c r="BK238" s="192">
        <f>ROUND(I238*H238,2)</f>
        <v>0</v>
      </c>
      <c r="BL238" s="19" t="s">
        <v>155</v>
      </c>
      <c r="BM238" s="191" t="s">
        <v>968</v>
      </c>
    </row>
    <row r="239" s="13" customFormat="1">
      <c r="A239" s="13"/>
      <c r="B239" s="193"/>
      <c r="C239" s="13"/>
      <c r="D239" s="194" t="s">
        <v>157</v>
      </c>
      <c r="E239" s="195" t="s">
        <v>1</v>
      </c>
      <c r="F239" s="196" t="s">
        <v>969</v>
      </c>
      <c r="G239" s="13"/>
      <c r="H239" s="197">
        <v>10.525</v>
      </c>
      <c r="I239" s="198"/>
      <c r="J239" s="13"/>
      <c r="K239" s="13"/>
      <c r="L239" s="193"/>
      <c r="M239" s="199"/>
      <c r="N239" s="200"/>
      <c r="O239" s="200"/>
      <c r="P239" s="200"/>
      <c r="Q239" s="200"/>
      <c r="R239" s="200"/>
      <c r="S239" s="200"/>
      <c r="T239" s="201"/>
      <c r="U239" s="13"/>
      <c r="V239" s="13"/>
      <c r="W239" s="13"/>
      <c r="X239" s="13"/>
      <c r="Y239" s="13"/>
      <c r="Z239" s="13"/>
      <c r="AA239" s="13"/>
      <c r="AB239" s="13"/>
      <c r="AC239" s="13"/>
      <c r="AD239" s="13"/>
      <c r="AE239" s="13"/>
      <c r="AT239" s="195" t="s">
        <v>157</v>
      </c>
      <c r="AU239" s="195" t="s">
        <v>87</v>
      </c>
      <c r="AV239" s="13" t="s">
        <v>87</v>
      </c>
      <c r="AW239" s="13" t="s">
        <v>32</v>
      </c>
      <c r="AX239" s="13" t="s">
        <v>77</v>
      </c>
      <c r="AY239" s="195" t="s">
        <v>148</v>
      </c>
    </row>
    <row r="240" s="14" customFormat="1">
      <c r="A240" s="14"/>
      <c r="B240" s="202"/>
      <c r="C240" s="14"/>
      <c r="D240" s="194" t="s">
        <v>157</v>
      </c>
      <c r="E240" s="203" t="s">
        <v>1</v>
      </c>
      <c r="F240" s="204" t="s">
        <v>159</v>
      </c>
      <c r="G240" s="14"/>
      <c r="H240" s="205">
        <v>10.525</v>
      </c>
      <c r="I240" s="206"/>
      <c r="J240" s="14"/>
      <c r="K240" s="14"/>
      <c r="L240" s="202"/>
      <c r="M240" s="207"/>
      <c r="N240" s="208"/>
      <c r="O240" s="208"/>
      <c r="P240" s="208"/>
      <c r="Q240" s="208"/>
      <c r="R240" s="208"/>
      <c r="S240" s="208"/>
      <c r="T240" s="209"/>
      <c r="U240" s="14"/>
      <c r="V240" s="14"/>
      <c r="W240" s="14"/>
      <c r="X240" s="14"/>
      <c r="Y240" s="14"/>
      <c r="Z240" s="14"/>
      <c r="AA240" s="14"/>
      <c r="AB240" s="14"/>
      <c r="AC240" s="14"/>
      <c r="AD240" s="14"/>
      <c r="AE240" s="14"/>
      <c r="AT240" s="203" t="s">
        <v>157</v>
      </c>
      <c r="AU240" s="203" t="s">
        <v>87</v>
      </c>
      <c r="AV240" s="14" t="s">
        <v>155</v>
      </c>
      <c r="AW240" s="14" t="s">
        <v>32</v>
      </c>
      <c r="AX240" s="14" t="s">
        <v>85</v>
      </c>
      <c r="AY240" s="203" t="s">
        <v>148</v>
      </c>
    </row>
    <row r="241" s="2" customFormat="1" ht="16.5" customHeight="1">
      <c r="A241" s="38"/>
      <c r="B241" s="179"/>
      <c r="C241" s="180" t="s">
        <v>303</v>
      </c>
      <c r="D241" s="180" t="s">
        <v>150</v>
      </c>
      <c r="E241" s="181" t="s">
        <v>790</v>
      </c>
      <c r="F241" s="182" t="s">
        <v>791</v>
      </c>
      <c r="G241" s="183" t="s">
        <v>153</v>
      </c>
      <c r="H241" s="184">
        <v>672.40499999999997</v>
      </c>
      <c r="I241" s="185"/>
      <c r="J241" s="186">
        <f>ROUND(I241*H241,2)</f>
        <v>0</v>
      </c>
      <c r="K241" s="182" t="s">
        <v>154</v>
      </c>
      <c r="L241" s="39"/>
      <c r="M241" s="187" t="s">
        <v>1</v>
      </c>
      <c r="N241" s="188" t="s">
        <v>42</v>
      </c>
      <c r="O241" s="77"/>
      <c r="P241" s="189">
        <f>O241*H241</f>
        <v>0</v>
      </c>
      <c r="Q241" s="189">
        <v>0.00068999999999999997</v>
      </c>
      <c r="R241" s="189">
        <f>Q241*H241</f>
        <v>0.46395944999999994</v>
      </c>
      <c r="S241" s="189">
        <v>0</v>
      </c>
      <c r="T241" s="190">
        <f>S241*H241</f>
        <v>0</v>
      </c>
      <c r="U241" s="38"/>
      <c r="V241" s="38"/>
      <c r="W241" s="38"/>
      <c r="X241" s="38"/>
      <c r="Y241" s="38"/>
      <c r="Z241" s="38"/>
      <c r="AA241" s="38"/>
      <c r="AB241" s="38"/>
      <c r="AC241" s="38"/>
      <c r="AD241" s="38"/>
      <c r="AE241" s="38"/>
      <c r="AR241" s="191" t="s">
        <v>155</v>
      </c>
      <c r="AT241" s="191" t="s">
        <v>150</v>
      </c>
      <c r="AU241" s="191" t="s">
        <v>87</v>
      </c>
      <c r="AY241" s="19" t="s">
        <v>148</v>
      </c>
      <c r="BE241" s="192">
        <f>IF(N241="základní",J241,0)</f>
        <v>0</v>
      </c>
      <c r="BF241" s="192">
        <f>IF(N241="snížená",J241,0)</f>
        <v>0</v>
      </c>
      <c r="BG241" s="192">
        <f>IF(N241="zákl. přenesená",J241,0)</f>
        <v>0</v>
      </c>
      <c r="BH241" s="192">
        <f>IF(N241="sníž. přenesená",J241,0)</f>
        <v>0</v>
      </c>
      <c r="BI241" s="192">
        <f>IF(N241="nulová",J241,0)</f>
        <v>0</v>
      </c>
      <c r="BJ241" s="19" t="s">
        <v>85</v>
      </c>
      <c r="BK241" s="192">
        <f>ROUND(I241*H241,2)</f>
        <v>0</v>
      </c>
      <c r="BL241" s="19" t="s">
        <v>155</v>
      </c>
      <c r="BM241" s="191" t="s">
        <v>970</v>
      </c>
    </row>
    <row r="242" s="13" customFormat="1">
      <c r="A242" s="13"/>
      <c r="B242" s="193"/>
      <c r="C242" s="13"/>
      <c r="D242" s="194" t="s">
        <v>157</v>
      </c>
      <c r="E242" s="195" t="s">
        <v>1</v>
      </c>
      <c r="F242" s="196" t="s">
        <v>971</v>
      </c>
      <c r="G242" s="13"/>
      <c r="H242" s="197">
        <v>672.40499999999997</v>
      </c>
      <c r="I242" s="198"/>
      <c r="J242" s="13"/>
      <c r="K242" s="13"/>
      <c r="L242" s="193"/>
      <c r="M242" s="199"/>
      <c r="N242" s="200"/>
      <c r="O242" s="200"/>
      <c r="P242" s="200"/>
      <c r="Q242" s="200"/>
      <c r="R242" s="200"/>
      <c r="S242" s="200"/>
      <c r="T242" s="201"/>
      <c r="U242" s="13"/>
      <c r="V242" s="13"/>
      <c r="W242" s="13"/>
      <c r="X242" s="13"/>
      <c r="Y242" s="13"/>
      <c r="Z242" s="13"/>
      <c r="AA242" s="13"/>
      <c r="AB242" s="13"/>
      <c r="AC242" s="13"/>
      <c r="AD242" s="13"/>
      <c r="AE242" s="13"/>
      <c r="AT242" s="195" t="s">
        <v>157</v>
      </c>
      <c r="AU242" s="195" t="s">
        <v>87</v>
      </c>
      <c r="AV242" s="13" t="s">
        <v>87</v>
      </c>
      <c r="AW242" s="13" t="s">
        <v>32</v>
      </c>
      <c r="AX242" s="13" t="s">
        <v>77</v>
      </c>
      <c r="AY242" s="195" t="s">
        <v>148</v>
      </c>
    </row>
    <row r="243" s="14" customFormat="1">
      <c r="A243" s="14"/>
      <c r="B243" s="202"/>
      <c r="C243" s="14"/>
      <c r="D243" s="194" t="s">
        <v>157</v>
      </c>
      <c r="E243" s="203" t="s">
        <v>1</v>
      </c>
      <c r="F243" s="204" t="s">
        <v>159</v>
      </c>
      <c r="G243" s="14"/>
      <c r="H243" s="205">
        <v>672.40499999999997</v>
      </c>
      <c r="I243" s="206"/>
      <c r="J243" s="14"/>
      <c r="K243" s="14"/>
      <c r="L243" s="202"/>
      <c r="M243" s="207"/>
      <c r="N243" s="208"/>
      <c r="O243" s="208"/>
      <c r="P243" s="208"/>
      <c r="Q243" s="208"/>
      <c r="R243" s="208"/>
      <c r="S243" s="208"/>
      <c r="T243" s="209"/>
      <c r="U243" s="14"/>
      <c r="V243" s="14"/>
      <c r="W243" s="14"/>
      <c r="X243" s="14"/>
      <c r="Y243" s="14"/>
      <c r="Z243" s="14"/>
      <c r="AA243" s="14"/>
      <c r="AB243" s="14"/>
      <c r="AC243" s="14"/>
      <c r="AD243" s="14"/>
      <c r="AE243" s="14"/>
      <c r="AT243" s="203" t="s">
        <v>157</v>
      </c>
      <c r="AU243" s="203" t="s">
        <v>87</v>
      </c>
      <c r="AV243" s="14" t="s">
        <v>155</v>
      </c>
      <c r="AW243" s="14" t="s">
        <v>32</v>
      </c>
      <c r="AX243" s="14" t="s">
        <v>85</v>
      </c>
      <c r="AY243" s="203" t="s">
        <v>148</v>
      </c>
    </row>
    <row r="244" s="2" customFormat="1" ht="16.5" customHeight="1">
      <c r="A244" s="38"/>
      <c r="B244" s="179"/>
      <c r="C244" s="180" t="s">
        <v>309</v>
      </c>
      <c r="D244" s="180" t="s">
        <v>150</v>
      </c>
      <c r="E244" s="181" t="s">
        <v>972</v>
      </c>
      <c r="F244" s="182" t="s">
        <v>973</v>
      </c>
      <c r="G244" s="183" t="s">
        <v>328</v>
      </c>
      <c r="H244" s="184">
        <v>2</v>
      </c>
      <c r="I244" s="185"/>
      <c r="J244" s="186">
        <f>ROUND(I244*H244,2)</f>
        <v>0</v>
      </c>
      <c r="K244" s="182" t="s">
        <v>212</v>
      </c>
      <c r="L244" s="39"/>
      <c r="M244" s="187" t="s">
        <v>1</v>
      </c>
      <c r="N244" s="188" t="s">
        <v>42</v>
      </c>
      <c r="O244" s="77"/>
      <c r="P244" s="189">
        <f>O244*H244</f>
        <v>0</v>
      </c>
      <c r="Q244" s="189">
        <v>0</v>
      </c>
      <c r="R244" s="189">
        <f>Q244*H244</f>
        <v>0</v>
      </c>
      <c r="S244" s="189">
        <v>0</v>
      </c>
      <c r="T244" s="190">
        <f>S244*H244</f>
        <v>0</v>
      </c>
      <c r="U244" s="38"/>
      <c r="V244" s="38"/>
      <c r="W244" s="38"/>
      <c r="X244" s="38"/>
      <c r="Y244" s="38"/>
      <c r="Z244" s="38"/>
      <c r="AA244" s="38"/>
      <c r="AB244" s="38"/>
      <c r="AC244" s="38"/>
      <c r="AD244" s="38"/>
      <c r="AE244" s="38"/>
      <c r="AR244" s="191" t="s">
        <v>155</v>
      </c>
      <c r="AT244" s="191" t="s">
        <v>150</v>
      </c>
      <c r="AU244" s="191" t="s">
        <v>87</v>
      </c>
      <c r="AY244" s="19" t="s">
        <v>148</v>
      </c>
      <c r="BE244" s="192">
        <f>IF(N244="základní",J244,0)</f>
        <v>0</v>
      </c>
      <c r="BF244" s="192">
        <f>IF(N244="snížená",J244,0)</f>
        <v>0</v>
      </c>
      <c r="BG244" s="192">
        <f>IF(N244="zákl. přenesená",J244,0)</f>
        <v>0</v>
      </c>
      <c r="BH244" s="192">
        <f>IF(N244="sníž. přenesená",J244,0)</f>
        <v>0</v>
      </c>
      <c r="BI244" s="192">
        <f>IF(N244="nulová",J244,0)</f>
        <v>0</v>
      </c>
      <c r="BJ244" s="19" t="s">
        <v>85</v>
      </c>
      <c r="BK244" s="192">
        <f>ROUND(I244*H244,2)</f>
        <v>0</v>
      </c>
      <c r="BL244" s="19" t="s">
        <v>155</v>
      </c>
      <c r="BM244" s="191" t="s">
        <v>974</v>
      </c>
    </row>
    <row r="245" s="2" customFormat="1">
      <c r="A245" s="38"/>
      <c r="B245" s="39"/>
      <c r="C245" s="38"/>
      <c r="D245" s="194" t="s">
        <v>183</v>
      </c>
      <c r="E245" s="38"/>
      <c r="F245" s="210" t="s">
        <v>975</v>
      </c>
      <c r="G245" s="38"/>
      <c r="H245" s="38"/>
      <c r="I245" s="211"/>
      <c r="J245" s="38"/>
      <c r="K245" s="38"/>
      <c r="L245" s="39"/>
      <c r="M245" s="212"/>
      <c r="N245" s="213"/>
      <c r="O245" s="77"/>
      <c r="P245" s="77"/>
      <c r="Q245" s="77"/>
      <c r="R245" s="77"/>
      <c r="S245" s="77"/>
      <c r="T245" s="78"/>
      <c r="U245" s="38"/>
      <c r="V245" s="38"/>
      <c r="W245" s="38"/>
      <c r="X245" s="38"/>
      <c r="Y245" s="38"/>
      <c r="Z245" s="38"/>
      <c r="AA245" s="38"/>
      <c r="AB245" s="38"/>
      <c r="AC245" s="38"/>
      <c r="AD245" s="38"/>
      <c r="AE245" s="38"/>
      <c r="AT245" s="19" t="s">
        <v>183</v>
      </c>
      <c r="AU245" s="19" t="s">
        <v>87</v>
      </c>
    </row>
    <row r="246" s="2" customFormat="1" ht="16.5" customHeight="1">
      <c r="A246" s="38"/>
      <c r="B246" s="179"/>
      <c r="C246" s="180" t="s">
        <v>314</v>
      </c>
      <c r="D246" s="180" t="s">
        <v>150</v>
      </c>
      <c r="E246" s="181" t="s">
        <v>976</v>
      </c>
      <c r="F246" s="182" t="s">
        <v>977</v>
      </c>
      <c r="G246" s="183" t="s">
        <v>328</v>
      </c>
      <c r="H246" s="184">
        <v>1</v>
      </c>
      <c r="I246" s="185"/>
      <c r="J246" s="186">
        <f>ROUND(I246*H246,2)</f>
        <v>0</v>
      </c>
      <c r="K246" s="182" t="s">
        <v>212</v>
      </c>
      <c r="L246" s="39"/>
      <c r="M246" s="187" t="s">
        <v>1</v>
      </c>
      <c r="N246" s="188" t="s">
        <v>42</v>
      </c>
      <c r="O246" s="77"/>
      <c r="P246" s="189">
        <f>O246*H246</f>
        <v>0</v>
      </c>
      <c r="Q246" s="189">
        <v>0</v>
      </c>
      <c r="R246" s="189">
        <f>Q246*H246</f>
        <v>0</v>
      </c>
      <c r="S246" s="189">
        <v>0</v>
      </c>
      <c r="T246" s="190">
        <f>S246*H246</f>
        <v>0</v>
      </c>
      <c r="U246" s="38"/>
      <c r="V246" s="38"/>
      <c r="W246" s="38"/>
      <c r="X246" s="38"/>
      <c r="Y246" s="38"/>
      <c r="Z246" s="38"/>
      <c r="AA246" s="38"/>
      <c r="AB246" s="38"/>
      <c r="AC246" s="38"/>
      <c r="AD246" s="38"/>
      <c r="AE246" s="38"/>
      <c r="AR246" s="191" t="s">
        <v>155</v>
      </c>
      <c r="AT246" s="191" t="s">
        <v>150</v>
      </c>
      <c r="AU246" s="191" t="s">
        <v>87</v>
      </c>
      <c r="AY246" s="19" t="s">
        <v>148</v>
      </c>
      <c r="BE246" s="192">
        <f>IF(N246="základní",J246,0)</f>
        <v>0</v>
      </c>
      <c r="BF246" s="192">
        <f>IF(N246="snížená",J246,0)</f>
        <v>0</v>
      </c>
      <c r="BG246" s="192">
        <f>IF(N246="zákl. přenesená",J246,0)</f>
        <v>0</v>
      </c>
      <c r="BH246" s="192">
        <f>IF(N246="sníž. přenesená",J246,0)</f>
        <v>0</v>
      </c>
      <c r="BI246" s="192">
        <f>IF(N246="nulová",J246,0)</f>
        <v>0</v>
      </c>
      <c r="BJ246" s="19" t="s">
        <v>85</v>
      </c>
      <c r="BK246" s="192">
        <f>ROUND(I246*H246,2)</f>
        <v>0</v>
      </c>
      <c r="BL246" s="19" t="s">
        <v>155</v>
      </c>
      <c r="BM246" s="191" t="s">
        <v>978</v>
      </c>
    </row>
    <row r="247" s="2" customFormat="1">
      <c r="A247" s="38"/>
      <c r="B247" s="39"/>
      <c r="C247" s="38"/>
      <c r="D247" s="194" t="s">
        <v>183</v>
      </c>
      <c r="E247" s="38"/>
      <c r="F247" s="210" t="s">
        <v>975</v>
      </c>
      <c r="G247" s="38"/>
      <c r="H247" s="38"/>
      <c r="I247" s="211"/>
      <c r="J247" s="38"/>
      <c r="K247" s="38"/>
      <c r="L247" s="39"/>
      <c r="M247" s="212"/>
      <c r="N247" s="213"/>
      <c r="O247" s="77"/>
      <c r="P247" s="77"/>
      <c r="Q247" s="77"/>
      <c r="R247" s="77"/>
      <c r="S247" s="77"/>
      <c r="T247" s="78"/>
      <c r="U247" s="38"/>
      <c r="V247" s="38"/>
      <c r="W247" s="38"/>
      <c r="X247" s="38"/>
      <c r="Y247" s="38"/>
      <c r="Z247" s="38"/>
      <c r="AA247" s="38"/>
      <c r="AB247" s="38"/>
      <c r="AC247" s="38"/>
      <c r="AD247" s="38"/>
      <c r="AE247" s="38"/>
      <c r="AT247" s="19" t="s">
        <v>183</v>
      </c>
      <c r="AU247" s="19" t="s">
        <v>87</v>
      </c>
    </row>
    <row r="248" s="2" customFormat="1" ht="16.5" customHeight="1">
      <c r="A248" s="38"/>
      <c r="B248" s="179"/>
      <c r="C248" s="180" t="s">
        <v>319</v>
      </c>
      <c r="D248" s="180" t="s">
        <v>150</v>
      </c>
      <c r="E248" s="181" t="s">
        <v>979</v>
      </c>
      <c r="F248" s="182" t="s">
        <v>980</v>
      </c>
      <c r="G248" s="183" t="s">
        <v>328</v>
      </c>
      <c r="H248" s="184">
        <v>1</v>
      </c>
      <c r="I248" s="185"/>
      <c r="J248" s="186">
        <f>ROUND(I248*H248,2)</f>
        <v>0</v>
      </c>
      <c r="K248" s="182" t="s">
        <v>212</v>
      </c>
      <c r="L248" s="39"/>
      <c r="M248" s="187" t="s">
        <v>1</v>
      </c>
      <c r="N248" s="188" t="s">
        <v>42</v>
      </c>
      <c r="O248" s="77"/>
      <c r="P248" s="189">
        <f>O248*H248</f>
        <v>0</v>
      </c>
      <c r="Q248" s="189">
        <v>0</v>
      </c>
      <c r="R248" s="189">
        <f>Q248*H248</f>
        <v>0</v>
      </c>
      <c r="S248" s="189">
        <v>0</v>
      </c>
      <c r="T248" s="190">
        <f>S248*H248</f>
        <v>0</v>
      </c>
      <c r="U248" s="38"/>
      <c r="V248" s="38"/>
      <c r="W248" s="38"/>
      <c r="X248" s="38"/>
      <c r="Y248" s="38"/>
      <c r="Z248" s="38"/>
      <c r="AA248" s="38"/>
      <c r="AB248" s="38"/>
      <c r="AC248" s="38"/>
      <c r="AD248" s="38"/>
      <c r="AE248" s="38"/>
      <c r="AR248" s="191" t="s">
        <v>155</v>
      </c>
      <c r="AT248" s="191" t="s">
        <v>150</v>
      </c>
      <c r="AU248" s="191" t="s">
        <v>87</v>
      </c>
      <c r="AY248" s="19" t="s">
        <v>148</v>
      </c>
      <c r="BE248" s="192">
        <f>IF(N248="základní",J248,0)</f>
        <v>0</v>
      </c>
      <c r="BF248" s="192">
        <f>IF(N248="snížená",J248,0)</f>
        <v>0</v>
      </c>
      <c r="BG248" s="192">
        <f>IF(N248="zákl. přenesená",J248,0)</f>
        <v>0</v>
      </c>
      <c r="BH248" s="192">
        <f>IF(N248="sníž. přenesená",J248,0)</f>
        <v>0</v>
      </c>
      <c r="BI248" s="192">
        <f>IF(N248="nulová",J248,0)</f>
        <v>0</v>
      </c>
      <c r="BJ248" s="19" t="s">
        <v>85</v>
      </c>
      <c r="BK248" s="192">
        <f>ROUND(I248*H248,2)</f>
        <v>0</v>
      </c>
      <c r="BL248" s="19" t="s">
        <v>155</v>
      </c>
      <c r="BM248" s="191" t="s">
        <v>981</v>
      </c>
    </row>
    <row r="249" s="2" customFormat="1">
      <c r="A249" s="38"/>
      <c r="B249" s="39"/>
      <c r="C249" s="38"/>
      <c r="D249" s="194" t="s">
        <v>183</v>
      </c>
      <c r="E249" s="38"/>
      <c r="F249" s="210" t="s">
        <v>975</v>
      </c>
      <c r="G249" s="38"/>
      <c r="H249" s="38"/>
      <c r="I249" s="211"/>
      <c r="J249" s="38"/>
      <c r="K249" s="38"/>
      <c r="L249" s="39"/>
      <c r="M249" s="212"/>
      <c r="N249" s="213"/>
      <c r="O249" s="77"/>
      <c r="P249" s="77"/>
      <c r="Q249" s="77"/>
      <c r="R249" s="77"/>
      <c r="S249" s="77"/>
      <c r="T249" s="78"/>
      <c r="U249" s="38"/>
      <c r="V249" s="38"/>
      <c r="W249" s="38"/>
      <c r="X249" s="38"/>
      <c r="Y249" s="38"/>
      <c r="Z249" s="38"/>
      <c r="AA249" s="38"/>
      <c r="AB249" s="38"/>
      <c r="AC249" s="38"/>
      <c r="AD249" s="38"/>
      <c r="AE249" s="38"/>
      <c r="AT249" s="19" t="s">
        <v>183</v>
      </c>
      <c r="AU249" s="19" t="s">
        <v>87</v>
      </c>
    </row>
    <row r="250" s="2" customFormat="1" ht="16.5" customHeight="1">
      <c r="A250" s="38"/>
      <c r="B250" s="179"/>
      <c r="C250" s="180" t="s">
        <v>325</v>
      </c>
      <c r="D250" s="180" t="s">
        <v>150</v>
      </c>
      <c r="E250" s="181" t="s">
        <v>982</v>
      </c>
      <c r="F250" s="182" t="s">
        <v>983</v>
      </c>
      <c r="G250" s="183" t="s">
        <v>328</v>
      </c>
      <c r="H250" s="184">
        <v>2</v>
      </c>
      <c r="I250" s="185"/>
      <c r="J250" s="186">
        <f>ROUND(I250*H250,2)</f>
        <v>0</v>
      </c>
      <c r="K250" s="182" t="s">
        <v>212</v>
      </c>
      <c r="L250" s="39"/>
      <c r="M250" s="187" t="s">
        <v>1</v>
      </c>
      <c r="N250" s="188" t="s">
        <v>42</v>
      </c>
      <c r="O250" s="77"/>
      <c r="P250" s="189">
        <f>O250*H250</f>
        <v>0</v>
      </c>
      <c r="Q250" s="189">
        <v>0</v>
      </c>
      <c r="R250" s="189">
        <f>Q250*H250</f>
        <v>0</v>
      </c>
      <c r="S250" s="189">
        <v>0</v>
      </c>
      <c r="T250" s="190">
        <f>S250*H250</f>
        <v>0</v>
      </c>
      <c r="U250" s="38"/>
      <c r="V250" s="38"/>
      <c r="W250" s="38"/>
      <c r="X250" s="38"/>
      <c r="Y250" s="38"/>
      <c r="Z250" s="38"/>
      <c r="AA250" s="38"/>
      <c r="AB250" s="38"/>
      <c r="AC250" s="38"/>
      <c r="AD250" s="38"/>
      <c r="AE250" s="38"/>
      <c r="AR250" s="191" t="s">
        <v>155</v>
      </c>
      <c r="AT250" s="191" t="s">
        <v>150</v>
      </c>
      <c r="AU250" s="191" t="s">
        <v>87</v>
      </c>
      <c r="AY250" s="19" t="s">
        <v>148</v>
      </c>
      <c r="BE250" s="192">
        <f>IF(N250="základní",J250,0)</f>
        <v>0</v>
      </c>
      <c r="BF250" s="192">
        <f>IF(N250="snížená",J250,0)</f>
        <v>0</v>
      </c>
      <c r="BG250" s="192">
        <f>IF(N250="zákl. přenesená",J250,0)</f>
        <v>0</v>
      </c>
      <c r="BH250" s="192">
        <f>IF(N250="sníž. přenesená",J250,0)</f>
        <v>0</v>
      </c>
      <c r="BI250" s="192">
        <f>IF(N250="nulová",J250,0)</f>
        <v>0</v>
      </c>
      <c r="BJ250" s="19" t="s">
        <v>85</v>
      </c>
      <c r="BK250" s="192">
        <f>ROUND(I250*H250,2)</f>
        <v>0</v>
      </c>
      <c r="BL250" s="19" t="s">
        <v>155</v>
      </c>
      <c r="BM250" s="191" t="s">
        <v>984</v>
      </c>
    </row>
    <row r="251" s="2" customFormat="1">
      <c r="A251" s="38"/>
      <c r="B251" s="39"/>
      <c r="C251" s="38"/>
      <c r="D251" s="194" t="s">
        <v>183</v>
      </c>
      <c r="E251" s="38"/>
      <c r="F251" s="210" t="s">
        <v>975</v>
      </c>
      <c r="G251" s="38"/>
      <c r="H251" s="38"/>
      <c r="I251" s="211"/>
      <c r="J251" s="38"/>
      <c r="K251" s="38"/>
      <c r="L251" s="39"/>
      <c r="M251" s="212"/>
      <c r="N251" s="213"/>
      <c r="O251" s="77"/>
      <c r="P251" s="77"/>
      <c r="Q251" s="77"/>
      <c r="R251" s="77"/>
      <c r="S251" s="77"/>
      <c r="T251" s="78"/>
      <c r="U251" s="38"/>
      <c r="V251" s="38"/>
      <c r="W251" s="38"/>
      <c r="X251" s="38"/>
      <c r="Y251" s="38"/>
      <c r="Z251" s="38"/>
      <c r="AA251" s="38"/>
      <c r="AB251" s="38"/>
      <c r="AC251" s="38"/>
      <c r="AD251" s="38"/>
      <c r="AE251" s="38"/>
      <c r="AT251" s="19" t="s">
        <v>183</v>
      </c>
      <c r="AU251" s="19" t="s">
        <v>87</v>
      </c>
    </row>
    <row r="252" s="2" customFormat="1" ht="16.5" customHeight="1">
      <c r="A252" s="38"/>
      <c r="B252" s="179"/>
      <c r="C252" s="180" t="s">
        <v>331</v>
      </c>
      <c r="D252" s="180" t="s">
        <v>150</v>
      </c>
      <c r="E252" s="181" t="s">
        <v>985</v>
      </c>
      <c r="F252" s="182" t="s">
        <v>986</v>
      </c>
      <c r="G252" s="183" t="s">
        <v>328</v>
      </c>
      <c r="H252" s="184">
        <v>2</v>
      </c>
      <c r="I252" s="185"/>
      <c r="J252" s="186">
        <f>ROUND(I252*H252,2)</f>
        <v>0</v>
      </c>
      <c r="K252" s="182" t="s">
        <v>212</v>
      </c>
      <c r="L252" s="39"/>
      <c r="M252" s="187" t="s">
        <v>1</v>
      </c>
      <c r="N252" s="188" t="s">
        <v>42</v>
      </c>
      <c r="O252" s="77"/>
      <c r="P252" s="189">
        <f>O252*H252</f>
        <v>0</v>
      </c>
      <c r="Q252" s="189">
        <v>0</v>
      </c>
      <c r="R252" s="189">
        <f>Q252*H252</f>
        <v>0</v>
      </c>
      <c r="S252" s="189">
        <v>0</v>
      </c>
      <c r="T252" s="190">
        <f>S252*H252</f>
        <v>0</v>
      </c>
      <c r="U252" s="38"/>
      <c r="V252" s="38"/>
      <c r="W252" s="38"/>
      <c r="X252" s="38"/>
      <c r="Y252" s="38"/>
      <c r="Z252" s="38"/>
      <c r="AA252" s="38"/>
      <c r="AB252" s="38"/>
      <c r="AC252" s="38"/>
      <c r="AD252" s="38"/>
      <c r="AE252" s="38"/>
      <c r="AR252" s="191" t="s">
        <v>155</v>
      </c>
      <c r="AT252" s="191" t="s">
        <v>150</v>
      </c>
      <c r="AU252" s="191" t="s">
        <v>87</v>
      </c>
      <c r="AY252" s="19" t="s">
        <v>148</v>
      </c>
      <c r="BE252" s="192">
        <f>IF(N252="základní",J252,0)</f>
        <v>0</v>
      </c>
      <c r="BF252" s="192">
        <f>IF(N252="snížená",J252,0)</f>
        <v>0</v>
      </c>
      <c r="BG252" s="192">
        <f>IF(N252="zákl. přenesená",J252,0)</f>
        <v>0</v>
      </c>
      <c r="BH252" s="192">
        <f>IF(N252="sníž. přenesená",J252,0)</f>
        <v>0</v>
      </c>
      <c r="BI252" s="192">
        <f>IF(N252="nulová",J252,0)</f>
        <v>0</v>
      </c>
      <c r="BJ252" s="19" t="s">
        <v>85</v>
      </c>
      <c r="BK252" s="192">
        <f>ROUND(I252*H252,2)</f>
        <v>0</v>
      </c>
      <c r="BL252" s="19" t="s">
        <v>155</v>
      </c>
      <c r="BM252" s="191" t="s">
        <v>987</v>
      </c>
    </row>
    <row r="253" s="2" customFormat="1">
      <c r="A253" s="38"/>
      <c r="B253" s="39"/>
      <c r="C253" s="38"/>
      <c r="D253" s="194" t="s">
        <v>183</v>
      </c>
      <c r="E253" s="38"/>
      <c r="F253" s="210" t="s">
        <v>975</v>
      </c>
      <c r="G253" s="38"/>
      <c r="H253" s="38"/>
      <c r="I253" s="211"/>
      <c r="J253" s="38"/>
      <c r="K253" s="38"/>
      <c r="L253" s="39"/>
      <c r="M253" s="212"/>
      <c r="N253" s="213"/>
      <c r="O253" s="77"/>
      <c r="P253" s="77"/>
      <c r="Q253" s="77"/>
      <c r="R253" s="77"/>
      <c r="S253" s="77"/>
      <c r="T253" s="78"/>
      <c r="U253" s="38"/>
      <c r="V253" s="38"/>
      <c r="W253" s="38"/>
      <c r="X253" s="38"/>
      <c r="Y253" s="38"/>
      <c r="Z253" s="38"/>
      <c r="AA253" s="38"/>
      <c r="AB253" s="38"/>
      <c r="AC253" s="38"/>
      <c r="AD253" s="38"/>
      <c r="AE253" s="38"/>
      <c r="AT253" s="19" t="s">
        <v>183</v>
      </c>
      <c r="AU253" s="19" t="s">
        <v>87</v>
      </c>
    </row>
    <row r="254" s="2" customFormat="1" ht="16.5" customHeight="1">
      <c r="A254" s="38"/>
      <c r="B254" s="179"/>
      <c r="C254" s="180" t="s">
        <v>336</v>
      </c>
      <c r="D254" s="180" t="s">
        <v>150</v>
      </c>
      <c r="E254" s="181" t="s">
        <v>988</v>
      </c>
      <c r="F254" s="182" t="s">
        <v>989</v>
      </c>
      <c r="G254" s="183" t="s">
        <v>181</v>
      </c>
      <c r="H254" s="184">
        <v>143.40000000000001</v>
      </c>
      <c r="I254" s="185"/>
      <c r="J254" s="186">
        <f>ROUND(I254*H254,2)</f>
        <v>0</v>
      </c>
      <c r="K254" s="182" t="s">
        <v>212</v>
      </c>
      <c r="L254" s="39"/>
      <c r="M254" s="187" t="s">
        <v>1</v>
      </c>
      <c r="N254" s="188" t="s">
        <v>42</v>
      </c>
      <c r="O254" s="77"/>
      <c r="P254" s="189">
        <f>O254*H254</f>
        <v>0</v>
      </c>
      <c r="Q254" s="189">
        <v>0</v>
      </c>
      <c r="R254" s="189">
        <f>Q254*H254</f>
        <v>0</v>
      </c>
      <c r="S254" s="189">
        <v>0</v>
      </c>
      <c r="T254" s="190">
        <f>S254*H254</f>
        <v>0</v>
      </c>
      <c r="U254" s="38"/>
      <c r="V254" s="38"/>
      <c r="W254" s="38"/>
      <c r="X254" s="38"/>
      <c r="Y254" s="38"/>
      <c r="Z254" s="38"/>
      <c r="AA254" s="38"/>
      <c r="AB254" s="38"/>
      <c r="AC254" s="38"/>
      <c r="AD254" s="38"/>
      <c r="AE254" s="38"/>
      <c r="AR254" s="191" t="s">
        <v>155</v>
      </c>
      <c r="AT254" s="191" t="s">
        <v>150</v>
      </c>
      <c r="AU254" s="191" t="s">
        <v>87</v>
      </c>
      <c r="AY254" s="19" t="s">
        <v>148</v>
      </c>
      <c r="BE254" s="192">
        <f>IF(N254="základní",J254,0)</f>
        <v>0</v>
      </c>
      <c r="BF254" s="192">
        <f>IF(N254="snížená",J254,0)</f>
        <v>0</v>
      </c>
      <c r="BG254" s="192">
        <f>IF(N254="zákl. přenesená",J254,0)</f>
        <v>0</v>
      </c>
      <c r="BH254" s="192">
        <f>IF(N254="sníž. přenesená",J254,0)</f>
        <v>0</v>
      </c>
      <c r="BI254" s="192">
        <f>IF(N254="nulová",J254,0)</f>
        <v>0</v>
      </c>
      <c r="BJ254" s="19" t="s">
        <v>85</v>
      </c>
      <c r="BK254" s="192">
        <f>ROUND(I254*H254,2)</f>
        <v>0</v>
      </c>
      <c r="BL254" s="19" t="s">
        <v>155</v>
      </c>
      <c r="BM254" s="191" t="s">
        <v>990</v>
      </c>
    </row>
    <row r="255" s="2" customFormat="1">
      <c r="A255" s="38"/>
      <c r="B255" s="39"/>
      <c r="C255" s="38"/>
      <c r="D255" s="194" t="s">
        <v>183</v>
      </c>
      <c r="E255" s="38"/>
      <c r="F255" s="210" t="s">
        <v>975</v>
      </c>
      <c r="G255" s="38"/>
      <c r="H255" s="38"/>
      <c r="I255" s="211"/>
      <c r="J255" s="38"/>
      <c r="K255" s="38"/>
      <c r="L255" s="39"/>
      <c r="M255" s="212"/>
      <c r="N255" s="213"/>
      <c r="O255" s="77"/>
      <c r="P255" s="77"/>
      <c r="Q255" s="77"/>
      <c r="R255" s="77"/>
      <c r="S255" s="77"/>
      <c r="T255" s="78"/>
      <c r="U255" s="38"/>
      <c r="V255" s="38"/>
      <c r="W255" s="38"/>
      <c r="X255" s="38"/>
      <c r="Y255" s="38"/>
      <c r="Z255" s="38"/>
      <c r="AA255" s="38"/>
      <c r="AB255" s="38"/>
      <c r="AC255" s="38"/>
      <c r="AD255" s="38"/>
      <c r="AE255" s="38"/>
      <c r="AT255" s="19" t="s">
        <v>183</v>
      </c>
      <c r="AU255" s="19" t="s">
        <v>87</v>
      </c>
    </row>
    <row r="256" s="12" customFormat="1" ht="20.88" customHeight="1">
      <c r="A256" s="12"/>
      <c r="B256" s="166"/>
      <c r="C256" s="12"/>
      <c r="D256" s="167" t="s">
        <v>76</v>
      </c>
      <c r="E256" s="177" t="s">
        <v>991</v>
      </c>
      <c r="F256" s="177" t="s">
        <v>992</v>
      </c>
      <c r="G256" s="12"/>
      <c r="H256" s="12"/>
      <c r="I256" s="169"/>
      <c r="J256" s="178">
        <f>BK256</f>
        <v>0</v>
      </c>
      <c r="K256" s="12"/>
      <c r="L256" s="166"/>
      <c r="M256" s="171"/>
      <c r="N256" s="172"/>
      <c r="O256" s="172"/>
      <c r="P256" s="173">
        <f>SUM(P257:P276)</f>
        <v>0</v>
      </c>
      <c r="Q256" s="172"/>
      <c r="R256" s="173">
        <f>SUM(R257:R276)</f>
        <v>0</v>
      </c>
      <c r="S256" s="172"/>
      <c r="T256" s="174">
        <f>SUM(T257:T276)</f>
        <v>0</v>
      </c>
      <c r="U256" s="12"/>
      <c r="V256" s="12"/>
      <c r="W256" s="12"/>
      <c r="X256" s="12"/>
      <c r="Y256" s="12"/>
      <c r="Z256" s="12"/>
      <c r="AA256" s="12"/>
      <c r="AB256" s="12"/>
      <c r="AC256" s="12"/>
      <c r="AD256" s="12"/>
      <c r="AE256" s="12"/>
      <c r="AR256" s="167" t="s">
        <v>85</v>
      </c>
      <c r="AT256" s="175" t="s">
        <v>76</v>
      </c>
      <c r="AU256" s="175" t="s">
        <v>87</v>
      </c>
      <c r="AY256" s="167" t="s">
        <v>148</v>
      </c>
      <c r="BK256" s="176">
        <f>SUM(BK257:BK276)</f>
        <v>0</v>
      </c>
    </row>
    <row r="257" s="2" customFormat="1" ht="21.75" customHeight="1">
      <c r="A257" s="38"/>
      <c r="B257" s="179"/>
      <c r="C257" s="180" t="s">
        <v>340</v>
      </c>
      <c r="D257" s="180" t="s">
        <v>150</v>
      </c>
      <c r="E257" s="181" t="s">
        <v>993</v>
      </c>
      <c r="F257" s="182" t="s">
        <v>994</v>
      </c>
      <c r="G257" s="183" t="s">
        <v>153</v>
      </c>
      <c r="H257" s="184">
        <v>395.428</v>
      </c>
      <c r="I257" s="185"/>
      <c r="J257" s="186">
        <f>ROUND(I257*H257,2)</f>
        <v>0</v>
      </c>
      <c r="K257" s="182" t="s">
        <v>212</v>
      </c>
      <c r="L257" s="39"/>
      <c r="M257" s="187" t="s">
        <v>1</v>
      </c>
      <c r="N257" s="188" t="s">
        <v>42</v>
      </c>
      <c r="O257" s="77"/>
      <c r="P257" s="189">
        <f>O257*H257</f>
        <v>0</v>
      </c>
      <c r="Q257" s="189">
        <v>0</v>
      </c>
      <c r="R257" s="189">
        <f>Q257*H257</f>
        <v>0</v>
      </c>
      <c r="S257" s="189">
        <v>0</v>
      </c>
      <c r="T257" s="190">
        <f>S257*H257</f>
        <v>0</v>
      </c>
      <c r="U257" s="38"/>
      <c r="V257" s="38"/>
      <c r="W257" s="38"/>
      <c r="X257" s="38"/>
      <c r="Y257" s="38"/>
      <c r="Z257" s="38"/>
      <c r="AA257" s="38"/>
      <c r="AB257" s="38"/>
      <c r="AC257" s="38"/>
      <c r="AD257" s="38"/>
      <c r="AE257" s="38"/>
      <c r="AR257" s="191" t="s">
        <v>155</v>
      </c>
      <c r="AT257" s="191" t="s">
        <v>150</v>
      </c>
      <c r="AU257" s="191" t="s">
        <v>163</v>
      </c>
      <c r="AY257" s="19" t="s">
        <v>148</v>
      </c>
      <c r="BE257" s="192">
        <f>IF(N257="základní",J257,0)</f>
        <v>0</v>
      </c>
      <c r="BF257" s="192">
        <f>IF(N257="snížená",J257,0)</f>
        <v>0</v>
      </c>
      <c r="BG257" s="192">
        <f>IF(N257="zákl. přenesená",J257,0)</f>
        <v>0</v>
      </c>
      <c r="BH257" s="192">
        <f>IF(N257="sníž. přenesená",J257,0)</f>
        <v>0</v>
      </c>
      <c r="BI257" s="192">
        <f>IF(N257="nulová",J257,0)</f>
        <v>0</v>
      </c>
      <c r="BJ257" s="19" t="s">
        <v>85</v>
      </c>
      <c r="BK257" s="192">
        <f>ROUND(I257*H257,2)</f>
        <v>0</v>
      </c>
      <c r="BL257" s="19" t="s">
        <v>155</v>
      </c>
      <c r="BM257" s="191" t="s">
        <v>995</v>
      </c>
    </row>
    <row r="258" s="2" customFormat="1">
      <c r="A258" s="38"/>
      <c r="B258" s="39"/>
      <c r="C258" s="38"/>
      <c r="D258" s="194" t="s">
        <v>183</v>
      </c>
      <c r="E258" s="38"/>
      <c r="F258" s="210" t="s">
        <v>996</v>
      </c>
      <c r="G258" s="38"/>
      <c r="H258" s="38"/>
      <c r="I258" s="211"/>
      <c r="J258" s="38"/>
      <c r="K258" s="38"/>
      <c r="L258" s="39"/>
      <c r="M258" s="212"/>
      <c r="N258" s="213"/>
      <c r="O258" s="77"/>
      <c r="P258" s="77"/>
      <c r="Q258" s="77"/>
      <c r="R258" s="77"/>
      <c r="S258" s="77"/>
      <c r="T258" s="78"/>
      <c r="U258" s="38"/>
      <c r="V258" s="38"/>
      <c r="W258" s="38"/>
      <c r="X258" s="38"/>
      <c r="Y258" s="38"/>
      <c r="Z258" s="38"/>
      <c r="AA258" s="38"/>
      <c r="AB258" s="38"/>
      <c r="AC258" s="38"/>
      <c r="AD258" s="38"/>
      <c r="AE258" s="38"/>
      <c r="AT258" s="19" t="s">
        <v>183</v>
      </c>
      <c r="AU258" s="19" t="s">
        <v>163</v>
      </c>
    </row>
    <row r="259" s="13" customFormat="1">
      <c r="A259" s="13"/>
      <c r="B259" s="193"/>
      <c r="C259" s="13"/>
      <c r="D259" s="194" t="s">
        <v>157</v>
      </c>
      <c r="E259" s="195" t="s">
        <v>1</v>
      </c>
      <c r="F259" s="196" t="s">
        <v>997</v>
      </c>
      <c r="G259" s="13"/>
      <c r="H259" s="197">
        <v>343.85000000000002</v>
      </c>
      <c r="I259" s="198"/>
      <c r="J259" s="13"/>
      <c r="K259" s="13"/>
      <c r="L259" s="193"/>
      <c r="M259" s="199"/>
      <c r="N259" s="200"/>
      <c r="O259" s="200"/>
      <c r="P259" s="200"/>
      <c r="Q259" s="200"/>
      <c r="R259" s="200"/>
      <c r="S259" s="200"/>
      <c r="T259" s="201"/>
      <c r="U259" s="13"/>
      <c r="V259" s="13"/>
      <c r="W259" s="13"/>
      <c r="X259" s="13"/>
      <c r="Y259" s="13"/>
      <c r="Z259" s="13"/>
      <c r="AA259" s="13"/>
      <c r="AB259" s="13"/>
      <c r="AC259" s="13"/>
      <c r="AD259" s="13"/>
      <c r="AE259" s="13"/>
      <c r="AT259" s="195" t="s">
        <v>157</v>
      </c>
      <c r="AU259" s="195" t="s">
        <v>163</v>
      </c>
      <c r="AV259" s="13" t="s">
        <v>87</v>
      </c>
      <c r="AW259" s="13" t="s">
        <v>32</v>
      </c>
      <c r="AX259" s="13" t="s">
        <v>77</v>
      </c>
      <c r="AY259" s="195" t="s">
        <v>148</v>
      </c>
    </row>
    <row r="260" s="13" customFormat="1">
      <c r="A260" s="13"/>
      <c r="B260" s="193"/>
      <c r="C260" s="13"/>
      <c r="D260" s="194" t="s">
        <v>157</v>
      </c>
      <c r="E260" s="195" t="s">
        <v>1</v>
      </c>
      <c r="F260" s="196" t="s">
        <v>998</v>
      </c>
      <c r="G260" s="13"/>
      <c r="H260" s="197">
        <v>51.578000000000003</v>
      </c>
      <c r="I260" s="198"/>
      <c r="J260" s="13"/>
      <c r="K260" s="13"/>
      <c r="L260" s="193"/>
      <c r="M260" s="199"/>
      <c r="N260" s="200"/>
      <c r="O260" s="200"/>
      <c r="P260" s="200"/>
      <c r="Q260" s="200"/>
      <c r="R260" s="200"/>
      <c r="S260" s="200"/>
      <c r="T260" s="201"/>
      <c r="U260" s="13"/>
      <c r="V260" s="13"/>
      <c r="W260" s="13"/>
      <c r="X260" s="13"/>
      <c r="Y260" s="13"/>
      <c r="Z260" s="13"/>
      <c r="AA260" s="13"/>
      <c r="AB260" s="13"/>
      <c r="AC260" s="13"/>
      <c r="AD260" s="13"/>
      <c r="AE260" s="13"/>
      <c r="AT260" s="195" t="s">
        <v>157</v>
      </c>
      <c r="AU260" s="195" t="s">
        <v>163</v>
      </c>
      <c r="AV260" s="13" t="s">
        <v>87</v>
      </c>
      <c r="AW260" s="13" t="s">
        <v>32</v>
      </c>
      <c r="AX260" s="13" t="s">
        <v>77</v>
      </c>
      <c r="AY260" s="195" t="s">
        <v>148</v>
      </c>
    </row>
    <row r="261" s="14" customFormat="1">
      <c r="A261" s="14"/>
      <c r="B261" s="202"/>
      <c r="C261" s="14"/>
      <c r="D261" s="194" t="s">
        <v>157</v>
      </c>
      <c r="E261" s="203" t="s">
        <v>1</v>
      </c>
      <c r="F261" s="204" t="s">
        <v>159</v>
      </c>
      <c r="G261" s="14"/>
      <c r="H261" s="205">
        <v>395.428</v>
      </c>
      <c r="I261" s="206"/>
      <c r="J261" s="14"/>
      <c r="K261" s="14"/>
      <c r="L261" s="202"/>
      <c r="M261" s="207"/>
      <c r="N261" s="208"/>
      <c r="O261" s="208"/>
      <c r="P261" s="208"/>
      <c r="Q261" s="208"/>
      <c r="R261" s="208"/>
      <c r="S261" s="208"/>
      <c r="T261" s="209"/>
      <c r="U261" s="14"/>
      <c r="V261" s="14"/>
      <c r="W261" s="14"/>
      <c r="X261" s="14"/>
      <c r="Y261" s="14"/>
      <c r="Z261" s="14"/>
      <c r="AA261" s="14"/>
      <c r="AB261" s="14"/>
      <c r="AC261" s="14"/>
      <c r="AD261" s="14"/>
      <c r="AE261" s="14"/>
      <c r="AT261" s="203" t="s">
        <v>157</v>
      </c>
      <c r="AU261" s="203" t="s">
        <v>163</v>
      </c>
      <c r="AV261" s="14" t="s">
        <v>155</v>
      </c>
      <c r="AW261" s="14" t="s">
        <v>32</v>
      </c>
      <c r="AX261" s="14" t="s">
        <v>85</v>
      </c>
      <c r="AY261" s="203" t="s">
        <v>148</v>
      </c>
    </row>
    <row r="262" s="2" customFormat="1" ht="24.15" customHeight="1">
      <c r="A262" s="38"/>
      <c r="B262" s="179"/>
      <c r="C262" s="180" t="s">
        <v>344</v>
      </c>
      <c r="D262" s="180" t="s">
        <v>150</v>
      </c>
      <c r="E262" s="181" t="s">
        <v>999</v>
      </c>
      <c r="F262" s="182" t="s">
        <v>1000</v>
      </c>
      <c r="G262" s="183" t="s">
        <v>153</v>
      </c>
      <c r="H262" s="184">
        <v>407.51999999999998</v>
      </c>
      <c r="I262" s="185"/>
      <c r="J262" s="186">
        <f>ROUND(I262*H262,2)</f>
        <v>0</v>
      </c>
      <c r="K262" s="182" t="s">
        <v>212</v>
      </c>
      <c r="L262" s="39"/>
      <c r="M262" s="187" t="s">
        <v>1</v>
      </c>
      <c r="N262" s="188" t="s">
        <v>42</v>
      </c>
      <c r="O262" s="77"/>
      <c r="P262" s="189">
        <f>O262*H262</f>
        <v>0</v>
      </c>
      <c r="Q262" s="189">
        <v>0</v>
      </c>
      <c r="R262" s="189">
        <f>Q262*H262</f>
        <v>0</v>
      </c>
      <c r="S262" s="189">
        <v>0</v>
      </c>
      <c r="T262" s="190">
        <f>S262*H262</f>
        <v>0</v>
      </c>
      <c r="U262" s="38"/>
      <c r="V262" s="38"/>
      <c r="W262" s="38"/>
      <c r="X262" s="38"/>
      <c r="Y262" s="38"/>
      <c r="Z262" s="38"/>
      <c r="AA262" s="38"/>
      <c r="AB262" s="38"/>
      <c r="AC262" s="38"/>
      <c r="AD262" s="38"/>
      <c r="AE262" s="38"/>
      <c r="AR262" s="191" t="s">
        <v>155</v>
      </c>
      <c r="AT262" s="191" t="s">
        <v>150</v>
      </c>
      <c r="AU262" s="191" t="s">
        <v>163</v>
      </c>
      <c r="AY262" s="19" t="s">
        <v>148</v>
      </c>
      <c r="BE262" s="192">
        <f>IF(N262="základní",J262,0)</f>
        <v>0</v>
      </c>
      <c r="BF262" s="192">
        <f>IF(N262="snížená",J262,0)</f>
        <v>0</v>
      </c>
      <c r="BG262" s="192">
        <f>IF(N262="zákl. přenesená",J262,0)</f>
        <v>0</v>
      </c>
      <c r="BH262" s="192">
        <f>IF(N262="sníž. přenesená",J262,0)</f>
        <v>0</v>
      </c>
      <c r="BI262" s="192">
        <f>IF(N262="nulová",J262,0)</f>
        <v>0</v>
      </c>
      <c r="BJ262" s="19" t="s">
        <v>85</v>
      </c>
      <c r="BK262" s="192">
        <f>ROUND(I262*H262,2)</f>
        <v>0</v>
      </c>
      <c r="BL262" s="19" t="s">
        <v>155</v>
      </c>
      <c r="BM262" s="191" t="s">
        <v>1001</v>
      </c>
    </row>
    <row r="263" s="2" customFormat="1">
      <c r="A263" s="38"/>
      <c r="B263" s="39"/>
      <c r="C263" s="38"/>
      <c r="D263" s="194" t="s">
        <v>183</v>
      </c>
      <c r="E263" s="38"/>
      <c r="F263" s="210" t="s">
        <v>996</v>
      </c>
      <c r="G263" s="38"/>
      <c r="H263" s="38"/>
      <c r="I263" s="211"/>
      <c r="J263" s="38"/>
      <c r="K263" s="38"/>
      <c r="L263" s="39"/>
      <c r="M263" s="212"/>
      <c r="N263" s="213"/>
      <c r="O263" s="77"/>
      <c r="P263" s="77"/>
      <c r="Q263" s="77"/>
      <c r="R263" s="77"/>
      <c r="S263" s="77"/>
      <c r="T263" s="78"/>
      <c r="U263" s="38"/>
      <c r="V263" s="38"/>
      <c r="W263" s="38"/>
      <c r="X263" s="38"/>
      <c r="Y263" s="38"/>
      <c r="Z263" s="38"/>
      <c r="AA263" s="38"/>
      <c r="AB263" s="38"/>
      <c r="AC263" s="38"/>
      <c r="AD263" s="38"/>
      <c r="AE263" s="38"/>
      <c r="AT263" s="19" t="s">
        <v>183</v>
      </c>
      <c r="AU263" s="19" t="s">
        <v>163</v>
      </c>
    </row>
    <row r="264" s="13" customFormat="1">
      <c r="A264" s="13"/>
      <c r="B264" s="193"/>
      <c r="C264" s="13"/>
      <c r="D264" s="194" t="s">
        <v>157</v>
      </c>
      <c r="E264" s="195" t="s">
        <v>1</v>
      </c>
      <c r="F264" s="196" t="s">
        <v>1002</v>
      </c>
      <c r="G264" s="13"/>
      <c r="H264" s="197">
        <v>339.60000000000002</v>
      </c>
      <c r="I264" s="198"/>
      <c r="J264" s="13"/>
      <c r="K264" s="13"/>
      <c r="L264" s="193"/>
      <c r="M264" s="199"/>
      <c r="N264" s="200"/>
      <c r="O264" s="200"/>
      <c r="P264" s="200"/>
      <c r="Q264" s="200"/>
      <c r="R264" s="200"/>
      <c r="S264" s="200"/>
      <c r="T264" s="201"/>
      <c r="U264" s="13"/>
      <c r="V264" s="13"/>
      <c r="W264" s="13"/>
      <c r="X264" s="13"/>
      <c r="Y264" s="13"/>
      <c r="Z264" s="13"/>
      <c r="AA264" s="13"/>
      <c r="AB264" s="13"/>
      <c r="AC264" s="13"/>
      <c r="AD264" s="13"/>
      <c r="AE264" s="13"/>
      <c r="AT264" s="195" t="s">
        <v>157</v>
      </c>
      <c r="AU264" s="195" t="s">
        <v>163</v>
      </c>
      <c r="AV264" s="13" t="s">
        <v>87</v>
      </c>
      <c r="AW264" s="13" t="s">
        <v>32</v>
      </c>
      <c r="AX264" s="13" t="s">
        <v>77</v>
      </c>
      <c r="AY264" s="195" t="s">
        <v>148</v>
      </c>
    </row>
    <row r="265" s="13" customFormat="1">
      <c r="A265" s="13"/>
      <c r="B265" s="193"/>
      <c r="C265" s="13"/>
      <c r="D265" s="194" t="s">
        <v>157</v>
      </c>
      <c r="E265" s="195" t="s">
        <v>1</v>
      </c>
      <c r="F265" s="196" t="s">
        <v>1003</v>
      </c>
      <c r="G265" s="13"/>
      <c r="H265" s="197">
        <v>67.920000000000002</v>
      </c>
      <c r="I265" s="198"/>
      <c r="J265" s="13"/>
      <c r="K265" s="13"/>
      <c r="L265" s="193"/>
      <c r="M265" s="199"/>
      <c r="N265" s="200"/>
      <c r="O265" s="200"/>
      <c r="P265" s="200"/>
      <c r="Q265" s="200"/>
      <c r="R265" s="200"/>
      <c r="S265" s="200"/>
      <c r="T265" s="201"/>
      <c r="U265" s="13"/>
      <c r="V265" s="13"/>
      <c r="W265" s="13"/>
      <c r="X265" s="13"/>
      <c r="Y265" s="13"/>
      <c r="Z265" s="13"/>
      <c r="AA265" s="13"/>
      <c r="AB265" s="13"/>
      <c r="AC265" s="13"/>
      <c r="AD265" s="13"/>
      <c r="AE265" s="13"/>
      <c r="AT265" s="195" t="s">
        <v>157</v>
      </c>
      <c r="AU265" s="195" t="s">
        <v>163</v>
      </c>
      <c r="AV265" s="13" t="s">
        <v>87</v>
      </c>
      <c r="AW265" s="13" t="s">
        <v>32</v>
      </c>
      <c r="AX265" s="13" t="s">
        <v>77</v>
      </c>
      <c r="AY265" s="195" t="s">
        <v>148</v>
      </c>
    </row>
    <row r="266" s="14" customFormat="1">
      <c r="A266" s="14"/>
      <c r="B266" s="202"/>
      <c r="C266" s="14"/>
      <c r="D266" s="194" t="s">
        <v>157</v>
      </c>
      <c r="E266" s="203" t="s">
        <v>1</v>
      </c>
      <c r="F266" s="204" t="s">
        <v>159</v>
      </c>
      <c r="G266" s="14"/>
      <c r="H266" s="205">
        <v>407.51999999999998</v>
      </c>
      <c r="I266" s="206"/>
      <c r="J266" s="14"/>
      <c r="K266" s="14"/>
      <c r="L266" s="202"/>
      <c r="M266" s="207"/>
      <c r="N266" s="208"/>
      <c r="O266" s="208"/>
      <c r="P266" s="208"/>
      <c r="Q266" s="208"/>
      <c r="R266" s="208"/>
      <c r="S266" s="208"/>
      <c r="T266" s="209"/>
      <c r="U266" s="14"/>
      <c r="V266" s="14"/>
      <c r="W266" s="14"/>
      <c r="X266" s="14"/>
      <c r="Y266" s="14"/>
      <c r="Z266" s="14"/>
      <c r="AA266" s="14"/>
      <c r="AB266" s="14"/>
      <c r="AC266" s="14"/>
      <c r="AD266" s="14"/>
      <c r="AE266" s="14"/>
      <c r="AT266" s="203" t="s">
        <v>157</v>
      </c>
      <c r="AU266" s="203" t="s">
        <v>163</v>
      </c>
      <c r="AV266" s="14" t="s">
        <v>155</v>
      </c>
      <c r="AW266" s="14" t="s">
        <v>32</v>
      </c>
      <c r="AX266" s="14" t="s">
        <v>85</v>
      </c>
      <c r="AY266" s="203" t="s">
        <v>148</v>
      </c>
    </row>
    <row r="267" s="2" customFormat="1" ht="21.75" customHeight="1">
      <c r="A267" s="38"/>
      <c r="B267" s="179"/>
      <c r="C267" s="180" t="s">
        <v>348</v>
      </c>
      <c r="D267" s="180" t="s">
        <v>150</v>
      </c>
      <c r="E267" s="181" t="s">
        <v>1004</v>
      </c>
      <c r="F267" s="182" t="s">
        <v>1005</v>
      </c>
      <c r="G267" s="183" t="s">
        <v>153</v>
      </c>
      <c r="H267" s="184">
        <v>270.55599999999998</v>
      </c>
      <c r="I267" s="185"/>
      <c r="J267" s="186">
        <f>ROUND(I267*H267,2)</f>
        <v>0</v>
      </c>
      <c r="K267" s="182" t="s">
        <v>212</v>
      </c>
      <c r="L267" s="39"/>
      <c r="M267" s="187" t="s">
        <v>1</v>
      </c>
      <c r="N267" s="188" t="s">
        <v>42</v>
      </c>
      <c r="O267" s="77"/>
      <c r="P267" s="189">
        <f>O267*H267</f>
        <v>0</v>
      </c>
      <c r="Q267" s="189">
        <v>0</v>
      </c>
      <c r="R267" s="189">
        <f>Q267*H267</f>
        <v>0</v>
      </c>
      <c r="S267" s="189">
        <v>0</v>
      </c>
      <c r="T267" s="190">
        <f>S267*H267</f>
        <v>0</v>
      </c>
      <c r="U267" s="38"/>
      <c r="V267" s="38"/>
      <c r="W267" s="38"/>
      <c r="X267" s="38"/>
      <c r="Y267" s="38"/>
      <c r="Z267" s="38"/>
      <c r="AA267" s="38"/>
      <c r="AB267" s="38"/>
      <c r="AC267" s="38"/>
      <c r="AD267" s="38"/>
      <c r="AE267" s="38"/>
      <c r="AR267" s="191" t="s">
        <v>155</v>
      </c>
      <c r="AT267" s="191" t="s">
        <v>150</v>
      </c>
      <c r="AU267" s="191" t="s">
        <v>163</v>
      </c>
      <c r="AY267" s="19" t="s">
        <v>148</v>
      </c>
      <c r="BE267" s="192">
        <f>IF(N267="základní",J267,0)</f>
        <v>0</v>
      </c>
      <c r="BF267" s="192">
        <f>IF(N267="snížená",J267,0)</f>
        <v>0</v>
      </c>
      <c r="BG267" s="192">
        <f>IF(N267="zákl. přenesená",J267,0)</f>
        <v>0</v>
      </c>
      <c r="BH267" s="192">
        <f>IF(N267="sníž. přenesená",J267,0)</f>
        <v>0</v>
      </c>
      <c r="BI267" s="192">
        <f>IF(N267="nulová",J267,0)</f>
        <v>0</v>
      </c>
      <c r="BJ267" s="19" t="s">
        <v>85</v>
      </c>
      <c r="BK267" s="192">
        <f>ROUND(I267*H267,2)</f>
        <v>0</v>
      </c>
      <c r="BL267" s="19" t="s">
        <v>155</v>
      </c>
      <c r="BM267" s="191" t="s">
        <v>1006</v>
      </c>
    </row>
    <row r="268" s="2" customFormat="1">
      <c r="A268" s="38"/>
      <c r="B268" s="39"/>
      <c r="C268" s="38"/>
      <c r="D268" s="194" t="s">
        <v>183</v>
      </c>
      <c r="E268" s="38"/>
      <c r="F268" s="210" t="s">
        <v>996</v>
      </c>
      <c r="G268" s="38"/>
      <c r="H268" s="38"/>
      <c r="I268" s="211"/>
      <c r="J268" s="38"/>
      <c r="K268" s="38"/>
      <c r="L268" s="39"/>
      <c r="M268" s="212"/>
      <c r="N268" s="213"/>
      <c r="O268" s="77"/>
      <c r="P268" s="77"/>
      <c r="Q268" s="77"/>
      <c r="R268" s="77"/>
      <c r="S268" s="77"/>
      <c r="T268" s="78"/>
      <c r="U268" s="38"/>
      <c r="V268" s="38"/>
      <c r="W268" s="38"/>
      <c r="X268" s="38"/>
      <c r="Y268" s="38"/>
      <c r="Z268" s="38"/>
      <c r="AA268" s="38"/>
      <c r="AB268" s="38"/>
      <c r="AC268" s="38"/>
      <c r="AD268" s="38"/>
      <c r="AE268" s="38"/>
      <c r="AT268" s="19" t="s">
        <v>183</v>
      </c>
      <c r="AU268" s="19" t="s">
        <v>163</v>
      </c>
    </row>
    <row r="269" s="13" customFormat="1">
      <c r="A269" s="13"/>
      <c r="B269" s="193"/>
      <c r="C269" s="13"/>
      <c r="D269" s="194" t="s">
        <v>157</v>
      </c>
      <c r="E269" s="195" t="s">
        <v>1</v>
      </c>
      <c r="F269" s="196" t="s">
        <v>1007</v>
      </c>
      <c r="G269" s="13"/>
      <c r="H269" s="197">
        <v>245.96000000000001</v>
      </c>
      <c r="I269" s="198"/>
      <c r="J269" s="13"/>
      <c r="K269" s="13"/>
      <c r="L269" s="193"/>
      <c r="M269" s="199"/>
      <c r="N269" s="200"/>
      <c r="O269" s="200"/>
      <c r="P269" s="200"/>
      <c r="Q269" s="200"/>
      <c r="R269" s="200"/>
      <c r="S269" s="200"/>
      <c r="T269" s="201"/>
      <c r="U269" s="13"/>
      <c r="V269" s="13"/>
      <c r="W269" s="13"/>
      <c r="X269" s="13"/>
      <c r="Y269" s="13"/>
      <c r="Z269" s="13"/>
      <c r="AA269" s="13"/>
      <c r="AB269" s="13"/>
      <c r="AC269" s="13"/>
      <c r="AD269" s="13"/>
      <c r="AE269" s="13"/>
      <c r="AT269" s="195" t="s">
        <v>157</v>
      </c>
      <c r="AU269" s="195" t="s">
        <v>163</v>
      </c>
      <c r="AV269" s="13" t="s">
        <v>87</v>
      </c>
      <c r="AW269" s="13" t="s">
        <v>32</v>
      </c>
      <c r="AX269" s="13" t="s">
        <v>77</v>
      </c>
      <c r="AY269" s="195" t="s">
        <v>148</v>
      </c>
    </row>
    <row r="270" s="13" customFormat="1">
      <c r="A270" s="13"/>
      <c r="B270" s="193"/>
      <c r="C270" s="13"/>
      <c r="D270" s="194" t="s">
        <v>157</v>
      </c>
      <c r="E270" s="195" t="s">
        <v>1</v>
      </c>
      <c r="F270" s="196" t="s">
        <v>1008</v>
      </c>
      <c r="G270" s="13"/>
      <c r="H270" s="197">
        <v>24.596</v>
      </c>
      <c r="I270" s="198"/>
      <c r="J270" s="13"/>
      <c r="K270" s="13"/>
      <c r="L270" s="193"/>
      <c r="M270" s="199"/>
      <c r="N270" s="200"/>
      <c r="O270" s="200"/>
      <c r="P270" s="200"/>
      <c r="Q270" s="200"/>
      <c r="R270" s="200"/>
      <c r="S270" s="200"/>
      <c r="T270" s="201"/>
      <c r="U270" s="13"/>
      <c r="V270" s="13"/>
      <c r="W270" s="13"/>
      <c r="X270" s="13"/>
      <c r="Y270" s="13"/>
      <c r="Z270" s="13"/>
      <c r="AA270" s="13"/>
      <c r="AB270" s="13"/>
      <c r="AC270" s="13"/>
      <c r="AD270" s="13"/>
      <c r="AE270" s="13"/>
      <c r="AT270" s="195" t="s">
        <v>157</v>
      </c>
      <c r="AU270" s="195" t="s">
        <v>163</v>
      </c>
      <c r="AV270" s="13" t="s">
        <v>87</v>
      </c>
      <c r="AW270" s="13" t="s">
        <v>32</v>
      </c>
      <c r="AX270" s="13" t="s">
        <v>77</v>
      </c>
      <c r="AY270" s="195" t="s">
        <v>148</v>
      </c>
    </row>
    <row r="271" s="14" customFormat="1">
      <c r="A271" s="14"/>
      <c r="B271" s="202"/>
      <c r="C271" s="14"/>
      <c r="D271" s="194" t="s">
        <v>157</v>
      </c>
      <c r="E271" s="203" t="s">
        <v>1</v>
      </c>
      <c r="F271" s="204" t="s">
        <v>159</v>
      </c>
      <c r="G271" s="14"/>
      <c r="H271" s="205">
        <v>270.55599999999998</v>
      </c>
      <c r="I271" s="206"/>
      <c r="J271" s="14"/>
      <c r="K271" s="14"/>
      <c r="L271" s="202"/>
      <c r="M271" s="207"/>
      <c r="N271" s="208"/>
      <c r="O271" s="208"/>
      <c r="P271" s="208"/>
      <c r="Q271" s="208"/>
      <c r="R271" s="208"/>
      <c r="S271" s="208"/>
      <c r="T271" s="209"/>
      <c r="U271" s="14"/>
      <c r="V271" s="14"/>
      <c r="W271" s="14"/>
      <c r="X271" s="14"/>
      <c r="Y271" s="14"/>
      <c r="Z271" s="14"/>
      <c r="AA271" s="14"/>
      <c r="AB271" s="14"/>
      <c r="AC271" s="14"/>
      <c r="AD271" s="14"/>
      <c r="AE271" s="14"/>
      <c r="AT271" s="203" t="s">
        <v>157</v>
      </c>
      <c r="AU271" s="203" t="s">
        <v>163</v>
      </c>
      <c r="AV271" s="14" t="s">
        <v>155</v>
      </c>
      <c r="AW271" s="14" t="s">
        <v>32</v>
      </c>
      <c r="AX271" s="14" t="s">
        <v>85</v>
      </c>
      <c r="AY271" s="203" t="s">
        <v>148</v>
      </c>
    </row>
    <row r="272" s="2" customFormat="1" ht="16.5" customHeight="1">
      <c r="A272" s="38"/>
      <c r="B272" s="179"/>
      <c r="C272" s="180" t="s">
        <v>354</v>
      </c>
      <c r="D272" s="180" t="s">
        <v>150</v>
      </c>
      <c r="E272" s="181" t="s">
        <v>1009</v>
      </c>
      <c r="F272" s="182" t="s">
        <v>1010</v>
      </c>
      <c r="G272" s="183" t="s">
        <v>153</v>
      </c>
      <c r="H272" s="184">
        <v>724.08000000000004</v>
      </c>
      <c r="I272" s="185"/>
      <c r="J272" s="186">
        <f>ROUND(I272*H272,2)</f>
        <v>0</v>
      </c>
      <c r="K272" s="182" t="s">
        <v>212</v>
      </c>
      <c r="L272" s="39"/>
      <c r="M272" s="187" t="s">
        <v>1</v>
      </c>
      <c r="N272" s="188" t="s">
        <v>42</v>
      </c>
      <c r="O272" s="77"/>
      <c r="P272" s="189">
        <f>O272*H272</f>
        <v>0</v>
      </c>
      <c r="Q272" s="189">
        <v>0</v>
      </c>
      <c r="R272" s="189">
        <f>Q272*H272</f>
        <v>0</v>
      </c>
      <c r="S272" s="189">
        <v>0</v>
      </c>
      <c r="T272" s="190">
        <f>S272*H272</f>
        <v>0</v>
      </c>
      <c r="U272" s="38"/>
      <c r="V272" s="38"/>
      <c r="W272" s="38"/>
      <c r="X272" s="38"/>
      <c r="Y272" s="38"/>
      <c r="Z272" s="38"/>
      <c r="AA272" s="38"/>
      <c r="AB272" s="38"/>
      <c r="AC272" s="38"/>
      <c r="AD272" s="38"/>
      <c r="AE272" s="38"/>
      <c r="AR272" s="191" t="s">
        <v>155</v>
      </c>
      <c r="AT272" s="191" t="s">
        <v>150</v>
      </c>
      <c r="AU272" s="191" t="s">
        <v>163</v>
      </c>
      <c r="AY272" s="19" t="s">
        <v>148</v>
      </c>
      <c r="BE272" s="192">
        <f>IF(N272="základní",J272,0)</f>
        <v>0</v>
      </c>
      <c r="BF272" s="192">
        <f>IF(N272="snížená",J272,0)</f>
        <v>0</v>
      </c>
      <c r="BG272" s="192">
        <f>IF(N272="zákl. přenesená",J272,0)</f>
        <v>0</v>
      </c>
      <c r="BH272" s="192">
        <f>IF(N272="sníž. přenesená",J272,0)</f>
        <v>0</v>
      </c>
      <c r="BI272" s="192">
        <f>IF(N272="nulová",J272,0)</f>
        <v>0</v>
      </c>
      <c r="BJ272" s="19" t="s">
        <v>85</v>
      </c>
      <c r="BK272" s="192">
        <f>ROUND(I272*H272,2)</f>
        <v>0</v>
      </c>
      <c r="BL272" s="19" t="s">
        <v>155</v>
      </c>
      <c r="BM272" s="191" t="s">
        <v>1011</v>
      </c>
    </row>
    <row r="273" s="2" customFormat="1">
      <c r="A273" s="38"/>
      <c r="B273" s="39"/>
      <c r="C273" s="38"/>
      <c r="D273" s="194" t="s">
        <v>183</v>
      </c>
      <c r="E273" s="38"/>
      <c r="F273" s="210" t="s">
        <v>1012</v>
      </c>
      <c r="G273" s="38"/>
      <c r="H273" s="38"/>
      <c r="I273" s="211"/>
      <c r="J273" s="38"/>
      <c r="K273" s="38"/>
      <c r="L273" s="39"/>
      <c r="M273" s="212"/>
      <c r="N273" s="213"/>
      <c r="O273" s="77"/>
      <c r="P273" s="77"/>
      <c r="Q273" s="77"/>
      <c r="R273" s="77"/>
      <c r="S273" s="77"/>
      <c r="T273" s="78"/>
      <c r="U273" s="38"/>
      <c r="V273" s="38"/>
      <c r="W273" s="38"/>
      <c r="X273" s="38"/>
      <c r="Y273" s="38"/>
      <c r="Z273" s="38"/>
      <c r="AA273" s="38"/>
      <c r="AB273" s="38"/>
      <c r="AC273" s="38"/>
      <c r="AD273" s="38"/>
      <c r="AE273" s="38"/>
      <c r="AT273" s="19" t="s">
        <v>183</v>
      </c>
      <c r="AU273" s="19" t="s">
        <v>163</v>
      </c>
    </row>
    <row r="274" s="13" customFormat="1">
      <c r="A274" s="13"/>
      <c r="B274" s="193"/>
      <c r="C274" s="13"/>
      <c r="D274" s="194" t="s">
        <v>157</v>
      </c>
      <c r="E274" s="195" t="s">
        <v>1</v>
      </c>
      <c r="F274" s="196" t="s">
        <v>1013</v>
      </c>
      <c r="G274" s="13"/>
      <c r="H274" s="197">
        <v>311.07999999999998</v>
      </c>
      <c r="I274" s="198"/>
      <c r="J274" s="13"/>
      <c r="K274" s="13"/>
      <c r="L274" s="193"/>
      <c r="M274" s="199"/>
      <c r="N274" s="200"/>
      <c r="O274" s="200"/>
      <c r="P274" s="200"/>
      <c r="Q274" s="200"/>
      <c r="R274" s="200"/>
      <c r="S274" s="200"/>
      <c r="T274" s="201"/>
      <c r="U274" s="13"/>
      <c r="V274" s="13"/>
      <c r="W274" s="13"/>
      <c r="X274" s="13"/>
      <c r="Y274" s="13"/>
      <c r="Z274" s="13"/>
      <c r="AA274" s="13"/>
      <c r="AB274" s="13"/>
      <c r="AC274" s="13"/>
      <c r="AD274" s="13"/>
      <c r="AE274" s="13"/>
      <c r="AT274" s="195" t="s">
        <v>157</v>
      </c>
      <c r="AU274" s="195" t="s">
        <v>163</v>
      </c>
      <c r="AV274" s="13" t="s">
        <v>87</v>
      </c>
      <c r="AW274" s="13" t="s">
        <v>32</v>
      </c>
      <c r="AX274" s="13" t="s">
        <v>77</v>
      </c>
      <c r="AY274" s="195" t="s">
        <v>148</v>
      </c>
    </row>
    <row r="275" s="13" customFormat="1">
      <c r="A275" s="13"/>
      <c r="B275" s="193"/>
      <c r="C275" s="13"/>
      <c r="D275" s="194" t="s">
        <v>157</v>
      </c>
      <c r="E275" s="195" t="s">
        <v>1</v>
      </c>
      <c r="F275" s="196" t="s">
        <v>1014</v>
      </c>
      <c r="G275" s="13"/>
      <c r="H275" s="197">
        <v>413</v>
      </c>
      <c r="I275" s="198"/>
      <c r="J275" s="13"/>
      <c r="K275" s="13"/>
      <c r="L275" s="193"/>
      <c r="M275" s="199"/>
      <c r="N275" s="200"/>
      <c r="O275" s="200"/>
      <c r="P275" s="200"/>
      <c r="Q275" s="200"/>
      <c r="R275" s="200"/>
      <c r="S275" s="200"/>
      <c r="T275" s="201"/>
      <c r="U275" s="13"/>
      <c r="V275" s="13"/>
      <c r="W275" s="13"/>
      <c r="X275" s="13"/>
      <c r="Y275" s="13"/>
      <c r="Z275" s="13"/>
      <c r="AA275" s="13"/>
      <c r="AB275" s="13"/>
      <c r="AC275" s="13"/>
      <c r="AD275" s="13"/>
      <c r="AE275" s="13"/>
      <c r="AT275" s="195" t="s">
        <v>157</v>
      </c>
      <c r="AU275" s="195" t="s">
        <v>163</v>
      </c>
      <c r="AV275" s="13" t="s">
        <v>87</v>
      </c>
      <c r="AW275" s="13" t="s">
        <v>32</v>
      </c>
      <c r="AX275" s="13" t="s">
        <v>77</v>
      </c>
      <c r="AY275" s="195" t="s">
        <v>148</v>
      </c>
    </row>
    <row r="276" s="14" customFormat="1">
      <c r="A276" s="14"/>
      <c r="B276" s="202"/>
      <c r="C276" s="14"/>
      <c r="D276" s="194" t="s">
        <v>157</v>
      </c>
      <c r="E276" s="203" t="s">
        <v>1</v>
      </c>
      <c r="F276" s="204" t="s">
        <v>159</v>
      </c>
      <c r="G276" s="14"/>
      <c r="H276" s="205">
        <v>724.08000000000004</v>
      </c>
      <c r="I276" s="206"/>
      <c r="J276" s="14"/>
      <c r="K276" s="14"/>
      <c r="L276" s="202"/>
      <c r="M276" s="207"/>
      <c r="N276" s="208"/>
      <c r="O276" s="208"/>
      <c r="P276" s="208"/>
      <c r="Q276" s="208"/>
      <c r="R276" s="208"/>
      <c r="S276" s="208"/>
      <c r="T276" s="209"/>
      <c r="U276" s="14"/>
      <c r="V276" s="14"/>
      <c r="W276" s="14"/>
      <c r="X276" s="14"/>
      <c r="Y276" s="14"/>
      <c r="Z276" s="14"/>
      <c r="AA276" s="14"/>
      <c r="AB276" s="14"/>
      <c r="AC276" s="14"/>
      <c r="AD276" s="14"/>
      <c r="AE276" s="14"/>
      <c r="AT276" s="203" t="s">
        <v>157</v>
      </c>
      <c r="AU276" s="203" t="s">
        <v>163</v>
      </c>
      <c r="AV276" s="14" t="s">
        <v>155</v>
      </c>
      <c r="AW276" s="14" t="s">
        <v>32</v>
      </c>
      <c r="AX276" s="14" t="s">
        <v>85</v>
      </c>
      <c r="AY276" s="203" t="s">
        <v>148</v>
      </c>
    </row>
    <row r="277" s="12" customFormat="1" ht="22.8" customHeight="1">
      <c r="A277" s="12"/>
      <c r="B277" s="166"/>
      <c r="C277" s="12"/>
      <c r="D277" s="167" t="s">
        <v>76</v>
      </c>
      <c r="E277" s="177" t="s">
        <v>372</v>
      </c>
      <c r="F277" s="177" t="s">
        <v>373</v>
      </c>
      <c r="G277" s="12"/>
      <c r="H277" s="12"/>
      <c r="I277" s="169"/>
      <c r="J277" s="178">
        <f>BK277</f>
        <v>0</v>
      </c>
      <c r="K277" s="12"/>
      <c r="L277" s="166"/>
      <c r="M277" s="171"/>
      <c r="N277" s="172"/>
      <c r="O277" s="172"/>
      <c r="P277" s="173">
        <f>P278</f>
        <v>0</v>
      </c>
      <c r="Q277" s="172"/>
      <c r="R277" s="173">
        <f>R278</f>
        <v>0</v>
      </c>
      <c r="S277" s="172"/>
      <c r="T277" s="174">
        <f>T278</f>
        <v>0</v>
      </c>
      <c r="U277" s="12"/>
      <c r="V277" s="12"/>
      <c r="W277" s="12"/>
      <c r="X277" s="12"/>
      <c r="Y277" s="12"/>
      <c r="Z277" s="12"/>
      <c r="AA277" s="12"/>
      <c r="AB277" s="12"/>
      <c r="AC277" s="12"/>
      <c r="AD277" s="12"/>
      <c r="AE277" s="12"/>
      <c r="AR277" s="167" t="s">
        <v>85</v>
      </c>
      <c r="AT277" s="175" t="s">
        <v>76</v>
      </c>
      <c r="AU277" s="175" t="s">
        <v>85</v>
      </c>
      <c r="AY277" s="167" t="s">
        <v>148</v>
      </c>
      <c r="BK277" s="176">
        <f>BK278</f>
        <v>0</v>
      </c>
    </row>
    <row r="278" s="2" customFormat="1" ht="16.5" customHeight="1">
      <c r="A278" s="38"/>
      <c r="B278" s="179"/>
      <c r="C278" s="180" t="s">
        <v>359</v>
      </c>
      <c r="D278" s="180" t="s">
        <v>150</v>
      </c>
      <c r="E278" s="181" t="s">
        <v>1015</v>
      </c>
      <c r="F278" s="182" t="s">
        <v>1016</v>
      </c>
      <c r="G278" s="183" t="s">
        <v>306</v>
      </c>
      <c r="H278" s="184">
        <v>1952.116</v>
      </c>
      <c r="I278" s="185"/>
      <c r="J278" s="186">
        <f>ROUND(I278*H278,2)</f>
        <v>0</v>
      </c>
      <c r="K278" s="182" t="s">
        <v>212</v>
      </c>
      <c r="L278" s="39"/>
      <c r="M278" s="187" t="s">
        <v>1</v>
      </c>
      <c r="N278" s="188" t="s">
        <v>42</v>
      </c>
      <c r="O278" s="77"/>
      <c r="P278" s="189">
        <f>O278*H278</f>
        <v>0</v>
      </c>
      <c r="Q278" s="189">
        <v>0</v>
      </c>
      <c r="R278" s="189">
        <f>Q278*H278</f>
        <v>0</v>
      </c>
      <c r="S278" s="189">
        <v>0</v>
      </c>
      <c r="T278" s="190">
        <f>S278*H278</f>
        <v>0</v>
      </c>
      <c r="U278" s="38"/>
      <c r="V278" s="38"/>
      <c r="W278" s="38"/>
      <c r="X278" s="38"/>
      <c r="Y278" s="38"/>
      <c r="Z278" s="38"/>
      <c r="AA278" s="38"/>
      <c r="AB278" s="38"/>
      <c r="AC278" s="38"/>
      <c r="AD278" s="38"/>
      <c r="AE278" s="38"/>
      <c r="AR278" s="191" t="s">
        <v>155</v>
      </c>
      <c r="AT278" s="191" t="s">
        <v>150</v>
      </c>
      <c r="AU278" s="191" t="s">
        <v>87</v>
      </c>
      <c r="AY278" s="19" t="s">
        <v>148</v>
      </c>
      <c r="BE278" s="192">
        <f>IF(N278="základní",J278,0)</f>
        <v>0</v>
      </c>
      <c r="BF278" s="192">
        <f>IF(N278="snížená",J278,0)</f>
        <v>0</v>
      </c>
      <c r="BG278" s="192">
        <f>IF(N278="zákl. přenesená",J278,0)</f>
        <v>0</v>
      </c>
      <c r="BH278" s="192">
        <f>IF(N278="sníž. přenesená",J278,0)</f>
        <v>0</v>
      </c>
      <c r="BI278" s="192">
        <f>IF(N278="nulová",J278,0)</f>
        <v>0</v>
      </c>
      <c r="BJ278" s="19" t="s">
        <v>85</v>
      </c>
      <c r="BK278" s="192">
        <f>ROUND(I278*H278,2)</f>
        <v>0</v>
      </c>
      <c r="BL278" s="19" t="s">
        <v>155</v>
      </c>
      <c r="BM278" s="191" t="s">
        <v>1017</v>
      </c>
    </row>
    <row r="279" s="12" customFormat="1" ht="25.92" customHeight="1">
      <c r="A279" s="12"/>
      <c r="B279" s="166"/>
      <c r="C279" s="12"/>
      <c r="D279" s="167" t="s">
        <v>76</v>
      </c>
      <c r="E279" s="168" t="s">
        <v>816</v>
      </c>
      <c r="F279" s="168" t="s">
        <v>817</v>
      </c>
      <c r="G279" s="12"/>
      <c r="H279" s="12"/>
      <c r="I279" s="169"/>
      <c r="J279" s="170">
        <f>BK279</f>
        <v>0</v>
      </c>
      <c r="K279" s="12"/>
      <c r="L279" s="166"/>
      <c r="M279" s="171"/>
      <c r="N279" s="172"/>
      <c r="O279" s="172"/>
      <c r="P279" s="173">
        <f>P280</f>
        <v>0</v>
      </c>
      <c r="Q279" s="172"/>
      <c r="R279" s="173">
        <f>R280</f>
        <v>102.06715</v>
      </c>
      <c r="S279" s="172"/>
      <c r="T279" s="174">
        <f>T280</f>
        <v>0</v>
      </c>
      <c r="U279" s="12"/>
      <c r="V279" s="12"/>
      <c r="W279" s="12"/>
      <c r="X279" s="12"/>
      <c r="Y279" s="12"/>
      <c r="Z279" s="12"/>
      <c r="AA279" s="12"/>
      <c r="AB279" s="12"/>
      <c r="AC279" s="12"/>
      <c r="AD279" s="12"/>
      <c r="AE279" s="12"/>
      <c r="AR279" s="167" t="s">
        <v>87</v>
      </c>
      <c r="AT279" s="175" t="s">
        <v>76</v>
      </c>
      <c r="AU279" s="175" t="s">
        <v>77</v>
      </c>
      <c r="AY279" s="167" t="s">
        <v>148</v>
      </c>
      <c r="BK279" s="176">
        <f>BK280</f>
        <v>0</v>
      </c>
    </row>
    <row r="280" s="12" customFormat="1" ht="22.8" customHeight="1">
      <c r="A280" s="12"/>
      <c r="B280" s="166"/>
      <c r="C280" s="12"/>
      <c r="D280" s="167" t="s">
        <v>76</v>
      </c>
      <c r="E280" s="177" t="s">
        <v>841</v>
      </c>
      <c r="F280" s="177" t="s">
        <v>842</v>
      </c>
      <c r="G280" s="12"/>
      <c r="H280" s="12"/>
      <c r="I280" s="169"/>
      <c r="J280" s="178">
        <f>BK280</f>
        <v>0</v>
      </c>
      <c r="K280" s="12"/>
      <c r="L280" s="166"/>
      <c r="M280" s="171"/>
      <c r="N280" s="172"/>
      <c r="O280" s="172"/>
      <c r="P280" s="173">
        <f>SUM(P281:P291)</f>
        <v>0</v>
      </c>
      <c r="Q280" s="172"/>
      <c r="R280" s="173">
        <f>SUM(R281:R291)</f>
        <v>102.06715</v>
      </c>
      <c r="S280" s="172"/>
      <c r="T280" s="174">
        <f>SUM(T281:T291)</f>
        <v>0</v>
      </c>
      <c r="U280" s="12"/>
      <c r="V280" s="12"/>
      <c r="W280" s="12"/>
      <c r="X280" s="12"/>
      <c r="Y280" s="12"/>
      <c r="Z280" s="12"/>
      <c r="AA280" s="12"/>
      <c r="AB280" s="12"/>
      <c r="AC280" s="12"/>
      <c r="AD280" s="12"/>
      <c r="AE280" s="12"/>
      <c r="AR280" s="167" t="s">
        <v>87</v>
      </c>
      <c r="AT280" s="175" t="s">
        <v>76</v>
      </c>
      <c r="AU280" s="175" t="s">
        <v>85</v>
      </c>
      <c r="AY280" s="167" t="s">
        <v>148</v>
      </c>
      <c r="BK280" s="176">
        <f>SUM(BK281:BK291)</f>
        <v>0</v>
      </c>
    </row>
    <row r="281" s="2" customFormat="1" ht="16.5" customHeight="1">
      <c r="A281" s="38"/>
      <c r="B281" s="179"/>
      <c r="C281" s="180" t="s">
        <v>363</v>
      </c>
      <c r="D281" s="180" t="s">
        <v>150</v>
      </c>
      <c r="E281" s="181" t="s">
        <v>1018</v>
      </c>
      <c r="F281" s="182" t="s">
        <v>1019</v>
      </c>
      <c r="G281" s="183" t="s">
        <v>759</v>
      </c>
      <c r="H281" s="184">
        <v>76407.149999999994</v>
      </c>
      <c r="I281" s="185"/>
      <c r="J281" s="186">
        <f>ROUND(I281*H281,2)</f>
        <v>0</v>
      </c>
      <c r="K281" s="182" t="s">
        <v>212</v>
      </c>
      <c r="L281" s="39"/>
      <c r="M281" s="187" t="s">
        <v>1</v>
      </c>
      <c r="N281" s="188" t="s">
        <v>42</v>
      </c>
      <c r="O281" s="77"/>
      <c r="P281" s="189">
        <f>O281*H281</f>
        <v>0</v>
      </c>
      <c r="Q281" s="189">
        <v>0.001</v>
      </c>
      <c r="R281" s="189">
        <f>Q281*H281</f>
        <v>76.407150000000001</v>
      </c>
      <c r="S281" s="189">
        <v>0</v>
      </c>
      <c r="T281" s="190">
        <f>S281*H281</f>
        <v>0</v>
      </c>
      <c r="U281" s="38"/>
      <c r="V281" s="38"/>
      <c r="W281" s="38"/>
      <c r="X281" s="38"/>
      <c r="Y281" s="38"/>
      <c r="Z281" s="38"/>
      <c r="AA281" s="38"/>
      <c r="AB281" s="38"/>
      <c r="AC281" s="38"/>
      <c r="AD281" s="38"/>
      <c r="AE281" s="38"/>
      <c r="AR281" s="191" t="s">
        <v>231</v>
      </c>
      <c r="AT281" s="191" t="s">
        <v>150</v>
      </c>
      <c r="AU281" s="191" t="s">
        <v>87</v>
      </c>
      <c r="AY281" s="19" t="s">
        <v>148</v>
      </c>
      <c r="BE281" s="192">
        <f>IF(N281="základní",J281,0)</f>
        <v>0</v>
      </c>
      <c r="BF281" s="192">
        <f>IF(N281="snížená",J281,0)</f>
        <v>0</v>
      </c>
      <c r="BG281" s="192">
        <f>IF(N281="zákl. přenesená",J281,0)</f>
        <v>0</v>
      </c>
      <c r="BH281" s="192">
        <f>IF(N281="sníž. přenesená",J281,0)</f>
        <v>0</v>
      </c>
      <c r="BI281" s="192">
        <f>IF(N281="nulová",J281,0)</f>
        <v>0</v>
      </c>
      <c r="BJ281" s="19" t="s">
        <v>85</v>
      </c>
      <c r="BK281" s="192">
        <f>ROUND(I281*H281,2)</f>
        <v>0</v>
      </c>
      <c r="BL281" s="19" t="s">
        <v>231</v>
      </c>
      <c r="BM281" s="191" t="s">
        <v>1020</v>
      </c>
    </row>
    <row r="282" s="2" customFormat="1">
      <c r="A282" s="38"/>
      <c r="B282" s="39"/>
      <c r="C282" s="38"/>
      <c r="D282" s="194" t="s">
        <v>183</v>
      </c>
      <c r="E282" s="38"/>
      <c r="F282" s="210" t="s">
        <v>1021</v>
      </c>
      <c r="G282" s="38"/>
      <c r="H282" s="38"/>
      <c r="I282" s="211"/>
      <c r="J282" s="38"/>
      <c r="K282" s="38"/>
      <c r="L282" s="39"/>
      <c r="M282" s="212"/>
      <c r="N282" s="213"/>
      <c r="O282" s="77"/>
      <c r="P282" s="77"/>
      <c r="Q282" s="77"/>
      <c r="R282" s="77"/>
      <c r="S282" s="77"/>
      <c r="T282" s="78"/>
      <c r="U282" s="38"/>
      <c r="V282" s="38"/>
      <c r="W282" s="38"/>
      <c r="X282" s="38"/>
      <c r="Y282" s="38"/>
      <c r="Z282" s="38"/>
      <c r="AA282" s="38"/>
      <c r="AB282" s="38"/>
      <c r="AC282" s="38"/>
      <c r="AD282" s="38"/>
      <c r="AE282" s="38"/>
      <c r="AT282" s="19" t="s">
        <v>183</v>
      </c>
      <c r="AU282" s="19" t="s">
        <v>87</v>
      </c>
    </row>
    <row r="283" s="13" customFormat="1">
      <c r="A283" s="13"/>
      <c r="B283" s="193"/>
      <c r="C283" s="13"/>
      <c r="D283" s="194" t="s">
        <v>157</v>
      </c>
      <c r="E283" s="195" t="s">
        <v>1</v>
      </c>
      <c r="F283" s="196" t="s">
        <v>1022</v>
      </c>
      <c r="G283" s="13"/>
      <c r="H283" s="197">
        <v>66441</v>
      </c>
      <c r="I283" s="198"/>
      <c r="J283" s="13"/>
      <c r="K283" s="13"/>
      <c r="L283" s="193"/>
      <c r="M283" s="199"/>
      <c r="N283" s="200"/>
      <c r="O283" s="200"/>
      <c r="P283" s="200"/>
      <c r="Q283" s="200"/>
      <c r="R283" s="200"/>
      <c r="S283" s="200"/>
      <c r="T283" s="201"/>
      <c r="U283" s="13"/>
      <c r="V283" s="13"/>
      <c r="W283" s="13"/>
      <c r="X283" s="13"/>
      <c r="Y283" s="13"/>
      <c r="Z283" s="13"/>
      <c r="AA283" s="13"/>
      <c r="AB283" s="13"/>
      <c r="AC283" s="13"/>
      <c r="AD283" s="13"/>
      <c r="AE283" s="13"/>
      <c r="AT283" s="195" t="s">
        <v>157</v>
      </c>
      <c r="AU283" s="195" t="s">
        <v>87</v>
      </c>
      <c r="AV283" s="13" t="s">
        <v>87</v>
      </c>
      <c r="AW283" s="13" t="s">
        <v>32</v>
      </c>
      <c r="AX283" s="13" t="s">
        <v>77</v>
      </c>
      <c r="AY283" s="195" t="s">
        <v>148</v>
      </c>
    </row>
    <row r="284" s="13" customFormat="1">
      <c r="A284" s="13"/>
      <c r="B284" s="193"/>
      <c r="C284" s="13"/>
      <c r="D284" s="194" t="s">
        <v>157</v>
      </c>
      <c r="E284" s="195" t="s">
        <v>1</v>
      </c>
      <c r="F284" s="196" t="s">
        <v>1023</v>
      </c>
      <c r="G284" s="13"/>
      <c r="H284" s="197">
        <v>9966.1499999999996</v>
      </c>
      <c r="I284" s="198"/>
      <c r="J284" s="13"/>
      <c r="K284" s="13"/>
      <c r="L284" s="193"/>
      <c r="M284" s="199"/>
      <c r="N284" s="200"/>
      <c r="O284" s="200"/>
      <c r="P284" s="200"/>
      <c r="Q284" s="200"/>
      <c r="R284" s="200"/>
      <c r="S284" s="200"/>
      <c r="T284" s="201"/>
      <c r="U284" s="13"/>
      <c r="V284" s="13"/>
      <c r="W284" s="13"/>
      <c r="X284" s="13"/>
      <c r="Y284" s="13"/>
      <c r="Z284" s="13"/>
      <c r="AA284" s="13"/>
      <c r="AB284" s="13"/>
      <c r="AC284" s="13"/>
      <c r="AD284" s="13"/>
      <c r="AE284" s="13"/>
      <c r="AT284" s="195" t="s">
        <v>157</v>
      </c>
      <c r="AU284" s="195" t="s">
        <v>87</v>
      </c>
      <c r="AV284" s="13" t="s">
        <v>87</v>
      </c>
      <c r="AW284" s="13" t="s">
        <v>32</v>
      </c>
      <c r="AX284" s="13" t="s">
        <v>77</v>
      </c>
      <c r="AY284" s="195" t="s">
        <v>148</v>
      </c>
    </row>
    <row r="285" s="14" customFormat="1">
      <c r="A285" s="14"/>
      <c r="B285" s="202"/>
      <c r="C285" s="14"/>
      <c r="D285" s="194" t="s">
        <v>157</v>
      </c>
      <c r="E285" s="203" t="s">
        <v>1</v>
      </c>
      <c r="F285" s="204" t="s">
        <v>159</v>
      </c>
      <c r="G285" s="14"/>
      <c r="H285" s="205">
        <v>76407.149999999994</v>
      </c>
      <c r="I285" s="206"/>
      <c r="J285" s="14"/>
      <c r="K285" s="14"/>
      <c r="L285" s="202"/>
      <c r="M285" s="207"/>
      <c r="N285" s="208"/>
      <c r="O285" s="208"/>
      <c r="P285" s="208"/>
      <c r="Q285" s="208"/>
      <c r="R285" s="208"/>
      <c r="S285" s="208"/>
      <c r="T285" s="209"/>
      <c r="U285" s="14"/>
      <c r="V285" s="14"/>
      <c r="W285" s="14"/>
      <c r="X285" s="14"/>
      <c r="Y285" s="14"/>
      <c r="Z285" s="14"/>
      <c r="AA285" s="14"/>
      <c r="AB285" s="14"/>
      <c r="AC285" s="14"/>
      <c r="AD285" s="14"/>
      <c r="AE285" s="14"/>
      <c r="AT285" s="203" t="s">
        <v>157</v>
      </c>
      <c r="AU285" s="203" t="s">
        <v>87</v>
      </c>
      <c r="AV285" s="14" t="s">
        <v>155</v>
      </c>
      <c r="AW285" s="14" t="s">
        <v>32</v>
      </c>
      <c r="AX285" s="14" t="s">
        <v>85</v>
      </c>
      <c r="AY285" s="203" t="s">
        <v>148</v>
      </c>
    </row>
    <row r="286" s="2" customFormat="1" ht="16.5" customHeight="1">
      <c r="A286" s="38"/>
      <c r="B286" s="179"/>
      <c r="C286" s="180" t="s">
        <v>368</v>
      </c>
      <c r="D286" s="180" t="s">
        <v>150</v>
      </c>
      <c r="E286" s="181" t="s">
        <v>1024</v>
      </c>
      <c r="F286" s="182" t="s">
        <v>1025</v>
      </c>
      <c r="G286" s="183" t="s">
        <v>759</v>
      </c>
      <c r="H286" s="184">
        <v>25520</v>
      </c>
      <c r="I286" s="185"/>
      <c r="J286" s="186">
        <f>ROUND(I286*H286,2)</f>
        <v>0</v>
      </c>
      <c r="K286" s="182" t="s">
        <v>212</v>
      </c>
      <c r="L286" s="39"/>
      <c r="M286" s="187" t="s">
        <v>1</v>
      </c>
      <c r="N286" s="188" t="s">
        <v>42</v>
      </c>
      <c r="O286" s="77"/>
      <c r="P286" s="189">
        <f>O286*H286</f>
        <v>0</v>
      </c>
      <c r="Q286" s="189">
        <v>0.001</v>
      </c>
      <c r="R286" s="189">
        <f>Q286*H286</f>
        <v>25.52</v>
      </c>
      <c r="S286" s="189">
        <v>0</v>
      </c>
      <c r="T286" s="190">
        <f>S286*H286</f>
        <v>0</v>
      </c>
      <c r="U286" s="38"/>
      <c r="V286" s="38"/>
      <c r="W286" s="38"/>
      <c r="X286" s="38"/>
      <c r="Y286" s="38"/>
      <c r="Z286" s="38"/>
      <c r="AA286" s="38"/>
      <c r="AB286" s="38"/>
      <c r="AC286" s="38"/>
      <c r="AD286" s="38"/>
      <c r="AE286" s="38"/>
      <c r="AR286" s="191" t="s">
        <v>231</v>
      </c>
      <c r="AT286" s="191" t="s">
        <v>150</v>
      </c>
      <c r="AU286" s="191" t="s">
        <v>87</v>
      </c>
      <c r="AY286" s="19" t="s">
        <v>148</v>
      </c>
      <c r="BE286" s="192">
        <f>IF(N286="základní",J286,0)</f>
        <v>0</v>
      </c>
      <c r="BF286" s="192">
        <f>IF(N286="snížená",J286,0)</f>
        <v>0</v>
      </c>
      <c r="BG286" s="192">
        <f>IF(N286="zákl. přenesená",J286,0)</f>
        <v>0</v>
      </c>
      <c r="BH286" s="192">
        <f>IF(N286="sníž. přenesená",J286,0)</f>
        <v>0</v>
      </c>
      <c r="BI286" s="192">
        <f>IF(N286="nulová",J286,0)</f>
        <v>0</v>
      </c>
      <c r="BJ286" s="19" t="s">
        <v>85</v>
      </c>
      <c r="BK286" s="192">
        <f>ROUND(I286*H286,2)</f>
        <v>0</v>
      </c>
      <c r="BL286" s="19" t="s">
        <v>231</v>
      </c>
      <c r="BM286" s="191" t="s">
        <v>1026</v>
      </c>
    </row>
    <row r="287" s="2" customFormat="1">
      <c r="A287" s="38"/>
      <c r="B287" s="39"/>
      <c r="C287" s="38"/>
      <c r="D287" s="194" t="s">
        <v>183</v>
      </c>
      <c r="E287" s="38"/>
      <c r="F287" s="210" t="s">
        <v>1021</v>
      </c>
      <c r="G287" s="38"/>
      <c r="H287" s="38"/>
      <c r="I287" s="211"/>
      <c r="J287" s="38"/>
      <c r="K287" s="38"/>
      <c r="L287" s="39"/>
      <c r="M287" s="212"/>
      <c r="N287" s="213"/>
      <c r="O287" s="77"/>
      <c r="P287" s="77"/>
      <c r="Q287" s="77"/>
      <c r="R287" s="77"/>
      <c r="S287" s="77"/>
      <c r="T287" s="78"/>
      <c r="U287" s="38"/>
      <c r="V287" s="38"/>
      <c r="W287" s="38"/>
      <c r="X287" s="38"/>
      <c r="Y287" s="38"/>
      <c r="Z287" s="38"/>
      <c r="AA287" s="38"/>
      <c r="AB287" s="38"/>
      <c r="AC287" s="38"/>
      <c r="AD287" s="38"/>
      <c r="AE287" s="38"/>
      <c r="AT287" s="19" t="s">
        <v>183</v>
      </c>
      <c r="AU287" s="19" t="s">
        <v>87</v>
      </c>
    </row>
    <row r="288" s="2" customFormat="1" ht="37.8" customHeight="1">
      <c r="A288" s="38"/>
      <c r="B288" s="179"/>
      <c r="C288" s="180" t="s">
        <v>374</v>
      </c>
      <c r="D288" s="180" t="s">
        <v>150</v>
      </c>
      <c r="E288" s="181" t="s">
        <v>1027</v>
      </c>
      <c r="F288" s="182" t="s">
        <v>1028</v>
      </c>
      <c r="G288" s="183" t="s">
        <v>181</v>
      </c>
      <c r="H288" s="184">
        <v>140</v>
      </c>
      <c r="I288" s="185"/>
      <c r="J288" s="186">
        <f>ROUND(I288*H288,2)</f>
        <v>0</v>
      </c>
      <c r="K288" s="182" t="s">
        <v>212</v>
      </c>
      <c r="L288" s="39"/>
      <c r="M288" s="187" t="s">
        <v>1</v>
      </c>
      <c r="N288" s="188" t="s">
        <v>42</v>
      </c>
      <c r="O288" s="77"/>
      <c r="P288" s="189">
        <f>O288*H288</f>
        <v>0</v>
      </c>
      <c r="Q288" s="189">
        <v>0.001</v>
      </c>
      <c r="R288" s="189">
        <f>Q288*H288</f>
        <v>0.14000000000000001</v>
      </c>
      <c r="S288" s="189">
        <v>0</v>
      </c>
      <c r="T288" s="190">
        <f>S288*H288</f>
        <v>0</v>
      </c>
      <c r="U288" s="38"/>
      <c r="V288" s="38"/>
      <c r="W288" s="38"/>
      <c r="X288" s="38"/>
      <c r="Y288" s="38"/>
      <c r="Z288" s="38"/>
      <c r="AA288" s="38"/>
      <c r="AB288" s="38"/>
      <c r="AC288" s="38"/>
      <c r="AD288" s="38"/>
      <c r="AE288" s="38"/>
      <c r="AR288" s="191" t="s">
        <v>231</v>
      </c>
      <c r="AT288" s="191" t="s">
        <v>150</v>
      </c>
      <c r="AU288" s="191" t="s">
        <v>87</v>
      </c>
      <c r="AY288" s="19" t="s">
        <v>148</v>
      </c>
      <c r="BE288" s="192">
        <f>IF(N288="základní",J288,0)</f>
        <v>0</v>
      </c>
      <c r="BF288" s="192">
        <f>IF(N288="snížená",J288,0)</f>
        <v>0</v>
      </c>
      <c r="BG288" s="192">
        <f>IF(N288="zákl. přenesená",J288,0)</f>
        <v>0</v>
      </c>
      <c r="BH288" s="192">
        <f>IF(N288="sníž. přenesená",J288,0)</f>
        <v>0</v>
      </c>
      <c r="BI288" s="192">
        <f>IF(N288="nulová",J288,0)</f>
        <v>0</v>
      </c>
      <c r="BJ288" s="19" t="s">
        <v>85</v>
      </c>
      <c r="BK288" s="192">
        <f>ROUND(I288*H288,2)</f>
        <v>0</v>
      </c>
      <c r="BL288" s="19" t="s">
        <v>231</v>
      </c>
      <c r="BM288" s="191" t="s">
        <v>1029</v>
      </c>
    </row>
    <row r="289" s="2" customFormat="1">
      <c r="A289" s="38"/>
      <c r="B289" s="39"/>
      <c r="C289" s="38"/>
      <c r="D289" s="194" t="s">
        <v>183</v>
      </c>
      <c r="E289" s="38"/>
      <c r="F289" s="210" t="s">
        <v>1030</v>
      </c>
      <c r="G289" s="38"/>
      <c r="H289" s="38"/>
      <c r="I289" s="211"/>
      <c r="J289" s="38"/>
      <c r="K289" s="38"/>
      <c r="L289" s="39"/>
      <c r="M289" s="212"/>
      <c r="N289" s="213"/>
      <c r="O289" s="77"/>
      <c r="P289" s="77"/>
      <c r="Q289" s="77"/>
      <c r="R289" s="77"/>
      <c r="S289" s="77"/>
      <c r="T289" s="78"/>
      <c r="U289" s="38"/>
      <c r="V289" s="38"/>
      <c r="W289" s="38"/>
      <c r="X289" s="38"/>
      <c r="Y289" s="38"/>
      <c r="Z289" s="38"/>
      <c r="AA289" s="38"/>
      <c r="AB289" s="38"/>
      <c r="AC289" s="38"/>
      <c r="AD289" s="38"/>
      <c r="AE289" s="38"/>
      <c r="AT289" s="19" t="s">
        <v>183</v>
      </c>
      <c r="AU289" s="19" t="s">
        <v>87</v>
      </c>
    </row>
    <row r="290" s="2" customFormat="1" ht="16.5" customHeight="1">
      <c r="A290" s="38"/>
      <c r="B290" s="179"/>
      <c r="C290" s="180" t="s">
        <v>378</v>
      </c>
      <c r="D290" s="180" t="s">
        <v>150</v>
      </c>
      <c r="E290" s="181" t="s">
        <v>847</v>
      </c>
      <c r="F290" s="182" t="s">
        <v>1031</v>
      </c>
      <c r="G290" s="183" t="s">
        <v>328</v>
      </c>
      <c r="H290" s="184">
        <v>2</v>
      </c>
      <c r="I290" s="185"/>
      <c r="J290" s="186">
        <f>ROUND(I290*H290,2)</f>
        <v>0</v>
      </c>
      <c r="K290" s="182" t="s">
        <v>212</v>
      </c>
      <c r="L290" s="39"/>
      <c r="M290" s="187" t="s">
        <v>1</v>
      </c>
      <c r="N290" s="188" t="s">
        <v>42</v>
      </c>
      <c r="O290" s="77"/>
      <c r="P290" s="189">
        <f>O290*H290</f>
        <v>0</v>
      </c>
      <c r="Q290" s="189">
        <v>0</v>
      </c>
      <c r="R290" s="189">
        <f>Q290*H290</f>
        <v>0</v>
      </c>
      <c r="S290" s="189">
        <v>0</v>
      </c>
      <c r="T290" s="190">
        <f>S290*H290</f>
        <v>0</v>
      </c>
      <c r="U290" s="38"/>
      <c r="V290" s="38"/>
      <c r="W290" s="38"/>
      <c r="X290" s="38"/>
      <c r="Y290" s="38"/>
      <c r="Z290" s="38"/>
      <c r="AA290" s="38"/>
      <c r="AB290" s="38"/>
      <c r="AC290" s="38"/>
      <c r="AD290" s="38"/>
      <c r="AE290" s="38"/>
      <c r="AR290" s="191" t="s">
        <v>231</v>
      </c>
      <c r="AT290" s="191" t="s">
        <v>150</v>
      </c>
      <c r="AU290" s="191" t="s">
        <v>87</v>
      </c>
      <c r="AY290" s="19" t="s">
        <v>148</v>
      </c>
      <c r="BE290" s="192">
        <f>IF(N290="základní",J290,0)</f>
        <v>0</v>
      </c>
      <c r="BF290" s="192">
        <f>IF(N290="snížená",J290,0)</f>
        <v>0</v>
      </c>
      <c r="BG290" s="192">
        <f>IF(N290="zákl. přenesená",J290,0)</f>
        <v>0</v>
      </c>
      <c r="BH290" s="192">
        <f>IF(N290="sníž. přenesená",J290,0)</f>
        <v>0</v>
      </c>
      <c r="BI290" s="192">
        <f>IF(N290="nulová",J290,0)</f>
        <v>0</v>
      </c>
      <c r="BJ290" s="19" t="s">
        <v>85</v>
      </c>
      <c r="BK290" s="192">
        <f>ROUND(I290*H290,2)</f>
        <v>0</v>
      </c>
      <c r="BL290" s="19" t="s">
        <v>231</v>
      </c>
      <c r="BM290" s="191" t="s">
        <v>1032</v>
      </c>
    </row>
    <row r="291" s="2" customFormat="1">
      <c r="A291" s="38"/>
      <c r="B291" s="39"/>
      <c r="C291" s="38"/>
      <c r="D291" s="194" t="s">
        <v>183</v>
      </c>
      <c r="E291" s="38"/>
      <c r="F291" s="210" t="s">
        <v>846</v>
      </c>
      <c r="G291" s="38"/>
      <c r="H291" s="38"/>
      <c r="I291" s="211"/>
      <c r="J291" s="38"/>
      <c r="K291" s="38"/>
      <c r="L291" s="39"/>
      <c r="M291" s="212"/>
      <c r="N291" s="213"/>
      <c r="O291" s="77"/>
      <c r="P291" s="77"/>
      <c r="Q291" s="77"/>
      <c r="R291" s="77"/>
      <c r="S291" s="77"/>
      <c r="T291" s="78"/>
      <c r="U291" s="38"/>
      <c r="V291" s="38"/>
      <c r="W291" s="38"/>
      <c r="X291" s="38"/>
      <c r="Y291" s="38"/>
      <c r="Z291" s="38"/>
      <c r="AA291" s="38"/>
      <c r="AB291" s="38"/>
      <c r="AC291" s="38"/>
      <c r="AD291" s="38"/>
      <c r="AE291" s="38"/>
      <c r="AT291" s="19" t="s">
        <v>183</v>
      </c>
      <c r="AU291" s="19" t="s">
        <v>87</v>
      </c>
    </row>
    <row r="292" s="12" customFormat="1" ht="25.92" customHeight="1">
      <c r="A292" s="12"/>
      <c r="B292" s="166"/>
      <c r="C292" s="12"/>
      <c r="D292" s="167" t="s">
        <v>76</v>
      </c>
      <c r="E292" s="168" t="s">
        <v>532</v>
      </c>
      <c r="F292" s="168" t="s">
        <v>533</v>
      </c>
      <c r="G292" s="12"/>
      <c r="H292" s="12"/>
      <c r="I292" s="169"/>
      <c r="J292" s="170">
        <f>BK292</f>
        <v>0</v>
      </c>
      <c r="K292" s="12"/>
      <c r="L292" s="166"/>
      <c r="M292" s="171"/>
      <c r="N292" s="172"/>
      <c r="O292" s="172"/>
      <c r="P292" s="173">
        <f>SUM(P293:P294)</f>
        <v>0</v>
      </c>
      <c r="Q292" s="172"/>
      <c r="R292" s="173">
        <f>SUM(R293:R294)</f>
        <v>0</v>
      </c>
      <c r="S292" s="172"/>
      <c r="T292" s="174">
        <f>SUM(T293:T294)</f>
        <v>0</v>
      </c>
      <c r="U292" s="12"/>
      <c r="V292" s="12"/>
      <c r="W292" s="12"/>
      <c r="X292" s="12"/>
      <c r="Y292" s="12"/>
      <c r="Z292" s="12"/>
      <c r="AA292" s="12"/>
      <c r="AB292" s="12"/>
      <c r="AC292" s="12"/>
      <c r="AD292" s="12"/>
      <c r="AE292" s="12"/>
      <c r="AR292" s="167" t="s">
        <v>155</v>
      </c>
      <c r="AT292" s="175" t="s">
        <v>76</v>
      </c>
      <c r="AU292" s="175" t="s">
        <v>77</v>
      </c>
      <c r="AY292" s="167" t="s">
        <v>148</v>
      </c>
      <c r="BK292" s="176">
        <f>SUM(BK293:BK294)</f>
        <v>0</v>
      </c>
    </row>
    <row r="293" s="2" customFormat="1" ht="24.15" customHeight="1">
      <c r="A293" s="38"/>
      <c r="B293" s="179"/>
      <c r="C293" s="180" t="s">
        <v>599</v>
      </c>
      <c r="D293" s="180" t="s">
        <v>150</v>
      </c>
      <c r="E293" s="181" t="s">
        <v>1033</v>
      </c>
      <c r="F293" s="182" t="s">
        <v>1034</v>
      </c>
      <c r="G293" s="183" t="s">
        <v>1035</v>
      </c>
      <c r="H293" s="184">
        <v>1</v>
      </c>
      <c r="I293" s="185"/>
      <c r="J293" s="186">
        <f>ROUND(I293*H293,2)</f>
        <v>0</v>
      </c>
      <c r="K293" s="182" t="s">
        <v>212</v>
      </c>
      <c r="L293" s="39"/>
      <c r="M293" s="187" t="s">
        <v>1</v>
      </c>
      <c r="N293" s="188" t="s">
        <v>42</v>
      </c>
      <c r="O293" s="77"/>
      <c r="P293" s="189">
        <f>O293*H293</f>
        <v>0</v>
      </c>
      <c r="Q293" s="189">
        <v>0</v>
      </c>
      <c r="R293" s="189">
        <f>Q293*H293</f>
        <v>0</v>
      </c>
      <c r="S293" s="189">
        <v>0</v>
      </c>
      <c r="T293" s="190">
        <f>S293*H293</f>
        <v>0</v>
      </c>
      <c r="U293" s="38"/>
      <c r="V293" s="38"/>
      <c r="W293" s="38"/>
      <c r="X293" s="38"/>
      <c r="Y293" s="38"/>
      <c r="Z293" s="38"/>
      <c r="AA293" s="38"/>
      <c r="AB293" s="38"/>
      <c r="AC293" s="38"/>
      <c r="AD293" s="38"/>
      <c r="AE293" s="38"/>
      <c r="AR293" s="191" t="s">
        <v>536</v>
      </c>
      <c r="AT293" s="191" t="s">
        <v>150</v>
      </c>
      <c r="AU293" s="191" t="s">
        <v>85</v>
      </c>
      <c r="AY293" s="19" t="s">
        <v>148</v>
      </c>
      <c r="BE293" s="192">
        <f>IF(N293="základní",J293,0)</f>
        <v>0</v>
      </c>
      <c r="BF293" s="192">
        <f>IF(N293="snížená",J293,0)</f>
        <v>0</v>
      </c>
      <c r="BG293" s="192">
        <f>IF(N293="zákl. přenesená",J293,0)</f>
        <v>0</v>
      </c>
      <c r="BH293" s="192">
        <f>IF(N293="sníž. přenesená",J293,0)</f>
        <v>0</v>
      </c>
      <c r="BI293" s="192">
        <f>IF(N293="nulová",J293,0)</f>
        <v>0</v>
      </c>
      <c r="BJ293" s="19" t="s">
        <v>85</v>
      </c>
      <c r="BK293" s="192">
        <f>ROUND(I293*H293,2)</f>
        <v>0</v>
      </c>
      <c r="BL293" s="19" t="s">
        <v>536</v>
      </c>
      <c r="BM293" s="191" t="s">
        <v>1036</v>
      </c>
    </row>
    <row r="294" s="2" customFormat="1">
      <c r="A294" s="38"/>
      <c r="B294" s="39"/>
      <c r="C294" s="38"/>
      <c r="D294" s="194" t="s">
        <v>183</v>
      </c>
      <c r="E294" s="38"/>
      <c r="F294" s="210" t="s">
        <v>1037</v>
      </c>
      <c r="G294" s="38"/>
      <c r="H294" s="38"/>
      <c r="I294" s="211"/>
      <c r="J294" s="38"/>
      <c r="K294" s="38"/>
      <c r="L294" s="39"/>
      <c r="M294" s="212"/>
      <c r="N294" s="213"/>
      <c r="O294" s="77"/>
      <c r="P294" s="77"/>
      <c r="Q294" s="77"/>
      <c r="R294" s="77"/>
      <c r="S294" s="77"/>
      <c r="T294" s="78"/>
      <c r="U294" s="38"/>
      <c r="V294" s="38"/>
      <c r="W294" s="38"/>
      <c r="X294" s="38"/>
      <c r="Y294" s="38"/>
      <c r="Z294" s="38"/>
      <c r="AA294" s="38"/>
      <c r="AB294" s="38"/>
      <c r="AC294" s="38"/>
      <c r="AD294" s="38"/>
      <c r="AE294" s="38"/>
      <c r="AT294" s="19" t="s">
        <v>183</v>
      </c>
      <c r="AU294" s="19" t="s">
        <v>85</v>
      </c>
    </row>
    <row r="295" s="12" customFormat="1" ht="25.92" customHeight="1">
      <c r="A295" s="12"/>
      <c r="B295" s="166"/>
      <c r="C295" s="12"/>
      <c r="D295" s="167" t="s">
        <v>76</v>
      </c>
      <c r="E295" s="168" t="s">
        <v>1038</v>
      </c>
      <c r="F295" s="168" t="s">
        <v>1038</v>
      </c>
      <c r="G295" s="12"/>
      <c r="H295" s="12"/>
      <c r="I295" s="169"/>
      <c r="J295" s="170">
        <f>BK295</f>
        <v>0</v>
      </c>
      <c r="K295" s="12"/>
      <c r="L295" s="166"/>
      <c r="M295" s="171"/>
      <c r="N295" s="172"/>
      <c r="O295" s="172"/>
      <c r="P295" s="173">
        <f>P296</f>
        <v>0</v>
      </c>
      <c r="Q295" s="172"/>
      <c r="R295" s="173">
        <f>R296</f>
        <v>0</v>
      </c>
      <c r="S295" s="172"/>
      <c r="T295" s="174">
        <f>T296</f>
        <v>0</v>
      </c>
      <c r="U295" s="12"/>
      <c r="V295" s="12"/>
      <c r="W295" s="12"/>
      <c r="X295" s="12"/>
      <c r="Y295" s="12"/>
      <c r="Z295" s="12"/>
      <c r="AA295" s="12"/>
      <c r="AB295" s="12"/>
      <c r="AC295" s="12"/>
      <c r="AD295" s="12"/>
      <c r="AE295" s="12"/>
      <c r="AR295" s="167" t="s">
        <v>168</v>
      </c>
      <c r="AT295" s="175" t="s">
        <v>76</v>
      </c>
      <c r="AU295" s="175" t="s">
        <v>77</v>
      </c>
      <c r="AY295" s="167" t="s">
        <v>148</v>
      </c>
      <c r="BK295" s="176">
        <f>BK296</f>
        <v>0</v>
      </c>
    </row>
    <row r="296" s="12" customFormat="1" ht="22.8" customHeight="1">
      <c r="A296" s="12"/>
      <c r="B296" s="166"/>
      <c r="C296" s="12"/>
      <c r="D296" s="167" t="s">
        <v>76</v>
      </c>
      <c r="E296" s="177" t="s">
        <v>1039</v>
      </c>
      <c r="F296" s="177" t="s">
        <v>1040</v>
      </c>
      <c r="G296" s="12"/>
      <c r="H296" s="12"/>
      <c r="I296" s="169"/>
      <c r="J296" s="178">
        <f>BK296</f>
        <v>0</v>
      </c>
      <c r="K296" s="12"/>
      <c r="L296" s="166"/>
      <c r="M296" s="171"/>
      <c r="N296" s="172"/>
      <c r="O296" s="172"/>
      <c r="P296" s="173">
        <f>P297</f>
        <v>0</v>
      </c>
      <c r="Q296" s="172"/>
      <c r="R296" s="173">
        <f>R297</f>
        <v>0</v>
      </c>
      <c r="S296" s="172"/>
      <c r="T296" s="174">
        <f>T297</f>
        <v>0</v>
      </c>
      <c r="U296" s="12"/>
      <c r="V296" s="12"/>
      <c r="W296" s="12"/>
      <c r="X296" s="12"/>
      <c r="Y296" s="12"/>
      <c r="Z296" s="12"/>
      <c r="AA296" s="12"/>
      <c r="AB296" s="12"/>
      <c r="AC296" s="12"/>
      <c r="AD296" s="12"/>
      <c r="AE296" s="12"/>
      <c r="AR296" s="167" t="s">
        <v>168</v>
      </c>
      <c r="AT296" s="175" t="s">
        <v>76</v>
      </c>
      <c r="AU296" s="175" t="s">
        <v>85</v>
      </c>
      <c r="AY296" s="167" t="s">
        <v>148</v>
      </c>
      <c r="BK296" s="176">
        <f>BK297</f>
        <v>0</v>
      </c>
    </row>
    <row r="297" s="2" customFormat="1" ht="24.15" customHeight="1">
      <c r="A297" s="38"/>
      <c r="B297" s="179"/>
      <c r="C297" s="180" t="s">
        <v>732</v>
      </c>
      <c r="D297" s="180" t="s">
        <v>150</v>
      </c>
      <c r="E297" s="181" t="s">
        <v>1041</v>
      </c>
      <c r="F297" s="182" t="s">
        <v>1042</v>
      </c>
      <c r="G297" s="183" t="s">
        <v>328</v>
      </c>
      <c r="H297" s="184">
        <v>1</v>
      </c>
      <c r="I297" s="185"/>
      <c r="J297" s="186">
        <f>ROUND(I297*H297,2)</f>
        <v>0</v>
      </c>
      <c r="K297" s="182" t="s">
        <v>212</v>
      </c>
      <c r="L297" s="39"/>
      <c r="M297" s="232" t="s">
        <v>1</v>
      </c>
      <c r="N297" s="233" t="s">
        <v>42</v>
      </c>
      <c r="O297" s="234"/>
      <c r="P297" s="235">
        <f>O297*H297</f>
        <v>0</v>
      </c>
      <c r="Q297" s="235">
        <v>0</v>
      </c>
      <c r="R297" s="235">
        <f>Q297*H297</f>
        <v>0</v>
      </c>
      <c r="S297" s="235">
        <v>0</v>
      </c>
      <c r="T297" s="236">
        <f>S297*H297</f>
        <v>0</v>
      </c>
      <c r="U297" s="38"/>
      <c r="V297" s="38"/>
      <c r="W297" s="38"/>
      <c r="X297" s="38"/>
      <c r="Y297" s="38"/>
      <c r="Z297" s="38"/>
      <c r="AA297" s="38"/>
      <c r="AB297" s="38"/>
      <c r="AC297" s="38"/>
      <c r="AD297" s="38"/>
      <c r="AE297" s="38"/>
      <c r="AR297" s="191" t="s">
        <v>1043</v>
      </c>
      <c r="AT297" s="191" t="s">
        <v>150</v>
      </c>
      <c r="AU297" s="191" t="s">
        <v>87</v>
      </c>
      <c r="AY297" s="19" t="s">
        <v>148</v>
      </c>
      <c r="BE297" s="192">
        <f>IF(N297="základní",J297,0)</f>
        <v>0</v>
      </c>
      <c r="BF297" s="192">
        <f>IF(N297="snížená",J297,0)</f>
        <v>0</v>
      </c>
      <c r="BG297" s="192">
        <f>IF(N297="zákl. přenesená",J297,0)</f>
        <v>0</v>
      </c>
      <c r="BH297" s="192">
        <f>IF(N297="sníž. přenesená",J297,0)</f>
        <v>0</v>
      </c>
      <c r="BI297" s="192">
        <f>IF(N297="nulová",J297,0)</f>
        <v>0</v>
      </c>
      <c r="BJ297" s="19" t="s">
        <v>85</v>
      </c>
      <c r="BK297" s="192">
        <f>ROUND(I297*H297,2)</f>
        <v>0</v>
      </c>
      <c r="BL297" s="19" t="s">
        <v>1043</v>
      </c>
      <c r="BM297" s="191" t="s">
        <v>1044</v>
      </c>
    </row>
    <row r="298" s="2" customFormat="1" ht="6.96" customHeight="1">
      <c r="A298" s="38"/>
      <c r="B298" s="60"/>
      <c r="C298" s="61"/>
      <c r="D298" s="61"/>
      <c r="E298" s="61"/>
      <c r="F298" s="61"/>
      <c r="G298" s="61"/>
      <c r="H298" s="61"/>
      <c r="I298" s="61"/>
      <c r="J298" s="61"/>
      <c r="K298" s="61"/>
      <c r="L298" s="39"/>
      <c r="M298" s="38"/>
      <c r="O298" s="38"/>
      <c r="P298" s="38"/>
      <c r="Q298" s="38"/>
      <c r="R298" s="38"/>
      <c r="S298" s="38"/>
      <c r="T298" s="38"/>
      <c r="U298" s="38"/>
      <c r="V298" s="38"/>
      <c r="W298" s="38"/>
      <c r="X298" s="38"/>
      <c r="Y298" s="38"/>
      <c r="Z298" s="38"/>
      <c r="AA298" s="38"/>
      <c r="AB298" s="38"/>
      <c r="AC298" s="38"/>
      <c r="AD298" s="38"/>
      <c r="AE298" s="38"/>
    </row>
  </sheetData>
  <autoFilter ref="C132:K297"/>
  <mergeCells count="12">
    <mergeCell ref="E7:H7"/>
    <mergeCell ref="E9:H9"/>
    <mergeCell ref="E11:H11"/>
    <mergeCell ref="E20:H20"/>
    <mergeCell ref="E29:H29"/>
    <mergeCell ref="E85:H85"/>
    <mergeCell ref="E87:H87"/>
    <mergeCell ref="E89:H89"/>
    <mergeCell ref="E121:H121"/>
    <mergeCell ref="E123:H123"/>
    <mergeCell ref="E125:H12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8" t="s">
        <v>5</v>
      </c>
      <c r="M2" s="1"/>
      <c r="N2" s="1"/>
      <c r="O2" s="1"/>
      <c r="P2" s="1"/>
      <c r="Q2" s="1"/>
      <c r="R2" s="1"/>
      <c r="S2" s="1"/>
      <c r="T2" s="1"/>
      <c r="U2" s="1"/>
      <c r="V2" s="1"/>
      <c r="AT2" s="19" t="s">
        <v>111</v>
      </c>
    </row>
    <row r="3" s="1" customFormat="1" ht="6.96" customHeight="1">
      <c r="B3" s="20"/>
      <c r="C3" s="21"/>
      <c r="D3" s="21"/>
      <c r="E3" s="21"/>
      <c r="F3" s="21"/>
      <c r="G3" s="21"/>
      <c r="H3" s="21"/>
      <c r="I3" s="21"/>
      <c r="J3" s="21"/>
      <c r="K3" s="21"/>
      <c r="L3" s="22"/>
      <c r="AT3" s="19" t="s">
        <v>87</v>
      </c>
    </row>
    <row r="4" s="1" customFormat="1" ht="24.96" customHeight="1">
      <c r="B4" s="22"/>
      <c r="D4" s="23" t="s">
        <v>118</v>
      </c>
      <c r="L4" s="22"/>
      <c r="M4" s="128" t="s">
        <v>10</v>
      </c>
      <c r="AT4" s="19" t="s">
        <v>3</v>
      </c>
    </row>
    <row r="5" s="1" customFormat="1" ht="6.96" customHeight="1">
      <c r="B5" s="22"/>
      <c r="L5" s="22"/>
    </row>
    <row r="6" s="1" customFormat="1" ht="12" customHeight="1">
      <c r="B6" s="22"/>
      <c r="D6" s="32" t="s">
        <v>16</v>
      </c>
      <c r="L6" s="22"/>
    </row>
    <row r="7" s="1" customFormat="1" ht="16.5" customHeight="1">
      <c r="B7" s="22"/>
      <c r="E7" s="129" t="str">
        <f>'Rekapitulace stavby'!K6</f>
        <v>ESTETIZACE ZASTÁVKY KAROLINA II</v>
      </c>
      <c r="F7" s="32"/>
      <c r="G7" s="32"/>
      <c r="H7" s="32"/>
      <c r="L7" s="22"/>
    </row>
    <row r="8" s="1" customFormat="1" ht="12" customHeight="1">
      <c r="B8" s="22"/>
      <c r="D8" s="32" t="s">
        <v>119</v>
      </c>
      <c r="L8" s="22"/>
    </row>
    <row r="9" s="2" customFormat="1" ht="16.5" customHeight="1">
      <c r="A9" s="38"/>
      <c r="B9" s="39"/>
      <c r="C9" s="38"/>
      <c r="D9" s="38"/>
      <c r="E9" s="129" t="s">
        <v>856</v>
      </c>
      <c r="F9" s="38"/>
      <c r="G9" s="38"/>
      <c r="H9" s="38"/>
      <c r="I9" s="38"/>
      <c r="J9" s="38"/>
      <c r="K9" s="38"/>
      <c r="L9" s="55"/>
      <c r="S9" s="38"/>
      <c r="T9" s="38"/>
      <c r="U9" s="38"/>
      <c r="V9" s="38"/>
      <c r="W9" s="38"/>
      <c r="X9" s="38"/>
      <c r="Y9" s="38"/>
      <c r="Z9" s="38"/>
      <c r="AA9" s="38"/>
      <c r="AB9" s="38"/>
      <c r="AC9" s="38"/>
      <c r="AD9" s="38"/>
      <c r="AE9" s="38"/>
    </row>
    <row r="10" s="2" customFormat="1" ht="12" customHeight="1">
      <c r="A10" s="38"/>
      <c r="B10" s="39"/>
      <c r="C10" s="38"/>
      <c r="D10" s="32" t="s">
        <v>857</v>
      </c>
      <c r="E10" s="38"/>
      <c r="F10" s="38"/>
      <c r="G10" s="38"/>
      <c r="H10" s="38"/>
      <c r="I10" s="38"/>
      <c r="J10" s="38"/>
      <c r="K10" s="38"/>
      <c r="L10" s="55"/>
      <c r="S10" s="38"/>
      <c r="T10" s="38"/>
      <c r="U10" s="38"/>
      <c r="V10" s="38"/>
      <c r="W10" s="38"/>
      <c r="X10" s="38"/>
      <c r="Y10" s="38"/>
      <c r="Z10" s="38"/>
      <c r="AA10" s="38"/>
      <c r="AB10" s="38"/>
      <c r="AC10" s="38"/>
      <c r="AD10" s="38"/>
      <c r="AE10" s="38"/>
    </row>
    <row r="11" s="2" customFormat="1" ht="16.5" customHeight="1">
      <c r="A11" s="38"/>
      <c r="B11" s="39"/>
      <c r="C11" s="38"/>
      <c r="D11" s="38"/>
      <c r="E11" s="67" t="s">
        <v>1045</v>
      </c>
      <c r="F11" s="38"/>
      <c r="G11" s="38"/>
      <c r="H11" s="38"/>
      <c r="I11" s="38"/>
      <c r="J11" s="38"/>
      <c r="K11" s="38"/>
      <c r="L11" s="55"/>
      <c r="S11" s="38"/>
      <c r="T11" s="38"/>
      <c r="U11" s="38"/>
      <c r="V11" s="38"/>
      <c r="W11" s="38"/>
      <c r="X11" s="38"/>
      <c r="Y11" s="38"/>
      <c r="Z11" s="38"/>
      <c r="AA11" s="38"/>
      <c r="AB11" s="38"/>
      <c r="AC11" s="38"/>
      <c r="AD11" s="38"/>
      <c r="AE11" s="38"/>
    </row>
    <row r="12" s="2" customFormat="1">
      <c r="A12" s="38"/>
      <c r="B12" s="39"/>
      <c r="C12" s="38"/>
      <c r="D12" s="38"/>
      <c r="E12" s="38"/>
      <c r="F12" s="38"/>
      <c r="G12" s="38"/>
      <c r="H12" s="38"/>
      <c r="I12" s="38"/>
      <c r="J12" s="38"/>
      <c r="K12" s="38"/>
      <c r="L12" s="55"/>
      <c r="S12" s="38"/>
      <c r="T12" s="38"/>
      <c r="U12" s="38"/>
      <c r="V12" s="38"/>
      <c r="W12" s="38"/>
      <c r="X12" s="38"/>
      <c r="Y12" s="38"/>
      <c r="Z12" s="38"/>
      <c r="AA12" s="38"/>
      <c r="AB12" s="38"/>
      <c r="AC12" s="38"/>
      <c r="AD12" s="38"/>
      <c r="AE12" s="38"/>
    </row>
    <row r="13" s="2" customFormat="1" ht="12" customHeight="1">
      <c r="A13" s="38"/>
      <c r="B13" s="39"/>
      <c r="C13" s="38"/>
      <c r="D13" s="32" t="s">
        <v>18</v>
      </c>
      <c r="E13" s="38"/>
      <c r="F13" s="27" t="s">
        <v>1</v>
      </c>
      <c r="G13" s="38"/>
      <c r="H13" s="38"/>
      <c r="I13" s="32" t="s">
        <v>19</v>
      </c>
      <c r="J13" s="27" t="s">
        <v>1</v>
      </c>
      <c r="K13" s="38"/>
      <c r="L13" s="55"/>
      <c r="S13" s="38"/>
      <c r="T13" s="38"/>
      <c r="U13" s="38"/>
      <c r="V13" s="38"/>
      <c r="W13" s="38"/>
      <c r="X13" s="38"/>
      <c r="Y13" s="38"/>
      <c r="Z13" s="38"/>
      <c r="AA13" s="38"/>
      <c r="AB13" s="38"/>
      <c r="AC13" s="38"/>
      <c r="AD13" s="38"/>
      <c r="AE13" s="38"/>
    </row>
    <row r="14" s="2" customFormat="1" ht="12" customHeight="1">
      <c r="A14" s="38"/>
      <c r="B14" s="39"/>
      <c r="C14" s="38"/>
      <c r="D14" s="32" t="s">
        <v>20</v>
      </c>
      <c r="E14" s="38"/>
      <c r="F14" s="27" t="s">
        <v>34</v>
      </c>
      <c r="G14" s="38"/>
      <c r="H14" s="38"/>
      <c r="I14" s="32" t="s">
        <v>22</v>
      </c>
      <c r="J14" s="69" t="str">
        <f>'Rekapitulace stavby'!AN8</f>
        <v>31. 12. 2023</v>
      </c>
      <c r="K14" s="38"/>
      <c r="L14" s="55"/>
      <c r="S14" s="38"/>
      <c r="T14" s="38"/>
      <c r="U14" s="38"/>
      <c r="V14" s="38"/>
      <c r="W14" s="38"/>
      <c r="X14" s="38"/>
      <c r="Y14" s="38"/>
      <c r="Z14" s="38"/>
      <c r="AA14" s="38"/>
      <c r="AB14" s="38"/>
      <c r="AC14" s="38"/>
      <c r="AD14" s="38"/>
      <c r="AE14" s="38"/>
    </row>
    <row r="15" s="2" customFormat="1" ht="10.8" customHeight="1">
      <c r="A15" s="38"/>
      <c r="B15" s="39"/>
      <c r="C15" s="38"/>
      <c r="D15" s="38"/>
      <c r="E15" s="38"/>
      <c r="F15" s="38"/>
      <c r="G15" s="38"/>
      <c r="H15" s="38"/>
      <c r="I15" s="38"/>
      <c r="J15" s="38"/>
      <c r="K15" s="38"/>
      <c r="L15" s="55"/>
      <c r="S15" s="38"/>
      <c r="T15" s="38"/>
      <c r="U15" s="38"/>
      <c r="V15" s="38"/>
      <c r="W15" s="38"/>
      <c r="X15" s="38"/>
      <c r="Y15" s="38"/>
      <c r="Z15" s="38"/>
      <c r="AA15" s="38"/>
      <c r="AB15" s="38"/>
      <c r="AC15" s="38"/>
      <c r="AD15" s="38"/>
      <c r="AE15" s="38"/>
    </row>
    <row r="16" s="2" customFormat="1" ht="12" customHeight="1">
      <c r="A16" s="38"/>
      <c r="B16" s="39"/>
      <c r="C16" s="38"/>
      <c r="D16" s="32" t="s">
        <v>24</v>
      </c>
      <c r="E16" s="38"/>
      <c r="F16" s="38"/>
      <c r="G16" s="38"/>
      <c r="H16" s="38"/>
      <c r="I16" s="32" t="s">
        <v>25</v>
      </c>
      <c r="J16" s="27" t="str">
        <f>IF('Rekapitulace stavby'!AN10="","",'Rekapitulace stavby'!AN10)</f>
        <v/>
      </c>
      <c r="K16" s="38"/>
      <c r="L16" s="55"/>
      <c r="S16" s="38"/>
      <c r="T16" s="38"/>
      <c r="U16" s="38"/>
      <c r="V16" s="38"/>
      <c r="W16" s="38"/>
      <c r="X16" s="38"/>
      <c r="Y16" s="38"/>
      <c r="Z16" s="38"/>
      <c r="AA16" s="38"/>
      <c r="AB16" s="38"/>
      <c r="AC16" s="38"/>
      <c r="AD16" s="38"/>
      <c r="AE16" s="38"/>
    </row>
    <row r="17" s="2" customFormat="1" ht="18" customHeight="1">
      <c r="A17" s="38"/>
      <c r="B17" s="39"/>
      <c r="C17" s="38"/>
      <c r="D17" s="38"/>
      <c r="E17" s="27" t="str">
        <f>IF('Rekapitulace stavby'!E11="","",'Rekapitulace stavby'!E11)</f>
        <v xml:space="preserve">DOPRAVNÍ PODNIK OSTRAVA a.s. </v>
      </c>
      <c r="F17" s="38"/>
      <c r="G17" s="38"/>
      <c r="H17" s="38"/>
      <c r="I17" s="32" t="s">
        <v>27</v>
      </c>
      <c r="J17" s="27" t="str">
        <f>IF('Rekapitulace stavby'!AN11="","",'Rekapitulace stavby'!AN11)</f>
        <v/>
      </c>
      <c r="K17" s="38"/>
      <c r="L17" s="55"/>
      <c r="S17" s="38"/>
      <c r="T17" s="38"/>
      <c r="U17" s="38"/>
      <c r="V17" s="38"/>
      <c r="W17" s="38"/>
      <c r="X17" s="38"/>
      <c r="Y17" s="38"/>
      <c r="Z17" s="38"/>
      <c r="AA17" s="38"/>
      <c r="AB17" s="38"/>
      <c r="AC17" s="38"/>
      <c r="AD17" s="38"/>
      <c r="AE17" s="38"/>
    </row>
    <row r="18" s="2" customFormat="1" ht="6.96" customHeight="1">
      <c r="A18" s="38"/>
      <c r="B18" s="39"/>
      <c r="C18" s="38"/>
      <c r="D18" s="38"/>
      <c r="E18" s="38"/>
      <c r="F18" s="38"/>
      <c r="G18" s="38"/>
      <c r="H18" s="38"/>
      <c r="I18" s="38"/>
      <c r="J18" s="38"/>
      <c r="K18" s="38"/>
      <c r="L18" s="55"/>
      <c r="S18" s="38"/>
      <c r="T18" s="38"/>
      <c r="U18" s="38"/>
      <c r="V18" s="38"/>
      <c r="W18" s="38"/>
      <c r="X18" s="38"/>
      <c r="Y18" s="38"/>
      <c r="Z18" s="38"/>
      <c r="AA18" s="38"/>
      <c r="AB18" s="38"/>
      <c r="AC18" s="38"/>
      <c r="AD18" s="38"/>
      <c r="AE18" s="38"/>
    </row>
    <row r="19" s="2" customFormat="1" ht="12" customHeight="1">
      <c r="A19" s="38"/>
      <c r="B19" s="39"/>
      <c r="C19" s="38"/>
      <c r="D19" s="32" t="s">
        <v>28</v>
      </c>
      <c r="E19" s="38"/>
      <c r="F19" s="38"/>
      <c r="G19" s="38"/>
      <c r="H19" s="38"/>
      <c r="I19" s="32" t="s">
        <v>25</v>
      </c>
      <c r="J19" s="33" t="str">
        <f>'Rekapitulace stavby'!AN13</f>
        <v>Vyplň údaj</v>
      </c>
      <c r="K19" s="38"/>
      <c r="L19" s="55"/>
      <c r="S19" s="38"/>
      <c r="T19" s="38"/>
      <c r="U19" s="38"/>
      <c r="V19" s="38"/>
      <c r="W19" s="38"/>
      <c r="X19" s="38"/>
      <c r="Y19" s="38"/>
      <c r="Z19" s="38"/>
      <c r="AA19" s="38"/>
      <c r="AB19" s="38"/>
      <c r="AC19" s="38"/>
      <c r="AD19" s="38"/>
      <c r="AE19" s="38"/>
    </row>
    <row r="20" s="2" customFormat="1" ht="18" customHeight="1">
      <c r="A20" s="38"/>
      <c r="B20" s="39"/>
      <c r="C20" s="38"/>
      <c r="D20" s="38"/>
      <c r="E20" s="33" t="str">
        <f>'Rekapitulace stavby'!E14</f>
        <v>Vyplň údaj</v>
      </c>
      <c r="F20" s="27"/>
      <c r="G20" s="27"/>
      <c r="H20" s="27"/>
      <c r="I20" s="32" t="s">
        <v>27</v>
      </c>
      <c r="J20" s="33" t="str">
        <f>'Rekapitulace stavby'!AN14</f>
        <v>Vyplň údaj</v>
      </c>
      <c r="K20" s="38"/>
      <c r="L20" s="55"/>
      <c r="S20" s="38"/>
      <c r="T20" s="38"/>
      <c r="U20" s="38"/>
      <c r="V20" s="38"/>
      <c r="W20" s="38"/>
      <c r="X20" s="38"/>
      <c r="Y20" s="38"/>
      <c r="Z20" s="38"/>
      <c r="AA20" s="38"/>
      <c r="AB20" s="38"/>
      <c r="AC20" s="38"/>
      <c r="AD20" s="38"/>
      <c r="AE20" s="38"/>
    </row>
    <row r="21" s="2" customFormat="1" ht="6.96" customHeight="1">
      <c r="A21" s="38"/>
      <c r="B21" s="39"/>
      <c r="C21" s="38"/>
      <c r="D21" s="38"/>
      <c r="E21" s="38"/>
      <c r="F21" s="38"/>
      <c r="G21" s="38"/>
      <c r="H21" s="38"/>
      <c r="I21" s="38"/>
      <c r="J21" s="38"/>
      <c r="K21" s="38"/>
      <c r="L21" s="55"/>
      <c r="S21" s="38"/>
      <c r="T21" s="38"/>
      <c r="U21" s="38"/>
      <c r="V21" s="38"/>
      <c r="W21" s="38"/>
      <c r="X21" s="38"/>
      <c r="Y21" s="38"/>
      <c r="Z21" s="38"/>
      <c r="AA21" s="38"/>
      <c r="AB21" s="38"/>
      <c r="AC21" s="38"/>
      <c r="AD21" s="38"/>
      <c r="AE21" s="38"/>
    </row>
    <row r="22" s="2" customFormat="1" ht="12" customHeight="1">
      <c r="A22" s="38"/>
      <c r="B22" s="39"/>
      <c r="C22" s="38"/>
      <c r="D22" s="32" t="s">
        <v>30</v>
      </c>
      <c r="E22" s="38"/>
      <c r="F22" s="38"/>
      <c r="G22" s="38"/>
      <c r="H22" s="38"/>
      <c r="I22" s="32" t="s">
        <v>25</v>
      </c>
      <c r="J22" s="27" t="str">
        <f>IF('Rekapitulace stavby'!AN16="","",'Rekapitulace stavby'!AN16)</f>
        <v/>
      </c>
      <c r="K22" s="38"/>
      <c r="L22" s="55"/>
      <c r="S22" s="38"/>
      <c r="T22" s="38"/>
      <c r="U22" s="38"/>
      <c r="V22" s="38"/>
      <c r="W22" s="38"/>
      <c r="X22" s="38"/>
      <c r="Y22" s="38"/>
      <c r="Z22" s="38"/>
      <c r="AA22" s="38"/>
      <c r="AB22" s="38"/>
      <c r="AC22" s="38"/>
      <c r="AD22" s="38"/>
      <c r="AE22" s="38"/>
    </row>
    <row r="23" s="2" customFormat="1" ht="18" customHeight="1">
      <c r="A23" s="38"/>
      <c r="B23" s="39"/>
      <c r="C23" s="38"/>
      <c r="D23" s="38"/>
      <c r="E23" s="27" t="str">
        <f>IF('Rekapitulace stavby'!E17="","",'Rekapitulace stavby'!E17)</f>
        <v>PROJEKTSTUDIO EUCZ, s.r.o.</v>
      </c>
      <c r="F23" s="38"/>
      <c r="G23" s="38"/>
      <c r="H23" s="38"/>
      <c r="I23" s="32" t="s">
        <v>27</v>
      </c>
      <c r="J23" s="27" t="str">
        <f>IF('Rekapitulace stavby'!AN17="","",'Rekapitulace stavby'!AN17)</f>
        <v/>
      </c>
      <c r="K23" s="38"/>
      <c r="L23" s="55"/>
      <c r="S23" s="38"/>
      <c r="T23" s="38"/>
      <c r="U23" s="38"/>
      <c r="V23" s="38"/>
      <c r="W23" s="38"/>
      <c r="X23" s="38"/>
      <c r="Y23" s="38"/>
      <c r="Z23" s="38"/>
      <c r="AA23" s="38"/>
      <c r="AB23" s="38"/>
      <c r="AC23" s="38"/>
      <c r="AD23" s="38"/>
      <c r="AE23" s="38"/>
    </row>
    <row r="24" s="2" customFormat="1" ht="6.96" customHeight="1">
      <c r="A24" s="38"/>
      <c r="B24" s="39"/>
      <c r="C24" s="38"/>
      <c r="D24" s="38"/>
      <c r="E24" s="38"/>
      <c r="F24" s="38"/>
      <c r="G24" s="38"/>
      <c r="H24" s="38"/>
      <c r="I24" s="38"/>
      <c r="J24" s="38"/>
      <c r="K24" s="38"/>
      <c r="L24" s="55"/>
      <c r="S24" s="38"/>
      <c r="T24" s="38"/>
      <c r="U24" s="38"/>
      <c r="V24" s="38"/>
      <c r="W24" s="38"/>
      <c r="X24" s="38"/>
      <c r="Y24" s="38"/>
      <c r="Z24" s="38"/>
      <c r="AA24" s="38"/>
      <c r="AB24" s="38"/>
      <c r="AC24" s="38"/>
      <c r="AD24" s="38"/>
      <c r="AE24" s="38"/>
    </row>
    <row r="25" s="2" customFormat="1" ht="12" customHeight="1">
      <c r="A25" s="38"/>
      <c r="B25" s="39"/>
      <c r="C25" s="38"/>
      <c r="D25" s="32" t="s">
        <v>33</v>
      </c>
      <c r="E25" s="38"/>
      <c r="F25" s="38"/>
      <c r="G25" s="38"/>
      <c r="H25" s="38"/>
      <c r="I25" s="32" t="s">
        <v>25</v>
      </c>
      <c r="J25" s="27" t="str">
        <f>IF('Rekapitulace stavby'!AN19="","",'Rekapitulace stavby'!AN19)</f>
        <v/>
      </c>
      <c r="K25" s="38"/>
      <c r="L25" s="55"/>
      <c r="S25" s="38"/>
      <c r="T25" s="38"/>
      <c r="U25" s="38"/>
      <c r="V25" s="38"/>
      <c r="W25" s="38"/>
      <c r="X25" s="38"/>
      <c r="Y25" s="38"/>
      <c r="Z25" s="38"/>
      <c r="AA25" s="38"/>
      <c r="AB25" s="38"/>
      <c r="AC25" s="38"/>
      <c r="AD25" s="38"/>
      <c r="AE25" s="38"/>
    </row>
    <row r="26" s="2" customFormat="1" ht="18" customHeight="1">
      <c r="A26" s="38"/>
      <c r="B26" s="39"/>
      <c r="C26" s="38"/>
      <c r="D26" s="38"/>
      <c r="E26" s="27" t="str">
        <f>IF('Rekapitulace stavby'!E20="","",'Rekapitulace stavby'!E20)</f>
        <v xml:space="preserve"> </v>
      </c>
      <c r="F26" s="38"/>
      <c r="G26" s="38"/>
      <c r="H26" s="38"/>
      <c r="I26" s="32" t="s">
        <v>27</v>
      </c>
      <c r="J26" s="27" t="str">
        <f>IF('Rekapitulace stavby'!AN20="","",'Rekapitulace stavby'!AN20)</f>
        <v/>
      </c>
      <c r="K26" s="38"/>
      <c r="L26" s="55"/>
      <c r="S26" s="38"/>
      <c r="T26" s="38"/>
      <c r="U26" s="38"/>
      <c r="V26" s="38"/>
      <c r="W26" s="38"/>
      <c r="X26" s="38"/>
      <c r="Y26" s="38"/>
      <c r="Z26" s="38"/>
      <c r="AA26" s="38"/>
      <c r="AB26" s="38"/>
      <c r="AC26" s="38"/>
      <c r="AD26" s="38"/>
      <c r="AE26" s="38"/>
    </row>
    <row r="27" s="2" customFormat="1" ht="6.96" customHeight="1">
      <c r="A27" s="38"/>
      <c r="B27" s="39"/>
      <c r="C27" s="38"/>
      <c r="D27" s="38"/>
      <c r="E27" s="38"/>
      <c r="F27" s="38"/>
      <c r="G27" s="38"/>
      <c r="H27" s="38"/>
      <c r="I27" s="38"/>
      <c r="J27" s="38"/>
      <c r="K27" s="38"/>
      <c r="L27" s="55"/>
      <c r="S27" s="38"/>
      <c r="T27" s="38"/>
      <c r="U27" s="38"/>
      <c r="V27" s="38"/>
      <c r="W27" s="38"/>
      <c r="X27" s="38"/>
      <c r="Y27" s="38"/>
      <c r="Z27" s="38"/>
      <c r="AA27" s="38"/>
      <c r="AB27" s="38"/>
      <c r="AC27" s="38"/>
      <c r="AD27" s="38"/>
      <c r="AE27" s="38"/>
    </row>
    <row r="28" s="2" customFormat="1" ht="12" customHeight="1">
      <c r="A28" s="38"/>
      <c r="B28" s="39"/>
      <c r="C28" s="38"/>
      <c r="D28" s="32" t="s">
        <v>35</v>
      </c>
      <c r="E28" s="38"/>
      <c r="F28" s="38"/>
      <c r="G28" s="38"/>
      <c r="H28" s="38"/>
      <c r="I28" s="38"/>
      <c r="J28" s="38"/>
      <c r="K28" s="38"/>
      <c r="L28" s="55"/>
      <c r="S28" s="38"/>
      <c r="T28" s="38"/>
      <c r="U28" s="38"/>
      <c r="V28" s="38"/>
      <c r="W28" s="38"/>
      <c r="X28" s="38"/>
      <c r="Y28" s="38"/>
      <c r="Z28" s="38"/>
      <c r="AA28" s="38"/>
      <c r="AB28" s="38"/>
      <c r="AC28" s="38"/>
      <c r="AD28" s="38"/>
      <c r="AE28" s="38"/>
    </row>
    <row r="29" s="8" customFormat="1" ht="16.5" customHeight="1">
      <c r="A29" s="130"/>
      <c r="B29" s="131"/>
      <c r="C29" s="130"/>
      <c r="D29" s="130"/>
      <c r="E29" s="36" t="s">
        <v>1</v>
      </c>
      <c r="F29" s="36"/>
      <c r="G29" s="36"/>
      <c r="H29" s="36"/>
      <c r="I29" s="130"/>
      <c r="J29" s="130"/>
      <c r="K29" s="130"/>
      <c r="L29" s="132"/>
      <c r="S29" s="130"/>
      <c r="T29" s="130"/>
      <c r="U29" s="130"/>
      <c r="V29" s="130"/>
      <c r="W29" s="130"/>
      <c r="X29" s="130"/>
      <c r="Y29" s="130"/>
      <c r="Z29" s="130"/>
      <c r="AA29" s="130"/>
      <c r="AB29" s="130"/>
      <c r="AC29" s="130"/>
      <c r="AD29" s="130"/>
      <c r="AE29" s="130"/>
    </row>
    <row r="30" s="2" customFormat="1" ht="6.96" customHeight="1">
      <c r="A30" s="38"/>
      <c r="B30" s="39"/>
      <c r="C30" s="38"/>
      <c r="D30" s="38"/>
      <c r="E30" s="38"/>
      <c r="F30" s="38"/>
      <c r="G30" s="38"/>
      <c r="H30" s="38"/>
      <c r="I30" s="38"/>
      <c r="J30" s="38"/>
      <c r="K30" s="38"/>
      <c r="L30" s="55"/>
      <c r="S30" s="38"/>
      <c r="T30" s="38"/>
      <c r="U30" s="38"/>
      <c r="V30" s="38"/>
      <c r="W30" s="38"/>
      <c r="X30" s="38"/>
      <c r="Y30" s="38"/>
      <c r="Z30" s="38"/>
      <c r="AA30" s="38"/>
      <c r="AB30" s="38"/>
      <c r="AC30" s="38"/>
      <c r="AD30" s="38"/>
      <c r="AE30" s="38"/>
    </row>
    <row r="31" s="2" customFormat="1" ht="6.96" customHeight="1">
      <c r="A31" s="38"/>
      <c r="B31" s="39"/>
      <c r="C31" s="38"/>
      <c r="D31" s="90"/>
      <c r="E31" s="90"/>
      <c r="F31" s="90"/>
      <c r="G31" s="90"/>
      <c r="H31" s="90"/>
      <c r="I31" s="90"/>
      <c r="J31" s="90"/>
      <c r="K31" s="90"/>
      <c r="L31" s="55"/>
      <c r="S31" s="38"/>
      <c r="T31" s="38"/>
      <c r="U31" s="38"/>
      <c r="V31" s="38"/>
      <c r="W31" s="38"/>
      <c r="X31" s="38"/>
      <c r="Y31" s="38"/>
      <c r="Z31" s="38"/>
      <c r="AA31" s="38"/>
      <c r="AB31" s="38"/>
      <c r="AC31" s="38"/>
      <c r="AD31" s="38"/>
      <c r="AE31" s="38"/>
    </row>
    <row r="32" s="2" customFormat="1" ht="25.44" customHeight="1">
      <c r="A32" s="38"/>
      <c r="B32" s="39"/>
      <c r="C32" s="38"/>
      <c r="D32" s="133" t="s">
        <v>37</v>
      </c>
      <c r="E32" s="38"/>
      <c r="F32" s="38"/>
      <c r="G32" s="38"/>
      <c r="H32" s="38"/>
      <c r="I32" s="38"/>
      <c r="J32" s="96">
        <f>ROUND(J135, 2)</f>
        <v>0</v>
      </c>
      <c r="K32" s="38"/>
      <c r="L32" s="55"/>
      <c r="S32" s="38"/>
      <c r="T32" s="38"/>
      <c r="U32" s="38"/>
      <c r="V32" s="38"/>
      <c r="W32" s="38"/>
      <c r="X32" s="38"/>
      <c r="Y32" s="38"/>
      <c r="Z32" s="38"/>
      <c r="AA32" s="38"/>
      <c r="AB32" s="38"/>
      <c r="AC32" s="38"/>
      <c r="AD32" s="38"/>
      <c r="AE32" s="38"/>
    </row>
    <row r="33" s="2" customFormat="1" ht="6.96" customHeight="1">
      <c r="A33" s="38"/>
      <c r="B33" s="39"/>
      <c r="C33" s="38"/>
      <c r="D33" s="90"/>
      <c r="E33" s="90"/>
      <c r="F33" s="90"/>
      <c r="G33" s="90"/>
      <c r="H33" s="90"/>
      <c r="I33" s="90"/>
      <c r="J33" s="90"/>
      <c r="K33" s="90"/>
      <c r="L33" s="55"/>
      <c r="S33" s="38"/>
      <c r="T33" s="38"/>
      <c r="U33" s="38"/>
      <c r="V33" s="38"/>
      <c r="W33" s="38"/>
      <c r="X33" s="38"/>
      <c r="Y33" s="38"/>
      <c r="Z33" s="38"/>
      <c r="AA33" s="38"/>
      <c r="AB33" s="38"/>
      <c r="AC33" s="38"/>
      <c r="AD33" s="38"/>
      <c r="AE33" s="38"/>
    </row>
    <row r="34" s="2" customFormat="1" ht="14.4" customHeight="1">
      <c r="A34" s="38"/>
      <c r="B34" s="39"/>
      <c r="C34" s="38"/>
      <c r="D34" s="38"/>
      <c r="E34" s="38"/>
      <c r="F34" s="43" t="s">
        <v>39</v>
      </c>
      <c r="G34" s="38"/>
      <c r="H34" s="38"/>
      <c r="I34" s="43" t="s">
        <v>38</v>
      </c>
      <c r="J34" s="43" t="s">
        <v>40</v>
      </c>
      <c r="K34" s="38"/>
      <c r="L34" s="55"/>
      <c r="S34" s="38"/>
      <c r="T34" s="38"/>
      <c r="U34" s="38"/>
      <c r="V34" s="38"/>
      <c r="W34" s="38"/>
      <c r="X34" s="38"/>
      <c r="Y34" s="38"/>
      <c r="Z34" s="38"/>
      <c r="AA34" s="38"/>
      <c r="AB34" s="38"/>
      <c r="AC34" s="38"/>
      <c r="AD34" s="38"/>
      <c r="AE34" s="38"/>
    </row>
    <row r="35" s="2" customFormat="1" ht="14.4" customHeight="1">
      <c r="A35" s="38"/>
      <c r="B35" s="39"/>
      <c r="C35" s="38"/>
      <c r="D35" s="134" t="s">
        <v>41</v>
      </c>
      <c r="E35" s="32" t="s">
        <v>42</v>
      </c>
      <c r="F35" s="135">
        <f>ROUND((SUM(BE135:BE274)),  2)</f>
        <v>0</v>
      </c>
      <c r="G35" s="38"/>
      <c r="H35" s="38"/>
      <c r="I35" s="136">
        <v>0.20999999999999999</v>
      </c>
      <c r="J35" s="135">
        <f>ROUND(((SUM(BE135:BE274))*I35),  2)</f>
        <v>0</v>
      </c>
      <c r="K35" s="38"/>
      <c r="L35" s="55"/>
      <c r="S35" s="38"/>
      <c r="T35" s="38"/>
      <c r="U35" s="38"/>
      <c r="V35" s="38"/>
      <c r="W35" s="38"/>
      <c r="X35" s="38"/>
      <c r="Y35" s="38"/>
      <c r="Z35" s="38"/>
      <c r="AA35" s="38"/>
      <c r="AB35" s="38"/>
      <c r="AC35" s="38"/>
      <c r="AD35" s="38"/>
      <c r="AE35" s="38"/>
    </row>
    <row r="36" s="2" customFormat="1" ht="14.4" customHeight="1">
      <c r="A36" s="38"/>
      <c r="B36" s="39"/>
      <c r="C36" s="38"/>
      <c r="D36" s="38"/>
      <c r="E36" s="32" t="s">
        <v>43</v>
      </c>
      <c r="F36" s="135">
        <f>ROUND((SUM(BF135:BF274)),  2)</f>
        <v>0</v>
      </c>
      <c r="G36" s="38"/>
      <c r="H36" s="38"/>
      <c r="I36" s="136">
        <v>0.12</v>
      </c>
      <c r="J36" s="135">
        <f>ROUND(((SUM(BF135:BF274))*I36),  2)</f>
        <v>0</v>
      </c>
      <c r="K36" s="38"/>
      <c r="L36" s="55"/>
      <c r="S36" s="38"/>
      <c r="T36" s="38"/>
      <c r="U36" s="38"/>
      <c r="V36" s="38"/>
      <c r="W36" s="38"/>
      <c r="X36" s="38"/>
      <c r="Y36" s="38"/>
      <c r="Z36" s="38"/>
      <c r="AA36" s="38"/>
      <c r="AB36" s="38"/>
      <c r="AC36" s="38"/>
      <c r="AD36" s="38"/>
      <c r="AE36" s="38"/>
    </row>
    <row r="37" hidden="1" s="2" customFormat="1" ht="14.4" customHeight="1">
      <c r="A37" s="38"/>
      <c r="B37" s="39"/>
      <c r="C37" s="38"/>
      <c r="D37" s="38"/>
      <c r="E37" s="32" t="s">
        <v>44</v>
      </c>
      <c r="F37" s="135">
        <f>ROUND((SUM(BG135:BG274)),  2)</f>
        <v>0</v>
      </c>
      <c r="G37" s="38"/>
      <c r="H37" s="38"/>
      <c r="I37" s="136">
        <v>0.20999999999999999</v>
      </c>
      <c r="J37" s="135">
        <f>0</f>
        <v>0</v>
      </c>
      <c r="K37" s="38"/>
      <c r="L37" s="55"/>
      <c r="S37" s="38"/>
      <c r="T37" s="38"/>
      <c r="U37" s="38"/>
      <c r="V37" s="38"/>
      <c r="W37" s="38"/>
      <c r="X37" s="38"/>
      <c r="Y37" s="38"/>
      <c r="Z37" s="38"/>
      <c r="AA37" s="38"/>
      <c r="AB37" s="38"/>
      <c r="AC37" s="38"/>
      <c r="AD37" s="38"/>
      <c r="AE37" s="38"/>
    </row>
    <row r="38" hidden="1" s="2" customFormat="1" ht="14.4" customHeight="1">
      <c r="A38" s="38"/>
      <c r="B38" s="39"/>
      <c r="C38" s="38"/>
      <c r="D38" s="38"/>
      <c r="E38" s="32" t="s">
        <v>45</v>
      </c>
      <c r="F38" s="135">
        <f>ROUND((SUM(BH135:BH274)),  2)</f>
        <v>0</v>
      </c>
      <c r="G38" s="38"/>
      <c r="H38" s="38"/>
      <c r="I38" s="136">
        <v>0.12</v>
      </c>
      <c r="J38" s="135">
        <f>0</f>
        <v>0</v>
      </c>
      <c r="K38" s="38"/>
      <c r="L38" s="55"/>
      <c r="S38" s="38"/>
      <c r="T38" s="38"/>
      <c r="U38" s="38"/>
      <c r="V38" s="38"/>
      <c r="W38" s="38"/>
      <c r="X38" s="38"/>
      <c r="Y38" s="38"/>
      <c r="Z38" s="38"/>
      <c r="AA38" s="38"/>
      <c r="AB38" s="38"/>
      <c r="AC38" s="38"/>
      <c r="AD38" s="38"/>
      <c r="AE38" s="38"/>
    </row>
    <row r="39" hidden="1" s="2" customFormat="1" ht="14.4" customHeight="1">
      <c r="A39" s="38"/>
      <c r="B39" s="39"/>
      <c r="C39" s="38"/>
      <c r="D39" s="38"/>
      <c r="E39" s="32" t="s">
        <v>46</v>
      </c>
      <c r="F39" s="135">
        <f>ROUND((SUM(BI135:BI274)),  2)</f>
        <v>0</v>
      </c>
      <c r="G39" s="38"/>
      <c r="H39" s="38"/>
      <c r="I39" s="136">
        <v>0</v>
      </c>
      <c r="J39" s="135">
        <f>0</f>
        <v>0</v>
      </c>
      <c r="K39" s="38"/>
      <c r="L39" s="55"/>
      <c r="S39" s="38"/>
      <c r="T39" s="38"/>
      <c r="U39" s="38"/>
      <c r="V39" s="38"/>
      <c r="W39" s="38"/>
      <c r="X39" s="38"/>
      <c r="Y39" s="38"/>
      <c r="Z39" s="38"/>
      <c r="AA39" s="38"/>
      <c r="AB39" s="38"/>
      <c r="AC39" s="38"/>
      <c r="AD39" s="38"/>
      <c r="AE39" s="38"/>
    </row>
    <row r="40" s="2" customFormat="1" ht="6.96" customHeight="1">
      <c r="A40" s="38"/>
      <c r="B40" s="39"/>
      <c r="C40" s="38"/>
      <c r="D40" s="38"/>
      <c r="E40" s="38"/>
      <c r="F40" s="38"/>
      <c r="G40" s="38"/>
      <c r="H40" s="38"/>
      <c r="I40" s="38"/>
      <c r="J40" s="38"/>
      <c r="K40" s="38"/>
      <c r="L40" s="55"/>
      <c r="S40" s="38"/>
      <c r="T40" s="38"/>
      <c r="U40" s="38"/>
      <c r="V40" s="38"/>
      <c r="W40" s="38"/>
      <c r="X40" s="38"/>
      <c r="Y40" s="38"/>
      <c r="Z40" s="38"/>
      <c r="AA40" s="38"/>
      <c r="AB40" s="38"/>
      <c r="AC40" s="38"/>
      <c r="AD40" s="38"/>
      <c r="AE40" s="38"/>
    </row>
    <row r="41" s="2" customFormat="1" ht="25.44" customHeight="1">
      <c r="A41" s="38"/>
      <c r="B41" s="39"/>
      <c r="C41" s="137"/>
      <c r="D41" s="138" t="s">
        <v>47</v>
      </c>
      <c r="E41" s="81"/>
      <c r="F41" s="81"/>
      <c r="G41" s="139" t="s">
        <v>48</v>
      </c>
      <c r="H41" s="140" t="s">
        <v>49</v>
      </c>
      <c r="I41" s="81"/>
      <c r="J41" s="141">
        <f>SUM(J32:J39)</f>
        <v>0</v>
      </c>
      <c r="K41" s="142"/>
      <c r="L41" s="55"/>
      <c r="S41" s="38"/>
      <c r="T41" s="38"/>
      <c r="U41" s="38"/>
      <c r="V41" s="38"/>
      <c r="W41" s="38"/>
      <c r="X41" s="38"/>
      <c r="Y41" s="38"/>
      <c r="Z41" s="38"/>
      <c r="AA41" s="38"/>
      <c r="AB41" s="38"/>
      <c r="AC41" s="38"/>
      <c r="AD41" s="38"/>
      <c r="AE41" s="38"/>
    </row>
    <row r="42" s="2" customFormat="1" ht="14.4" customHeight="1">
      <c r="A42" s="38"/>
      <c r="B42" s="39"/>
      <c r="C42" s="38"/>
      <c r="D42" s="38"/>
      <c r="E42" s="38"/>
      <c r="F42" s="38"/>
      <c r="G42" s="38"/>
      <c r="H42" s="38"/>
      <c r="I42" s="38"/>
      <c r="J42" s="38"/>
      <c r="K42" s="38"/>
      <c r="L42" s="55"/>
      <c r="S42" s="38"/>
      <c r="T42" s="38"/>
      <c r="U42" s="38"/>
      <c r="V42" s="38"/>
      <c r="W42" s="38"/>
      <c r="X42" s="38"/>
      <c r="Y42" s="38"/>
      <c r="Z42" s="38"/>
      <c r="AA42" s="38"/>
      <c r="AB42" s="38"/>
      <c r="AC42" s="38"/>
      <c r="AD42" s="38"/>
      <c r="AE42" s="38"/>
    </row>
    <row r="43" s="1" customFormat="1" ht="14.4" customHeight="1">
      <c r="B43" s="22"/>
      <c r="L43" s="22"/>
    </row>
    <row r="44" s="1" customFormat="1" ht="14.4" customHeight="1">
      <c r="B44" s="22"/>
      <c r="L44" s="22"/>
    </row>
    <row r="45" s="1" customFormat="1" ht="14.4" customHeight="1">
      <c r="B45" s="22"/>
      <c r="L45" s="22"/>
    </row>
    <row r="46" s="1" customFormat="1" ht="14.4" customHeight="1">
      <c r="B46" s="22"/>
      <c r="L46" s="22"/>
    </row>
    <row r="47" s="1" customFormat="1" ht="14.4" customHeight="1">
      <c r="B47" s="22"/>
      <c r="L47" s="22"/>
    </row>
    <row r="48" s="1" customFormat="1" ht="14.4" customHeight="1">
      <c r="B48" s="22"/>
      <c r="L48" s="22"/>
    </row>
    <row r="49" s="1" customFormat="1" ht="14.4" customHeight="1">
      <c r="B49" s="22"/>
      <c r="L49" s="22"/>
    </row>
    <row r="50" s="2" customFormat="1" ht="14.4" customHeight="1">
      <c r="B50" s="55"/>
      <c r="D50" s="56" t="s">
        <v>50</v>
      </c>
      <c r="E50" s="57"/>
      <c r="F50" s="57"/>
      <c r="G50" s="56" t="s">
        <v>51</v>
      </c>
      <c r="H50" s="57"/>
      <c r="I50" s="57"/>
      <c r="J50" s="57"/>
      <c r="K50" s="57"/>
      <c r="L50" s="55"/>
    </row>
    <row r="51">
      <c r="B51" s="22"/>
      <c r="L51" s="22"/>
    </row>
    <row r="52">
      <c r="B52" s="22"/>
      <c r="L52" s="22"/>
    </row>
    <row r="53">
      <c r="B53" s="22"/>
      <c r="L53" s="22"/>
    </row>
    <row r="54">
      <c r="B54" s="22"/>
      <c r="L54" s="22"/>
    </row>
    <row r="55">
      <c r="B55" s="22"/>
      <c r="L55" s="22"/>
    </row>
    <row r="56">
      <c r="B56" s="22"/>
      <c r="L56" s="22"/>
    </row>
    <row r="57">
      <c r="B57" s="22"/>
      <c r="L57" s="22"/>
    </row>
    <row r="58">
      <c r="B58" s="22"/>
      <c r="L58" s="22"/>
    </row>
    <row r="59">
      <c r="B59" s="22"/>
      <c r="L59" s="22"/>
    </row>
    <row r="60">
      <c r="B60" s="22"/>
      <c r="L60" s="22"/>
    </row>
    <row r="61" s="2" customFormat="1">
      <c r="A61" s="38"/>
      <c r="B61" s="39"/>
      <c r="C61" s="38"/>
      <c r="D61" s="58" t="s">
        <v>52</v>
      </c>
      <c r="E61" s="41"/>
      <c r="F61" s="143" t="s">
        <v>53</v>
      </c>
      <c r="G61" s="58" t="s">
        <v>52</v>
      </c>
      <c r="H61" s="41"/>
      <c r="I61" s="41"/>
      <c r="J61" s="144" t="s">
        <v>53</v>
      </c>
      <c r="K61" s="41"/>
      <c r="L61" s="55"/>
      <c r="S61" s="38"/>
      <c r="T61" s="38"/>
      <c r="U61" s="38"/>
      <c r="V61" s="38"/>
      <c r="W61" s="38"/>
      <c r="X61" s="38"/>
      <c r="Y61" s="38"/>
      <c r="Z61" s="38"/>
      <c r="AA61" s="38"/>
      <c r="AB61" s="38"/>
      <c r="AC61" s="38"/>
      <c r="AD61" s="38"/>
      <c r="AE61" s="38"/>
    </row>
    <row r="62">
      <c r="B62" s="22"/>
      <c r="L62" s="22"/>
    </row>
    <row r="63">
      <c r="B63" s="22"/>
      <c r="L63" s="22"/>
    </row>
    <row r="64">
      <c r="B64" s="22"/>
      <c r="L64" s="22"/>
    </row>
    <row r="65" s="2" customFormat="1">
      <c r="A65" s="38"/>
      <c r="B65" s="39"/>
      <c r="C65" s="38"/>
      <c r="D65" s="56" t="s">
        <v>54</v>
      </c>
      <c r="E65" s="59"/>
      <c r="F65" s="59"/>
      <c r="G65" s="56" t="s">
        <v>55</v>
      </c>
      <c r="H65" s="59"/>
      <c r="I65" s="59"/>
      <c r="J65" s="59"/>
      <c r="K65" s="59"/>
      <c r="L65" s="55"/>
      <c r="S65" s="38"/>
      <c r="T65" s="38"/>
      <c r="U65" s="38"/>
      <c r="V65" s="38"/>
      <c r="W65" s="38"/>
      <c r="X65" s="38"/>
      <c r="Y65" s="38"/>
      <c r="Z65" s="38"/>
      <c r="AA65" s="38"/>
      <c r="AB65" s="38"/>
      <c r="AC65" s="38"/>
      <c r="AD65" s="38"/>
      <c r="AE65" s="38"/>
    </row>
    <row r="66">
      <c r="B66" s="22"/>
      <c r="L66" s="22"/>
    </row>
    <row r="67">
      <c r="B67" s="22"/>
      <c r="L67" s="22"/>
    </row>
    <row r="68">
      <c r="B68" s="22"/>
      <c r="L68" s="22"/>
    </row>
    <row r="69">
      <c r="B69" s="22"/>
      <c r="L69" s="22"/>
    </row>
    <row r="70">
      <c r="B70" s="22"/>
      <c r="L70" s="22"/>
    </row>
    <row r="71">
      <c r="B71" s="22"/>
      <c r="L71" s="22"/>
    </row>
    <row r="72">
      <c r="B72" s="22"/>
      <c r="L72" s="22"/>
    </row>
    <row r="73">
      <c r="B73" s="22"/>
      <c r="L73" s="22"/>
    </row>
    <row r="74">
      <c r="B74" s="22"/>
      <c r="L74" s="22"/>
    </row>
    <row r="75">
      <c r="B75" s="22"/>
      <c r="L75" s="22"/>
    </row>
    <row r="76" s="2" customFormat="1">
      <c r="A76" s="38"/>
      <c r="B76" s="39"/>
      <c r="C76" s="38"/>
      <c r="D76" s="58" t="s">
        <v>52</v>
      </c>
      <c r="E76" s="41"/>
      <c r="F76" s="143" t="s">
        <v>53</v>
      </c>
      <c r="G76" s="58" t="s">
        <v>52</v>
      </c>
      <c r="H76" s="41"/>
      <c r="I76" s="41"/>
      <c r="J76" s="144" t="s">
        <v>53</v>
      </c>
      <c r="K76" s="41"/>
      <c r="L76" s="55"/>
      <c r="S76" s="38"/>
      <c r="T76" s="38"/>
      <c r="U76" s="38"/>
      <c r="V76" s="38"/>
      <c r="W76" s="38"/>
      <c r="X76" s="38"/>
      <c r="Y76" s="38"/>
      <c r="Z76" s="38"/>
      <c r="AA76" s="38"/>
      <c r="AB76" s="38"/>
      <c r="AC76" s="38"/>
      <c r="AD76" s="38"/>
      <c r="AE76" s="38"/>
    </row>
    <row r="77" s="2" customFormat="1" ht="14.4" customHeight="1">
      <c r="A77" s="38"/>
      <c r="B77" s="60"/>
      <c r="C77" s="61"/>
      <c r="D77" s="61"/>
      <c r="E77" s="61"/>
      <c r="F77" s="61"/>
      <c r="G77" s="61"/>
      <c r="H77" s="61"/>
      <c r="I77" s="61"/>
      <c r="J77" s="61"/>
      <c r="K77" s="61"/>
      <c r="L77" s="55"/>
      <c r="S77" s="38"/>
      <c r="T77" s="38"/>
      <c r="U77" s="38"/>
      <c r="V77" s="38"/>
      <c r="W77" s="38"/>
      <c r="X77" s="38"/>
      <c r="Y77" s="38"/>
      <c r="Z77" s="38"/>
      <c r="AA77" s="38"/>
      <c r="AB77" s="38"/>
      <c r="AC77" s="38"/>
      <c r="AD77" s="38"/>
      <c r="AE77" s="38"/>
    </row>
    <row r="81" s="2" customFormat="1" ht="6.96" customHeight="1">
      <c r="A81" s="38"/>
      <c r="B81" s="62"/>
      <c r="C81" s="63"/>
      <c r="D81" s="63"/>
      <c r="E81" s="63"/>
      <c r="F81" s="63"/>
      <c r="G81" s="63"/>
      <c r="H81" s="63"/>
      <c r="I81" s="63"/>
      <c r="J81" s="63"/>
      <c r="K81" s="63"/>
      <c r="L81" s="55"/>
      <c r="S81" s="38"/>
      <c r="T81" s="38"/>
      <c r="U81" s="38"/>
      <c r="V81" s="38"/>
      <c r="W81" s="38"/>
      <c r="X81" s="38"/>
      <c r="Y81" s="38"/>
      <c r="Z81" s="38"/>
      <c r="AA81" s="38"/>
      <c r="AB81" s="38"/>
      <c r="AC81" s="38"/>
      <c r="AD81" s="38"/>
      <c r="AE81" s="38"/>
    </row>
    <row r="82" s="2" customFormat="1" ht="24.96" customHeight="1">
      <c r="A82" s="38"/>
      <c r="B82" s="39"/>
      <c r="C82" s="23" t="s">
        <v>121</v>
      </c>
      <c r="D82" s="38"/>
      <c r="E82" s="38"/>
      <c r="F82" s="38"/>
      <c r="G82" s="38"/>
      <c r="H82" s="38"/>
      <c r="I82" s="38"/>
      <c r="J82" s="38"/>
      <c r="K82" s="38"/>
      <c r="L82" s="55"/>
      <c r="S82" s="38"/>
      <c r="T82" s="38"/>
      <c r="U82" s="38"/>
      <c r="V82" s="38"/>
      <c r="W82" s="38"/>
      <c r="X82" s="38"/>
      <c r="Y82" s="38"/>
      <c r="Z82" s="38"/>
      <c r="AA82" s="38"/>
      <c r="AB82" s="38"/>
      <c r="AC82" s="38"/>
      <c r="AD82" s="38"/>
      <c r="AE82" s="38"/>
    </row>
    <row r="83" s="2" customFormat="1" ht="6.96" customHeight="1">
      <c r="A83" s="38"/>
      <c r="B83" s="39"/>
      <c r="C83" s="38"/>
      <c r="D83" s="38"/>
      <c r="E83" s="38"/>
      <c r="F83" s="38"/>
      <c r="G83" s="38"/>
      <c r="H83" s="38"/>
      <c r="I83" s="38"/>
      <c r="J83" s="38"/>
      <c r="K83" s="38"/>
      <c r="L83" s="55"/>
      <c r="S83" s="38"/>
      <c r="T83" s="38"/>
      <c r="U83" s="38"/>
      <c r="V83" s="38"/>
      <c r="W83" s="38"/>
      <c r="X83" s="38"/>
      <c r="Y83" s="38"/>
      <c r="Z83" s="38"/>
      <c r="AA83" s="38"/>
      <c r="AB83" s="38"/>
      <c r="AC83" s="38"/>
      <c r="AD83" s="38"/>
      <c r="AE83" s="38"/>
    </row>
    <row r="84" s="2" customFormat="1" ht="12" customHeight="1">
      <c r="A84" s="38"/>
      <c r="B84" s="39"/>
      <c r="C84" s="32" t="s">
        <v>16</v>
      </c>
      <c r="D84" s="38"/>
      <c r="E84" s="38"/>
      <c r="F84" s="38"/>
      <c r="G84" s="38"/>
      <c r="H84" s="38"/>
      <c r="I84" s="38"/>
      <c r="J84" s="38"/>
      <c r="K84" s="38"/>
      <c r="L84" s="55"/>
      <c r="S84" s="38"/>
      <c r="T84" s="38"/>
      <c r="U84" s="38"/>
      <c r="V84" s="38"/>
      <c r="W84" s="38"/>
      <c r="X84" s="38"/>
      <c r="Y84" s="38"/>
      <c r="Z84" s="38"/>
      <c r="AA84" s="38"/>
      <c r="AB84" s="38"/>
      <c r="AC84" s="38"/>
      <c r="AD84" s="38"/>
      <c r="AE84" s="38"/>
    </row>
    <row r="85" s="2" customFormat="1" ht="16.5" customHeight="1">
      <c r="A85" s="38"/>
      <c r="B85" s="39"/>
      <c r="C85" s="38"/>
      <c r="D85" s="38"/>
      <c r="E85" s="129" t="str">
        <f>E7</f>
        <v>ESTETIZACE ZASTÁVKY KAROLINA II</v>
      </c>
      <c r="F85" s="32"/>
      <c r="G85" s="32"/>
      <c r="H85" s="32"/>
      <c r="I85" s="38"/>
      <c r="J85" s="38"/>
      <c r="K85" s="38"/>
      <c r="L85" s="55"/>
      <c r="S85" s="38"/>
      <c r="T85" s="38"/>
      <c r="U85" s="38"/>
      <c r="V85" s="38"/>
      <c r="W85" s="38"/>
      <c r="X85" s="38"/>
      <c r="Y85" s="38"/>
      <c r="Z85" s="38"/>
      <c r="AA85" s="38"/>
      <c r="AB85" s="38"/>
      <c r="AC85" s="38"/>
      <c r="AD85" s="38"/>
      <c r="AE85" s="38"/>
    </row>
    <row r="86" s="1" customFormat="1" ht="12" customHeight="1">
      <c r="B86" s="22"/>
      <c r="C86" s="32" t="s">
        <v>119</v>
      </c>
      <c r="L86" s="22"/>
    </row>
    <row r="87" s="2" customFormat="1" ht="16.5" customHeight="1">
      <c r="A87" s="38"/>
      <c r="B87" s="39"/>
      <c r="C87" s="38"/>
      <c r="D87" s="38"/>
      <c r="E87" s="129" t="s">
        <v>856</v>
      </c>
      <c r="F87" s="38"/>
      <c r="G87" s="38"/>
      <c r="H87" s="38"/>
      <c r="I87" s="38"/>
      <c r="J87" s="38"/>
      <c r="K87" s="38"/>
      <c r="L87" s="55"/>
      <c r="S87" s="38"/>
      <c r="T87" s="38"/>
      <c r="U87" s="38"/>
      <c r="V87" s="38"/>
      <c r="W87" s="38"/>
      <c r="X87" s="38"/>
      <c r="Y87" s="38"/>
      <c r="Z87" s="38"/>
      <c r="AA87" s="38"/>
      <c r="AB87" s="38"/>
      <c r="AC87" s="38"/>
      <c r="AD87" s="38"/>
      <c r="AE87" s="38"/>
    </row>
    <row r="88" s="2" customFormat="1" ht="12" customHeight="1">
      <c r="A88" s="38"/>
      <c r="B88" s="39"/>
      <c r="C88" s="32" t="s">
        <v>857</v>
      </c>
      <c r="D88" s="38"/>
      <c r="E88" s="38"/>
      <c r="F88" s="38"/>
      <c r="G88" s="38"/>
      <c r="H88" s="38"/>
      <c r="I88" s="38"/>
      <c r="J88" s="38"/>
      <c r="K88" s="38"/>
      <c r="L88" s="55"/>
      <c r="S88" s="38"/>
      <c r="T88" s="38"/>
      <c r="U88" s="38"/>
      <c r="V88" s="38"/>
      <c r="W88" s="38"/>
      <c r="X88" s="38"/>
      <c r="Y88" s="38"/>
      <c r="Z88" s="38"/>
      <c r="AA88" s="38"/>
      <c r="AB88" s="38"/>
      <c r="AC88" s="38"/>
      <c r="AD88" s="38"/>
      <c r="AE88" s="38"/>
    </row>
    <row r="89" s="2" customFormat="1" ht="16.5" customHeight="1">
      <c r="A89" s="38"/>
      <c r="B89" s="39"/>
      <c r="C89" s="38"/>
      <c r="D89" s="38"/>
      <c r="E89" s="67" t="str">
        <f>E11</f>
        <v>701a - Rozváděč a napájení</v>
      </c>
      <c r="F89" s="38"/>
      <c r="G89" s="38"/>
      <c r="H89" s="38"/>
      <c r="I89" s="38"/>
      <c r="J89" s="38"/>
      <c r="K89" s="38"/>
      <c r="L89" s="55"/>
      <c r="S89" s="38"/>
      <c r="T89" s="38"/>
      <c r="U89" s="38"/>
      <c r="V89" s="38"/>
      <c r="W89" s="38"/>
      <c r="X89" s="38"/>
      <c r="Y89" s="38"/>
      <c r="Z89" s="38"/>
      <c r="AA89" s="38"/>
      <c r="AB89" s="38"/>
      <c r="AC89" s="38"/>
      <c r="AD89" s="38"/>
      <c r="AE89" s="38"/>
    </row>
    <row r="90" s="2" customFormat="1" ht="6.96" customHeight="1">
      <c r="A90" s="38"/>
      <c r="B90" s="39"/>
      <c r="C90" s="38"/>
      <c r="D90" s="38"/>
      <c r="E90" s="38"/>
      <c r="F90" s="38"/>
      <c r="G90" s="38"/>
      <c r="H90" s="38"/>
      <c r="I90" s="38"/>
      <c r="J90" s="38"/>
      <c r="K90" s="38"/>
      <c r="L90" s="55"/>
      <c r="S90" s="38"/>
      <c r="T90" s="38"/>
      <c r="U90" s="38"/>
      <c r="V90" s="38"/>
      <c r="W90" s="38"/>
      <c r="X90" s="38"/>
      <c r="Y90" s="38"/>
      <c r="Z90" s="38"/>
      <c r="AA90" s="38"/>
      <c r="AB90" s="38"/>
      <c r="AC90" s="38"/>
      <c r="AD90" s="38"/>
      <c r="AE90" s="38"/>
    </row>
    <row r="91" s="2" customFormat="1" ht="12" customHeight="1">
      <c r="A91" s="38"/>
      <c r="B91" s="39"/>
      <c r="C91" s="32" t="s">
        <v>20</v>
      </c>
      <c r="D91" s="38"/>
      <c r="E91" s="38"/>
      <c r="F91" s="27" t="str">
        <f>F14</f>
        <v xml:space="preserve"> </v>
      </c>
      <c r="G91" s="38"/>
      <c r="H91" s="38"/>
      <c r="I91" s="32" t="s">
        <v>22</v>
      </c>
      <c r="J91" s="69" t="str">
        <f>IF(J14="","",J14)</f>
        <v>31. 12. 2023</v>
      </c>
      <c r="K91" s="38"/>
      <c r="L91" s="55"/>
      <c r="S91" s="38"/>
      <c r="T91" s="38"/>
      <c r="U91" s="38"/>
      <c r="V91" s="38"/>
      <c r="W91" s="38"/>
      <c r="X91" s="38"/>
      <c r="Y91" s="38"/>
      <c r="Z91" s="38"/>
      <c r="AA91" s="38"/>
      <c r="AB91" s="38"/>
      <c r="AC91" s="38"/>
      <c r="AD91" s="38"/>
      <c r="AE91" s="38"/>
    </row>
    <row r="92" s="2" customFormat="1" ht="6.96" customHeight="1">
      <c r="A92" s="38"/>
      <c r="B92" s="39"/>
      <c r="C92" s="38"/>
      <c r="D92" s="38"/>
      <c r="E92" s="38"/>
      <c r="F92" s="38"/>
      <c r="G92" s="38"/>
      <c r="H92" s="38"/>
      <c r="I92" s="38"/>
      <c r="J92" s="38"/>
      <c r="K92" s="38"/>
      <c r="L92" s="55"/>
      <c r="S92" s="38"/>
      <c r="T92" s="38"/>
      <c r="U92" s="38"/>
      <c r="V92" s="38"/>
      <c r="W92" s="38"/>
      <c r="X92" s="38"/>
      <c r="Y92" s="38"/>
      <c r="Z92" s="38"/>
      <c r="AA92" s="38"/>
      <c r="AB92" s="38"/>
      <c r="AC92" s="38"/>
      <c r="AD92" s="38"/>
      <c r="AE92" s="38"/>
    </row>
    <row r="93" s="2" customFormat="1" ht="25.65" customHeight="1">
      <c r="A93" s="38"/>
      <c r="B93" s="39"/>
      <c r="C93" s="32" t="s">
        <v>24</v>
      </c>
      <c r="D93" s="38"/>
      <c r="E93" s="38"/>
      <c r="F93" s="27" t="str">
        <f>E17</f>
        <v xml:space="preserve">DOPRAVNÍ PODNIK OSTRAVA a.s. </v>
      </c>
      <c r="G93" s="38"/>
      <c r="H93" s="38"/>
      <c r="I93" s="32" t="s">
        <v>30</v>
      </c>
      <c r="J93" s="36" t="str">
        <f>E23</f>
        <v>PROJEKTSTUDIO EUCZ, s.r.o.</v>
      </c>
      <c r="K93" s="38"/>
      <c r="L93" s="55"/>
      <c r="S93" s="38"/>
      <c r="T93" s="38"/>
      <c r="U93" s="38"/>
      <c r="V93" s="38"/>
      <c r="W93" s="38"/>
      <c r="X93" s="38"/>
      <c r="Y93" s="38"/>
      <c r="Z93" s="38"/>
      <c r="AA93" s="38"/>
      <c r="AB93" s="38"/>
      <c r="AC93" s="38"/>
      <c r="AD93" s="38"/>
      <c r="AE93" s="38"/>
    </row>
    <row r="94" s="2" customFormat="1" ht="15.15" customHeight="1">
      <c r="A94" s="38"/>
      <c r="B94" s="39"/>
      <c r="C94" s="32" t="s">
        <v>28</v>
      </c>
      <c r="D94" s="38"/>
      <c r="E94" s="38"/>
      <c r="F94" s="27" t="str">
        <f>IF(E20="","",E20)</f>
        <v>Vyplň údaj</v>
      </c>
      <c r="G94" s="38"/>
      <c r="H94" s="38"/>
      <c r="I94" s="32" t="s">
        <v>33</v>
      </c>
      <c r="J94" s="36" t="str">
        <f>E26</f>
        <v xml:space="preserve"> </v>
      </c>
      <c r="K94" s="38"/>
      <c r="L94" s="55"/>
      <c r="S94" s="38"/>
      <c r="T94" s="38"/>
      <c r="U94" s="38"/>
      <c r="V94" s="38"/>
      <c r="W94" s="38"/>
      <c r="X94" s="38"/>
      <c r="Y94" s="38"/>
      <c r="Z94" s="38"/>
      <c r="AA94" s="38"/>
      <c r="AB94" s="38"/>
      <c r="AC94" s="38"/>
      <c r="AD94" s="38"/>
      <c r="AE94" s="38"/>
    </row>
    <row r="95" s="2" customFormat="1" ht="10.32" customHeight="1">
      <c r="A95" s="38"/>
      <c r="B95" s="39"/>
      <c r="C95" s="38"/>
      <c r="D95" s="38"/>
      <c r="E95" s="38"/>
      <c r="F95" s="38"/>
      <c r="G95" s="38"/>
      <c r="H95" s="38"/>
      <c r="I95" s="38"/>
      <c r="J95" s="38"/>
      <c r="K95" s="38"/>
      <c r="L95" s="55"/>
      <c r="S95" s="38"/>
      <c r="T95" s="38"/>
      <c r="U95" s="38"/>
      <c r="V95" s="38"/>
      <c r="W95" s="38"/>
      <c r="X95" s="38"/>
      <c r="Y95" s="38"/>
      <c r="Z95" s="38"/>
      <c r="AA95" s="38"/>
      <c r="AB95" s="38"/>
      <c r="AC95" s="38"/>
      <c r="AD95" s="38"/>
      <c r="AE95" s="38"/>
    </row>
    <row r="96" s="2" customFormat="1" ht="29.28" customHeight="1">
      <c r="A96" s="38"/>
      <c r="B96" s="39"/>
      <c r="C96" s="145" t="s">
        <v>122</v>
      </c>
      <c r="D96" s="137"/>
      <c r="E96" s="137"/>
      <c r="F96" s="137"/>
      <c r="G96" s="137"/>
      <c r="H96" s="137"/>
      <c r="I96" s="137"/>
      <c r="J96" s="146" t="s">
        <v>123</v>
      </c>
      <c r="K96" s="137"/>
      <c r="L96" s="55"/>
      <c r="S96" s="38"/>
      <c r="T96" s="38"/>
      <c r="U96" s="38"/>
      <c r="V96" s="38"/>
      <c r="W96" s="38"/>
      <c r="X96" s="38"/>
      <c r="Y96" s="38"/>
      <c r="Z96" s="38"/>
      <c r="AA96" s="38"/>
      <c r="AB96" s="38"/>
      <c r="AC96" s="38"/>
      <c r="AD96" s="38"/>
      <c r="AE96" s="38"/>
    </row>
    <row r="97" s="2" customFormat="1" ht="10.32" customHeight="1">
      <c r="A97" s="38"/>
      <c r="B97" s="39"/>
      <c r="C97" s="38"/>
      <c r="D97" s="38"/>
      <c r="E97" s="38"/>
      <c r="F97" s="38"/>
      <c r="G97" s="38"/>
      <c r="H97" s="38"/>
      <c r="I97" s="38"/>
      <c r="J97" s="38"/>
      <c r="K97" s="38"/>
      <c r="L97" s="55"/>
      <c r="S97" s="38"/>
      <c r="T97" s="38"/>
      <c r="U97" s="38"/>
      <c r="V97" s="38"/>
      <c r="W97" s="38"/>
      <c r="X97" s="38"/>
      <c r="Y97" s="38"/>
      <c r="Z97" s="38"/>
      <c r="AA97" s="38"/>
      <c r="AB97" s="38"/>
      <c r="AC97" s="38"/>
      <c r="AD97" s="38"/>
      <c r="AE97" s="38"/>
    </row>
    <row r="98" s="2" customFormat="1" ht="22.8" customHeight="1">
      <c r="A98" s="38"/>
      <c r="B98" s="39"/>
      <c r="C98" s="147" t="s">
        <v>124</v>
      </c>
      <c r="D98" s="38"/>
      <c r="E98" s="38"/>
      <c r="F98" s="38"/>
      <c r="G98" s="38"/>
      <c r="H98" s="38"/>
      <c r="I98" s="38"/>
      <c r="J98" s="96">
        <f>J135</f>
        <v>0</v>
      </c>
      <c r="K98" s="38"/>
      <c r="L98" s="55"/>
      <c r="S98" s="38"/>
      <c r="T98" s="38"/>
      <c r="U98" s="38"/>
      <c r="V98" s="38"/>
      <c r="W98" s="38"/>
      <c r="X98" s="38"/>
      <c r="Y98" s="38"/>
      <c r="Z98" s="38"/>
      <c r="AA98" s="38"/>
      <c r="AB98" s="38"/>
      <c r="AC98" s="38"/>
      <c r="AD98" s="38"/>
      <c r="AE98" s="38"/>
      <c r="AU98" s="19" t="s">
        <v>125</v>
      </c>
    </row>
    <row r="99" s="9" customFormat="1" ht="24.96" customHeight="1">
      <c r="A99" s="9"/>
      <c r="B99" s="148"/>
      <c r="C99" s="9"/>
      <c r="D99" s="149" t="s">
        <v>126</v>
      </c>
      <c r="E99" s="150"/>
      <c r="F99" s="150"/>
      <c r="G99" s="150"/>
      <c r="H99" s="150"/>
      <c r="I99" s="150"/>
      <c r="J99" s="151">
        <f>J136</f>
        <v>0</v>
      </c>
      <c r="K99" s="9"/>
      <c r="L99" s="148"/>
      <c r="S99" s="9"/>
      <c r="T99" s="9"/>
      <c r="U99" s="9"/>
      <c r="V99" s="9"/>
      <c r="W99" s="9"/>
      <c r="X99" s="9"/>
      <c r="Y99" s="9"/>
      <c r="Z99" s="9"/>
      <c r="AA99" s="9"/>
      <c r="AB99" s="9"/>
      <c r="AC99" s="9"/>
      <c r="AD99" s="9"/>
      <c r="AE99" s="9"/>
    </row>
    <row r="100" s="10" customFormat="1" ht="19.92" customHeight="1">
      <c r="A100" s="10"/>
      <c r="B100" s="152"/>
      <c r="C100" s="10"/>
      <c r="D100" s="153" t="s">
        <v>129</v>
      </c>
      <c r="E100" s="154"/>
      <c r="F100" s="154"/>
      <c r="G100" s="154"/>
      <c r="H100" s="154"/>
      <c r="I100" s="154"/>
      <c r="J100" s="155">
        <f>J137</f>
        <v>0</v>
      </c>
      <c r="K100" s="10"/>
      <c r="L100" s="152"/>
      <c r="S100" s="10"/>
      <c r="T100" s="10"/>
      <c r="U100" s="10"/>
      <c r="V100" s="10"/>
      <c r="W100" s="10"/>
      <c r="X100" s="10"/>
      <c r="Y100" s="10"/>
      <c r="Z100" s="10"/>
      <c r="AA100" s="10"/>
      <c r="AB100" s="10"/>
      <c r="AC100" s="10"/>
      <c r="AD100" s="10"/>
      <c r="AE100" s="10"/>
    </row>
    <row r="101" s="9" customFormat="1" ht="24.96" customHeight="1">
      <c r="A101" s="9"/>
      <c r="B101" s="148"/>
      <c r="C101" s="9"/>
      <c r="D101" s="149" t="s">
        <v>736</v>
      </c>
      <c r="E101" s="150"/>
      <c r="F101" s="150"/>
      <c r="G101" s="150"/>
      <c r="H101" s="150"/>
      <c r="I101" s="150"/>
      <c r="J101" s="151">
        <f>J142</f>
        <v>0</v>
      </c>
      <c r="K101" s="9"/>
      <c r="L101" s="148"/>
      <c r="S101" s="9"/>
      <c r="T101" s="9"/>
      <c r="U101" s="9"/>
      <c r="V101" s="9"/>
      <c r="W101" s="9"/>
      <c r="X101" s="9"/>
      <c r="Y101" s="9"/>
      <c r="Z101" s="9"/>
      <c r="AA101" s="9"/>
      <c r="AB101" s="9"/>
      <c r="AC101" s="9"/>
      <c r="AD101" s="9"/>
      <c r="AE101" s="9"/>
    </row>
    <row r="102" s="10" customFormat="1" ht="19.92" customHeight="1">
      <c r="A102" s="10"/>
      <c r="B102" s="152"/>
      <c r="C102" s="10"/>
      <c r="D102" s="153" t="s">
        <v>1046</v>
      </c>
      <c r="E102" s="154"/>
      <c r="F102" s="154"/>
      <c r="G102" s="154"/>
      <c r="H102" s="154"/>
      <c r="I102" s="154"/>
      <c r="J102" s="155">
        <f>J143</f>
        <v>0</v>
      </c>
      <c r="K102" s="10"/>
      <c r="L102" s="152"/>
      <c r="S102" s="10"/>
      <c r="T102" s="10"/>
      <c r="U102" s="10"/>
      <c r="V102" s="10"/>
      <c r="W102" s="10"/>
      <c r="X102" s="10"/>
      <c r="Y102" s="10"/>
      <c r="Z102" s="10"/>
      <c r="AA102" s="10"/>
      <c r="AB102" s="10"/>
      <c r="AC102" s="10"/>
      <c r="AD102" s="10"/>
      <c r="AE102" s="10"/>
    </row>
    <row r="103" s="10" customFormat="1" ht="19.92" customHeight="1">
      <c r="A103" s="10"/>
      <c r="B103" s="152"/>
      <c r="C103" s="10"/>
      <c r="D103" s="153" t="s">
        <v>1047</v>
      </c>
      <c r="E103" s="154"/>
      <c r="F103" s="154"/>
      <c r="G103" s="154"/>
      <c r="H103" s="154"/>
      <c r="I103" s="154"/>
      <c r="J103" s="155">
        <f>J200</f>
        <v>0</v>
      </c>
      <c r="K103" s="10"/>
      <c r="L103" s="152"/>
      <c r="S103" s="10"/>
      <c r="T103" s="10"/>
      <c r="U103" s="10"/>
      <c r="V103" s="10"/>
      <c r="W103" s="10"/>
      <c r="X103" s="10"/>
      <c r="Y103" s="10"/>
      <c r="Z103" s="10"/>
      <c r="AA103" s="10"/>
      <c r="AB103" s="10"/>
      <c r="AC103" s="10"/>
      <c r="AD103" s="10"/>
      <c r="AE103" s="10"/>
    </row>
    <row r="104" s="9" customFormat="1" ht="24.96" customHeight="1">
      <c r="A104" s="9"/>
      <c r="B104" s="148"/>
      <c r="C104" s="9"/>
      <c r="D104" s="149" t="s">
        <v>1048</v>
      </c>
      <c r="E104" s="150"/>
      <c r="F104" s="150"/>
      <c r="G104" s="150"/>
      <c r="H104" s="150"/>
      <c r="I104" s="150"/>
      <c r="J104" s="151">
        <f>J201</f>
        <v>0</v>
      </c>
      <c r="K104" s="9"/>
      <c r="L104" s="148"/>
      <c r="S104" s="9"/>
      <c r="T104" s="9"/>
      <c r="U104" s="9"/>
      <c r="V104" s="9"/>
      <c r="W104" s="9"/>
      <c r="X104" s="9"/>
      <c r="Y104" s="9"/>
      <c r="Z104" s="9"/>
      <c r="AA104" s="9"/>
      <c r="AB104" s="9"/>
      <c r="AC104" s="9"/>
      <c r="AD104" s="9"/>
      <c r="AE104" s="9"/>
    </row>
    <row r="105" s="10" customFormat="1" ht="19.92" customHeight="1">
      <c r="A105" s="10"/>
      <c r="B105" s="152"/>
      <c r="C105" s="10"/>
      <c r="D105" s="153" t="s">
        <v>1049</v>
      </c>
      <c r="E105" s="154"/>
      <c r="F105" s="154"/>
      <c r="G105" s="154"/>
      <c r="H105" s="154"/>
      <c r="I105" s="154"/>
      <c r="J105" s="155">
        <f>J202</f>
        <v>0</v>
      </c>
      <c r="K105" s="10"/>
      <c r="L105" s="152"/>
      <c r="S105" s="10"/>
      <c r="T105" s="10"/>
      <c r="U105" s="10"/>
      <c r="V105" s="10"/>
      <c r="W105" s="10"/>
      <c r="X105" s="10"/>
      <c r="Y105" s="10"/>
      <c r="Z105" s="10"/>
      <c r="AA105" s="10"/>
      <c r="AB105" s="10"/>
      <c r="AC105" s="10"/>
      <c r="AD105" s="10"/>
      <c r="AE105" s="10"/>
    </row>
    <row r="106" s="10" customFormat="1" ht="19.92" customHeight="1">
      <c r="A106" s="10"/>
      <c r="B106" s="152"/>
      <c r="C106" s="10"/>
      <c r="D106" s="153" t="s">
        <v>1050</v>
      </c>
      <c r="E106" s="154"/>
      <c r="F106" s="154"/>
      <c r="G106" s="154"/>
      <c r="H106" s="154"/>
      <c r="I106" s="154"/>
      <c r="J106" s="155">
        <f>J215</f>
        <v>0</v>
      </c>
      <c r="K106" s="10"/>
      <c r="L106" s="152"/>
      <c r="S106" s="10"/>
      <c r="T106" s="10"/>
      <c r="U106" s="10"/>
      <c r="V106" s="10"/>
      <c r="W106" s="10"/>
      <c r="X106" s="10"/>
      <c r="Y106" s="10"/>
      <c r="Z106" s="10"/>
      <c r="AA106" s="10"/>
      <c r="AB106" s="10"/>
      <c r="AC106" s="10"/>
      <c r="AD106" s="10"/>
      <c r="AE106" s="10"/>
    </row>
    <row r="107" s="9" customFormat="1" ht="24.96" customHeight="1">
      <c r="A107" s="9"/>
      <c r="B107" s="148"/>
      <c r="C107" s="9"/>
      <c r="D107" s="149" t="s">
        <v>1051</v>
      </c>
      <c r="E107" s="150"/>
      <c r="F107" s="150"/>
      <c r="G107" s="150"/>
      <c r="H107" s="150"/>
      <c r="I107" s="150"/>
      <c r="J107" s="151">
        <f>J220</f>
        <v>0</v>
      </c>
      <c r="K107" s="9"/>
      <c r="L107" s="148"/>
      <c r="S107" s="9"/>
      <c r="T107" s="9"/>
      <c r="U107" s="9"/>
      <c r="V107" s="9"/>
      <c r="W107" s="9"/>
      <c r="X107" s="9"/>
      <c r="Y107" s="9"/>
      <c r="Z107" s="9"/>
      <c r="AA107" s="9"/>
      <c r="AB107" s="9"/>
      <c r="AC107" s="9"/>
      <c r="AD107" s="9"/>
      <c r="AE107" s="9"/>
    </row>
    <row r="108" s="9" customFormat="1" ht="24.96" customHeight="1">
      <c r="A108" s="9"/>
      <c r="B108" s="148"/>
      <c r="C108" s="9"/>
      <c r="D108" s="149" t="s">
        <v>1052</v>
      </c>
      <c r="E108" s="150"/>
      <c r="F108" s="150"/>
      <c r="G108" s="150"/>
      <c r="H108" s="150"/>
      <c r="I108" s="150"/>
      <c r="J108" s="151">
        <f>J235</f>
        <v>0</v>
      </c>
      <c r="K108" s="9"/>
      <c r="L108" s="148"/>
      <c r="S108" s="9"/>
      <c r="T108" s="9"/>
      <c r="U108" s="9"/>
      <c r="V108" s="9"/>
      <c r="W108" s="9"/>
      <c r="X108" s="9"/>
      <c r="Y108" s="9"/>
      <c r="Z108" s="9"/>
      <c r="AA108" s="9"/>
      <c r="AB108" s="9"/>
      <c r="AC108" s="9"/>
      <c r="AD108" s="9"/>
      <c r="AE108" s="9"/>
    </row>
    <row r="109" s="10" customFormat="1" ht="19.92" customHeight="1">
      <c r="A109" s="10"/>
      <c r="B109" s="152"/>
      <c r="C109" s="10"/>
      <c r="D109" s="153" t="s">
        <v>1053</v>
      </c>
      <c r="E109" s="154"/>
      <c r="F109" s="154"/>
      <c r="G109" s="154"/>
      <c r="H109" s="154"/>
      <c r="I109" s="154"/>
      <c r="J109" s="155">
        <f>J236</f>
        <v>0</v>
      </c>
      <c r="K109" s="10"/>
      <c r="L109" s="152"/>
      <c r="S109" s="10"/>
      <c r="T109" s="10"/>
      <c r="U109" s="10"/>
      <c r="V109" s="10"/>
      <c r="W109" s="10"/>
      <c r="X109" s="10"/>
      <c r="Y109" s="10"/>
      <c r="Z109" s="10"/>
      <c r="AA109" s="10"/>
      <c r="AB109" s="10"/>
      <c r="AC109" s="10"/>
      <c r="AD109" s="10"/>
      <c r="AE109" s="10"/>
    </row>
    <row r="110" s="10" customFormat="1" ht="19.92" customHeight="1">
      <c r="A110" s="10"/>
      <c r="B110" s="152"/>
      <c r="C110" s="10"/>
      <c r="D110" s="153" t="s">
        <v>1054</v>
      </c>
      <c r="E110" s="154"/>
      <c r="F110" s="154"/>
      <c r="G110" s="154"/>
      <c r="H110" s="154"/>
      <c r="I110" s="154"/>
      <c r="J110" s="155">
        <f>J243</f>
        <v>0</v>
      </c>
      <c r="K110" s="10"/>
      <c r="L110" s="152"/>
      <c r="S110" s="10"/>
      <c r="T110" s="10"/>
      <c r="U110" s="10"/>
      <c r="V110" s="10"/>
      <c r="W110" s="10"/>
      <c r="X110" s="10"/>
      <c r="Y110" s="10"/>
      <c r="Z110" s="10"/>
      <c r="AA110" s="10"/>
      <c r="AB110" s="10"/>
      <c r="AC110" s="10"/>
      <c r="AD110" s="10"/>
      <c r="AE110" s="10"/>
    </row>
    <row r="111" s="10" customFormat="1" ht="19.92" customHeight="1">
      <c r="A111" s="10"/>
      <c r="B111" s="152"/>
      <c r="C111" s="10"/>
      <c r="D111" s="153" t="s">
        <v>1055</v>
      </c>
      <c r="E111" s="154"/>
      <c r="F111" s="154"/>
      <c r="G111" s="154"/>
      <c r="H111" s="154"/>
      <c r="I111" s="154"/>
      <c r="J111" s="155">
        <f>J246</f>
        <v>0</v>
      </c>
      <c r="K111" s="10"/>
      <c r="L111" s="152"/>
      <c r="S111" s="10"/>
      <c r="T111" s="10"/>
      <c r="U111" s="10"/>
      <c r="V111" s="10"/>
      <c r="W111" s="10"/>
      <c r="X111" s="10"/>
      <c r="Y111" s="10"/>
      <c r="Z111" s="10"/>
      <c r="AA111" s="10"/>
      <c r="AB111" s="10"/>
      <c r="AC111" s="10"/>
      <c r="AD111" s="10"/>
      <c r="AE111" s="10"/>
    </row>
    <row r="112" s="10" customFormat="1" ht="19.92" customHeight="1">
      <c r="A112" s="10"/>
      <c r="B112" s="152"/>
      <c r="C112" s="10"/>
      <c r="D112" s="153" t="s">
        <v>1056</v>
      </c>
      <c r="E112" s="154"/>
      <c r="F112" s="154"/>
      <c r="G112" s="154"/>
      <c r="H112" s="154"/>
      <c r="I112" s="154"/>
      <c r="J112" s="155">
        <f>J263</f>
        <v>0</v>
      </c>
      <c r="K112" s="10"/>
      <c r="L112" s="152"/>
      <c r="S112" s="10"/>
      <c r="T112" s="10"/>
      <c r="U112" s="10"/>
      <c r="V112" s="10"/>
      <c r="W112" s="10"/>
      <c r="X112" s="10"/>
      <c r="Y112" s="10"/>
      <c r="Z112" s="10"/>
      <c r="AA112" s="10"/>
      <c r="AB112" s="10"/>
      <c r="AC112" s="10"/>
      <c r="AD112" s="10"/>
      <c r="AE112" s="10"/>
    </row>
    <row r="113" s="10" customFormat="1" ht="19.92" customHeight="1">
      <c r="A113" s="10"/>
      <c r="B113" s="152"/>
      <c r="C113" s="10"/>
      <c r="D113" s="153" t="s">
        <v>1057</v>
      </c>
      <c r="E113" s="154"/>
      <c r="F113" s="154"/>
      <c r="G113" s="154"/>
      <c r="H113" s="154"/>
      <c r="I113" s="154"/>
      <c r="J113" s="155">
        <f>J268</f>
        <v>0</v>
      </c>
      <c r="K113" s="10"/>
      <c r="L113" s="152"/>
      <c r="S113" s="10"/>
      <c r="T113" s="10"/>
      <c r="U113" s="10"/>
      <c r="V113" s="10"/>
      <c r="W113" s="10"/>
      <c r="X113" s="10"/>
      <c r="Y113" s="10"/>
      <c r="Z113" s="10"/>
      <c r="AA113" s="10"/>
      <c r="AB113" s="10"/>
      <c r="AC113" s="10"/>
      <c r="AD113" s="10"/>
      <c r="AE113" s="10"/>
    </row>
    <row r="114" s="2" customFormat="1" ht="21.84" customHeight="1">
      <c r="A114" s="38"/>
      <c r="B114" s="39"/>
      <c r="C114" s="38"/>
      <c r="D114" s="38"/>
      <c r="E114" s="38"/>
      <c r="F114" s="38"/>
      <c r="G114" s="38"/>
      <c r="H114" s="38"/>
      <c r="I114" s="38"/>
      <c r="J114" s="38"/>
      <c r="K114" s="38"/>
      <c r="L114" s="55"/>
      <c r="S114" s="38"/>
      <c r="T114" s="38"/>
      <c r="U114" s="38"/>
      <c r="V114" s="38"/>
      <c r="W114" s="38"/>
      <c r="X114" s="38"/>
      <c r="Y114" s="38"/>
      <c r="Z114" s="38"/>
      <c r="AA114" s="38"/>
      <c r="AB114" s="38"/>
      <c r="AC114" s="38"/>
      <c r="AD114" s="38"/>
      <c r="AE114" s="38"/>
    </row>
    <row r="115" s="2" customFormat="1" ht="6.96" customHeight="1">
      <c r="A115" s="38"/>
      <c r="B115" s="60"/>
      <c r="C115" s="61"/>
      <c r="D115" s="61"/>
      <c r="E115" s="61"/>
      <c r="F115" s="61"/>
      <c r="G115" s="61"/>
      <c r="H115" s="61"/>
      <c r="I115" s="61"/>
      <c r="J115" s="61"/>
      <c r="K115" s="61"/>
      <c r="L115" s="55"/>
      <c r="S115" s="38"/>
      <c r="T115" s="38"/>
      <c r="U115" s="38"/>
      <c r="V115" s="38"/>
      <c r="W115" s="38"/>
      <c r="X115" s="38"/>
      <c r="Y115" s="38"/>
      <c r="Z115" s="38"/>
      <c r="AA115" s="38"/>
      <c r="AB115" s="38"/>
      <c r="AC115" s="38"/>
      <c r="AD115" s="38"/>
      <c r="AE115" s="38"/>
    </row>
    <row r="119" s="2" customFormat="1" ht="6.96" customHeight="1">
      <c r="A119" s="38"/>
      <c r="B119" s="62"/>
      <c r="C119" s="63"/>
      <c r="D119" s="63"/>
      <c r="E119" s="63"/>
      <c r="F119" s="63"/>
      <c r="G119" s="63"/>
      <c r="H119" s="63"/>
      <c r="I119" s="63"/>
      <c r="J119" s="63"/>
      <c r="K119" s="63"/>
      <c r="L119" s="55"/>
      <c r="S119" s="38"/>
      <c r="T119" s="38"/>
      <c r="U119" s="38"/>
      <c r="V119" s="38"/>
      <c r="W119" s="38"/>
      <c r="X119" s="38"/>
      <c r="Y119" s="38"/>
      <c r="Z119" s="38"/>
      <c r="AA119" s="38"/>
      <c r="AB119" s="38"/>
      <c r="AC119" s="38"/>
      <c r="AD119" s="38"/>
      <c r="AE119" s="38"/>
    </row>
    <row r="120" s="2" customFormat="1" ht="24.96" customHeight="1">
      <c r="A120" s="38"/>
      <c r="B120" s="39"/>
      <c r="C120" s="23" t="s">
        <v>133</v>
      </c>
      <c r="D120" s="38"/>
      <c r="E120" s="38"/>
      <c r="F120" s="38"/>
      <c r="G120" s="38"/>
      <c r="H120" s="38"/>
      <c r="I120" s="38"/>
      <c r="J120" s="38"/>
      <c r="K120" s="38"/>
      <c r="L120" s="55"/>
      <c r="S120" s="38"/>
      <c r="T120" s="38"/>
      <c r="U120" s="38"/>
      <c r="V120" s="38"/>
      <c r="W120" s="38"/>
      <c r="X120" s="38"/>
      <c r="Y120" s="38"/>
      <c r="Z120" s="38"/>
      <c r="AA120" s="38"/>
      <c r="AB120" s="38"/>
      <c r="AC120" s="38"/>
      <c r="AD120" s="38"/>
      <c r="AE120" s="38"/>
    </row>
    <row r="121" s="2" customFormat="1" ht="6.96" customHeight="1">
      <c r="A121" s="38"/>
      <c r="B121" s="39"/>
      <c r="C121" s="38"/>
      <c r="D121" s="38"/>
      <c r="E121" s="38"/>
      <c r="F121" s="38"/>
      <c r="G121" s="38"/>
      <c r="H121" s="38"/>
      <c r="I121" s="38"/>
      <c r="J121" s="38"/>
      <c r="K121" s="38"/>
      <c r="L121" s="55"/>
      <c r="S121" s="38"/>
      <c r="T121" s="38"/>
      <c r="U121" s="38"/>
      <c r="V121" s="38"/>
      <c r="W121" s="38"/>
      <c r="X121" s="38"/>
      <c r="Y121" s="38"/>
      <c r="Z121" s="38"/>
      <c r="AA121" s="38"/>
      <c r="AB121" s="38"/>
      <c r="AC121" s="38"/>
      <c r="AD121" s="38"/>
      <c r="AE121" s="38"/>
    </row>
    <row r="122" s="2" customFormat="1" ht="12" customHeight="1">
      <c r="A122" s="38"/>
      <c r="B122" s="39"/>
      <c r="C122" s="32" t="s">
        <v>16</v>
      </c>
      <c r="D122" s="38"/>
      <c r="E122" s="38"/>
      <c r="F122" s="38"/>
      <c r="G122" s="38"/>
      <c r="H122" s="38"/>
      <c r="I122" s="38"/>
      <c r="J122" s="38"/>
      <c r="K122" s="38"/>
      <c r="L122" s="55"/>
      <c r="S122" s="38"/>
      <c r="T122" s="38"/>
      <c r="U122" s="38"/>
      <c r="V122" s="38"/>
      <c r="W122" s="38"/>
      <c r="X122" s="38"/>
      <c r="Y122" s="38"/>
      <c r="Z122" s="38"/>
      <c r="AA122" s="38"/>
      <c r="AB122" s="38"/>
      <c r="AC122" s="38"/>
      <c r="AD122" s="38"/>
      <c r="AE122" s="38"/>
    </row>
    <row r="123" s="2" customFormat="1" ht="16.5" customHeight="1">
      <c r="A123" s="38"/>
      <c r="B123" s="39"/>
      <c r="C123" s="38"/>
      <c r="D123" s="38"/>
      <c r="E123" s="129" t="str">
        <f>E7</f>
        <v>ESTETIZACE ZASTÁVKY KAROLINA II</v>
      </c>
      <c r="F123" s="32"/>
      <c r="G123" s="32"/>
      <c r="H123" s="32"/>
      <c r="I123" s="38"/>
      <c r="J123" s="38"/>
      <c r="K123" s="38"/>
      <c r="L123" s="55"/>
      <c r="S123" s="38"/>
      <c r="T123" s="38"/>
      <c r="U123" s="38"/>
      <c r="V123" s="38"/>
      <c r="W123" s="38"/>
      <c r="X123" s="38"/>
      <c r="Y123" s="38"/>
      <c r="Z123" s="38"/>
      <c r="AA123" s="38"/>
      <c r="AB123" s="38"/>
      <c r="AC123" s="38"/>
      <c r="AD123" s="38"/>
      <c r="AE123" s="38"/>
    </row>
    <row r="124" s="1" customFormat="1" ht="12" customHeight="1">
      <c r="B124" s="22"/>
      <c r="C124" s="32" t="s">
        <v>119</v>
      </c>
      <c r="L124" s="22"/>
    </row>
    <row r="125" s="2" customFormat="1" ht="16.5" customHeight="1">
      <c r="A125" s="38"/>
      <c r="B125" s="39"/>
      <c r="C125" s="38"/>
      <c r="D125" s="38"/>
      <c r="E125" s="129" t="s">
        <v>856</v>
      </c>
      <c r="F125" s="38"/>
      <c r="G125" s="38"/>
      <c r="H125" s="38"/>
      <c r="I125" s="38"/>
      <c r="J125" s="38"/>
      <c r="K125" s="38"/>
      <c r="L125" s="55"/>
      <c r="S125" s="38"/>
      <c r="T125" s="38"/>
      <c r="U125" s="38"/>
      <c r="V125" s="38"/>
      <c r="W125" s="38"/>
      <c r="X125" s="38"/>
      <c r="Y125" s="38"/>
      <c r="Z125" s="38"/>
      <c r="AA125" s="38"/>
      <c r="AB125" s="38"/>
      <c r="AC125" s="38"/>
      <c r="AD125" s="38"/>
      <c r="AE125" s="38"/>
    </row>
    <row r="126" s="2" customFormat="1" ht="12" customHeight="1">
      <c r="A126" s="38"/>
      <c r="B126" s="39"/>
      <c r="C126" s="32" t="s">
        <v>857</v>
      </c>
      <c r="D126" s="38"/>
      <c r="E126" s="38"/>
      <c r="F126" s="38"/>
      <c r="G126" s="38"/>
      <c r="H126" s="38"/>
      <c r="I126" s="38"/>
      <c r="J126" s="38"/>
      <c r="K126" s="38"/>
      <c r="L126" s="55"/>
      <c r="S126" s="38"/>
      <c r="T126" s="38"/>
      <c r="U126" s="38"/>
      <c r="V126" s="38"/>
      <c r="W126" s="38"/>
      <c r="X126" s="38"/>
      <c r="Y126" s="38"/>
      <c r="Z126" s="38"/>
      <c r="AA126" s="38"/>
      <c r="AB126" s="38"/>
      <c r="AC126" s="38"/>
      <c r="AD126" s="38"/>
      <c r="AE126" s="38"/>
    </row>
    <row r="127" s="2" customFormat="1" ht="16.5" customHeight="1">
      <c r="A127" s="38"/>
      <c r="B127" s="39"/>
      <c r="C127" s="38"/>
      <c r="D127" s="38"/>
      <c r="E127" s="67" t="str">
        <f>E11</f>
        <v>701a - Rozváděč a napájení</v>
      </c>
      <c r="F127" s="38"/>
      <c r="G127" s="38"/>
      <c r="H127" s="38"/>
      <c r="I127" s="38"/>
      <c r="J127" s="38"/>
      <c r="K127" s="38"/>
      <c r="L127" s="55"/>
      <c r="S127" s="38"/>
      <c r="T127" s="38"/>
      <c r="U127" s="38"/>
      <c r="V127" s="38"/>
      <c r="W127" s="38"/>
      <c r="X127" s="38"/>
      <c r="Y127" s="38"/>
      <c r="Z127" s="38"/>
      <c r="AA127" s="38"/>
      <c r="AB127" s="38"/>
      <c r="AC127" s="38"/>
      <c r="AD127" s="38"/>
      <c r="AE127" s="38"/>
    </row>
    <row r="128" s="2" customFormat="1" ht="6.96" customHeight="1">
      <c r="A128" s="38"/>
      <c r="B128" s="39"/>
      <c r="C128" s="38"/>
      <c r="D128" s="38"/>
      <c r="E128" s="38"/>
      <c r="F128" s="38"/>
      <c r="G128" s="38"/>
      <c r="H128" s="38"/>
      <c r="I128" s="38"/>
      <c r="J128" s="38"/>
      <c r="K128" s="38"/>
      <c r="L128" s="55"/>
      <c r="S128" s="38"/>
      <c r="T128" s="38"/>
      <c r="U128" s="38"/>
      <c r="V128" s="38"/>
      <c r="W128" s="38"/>
      <c r="X128" s="38"/>
      <c r="Y128" s="38"/>
      <c r="Z128" s="38"/>
      <c r="AA128" s="38"/>
      <c r="AB128" s="38"/>
      <c r="AC128" s="38"/>
      <c r="AD128" s="38"/>
      <c r="AE128" s="38"/>
    </row>
    <row r="129" s="2" customFormat="1" ht="12" customHeight="1">
      <c r="A129" s="38"/>
      <c r="B129" s="39"/>
      <c r="C129" s="32" t="s">
        <v>20</v>
      </c>
      <c r="D129" s="38"/>
      <c r="E129" s="38"/>
      <c r="F129" s="27" t="str">
        <f>F14</f>
        <v xml:space="preserve"> </v>
      </c>
      <c r="G129" s="38"/>
      <c r="H129" s="38"/>
      <c r="I129" s="32" t="s">
        <v>22</v>
      </c>
      <c r="J129" s="69" t="str">
        <f>IF(J14="","",J14)</f>
        <v>31. 12. 2023</v>
      </c>
      <c r="K129" s="38"/>
      <c r="L129" s="55"/>
      <c r="S129" s="38"/>
      <c r="T129" s="38"/>
      <c r="U129" s="38"/>
      <c r="V129" s="38"/>
      <c r="W129" s="38"/>
      <c r="X129" s="38"/>
      <c r="Y129" s="38"/>
      <c r="Z129" s="38"/>
      <c r="AA129" s="38"/>
      <c r="AB129" s="38"/>
      <c r="AC129" s="38"/>
      <c r="AD129" s="38"/>
      <c r="AE129" s="38"/>
    </row>
    <row r="130" s="2" customFormat="1" ht="6.96" customHeight="1">
      <c r="A130" s="38"/>
      <c r="B130" s="39"/>
      <c r="C130" s="38"/>
      <c r="D130" s="38"/>
      <c r="E130" s="38"/>
      <c r="F130" s="38"/>
      <c r="G130" s="38"/>
      <c r="H130" s="38"/>
      <c r="I130" s="38"/>
      <c r="J130" s="38"/>
      <c r="K130" s="38"/>
      <c r="L130" s="55"/>
      <c r="S130" s="38"/>
      <c r="T130" s="38"/>
      <c r="U130" s="38"/>
      <c r="V130" s="38"/>
      <c r="W130" s="38"/>
      <c r="X130" s="38"/>
      <c r="Y130" s="38"/>
      <c r="Z130" s="38"/>
      <c r="AA130" s="38"/>
      <c r="AB130" s="38"/>
      <c r="AC130" s="38"/>
      <c r="AD130" s="38"/>
      <c r="AE130" s="38"/>
    </row>
    <row r="131" s="2" customFormat="1" ht="25.65" customHeight="1">
      <c r="A131" s="38"/>
      <c r="B131" s="39"/>
      <c r="C131" s="32" t="s">
        <v>24</v>
      </c>
      <c r="D131" s="38"/>
      <c r="E131" s="38"/>
      <c r="F131" s="27" t="str">
        <f>E17</f>
        <v xml:space="preserve">DOPRAVNÍ PODNIK OSTRAVA a.s. </v>
      </c>
      <c r="G131" s="38"/>
      <c r="H131" s="38"/>
      <c r="I131" s="32" t="s">
        <v>30</v>
      </c>
      <c r="J131" s="36" t="str">
        <f>E23</f>
        <v>PROJEKTSTUDIO EUCZ, s.r.o.</v>
      </c>
      <c r="K131" s="38"/>
      <c r="L131" s="55"/>
      <c r="S131" s="38"/>
      <c r="T131" s="38"/>
      <c r="U131" s="38"/>
      <c r="V131" s="38"/>
      <c r="W131" s="38"/>
      <c r="X131" s="38"/>
      <c r="Y131" s="38"/>
      <c r="Z131" s="38"/>
      <c r="AA131" s="38"/>
      <c r="AB131" s="38"/>
      <c r="AC131" s="38"/>
      <c r="AD131" s="38"/>
      <c r="AE131" s="38"/>
    </row>
    <row r="132" s="2" customFormat="1" ht="15.15" customHeight="1">
      <c r="A132" s="38"/>
      <c r="B132" s="39"/>
      <c r="C132" s="32" t="s">
        <v>28</v>
      </c>
      <c r="D132" s="38"/>
      <c r="E132" s="38"/>
      <c r="F132" s="27" t="str">
        <f>IF(E20="","",E20)</f>
        <v>Vyplň údaj</v>
      </c>
      <c r="G132" s="38"/>
      <c r="H132" s="38"/>
      <c r="I132" s="32" t="s">
        <v>33</v>
      </c>
      <c r="J132" s="36" t="str">
        <f>E26</f>
        <v xml:space="preserve"> </v>
      </c>
      <c r="K132" s="38"/>
      <c r="L132" s="55"/>
      <c r="S132" s="38"/>
      <c r="T132" s="38"/>
      <c r="U132" s="38"/>
      <c r="V132" s="38"/>
      <c r="W132" s="38"/>
      <c r="X132" s="38"/>
      <c r="Y132" s="38"/>
      <c r="Z132" s="38"/>
      <c r="AA132" s="38"/>
      <c r="AB132" s="38"/>
      <c r="AC132" s="38"/>
      <c r="AD132" s="38"/>
      <c r="AE132" s="38"/>
    </row>
    <row r="133" s="2" customFormat="1" ht="10.32" customHeight="1">
      <c r="A133" s="38"/>
      <c r="B133" s="39"/>
      <c r="C133" s="38"/>
      <c r="D133" s="38"/>
      <c r="E133" s="38"/>
      <c r="F133" s="38"/>
      <c r="G133" s="38"/>
      <c r="H133" s="38"/>
      <c r="I133" s="38"/>
      <c r="J133" s="38"/>
      <c r="K133" s="38"/>
      <c r="L133" s="55"/>
      <c r="S133" s="38"/>
      <c r="T133" s="38"/>
      <c r="U133" s="38"/>
      <c r="V133" s="38"/>
      <c r="W133" s="38"/>
      <c r="X133" s="38"/>
      <c r="Y133" s="38"/>
      <c r="Z133" s="38"/>
      <c r="AA133" s="38"/>
      <c r="AB133" s="38"/>
      <c r="AC133" s="38"/>
      <c r="AD133" s="38"/>
      <c r="AE133" s="38"/>
    </row>
    <row r="134" s="11" customFormat="1" ht="29.28" customHeight="1">
      <c r="A134" s="156"/>
      <c r="B134" s="157"/>
      <c r="C134" s="158" t="s">
        <v>134</v>
      </c>
      <c r="D134" s="159" t="s">
        <v>62</v>
      </c>
      <c r="E134" s="159" t="s">
        <v>58</v>
      </c>
      <c r="F134" s="159" t="s">
        <v>59</v>
      </c>
      <c r="G134" s="159" t="s">
        <v>135</v>
      </c>
      <c r="H134" s="159" t="s">
        <v>136</v>
      </c>
      <c r="I134" s="159" t="s">
        <v>137</v>
      </c>
      <c r="J134" s="159" t="s">
        <v>123</v>
      </c>
      <c r="K134" s="160" t="s">
        <v>138</v>
      </c>
      <c r="L134" s="161"/>
      <c r="M134" s="86" t="s">
        <v>1</v>
      </c>
      <c r="N134" s="87" t="s">
        <v>41</v>
      </c>
      <c r="O134" s="87" t="s">
        <v>139</v>
      </c>
      <c r="P134" s="87" t="s">
        <v>140</v>
      </c>
      <c r="Q134" s="87" t="s">
        <v>141</v>
      </c>
      <c r="R134" s="87" t="s">
        <v>142</v>
      </c>
      <c r="S134" s="87" t="s">
        <v>143</v>
      </c>
      <c r="T134" s="88" t="s">
        <v>144</v>
      </c>
      <c r="U134" s="156"/>
      <c r="V134" s="156"/>
      <c r="W134" s="156"/>
      <c r="X134" s="156"/>
      <c r="Y134" s="156"/>
      <c r="Z134" s="156"/>
      <c r="AA134" s="156"/>
      <c r="AB134" s="156"/>
      <c r="AC134" s="156"/>
      <c r="AD134" s="156"/>
      <c r="AE134" s="156"/>
    </row>
    <row r="135" s="2" customFormat="1" ht="22.8" customHeight="1">
      <c r="A135" s="38"/>
      <c r="B135" s="39"/>
      <c r="C135" s="93" t="s">
        <v>145</v>
      </c>
      <c r="D135" s="38"/>
      <c r="E135" s="38"/>
      <c r="F135" s="38"/>
      <c r="G135" s="38"/>
      <c r="H135" s="38"/>
      <c r="I135" s="38"/>
      <c r="J135" s="162">
        <f>BK135</f>
        <v>0</v>
      </c>
      <c r="K135" s="38"/>
      <c r="L135" s="39"/>
      <c r="M135" s="89"/>
      <c r="N135" s="73"/>
      <c r="O135" s="90"/>
      <c r="P135" s="163">
        <f>P136+P142+P201+P220+P235</f>
        <v>0</v>
      </c>
      <c r="Q135" s="90"/>
      <c r="R135" s="163">
        <f>R136+R142+R201+R220+R235</f>
        <v>0</v>
      </c>
      <c r="S135" s="90"/>
      <c r="T135" s="164">
        <f>T136+T142+T201+T220+T235</f>
        <v>0</v>
      </c>
      <c r="U135" s="38"/>
      <c r="V135" s="38"/>
      <c r="W135" s="38"/>
      <c r="X135" s="38"/>
      <c r="Y135" s="38"/>
      <c r="Z135" s="38"/>
      <c r="AA135" s="38"/>
      <c r="AB135" s="38"/>
      <c r="AC135" s="38"/>
      <c r="AD135" s="38"/>
      <c r="AE135" s="38"/>
      <c r="AT135" s="19" t="s">
        <v>76</v>
      </c>
      <c r="AU135" s="19" t="s">
        <v>125</v>
      </c>
      <c r="BK135" s="165">
        <f>BK136+BK142+BK201+BK220+BK235</f>
        <v>0</v>
      </c>
    </row>
    <row r="136" s="12" customFormat="1" ht="25.92" customHeight="1">
      <c r="A136" s="12"/>
      <c r="B136" s="166"/>
      <c r="C136" s="12"/>
      <c r="D136" s="167" t="s">
        <v>76</v>
      </c>
      <c r="E136" s="168" t="s">
        <v>146</v>
      </c>
      <c r="F136" s="168" t="s">
        <v>147</v>
      </c>
      <c r="G136" s="12"/>
      <c r="H136" s="12"/>
      <c r="I136" s="169"/>
      <c r="J136" s="170">
        <f>BK136</f>
        <v>0</v>
      </c>
      <c r="K136" s="12"/>
      <c r="L136" s="166"/>
      <c r="M136" s="171"/>
      <c r="N136" s="172"/>
      <c r="O136" s="172"/>
      <c r="P136" s="173">
        <f>P137</f>
        <v>0</v>
      </c>
      <c r="Q136" s="172"/>
      <c r="R136" s="173">
        <f>R137</f>
        <v>0</v>
      </c>
      <c r="S136" s="172"/>
      <c r="T136" s="174">
        <f>T137</f>
        <v>0</v>
      </c>
      <c r="U136" s="12"/>
      <c r="V136" s="12"/>
      <c r="W136" s="12"/>
      <c r="X136" s="12"/>
      <c r="Y136" s="12"/>
      <c r="Z136" s="12"/>
      <c r="AA136" s="12"/>
      <c r="AB136" s="12"/>
      <c r="AC136" s="12"/>
      <c r="AD136" s="12"/>
      <c r="AE136" s="12"/>
      <c r="AR136" s="167" t="s">
        <v>85</v>
      </c>
      <c r="AT136" s="175" t="s">
        <v>76</v>
      </c>
      <c r="AU136" s="175" t="s">
        <v>77</v>
      </c>
      <c r="AY136" s="167" t="s">
        <v>148</v>
      </c>
      <c r="BK136" s="176">
        <f>BK137</f>
        <v>0</v>
      </c>
    </row>
    <row r="137" s="12" customFormat="1" ht="22.8" customHeight="1">
      <c r="A137" s="12"/>
      <c r="B137" s="166"/>
      <c r="C137" s="12"/>
      <c r="D137" s="167" t="s">
        <v>76</v>
      </c>
      <c r="E137" s="177" t="s">
        <v>192</v>
      </c>
      <c r="F137" s="177" t="s">
        <v>267</v>
      </c>
      <c r="G137" s="12"/>
      <c r="H137" s="12"/>
      <c r="I137" s="169"/>
      <c r="J137" s="178">
        <f>BK137</f>
        <v>0</v>
      </c>
      <c r="K137" s="12"/>
      <c r="L137" s="166"/>
      <c r="M137" s="171"/>
      <c r="N137" s="172"/>
      <c r="O137" s="172"/>
      <c r="P137" s="173">
        <f>SUM(P138:P141)</f>
        <v>0</v>
      </c>
      <c r="Q137" s="172"/>
      <c r="R137" s="173">
        <f>SUM(R138:R141)</f>
        <v>0</v>
      </c>
      <c r="S137" s="172"/>
      <c r="T137" s="174">
        <f>SUM(T138:T141)</f>
        <v>0</v>
      </c>
      <c r="U137" s="12"/>
      <c r="V137" s="12"/>
      <c r="W137" s="12"/>
      <c r="X137" s="12"/>
      <c r="Y137" s="12"/>
      <c r="Z137" s="12"/>
      <c r="AA137" s="12"/>
      <c r="AB137" s="12"/>
      <c r="AC137" s="12"/>
      <c r="AD137" s="12"/>
      <c r="AE137" s="12"/>
      <c r="AR137" s="167" t="s">
        <v>85</v>
      </c>
      <c r="AT137" s="175" t="s">
        <v>76</v>
      </c>
      <c r="AU137" s="175" t="s">
        <v>85</v>
      </c>
      <c r="AY137" s="167" t="s">
        <v>148</v>
      </c>
      <c r="BK137" s="176">
        <f>SUM(BK138:BK141)</f>
        <v>0</v>
      </c>
    </row>
    <row r="138" s="2" customFormat="1" ht="16.5" customHeight="1">
      <c r="A138" s="38"/>
      <c r="B138" s="179"/>
      <c r="C138" s="180" t="s">
        <v>85</v>
      </c>
      <c r="D138" s="180" t="s">
        <v>150</v>
      </c>
      <c r="E138" s="181" t="s">
        <v>1058</v>
      </c>
      <c r="F138" s="182" t="s">
        <v>1059</v>
      </c>
      <c r="G138" s="183" t="s">
        <v>440</v>
      </c>
      <c r="H138" s="184">
        <v>1</v>
      </c>
      <c r="I138" s="185"/>
      <c r="J138" s="186">
        <f>ROUND(I138*H138,2)</f>
        <v>0</v>
      </c>
      <c r="K138" s="182" t="s">
        <v>1</v>
      </c>
      <c r="L138" s="39"/>
      <c r="M138" s="187" t="s">
        <v>1</v>
      </c>
      <c r="N138" s="188" t="s">
        <v>42</v>
      </c>
      <c r="O138" s="77"/>
      <c r="P138" s="189">
        <f>O138*H138</f>
        <v>0</v>
      </c>
      <c r="Q138" s="189">
        <v>0</v>
      </c>
      <c r="R138" s="189">
        <f>Q138*H138</f>
        <v>0</v>
      </c>
      <c r="S138" s="189">
        <v>0</v>
      </c>
      <c r="T138" s="190">
        <f>S138*H138</f>
        <v>0</v>
      </c>
      <c r="U138" s="38"/>
      <c r="V138" s="38"/>
      <c r="W138" s="38"/>
      <c r="X138" s="38"/>
      <c r="Y138" s="38"/>
      <c r="Z138" s="38"/>
      <c r="AA138" s="38"/>
      <c r="AB138" s="38"/>
      <c r="AC138" s="38"/>
      <c r="AD138" s="38"/>
      <c r="AE138" s="38"/>
      <c r="AR138" s="191" t="s">
        <v>155</v>
      </c>
      <c r="AT138" s="191" t="s">
        <v>150</v>
      </c>
      <c r="AU138" s="191" t="s">
        <v>87</v>
      </c>
      <c r="AY138" s="19" t="s">
        <v>148</v>
      </c>
      <c r="BE138" s="192">
        <f>IF(N138="základní",J138,0)</f>
        <v>0</v>
      </c>
      <c r="BF138" s="192">
        <f>IF(N138="snížená",J138,0)</f>
        <v>0</v>
      </c>
      <c r="BG138" s="192">
        <f>IF(N138="zákl. přenesená",J138,0)</f>
        <v>0</v>
      </c>
      <c r="BH138" s="192">
        <f>IF(N138="sníž. přenesená",J138,0)</f>
        <v>0</v>
      </c>
      <c r="BI138" s="192">
        <f>IF(N138="nulová",J138,0)</f>
        <v>0</v>
      </c>
      <c r="BJ138" s="19" t="s">
        <v>85</v>
      </c>
      <c r="BK138" s="192">
        <f>ROUND(I138*H138,2)</f>
        <v>0</v>
      </c>
      <c r="BL138" s="19" t="s">
        <v>155</v>
      </c>
      <c r="BM138" s="191" t="s">
        <v>87</v>
      </c>
    </row>
    <row r="139" s="2" customFormat="1">
      <c r="A139" s="38"/>
      <c r="B139" s="39"/>
      <c r="C139" s="38"/>
      <c r="D139" s="194" t="s">
        <v>183</v>
      </c>
      <c r="E139" s="38"/>
      <c r="F139" s="210" t="s">
        <v>1060</v>
      </c>
      <c r="G139" s="38"/>
      <c r="H139" s="38"/>
      <c r="I139" s="211"/>
      <c r="J139" s="38"/>
      <c r="K139" s="38"/>
      <c r="L139" s="39"/>
      <c r="M139" s="212"/>
      <c r="N139" s="213"/>
      <c r="O139" s="77"/>
      <c r="P139" s="77"/>
      <c r="Q139" s="77"/>
      <c r="R139" s="77"/>
      <c r="S139" s="77"/>
      <c r="T139" s="78"/>
      <c r="U139" s="38"/>
      <c r="V139" s="38"/>
      <c r="W139" s="38"/>
      <c r="X139" s="38"/>
      <c r="Y139" s="38"/>
      <c r="Z139" s="38"/>
      <c r="AA139" s="38"/>
      <c r="AB139" s="38"/>
      <c r="AC139" s="38"/>
      <c r="AD139" s="38"/>
      <c r="AE139" s="38"/>
      <c r="AT139" s="19" t="s">
        <v>183</v>
      </c>
      <c r="AU139" s="19" t="s">
        <v>87</v>
      </c>
    </row>
    <row r="140" s="2" customFormat="1" ht="24.15" customHeight="1">
      <c r="A140" s="38"/>
      <c r="B140" s="179"/>
      <c r="C140" s="180" t="s">
        <v>87</v>
      </c>
      <c r="D140" s="180" t="s">
        <v>150</v>
      </c>
      <c r="E140" s="181" t="s">
        <v>1061</v>
      </c>
      <c r="F140" s="182" t="s">
        <v>1062</v>
      </c>
      <c r="G140" s="183" t="s">
        <v>440</v>
      </c>
      <c r="H140" s="184">
        <v>1</v>
      </c>
      <c r="I140" s="185"/>
      <c r="J140" s="186">
        <f>ROUND(I140*H140,2)</f>
        <v>0</v>
      </c>
      <c r="K140" s="182" t="s">
        <v>1</v>
      </c>
      <c r="L140" s="39"/>
      <c r="M140" s="187" t="s">
        <v>1</v>
      </c>
      <c r="N140" s="188" t="s">
        <v>42</v>
      </c>
      <c r="O140" s="77"/>
      <c r="P140" s="189">
        <f>O140*H140</f>
        <v>0</v>
      </c>
      <c r="Q140" s="189">
        <v>0</v>
      </c>
      <c r="R140" s="189">
        <f>Q140*H140</f>
        <v>0</v>
      </c>
      <c r="S140" s="189">
        <v>0</v>
      </c>
      <c r="T140" s="190">
        <f>S140*H140</f>
        <v>0</v>
      </c>
      <c r="U140" s="38"/>
      <c r="V140" s="38"/>
      <c r="W140" s="38"/>
      <c r="X140" s="38"/>
      <c r="Y140" s="38"/>
      <c r="Z140" s="38"/>
      <c r="AA140" s="38"/>
      <c r="AB140" s="38"/>
      <c r="AC140" s="38"/>
      <c r="AD140" s="38"/>
      <c r="AE140" s="38"/>
      <c r="AR140" s="191" t="s">
        <v>155</v>
      </c>
      <c r="AT140" s="191" t="s">
        <v>150</v>
      </c>
      <c r="AU140" s="191" t="s">
        <v>87</v>
      </c>
      <c r="AY140" s="19" t="s">
        <v>148</v>
      </c>
      <c r="BE140" s="192">
        <f>IF(N140="základní",J140,0)</f>
        <v>0</v>
      </c>
      <c r="BF140" s="192">
        <f>IF(N140="snížená",J140,0)</f>
        <v>0</v>
      </c>
      <c r="BG140" s="192">
        <f>IF(N140="zákl. přenesená",J140,0)</f>
        <v>0</v>
      </c>
      <c r="BH140" s="192">
        <f>IF(N140="sníž. přenesená",J140,0)</f>
        <v>0</v>
      </c>
      <c r="BI140" s="192">
        <f>IF(N140="nulová",J140,0)</f>
        <v>0</v>
      </c>
      <c r="BJ140" s="19" t="s">
        <v>85</v>
      </c>
      <c r="BK140" s="192">
        <f>ROUND(I140*H140,2)</f>
        <v>0</v>
      </c>
      <c r="BL140" s="19" t="s">
        <v>155</v>
      </c>
      <c r="BM140" s="191" t="s">
        <v>155</v>
      </c>
    </row>
    <row r="141" s="2" customFormat="1">
      <c r="A141" s="38"/>
      <c r="B141" s="39"/>
      <c r="C141" s="38"/>
      <c r="D141" s="194" t="s">
        <v>183</v>
      </c>
      <c r="E141" s="38"/>
      <c r="F141" s="210" t="s">
        <v>1063</v>
      </c>
      <c r="G141" s="38"/>
      <c r="H141" s="38"/>
      <c r="I141" s="211"/>
      <c r="J141" s="38"/>
      <c r="K141" s="38"/>
      <c r="L141" s="39"/>
      <c r="M141" s="212"/>
      <c r="N141" s="213"/>
      <c r="O141" s="77"/>
      <c r="P141" s="77"/>
      <c r="Q141" s="77"/>
      <c r="R141" s="77"/>
      <c r="S141" s="77"/>
      <c r="T141" s="78"/>
      <c r="U141" s="38"/>
      <c r="V141" s="38"/>
      <c r="W141" s="38"/>
      <c r="X141" s="38"/>
      <c r="Y141" s="38"/>
      <c r="Z141" s="38"/>
      <c r="AA141" s="38"/>
      <c r="AB141" s="38"/>
      <c r="AC141" s="38"/>
      <c r="AD141" s="38"/>
      <c r="AE141" s="38"/>
      <c r="AT141" s="19" t="s">
        <v>183</v>
      </c>
      <c r="AU141" s="19" t="s">
        <v>87</v>
      </c>
    </row>
    <row r="142" s="12" customFormat="1" ht="25.92" customHeight="1">
      <c r="A142" s="12"/>
      <c r="B142" s="166"/>
      <c r="C142" s="12"/>
      <c r="D142" s="167" t="s">
        <v>76</v>
      </c>
      <c r="E142" s="168" t="s">
        <v>816</v>
      </c>
      <c r="F142" s="168" t="s">
        <v>817</v>
      </c>
      <c r="G142" s="12"/>
      <c r="H142" s="12"/>
      <c r="I142" s="169"/>
      <c r="J142" s="170">
        <f>BK142</f>
        <v>0</v>
      </c>
      <c r="K142" s="12"/>
      <c r="L142" s="166"/>
      <c r="M142" s="171"/>
      <c r="N142" s="172"/>
      <c r="O142" s="172"/>
      <c r="P142" s="173">
        <f>P143+P200</f>
        <v>0</v>
      </c>
      <c r="Q142" s="172"/>
      <c r="R142" s="173">
        <f>R143+R200</f>
        <v>0</v>
      </c>
      <c r="S142" s="172"/>
      <c r="T142" s="174">
        <f>T143+T200</f>
        <v>0</v>
      </c>
      <c r="U142" s="12"/>
      <c r="V142" s="12"/>
      <c r="W142" s="12"/>
      <c r="X142" s="12"/>
      <c r="Y142" s="12"/>
      <c r="Z142" s="12"/>
      <c r="AA142" s="12"/>
      <c r="AB142" s="12"/>
      <c r="AC142" s="12"/>
      <c r="AD142" s="12"/>
      <c r="AE142" s="12"/>
      <c r="AR142" s="167" t="s">
        <v>87</v>
      </c>
      <c r="AT142" s="175" t="s">
        <v>76</v>
      </c>
      <c r="AU142" s="175" t="s">
        <v>77</v>
      </c>
      <c r="AY142" s="167" t="s">
        <v>148</v>
      </c>
      <c r="BK142" s="176">
        <f>BK143+BK200</f>
        <v>0</v>
      </c>
    </row>
    <row r="143" s="12" customFormat="1" ht="22.8" customHeight="1">
      <c r="A143" s="12"/>
      <c r="B143" s="166"/>
      <c r="C143" s="12"/>
      <c r="D143" s="167" t="s">
        <v>76</v>
      </c>
      <c r="E143" s="177" t="s">
        <v>1064</v>
      </c>
      <c r="F143" s="177" t="s">
        <v>1065</v>
      </c>
      <c r="G143" s="12"/>
      <c r="H143" s="12"/>
      <c r="I143" s="169"/>
      <c r="J143" s="178">
        <f>BK143</f>
        <v>0</v>
      </c>
      <c r="K143" s="12"/>
      <c r="L143" s="166"/>
      <c r="M143" s="171"/>
      <c r="N143" s="172"/>
      <c r="O143" s="172"/>
      <c r="P143" s="173">
        <f>SUM(P144:P199)</f>
        <v>0</v>
      </c>
      <c r="Q143" s="172"/>
      <c r="R143" s="173">
        <f>SUM(R144:R199)</f>
        <v>0</v>
      </c>
      <c r="S143" s="172"/>
      <c r="T143" s="174">
        <f>SUM(T144:T199)</f>
        <v>0</v>
      </c>
      <c r="U143" s="12"/>
      <c r="V143" s="12"/>
      <c r="W143" s="12"/>
      <c r="X143" s="12"/>
      <c r="Y143" s="12"/>
      <c r="Z143" s="12"/>
      <c r="AA143" s="12"/>
      <c r="AB143" s="12"/>
      <c r="AC143" s="12"/>
      <c r="AD143" s="12"/>
      <c r="AE143" s="12"/>
      <c r="AR143" s="167" t="s">
        <v>87</v>
      </c>
      <c r="AT143" s="175" t="s">
        <v>76</v>
      </c>
      <c r="AU143" s="175" t="s">
        <v>85</v>
      </c>
      <c r="AY143" s="167" t="s">
        <v>148</v>
      </c>
      <c r="BK143" s="176">
        <f>SUM(BK144:BK199)</f>
        <v>0</v>
      </c>
    </row>
    <row r="144" s="2" customFormat="1" ht="16.5" customHeight="1">
      <c r="A144" s="38"/>
      <c r="B144" s="179"/>
      <c r="C144" s="180" t="s">
        <v>163</v>
      </c>
      <c r="D144" s="180" t="s">
        <v>150</v>
      </c>
      <c r="E144" s="181" t="s">
        <v>1066</v>
      </c>
      <c r="F144" s="182" t="s">
        <v>1067</v>
      </c>
      <c r="G144" s="183" t="s">
        <v>181</v>
      </c>
      <c r="H144" s="184">
        <v>300</v>
      </c>
      <c r="I144" s="185"/>
      <c r="J144" s="186">
        <f>ROUND(I144*H144,2)</f>
        <v>0</v>
      </c>
      <c r="K144" s="182" t="s">
        <v>1</v>
      </c>
      <c r="L144" s="39"/>
      <c r="M144" s="187" t="s">
        <v>1</v>
      </c>
      <c r="N144" s="188" t="s">
        <v>42</v>
      </c>
      <c r="O144" s="77"/>
      <c r="P144" s="189">
        <f>O144*H144</f>
        <v>0</v>
      </c>
      <c r="Q144" s="189">
        <v>0</v>
      </c>
      <c r="R144" s="189">
        <f>Q144*H144</f>
        <v>0</v>
      </c>
      <c r="S144" s="189">
        <v>0</v>
      </c>
      <c r="T144" s="190">
        <f>S144*H144</f>
        <v>0</v>
      </c>
      <c r="U144" s="38"/>
      <c r="V144" s="38"/>
      <c r="W144" s="38"/>
      <c r="X144" s="38"/>
      <c r="Y144" s="38"/>
      <c r="Z144" s="38"/>
      <c r="AA144" s="38"/>
      <c r="AB144" s="38"/>
      <c r="AC144" s="38"/>
      <c r="AD144" s="38"/>
      <c r="AE144" s="38"/>
      <c r="AR144" s="191" t="s">
        <v>231</v>
      </c>
      <c r="AT144" s="191" t="s">
        <v>150</v>
      </c>
      <c r="AU144" s="191" t="s">
        <v>87</v>
      </c>
      <c r="AY144" s="19" t="s">
        <v>148</v>
      </c>
      <c r="BE144" s="192">
        <f>IF(N144="základní",J144,0)</f>
        <v>0</v>
      </c>
      <c r="BF144" s="192">
        <f>IF(N144="snížená",J144,0)</f>
        <v>0</v>
      </c>
      <c r="BG144" s="192">
        <f>IF(N144="zákl. přenesená",J144,0)</f>
        <v>0</v>
      </c>
      <c r="BH144" s="192">
        <f>IF(N144="sníž. přenesená",J144,0)</f>
        <v>0</v>
      </c>
      <c r="BI144" s="192">
        <f>IF(N144="nulová",J144,0)</f>
        <v>0</v>
      </c>
      <c r="BJ144" s="19" t="s">
        <v>85</v>
      </c>
      <c r="BK144" s="192">
        <f>ROUND(I144*H144,2)</f>
        <v>0</v>
      </c>
      <c r="BL144" s="19" t="s">
        <v>231</v>
      </c>
      <c r="BM144" s="191" t="s">
        <v>173</v>
      </c>
    </row>
    <row r="145" s="2" customFormat="1">
      <c r="A145" s="38"/>
      <c r="B145" s="39"/>
      <c r="C145" s="38"/>
      <c r="D145" s="194" t="s">
        <v>183</v>
      </c>
      <c r="E145" s="38"/>
      <c r="F145" s="210" t="s">
        <v>1068</v>
      </c>
      <c r="G145" s="38"/>
      <c r="H145" s="38"/>
      <c r="I145" s="211"/>
      <c r="J145" s="38"/>
      <c r="K145" s="38"/>
      <c r="L145" s="39"/>
      <c r="M145" s="212"/>
      <c r="N145" s="213"/>
      <c r="O145" s="77"/>
      <c r="P145" s="77"/>
      <c r="Q145" s="77"/>
      <c r="R145" s="77"/>
      <c r="S145" s="77"/>
      <c r="T145" s="78"/>
      <c r="U145" s="38"/>
      <c r="V145" s="38"/>
      <c r="W145" s="38"/>
      <c r="X145" s="38"/>
      <c r="Y145" s="38"/>
      <c r="Z145" s="38"/>
      <c r="AA145" s="38"/>
      <c r="AB145" s="38"/>
      <c r="AC145" s="38"/>
      <c r="AD145" s="38"/>
      <c r="AE145" s="38"/>
      <c r="AT145" s="19" t="s">
        <v>183</v>
      </c>
      <c r="AU145" s="19" t="s">
        <v>87</v>
      </c>
    </row>
    <row r="146" s="2" customFormat="1" ht="16.5" customHeight="1">
      <c r="A146" s="38"/>
      <c r="B146" s="179"/>
      <c r="C146" s="180" t="s">
        <v>155</v>
      </c>
      <c r="D146" s="180" t="s">
        <v>150</v>
      </c>
      <c r="E146" s="181" t="s">
        <v>1069</v>
      </c>
      <c r="F146" s="182" t="s">
        <v>1070</v>
      </c>
      <c r="G146" s="183" t="s">
        <v>181</v>
      </c>
      <c r="H146" s="184">
        <v>2560</v>
      </c>
      <c r="I146" s="185"/>
      <c r="J146" s="186">
        <f>ROUND(I146*H146,2)</f>
        <v>0</v>
      </c>
      <c r="K146" s="182" t="s">
        <v>1</v>
      </c>
      <c r="L146" s="39"/>
      <c r="M146" s="187" t="s">
        <v>1</v>
      </c>
      <c r="N146" s="188" t="s">
        <v>42</v>
      </c>
      <c r="O146" s="77"/>
      <c r="P146" s="189">
        <f>O146*H146</f>
        <v>0</v>
      </c>
      <c r="Q146" s="189">
        <v>0</v>
      </c>
      <c r="R146" s="189">
        <f>Q146*H146</f>
        <v>0</v>
      </c>
      <c r="S146" s="189">
        <v>0</v>
      </c>
      <c r="T146" s="190">
        <f>S146*H146</f>
        <v>0</v>
      </c>
      <c r="U146" s="38"/>
      <c r="V146" s="38"/>
      <c r="W146" s="38"/>
      <c r="X146" s="38"/>
      <c r="Y146" s="38"/>
      <c r="Z146" s="38"/>
      <c r="AA146" s="38"/>
      <c r="AB146" s="38"/>
      <c r="AC146" s="38"/>
      <c r="AD146" s="38"/>
      <c r="AE146" s="38"/>
      <c r="AR146" s="191" t="s">
        <v>231</v>
      </c>
      <c r="AT146" s="191" t="s">
        <v>150</v>
      </c>
      <c r="AU146" s="191" t="s">
        <v>87</v>
      </c>
      <c r="AY146" s="19" t="s">
        <v>148</v>
      </c>
      <c r="BE146" s="192">
        <f>IF(N146="základní",J146,0)</f>
        <v>0</v>
      </c>
      <c r="BF146" s="192">
        <f>IF(N146="snížená",J146,0)</f>
        <v>0</v>
      </c>
      <c r="BG146" s="192">
        <f>IF(N146="zákl. přenesená",J146,0)</f>
        <v>0</v>
      </c>
      <c r="BH146" s="192">
        <f>IF(N146="sníž. přenesená",J146,0)</f>
        <v>0</v>
      </c>
      <c r="BI146" s="192">
        <f>IF(N146="nulová",J146,0)</f>
        <v>0</v>
      </c>
      <c r="BJ146" s="19" t="s">
        <v>85</v>
      </c>
      <c r="BK146" s="192">
        <f>ROUND(I146*H146,2)</f>
        <v>0</v>
      </c>
      <c r="BL146" s="19" t="s">
        <v>231</v>
      </c>
      <c r="BM146" s="191" t="s">
        <v>186</v>
      </c>
    </row>
    <row r="147" s="2" customFormat="1">
      <c r="A147" s="38"/>
      <c r="B147" s="39"/>
      <c r="C147" s="38"/>
      <c r="D147" s="194" t="s">
        <v>183</v>
      </c>
      <c r="E147" s="38"/>
      <c r="F147" s="210" t="s">
        <v>1071</v>
      </c>
      <c r="G147" s="38"/>
      <c r="H147" s="38"/>
      <c r="I147" s="211"/>
      <c r="J147" s="38"/>
      <c r="K147" s="38"/>
      <c r="L147" s="39"/>
      <c r="M147" s="212"/>
      <c r="N147" s="213"/>
      <c r="O147" s="77"/>
      <c r="P147" s="77"/>
      <c r="Q147" s="77"/>
      <c r="R147" s="77"/>
      <c r="S147" s="77"/>
      <c r="T147" s="78"/>
      <c r="U147" s="38"/>
      <c r="V147" s="38"/>
      <c r="W147" s="38"/>
      <c r="X147" s="38"/>
      <c r="Y147" s="38"/>
      <c r="Z147" s="38"/>
      <c r="AA147" s="38"/>
      <c r="AB147" s="38"/>
      <c r="AC147" s="38"/>
      <c r="AD147" s="38"/>
      <c r="AE147" s="38"/>
      <c r="AT147" s="19" t="s">
        <v>183</v>
      </c>
      <c r="AU147" s="19" t="s">
        <v>87</v>
      </c>
    </row>
    <row r="148" s="2" customFormat="1" ht="16.5" customHeight="1">
      <c r="A148" s="38"/>
      <c r="B148" s="179"/>
      <c r="C148" s="214" t="s">
        <v>168</v>
      </c>
      <c r="D148" s="214" t="s">
        <v>253</v>
      </c>
      <c r="E148" s="215" t="s">
        <v>1072</v>
      </c>
      <c r="F148" s="216" t="s">
        <v>1073</v>
      </c>
      <c r="G148" s="217" t="s">
        <v>181</v>
      </c>
      <c r="H148" s="218">
        <v>3080</v>
      </c>
      <c r="I148" s="219"/>
      <c r="J148" s="220">
        <f>ROUND(I148*H148,2)</f>
        <v>0</v>
      </c>
      <c r="K148" s="216" t="s">
        <v>1</v>
      </c>
      <c r="L148" s="221"/>
      <c r="M148" s="222" t="s">
        <v>1</v>
      </c>
      <c r="N148" s="223" t="s">
        <v>42</v>
      </c>
      <c r="O148" s="77"/>
      <c r="P148" s="189">
        <f>O148*H148</f>
        <v>0</v>
      </c>
      <c r="Q148" s="189">
        <v>0</v>
      </c>
      <c r="R148" s="189">
        <f>Q148*H148</f>
        <v>0</v>
      </c>
      <c r="S148" s="189">
        <v>0</v>
      </c>
      <c r="T148" s="190">
        <f>S148*H148</f>
        <v>0</v>
      </c>
      <c r="U148" s="38"/>
      <c r="V148" s="38"/>
      <c r="W148" s="38"/>
      <c r="X148" s="38"/>
      <c r="Y148" s="38"/>
      <c r="Z148" s="38"/>
      <c r="AA148" s="38"/>
      <c r="AB148" s="38"/>
      <c r="AC148" s="38"/>
      <c r="AD148" s="38"/>
      <c r="AE148" s="38"/>
      <c r="AR148" s="191" t="s">
        <v>314</v>
      </c>
      <c r="AT148" s="191" t="s">
        <v>253</v>
      </c>
      <c r="AU148" s="191" t="s">
        <v>87</v>
      </c>
      <c r="AY148" s="19" t="s">
        <v>148</v>
      </c>
      <c r="BE148" s="192">
        <f>IF(N148="základní",J148,0)</f>
        <v>0</v>
      </c>
      <c r="BF148" s="192">
        <f>IF(N148="snížená",J148,0)</f>
        <v>0</v>
      </c>
      <c r="BG148" s="192">
        <f>IF(N148="zákl. přenesená",J148,0)</f>
        <v>0</v>
      </c>
      <c r="BH148" s="192">
        <f>IF(N148="sníž. přenesená",J148,0)</f>
        <v>0</v>
      </c>
      <c r="BI148" s="192">
        <f>IF(N148="nulová",J148,0)</f>
        <v>0</v>
      </c>
      <c r="BJ148" s="19" t="s">
        <v>85</v>
      </c>
      <c r="BK148" s="192">
        <f>ROUND(I148*H148,2)</f>
        <v>0</v>
      </c>
      <c r="BL148" s="19" t="s">
        <v>231</v>
      </c>
      <c r="BM148" s="191" t="s">
        <v>201</v>
      </c>
    </row>
    <row r="149" s="2" customFormat="1">
      <c r="A149" s="38"/>
      <c r="B149" s="39"/>
      <c r="C149" s="38"/>
      <c r="D149" s="194" t="s">
        <v>183</v>
      </c>
      <c r="E149" s="38"/>
      <c r="F149" s="210" t="s">
        <v>1074</v>
      </c>
      <c r="G149" s="38"/>
      <c r="H149" s="38"/>
      <c r="I149" s="211"/>
      <c r="J149" s="38"/>
      <c r="K149" s="38"/>
      <c r="L149" s="39"/>
      <c r="M149" s="212"/>
      <c r="N149" s="213"/>
      <c r="O149" s="77"/>
      <c r="P149" s="77"/>
      <c r="Q149" s="77"/>
      <c r="R149" s="77"/>
      <c r="S149" s="77"/>
      <c r="T149" s="78"/>
      <c r="U149" s="38"/>
      <c r="V149" s="38"/>
      <c r="W149" s="38"/>
      <c r="X149" s="38"/>
      <c r="Y149" s="38"/>
      <c r="Z149" s="38"/>
      <c r="AA149" s="38"/>
      <c r="AB149" s="38"/>
      <c r="AC149" s="38"/>
      <c r="AD149" s="38"/>
      <c r="AE149" s="38"/>
      <c r="AT149" s="19" t="s">
        <v>183</v>
      </c>
      <c r="AU149" s="19" t="s">
        <v>87</v>
      </c>
    </row>
    <row r="150" s="13" customFormat="1">
      <c r="A150" s="13"/>
      <c r="B150" s="193"/>
      <c r="C150" s="13"/>
      <c r="D150" s="194" t="s">
        <v>157</v>
      </c>
      <c r="E150" s="195" t="s">
        <v>1</v>
      </c>
      <c r="F150" s="196" t="s">
        <v>1075</v>
      </c>
      <c r="G150" s="13"/>
      <c r="H150" s="197">
        <v>3080</v>
      </c>
      <c r="I150" s="198"/>
      <c r="J150" s="13"/>
      <c r="K150" s="13"/>
      <c r="L150" s="193"/>
      <c r="M150" s="199"/>
      <c r="N150" s="200"/>
      <c r="O150" s="200"/>
      <c r="P150" s="200"/>
      <c r="Q150" s="200"/>
      <c r="R150" s="200"/>
      <c r="S150" s="200"/>
      <c r="T150" s="201"/>
      <c r="U150" s="13"/>
      <c r="V150" s="13"/>
      <c r="W150" s="13"/>
      <c r="X150" s="13"/>
      <c r="Y150" s="13"/>
      <c r="Z150" s="13"/>
      <c r="AA150" s="13"/>
      <c r="AB150" s="13"/>
      <c r="AC150" s="13"/>
      <c r="AD150" s="13"/>
      <c r="AE150" s="13"/>
      <c r="AT150" s="195" t="s">
        <v>157</v>
      </c>
      <c r="AU150" s="195" t="s">
        <v>87</v>
      </c>
      <c r="AV150" s="13" t="s">
        <v>87</v>
      </c>
      <c r="AW150" s="13" t="s">
        <v>32</v>
      </c>
      <c r="AX150" s="13" t="s">
        <v>77</v>
      </c>
      <c r="AY150" s="195" t="s">
        <v>148</v>
      </c>
    </row>
    <row r="151" s="14" customFormat="1">
      <c r="A151" s="14"/>
      <c r="B151" s="202"/>
      <c r="C151" s="14"/>
      <c r="D151" s="194" t="s">
        <v>157</v>
      </c>
      <c r="E151" s="203" t="s">
        <v>1</v>
      </c>
      <c r="F151" s="204" t="s">
        <v>159</v>
      </c>
      <c r="G151" s="14"/>
      <c r="H151" s="205">
        <v>3080</v>
      </c>
      <c r="I151" s="206"/>
      <c r="J151" s="14"/>
      <c r="K151" s="14"/>
      <c r="L151" s="202"/>
      <c r="M151" s="207"/>
      <c r="N151" s="208"/>
      <c r="O151" s="208"/>
      <c r="P151" s="208"/>
      <c r="Q151" s="208"/>
      <c r="R151" s="208"/>
      <c r="S151" s="208"/>
      <c r="T151" s="209"/>
      <c r="U151" s="14"/>
      <c r="V151" s="14"/>
      <c r="W151" s="14"/>
      <c r="X151" s="14"/>
      <c r="Y151" s="14"/>
      <c r="Z151" s="14"/>
      <c r="AA151" s="14"/>
      <c r="AB151" s="14"/>
      <c r="AC151" s="14"/>
      <c r="AD151" s="14"/>
      <c r="AE151" s="14"/>
      <c r="AT151" s="203" t="s">
        <v>157</v>
      </c>
      <c r="AU151" s="203" t="s">
        <v>87</v>
      </c>
      <c r="AV151" s="14" t="s">
        <v>155</v>
      </c>
      <c r="AW151" s="14" t="s">
        <v>32</v>
      </c>
      <c r="AX151" s="14" t="s">
        <v>85</v>
      </c>
      <c r="AY151" s="203" t="s">
        <v>148</v>
      </c>
    </row>
    <row r="152" s="2" customFormat="1" ht="16.5" customHeight="1">
      <c r="A152" s="38"/>
      <c r="B152" s="179"/>
      <c r="C152" s="214" t="s">
        <v>173</v>
      </c>
      <c r="D152" s="214" t="s">
        <v>253</v>
      </c>
      <c r="E152" s="215" t="s">
        <v>1076</v>
      </c>
      <c r="F152" s="216" t="s">
        <v>1077</v>
      </c>
      <c r="G152" s="217" t="s">
        <v>181</v>
      </c>
      <c r="H152" s="218">
        <v>69</v>
      </c>
      <c r="I152" s="219"/>
      <c r="J152" s="220">
        <f>ROUND(I152*H152,2)</f>
        <v>0</v>
      </c>
      <c r="K152" s="216" t="s">
        <v>1</v>
      </c>
      <c r="L152" s="221"/>
      <c r="M152" s="222" t="s">
        <v>1</v>
      </c>
      <c r="N152" s="223" t="s">
        <v>42</v>
      </c>
      <c r="O152" s="77"/>
      <c r="P152" s="189">
        <f>O152*H152</f>
        <v>0</v>
      </c>
      <c r="Q152" s="189">
        <v>0</v>
      </c>
      <c r="R152" s="189">
        <f>Q152*H152</f>
        <v>0</v>
      </c>
      <c r="S152" s="189">
        <v>0</v>
      </c>
      <c r="T152" s="190">
        <f>S152*H152</f>
        <v>0</v>
      </c>
      <c r="U152" s="38"/>
      <c r="V152" s="38"/>
      <c r="W152" s="38"/>
      <c r="X152" s="38"/>
      <c r="Y152" s="38"/>
      <c r="Z152" s="38"/>
      <c r="AA152" s="38"/>
      <c r="AB152" s="38"/>
      <c r="AC152" s="38"/>
      <c r="AD152" s="38"/>
      <c r="AE152" s="38"/>
      <c r="AR152" s="191" t="s">
        <v>314</v>
      </c>
      <c r="AT152" s="191" t="s">
        <v>253</v>
      </c>
      <c r="AU152" s="191" t="s">
        <v>87</v>
      </c>
      <c r="AY152" s="19" t="s">
        <v>148</v>
      </c>
      <c r="BE152" s="192">
        <f>IF(N152="základní",J152,0)</f>
        <v>0</v>
      </c>
      <c r="BF152" s="192">
        <f>IF(N152="snížená",J152,0)</f>
        <v>0</v>
      </c>
      <c r="BG152" s="192">
        <f>IF(N152="zákl. přenesená",J152,0)</f>
        <v>0</v>
      </c>
      <c r="BH152" s="192">
        <f>IF(N152="sníž. přenesená",J152,0)</f>
        <v>0</v>
      </c>
      <c r="BI152" s="192">
        <f>IF(N152="nulová",J152,0)</f>
        <v>0</v>
      </c>
      <c r="BJ152" s="19" t="s">
        <v>85</v>
      </c>
      <c r="BK152" s="192">
        <f>ROUND(I152*H152,2)</f>
        <v>0</v>
      </c>
      <c r="BL152" s="19" t="s">
        <v>231</v>
      </c>
      <c r="BM152" s="191" t="s">
        <v>8</v>
      </c>
    </row>
    <row r="153" s="2" customFormat="1">
      <c r="A153" s="38"/>
      <c r="B153" s="39"/>
      <c r="C153" s="38"/>
      <c r="D153" s="194" t="s">
        <v>183</v>
      </c>
      <c r="E153" s="38"/>
      <c r="F153" s="210" t="s">
        <v>1078</v>
      </c>
      <c r="G153" s="38"/>
      <c r="H153" s="38"/>
      <c r="I153" s="211"/>
      <c r="J153" s="38"/>
      <c r="K153" s="38"/>
      <c r="L153" s="39"/>
      <c r="M153" s="212"/>
      <c r="N153" s="213"/>
      <c r="O153" s="77"/>
      <c r="P153" s="77"/>
      <c r="Q153" s="77"/>
      <c r="R153" s="77"/>
      <c r="S153" s="77"/>
      <c r="T153" s="78"/>
      <c r="U153" s="38"/>
      <c r="V153" s="38"/>
      <c r="W153" s="38"/>
      <c r="X153" s="38"/>
      <c r="Y153" s="38"/>
      <c r="Z153" s="38"/>
      <c r="AA153" s="38"/>
      <c r="AB153" s="38"/>
      <c r="AC153" s="38"/>
      <c r="AD153" s="38"/>
      <c r="AE153" s="38"/>
      <c r="AT153" s="19" t="s">
        <v>183</v>
      </c>
      <c r="AU153" s="19" t="s">
        <v>87</v>
      </c>
    </row>
    <row r="154" s="13" customFormat="1">
      <c r="A154" s="13"/>
      <c r="B154" s="193"/>
      <c r="C154" s="13"/>
      <c r="D154" s="194" t="s">
        <v>157</v>
      </c>
      <c r="E154" s="195" t="s">
        <v>1</v>
      </c>
      <c r="F154" s="196" t="s">
        <v>1079</v>
      </c>
      <c r="G154" s="13"/>
      <c r="H154" s="197">
        <v>69</v>
      </c>
      <c r="I154" s="198"/>
      <c r="J154" s="13"/>
      <c r="K154" s="13"/>
      <c r="L154" s="193"/>
      <c r="M154" s="199"/>
      <c r="N154" s="200"/>
      <c r="O154" s="200"/>
      <c r="P154" s="200"/>
      <c r="Q154" s="200"/>
      <c r="R154" s="200"/>
      <c r="S154" s="200"/>
      <c r="T154" s="201"/>
      <c r="U154" s="13"/>
      <c r="V154" s="13"/>
      <c r="W154" s="13"/>
      <c r="X154" s="13"/>
      <c r="Y154" s="13"/>
      <c r="Z154" s="13"/>
      <c r="AA154" s="13"/>
      <c r="AB154" s="13"/>
      <c r="AC154" s="13"/>
      <c r="AD154" s="13"/>
      <c r="AE154" s="13"/>
      <c r="AT154" s="195" t="s">
        <v>157</v>
      </c>
      <c r="AU154" s="195" t="s">
        <v>87</v>
      </c>
      <c r="AV154" s="13" t="s">
        <v>87</v>
      </c>
      <c r="AW154" s="13" t="s">
        <v>32</v>
      </c>
      <c r="AX154" s="13" t="s">
        <v>77</v>
      </c>
      <c r="AY154" s="195" t="s">
        <v>148</v>
      </c>
    </row>
    <row r="155" s="14" customFormat="1">
      <c r="A155" s="14"/>
      <c r="B155" s="202"/>
      <c r="C155" s="14"/>
      <c r="D155" s="194" t="s">
        <v>157</v>
      </c>
      <c r="E155" s="203" t="s">
        <v>1</v>
      </c>
      <c r="F155" s="204" t="s">
        <v>159</v>
      </c>
      <c r="G155" s="14"/>
      <c r="H155" s="205">
        <v>69</v>
      </c>
      <c r="I155" s="206"/>
      <c r="J155" s="14"/>
      <c r="K155" s="14"/>
      <c r="L155" s="202"/>
      <c r="M155" s="207"/>
      <c r="N155" s="208"/>
      <c r="O155" s="208"/>
      <c r="P155" s="208"/>
      <c r="Q155" s="208"/>
      <c r="R155" s="208"/>
      <c r="S155" s="208"/>
      <c r="T155" s="209"/>
      <c r="U155" s="14"/>
      <c r="V155" s="14"/>
      <c r="W155" s="14"/>
      <c r="X155" s="14"/>
      <c r="Y155" s="14"/>
      <c r="Z155" s="14"/>
      <c r="AA155" s="14"/>
      <c r="AB155" s="14"/>
      <c r="AC155" s="14"/>
      <c r="AD155" s="14"/>
      <c r="AE155" s="14"/>
      <c r="AT155" s="203" t="s">
        <v>157</v>
      </c>
      <c r="AU155" s="203" t="s">
        <v>87</v>
      </c>
      <c r="AV155" s="14" t="s">
        <v>155</v>
      </c>
      <c r="AW155" s="14" t="s">
        <v>32</v>
      </c>
      <c r="AX155" s="14" t="s">
        <v>85</v>
      </c>
      <c r="AY155" s="203" t="s">
        <v>148</v>
      </c>
    </row>
    <row r="156" s="2" customFormat="1" ht="16.5" customHeight="1">
      <c r="A156" s="38"/>
      <c r="B156" s="179"/>
      <c r="C156" s="180" t="s">
        <v>178</v>
      </c>
      <c r="D156" s="180" t="s">
        <v>150</v>
      </c>
      <c r="E156" s="181" t="s">
        <v>1080</v>
      </c>
      <c r="F156" s="182" t="s">
        <v>1081</v>
      </c>
      <c r="G156" s="183" t="s">
        <v>328</v>
      </c>
      <c r="H156" s="184">
        <v>1</v>
      </c>
      <c r="I156" s="185"/>
      <c r="J156" s="186">
        <f>ROUND(I156*H156,2)</f>
        <v>0</v>
      </c>
      <c r="K156" s="182" t="s">
        <v>1</v>
      </c>
      <c r="L156" s="39"/>
      <c r="M156" s="187" t="s">
        <v>1</v>
      </c>
      <c r="N156" s="188" t="s">
        <v>42</v>
      </c>
      <c r="O156" s="77"/>
      <c r="P156" s="189">
        <f>O156*H156</f>
        <v>0</v>
      </c>
      <c r="Q156" s="189">
        <v>0</v>
      </c>
      <c r="R156" s="189">
        <f>Q156*H156</f>
        <v>0</v>
      </c>
      <c r="S156" s="189">
        <v>0</v>
      </c>
      <c r="T156" s="190">
        <f>S156*H156</f>
        <v>0</v>
      </c>
      <c r="U156" s="38"/>
      <c r="V156" s="38"/>
      <c r="W156" s="38"/>
      <c r="X156" s="38"/>
      <c r="Y156" s="38"/>
      <c r="Z156" s="38"/>
      <c r="AA156" s="38"/>
      <c r="AB156" s="38"/>
      <c r="AC156" s="38"/>
      <c r="AD156" s="38"/>
      <c r="AE156" s="38"/>
      <c r="AR156" s="191" t="s">
        <v>231</v>
      </c>
      <c r="AT156" s="191" t="s">
        <v>150</v>
      </c>
      <c r="AU156" s="191" t="s">
        <v>87</v>
      </c>
      <c r="AY156" s="19" t="s">
        <v>148</v>
      </c>
      <c r="BE156" s="192">
        <f>IF(N156="základní",J156,0)</f>
        <v>0</v>
      </c>
      <c r="BF156" s="192">
        <f>IF(N156="snížená",J156,0)</f>
        <v>0</v>
      </c>
      <c r="BG156" s="192">
        <f>IF(N156="zákl. přenesená",J156,0)</f>
        <v>0</v>
      </c>
      <c r="BH156" s="192">
        <f>IF(N156="sníž. přenesená",J156,0)</f>
        <v>0</v>
      </c>
      <c r="BI156" s="192">
        <f>IF(N156="nulová",J156,0)</f>
        <v>0</v>
      </c>
      <c r="BJ156" s="19" t="s">
        <v>85</v>
      </c>
      <c r="BK156" s="192">
        <f>ROUND(I156*H156,2)</f>
        <v>0</v>
      </c>
      <c r="BL156" s="19" t="s">
        <v>231</v>
      </c>
      <c r="BM156" s="191" t="s">
        <v>218</v>
      </c>
    </row>
    <row r="157" s="2" customFormat="1">
      <c r="A157" s="38"/>
      <c r="B157" s="39"/>
      <c r="C157" s="38"/>
      <c r="D157" s="194" t="s">
        <v>183</v>
      </c>
      <c r="E157" s="38"/>
      <c r="F157" s="210" t="s">
        <v>1082</v>
      </c>
      <c r="G157" s="38"/>
      <c r="H157" s="38"/>
      <c r="I157" s="211"/>
      <c r="J157" s="38"/>
      <c r="K157" s="38"/>
      <c r="L157" s="39"/>
      <c r="M157" s="212"/>
      <c r="N157" s="213"/>
      <c r="O157" s="77"/>
      <c r="P157" s="77"/>
      <c r="Q157" s="77"/>
      <c r="R157" s="77"/>
      <c r="S157" s="77"/>
      <c r="T157" s="78"/>
      <c r="U157" s="38"/>
      <c r="V157" s="38"/>
      <c r="W157" s="38"/>
      <c r="X157" s="38"/>
      <c r="Y157" s="38"/>
      <c r="Z157" s="38"/>
      <c r="AA157" s="38"/>
      <c r="AB157" s="38"/>
      <c r="AC157" s="38"/>
      <c r="AD157" s="38"/>
      <c r="AE157" s="38"/>
      <c r="AT157" s="19" t="s">
        <v>183</v>
      </c>
      <c r="AU157" s="19" t="s">
        <v>87</v>
      </c>
    </row>
    <row r="158" s="2" customFormat="1" ht="24.15" customHeight="1">
      <c r="A158" s="38"/>
      <c r="B158" s="179"/>
      <c r="C158" s="214" t="s">
        <v>186</v>
      </c>
      <c r="D158" s="214" t="s">
        <v>253</v>
      </c>
      <c r="E158" s="215" t="s">
        <v>1083</v>
      </c>
      <c r="F158" s="216" t="s">
        <v>1084</v>
      </c>
      <c r="G158" s="217" t="s">
        <v>440</v>
      </c>
      <c r="H158" s="218">
        <v>1</v>
      </c>
      <c r="I158" s="219"/>
      <c r="J158" s="220">
        <f>ROUND(I158*H158,2)</f>
        <v>0</v>
      </c>
      <c r="K158" s="216" t="s">
        <v>1</v>
      </c>
      <c r="L158" s="221"/>
      <c r="M158" s="222" t="s">
        <v>1</v>
      </c>
      <c r="N158" s="223" t="s">
        <v>42</v>
      </c>
      <c r="O158" s="77"/>
      <c r="P158" s="189">
        <f>O158*H158</f>
        <v>0</v>
      </c>
      <c r="Q158" s="189">
        <v>0</v>
      </c>
      <c r="R158" s="189">
        <f>Q158*H158</f>
        <v>0</v>
      </c>
      <c r="S158" s="189">
        <v>0</v>
      </c>
      <c r="T158" s="190">
        <f>S158*H158</f>
        <v>0</v>
      </c>
      <c r="U158" s="38"/>
      <c r="V158" s="38"/>
      <c r="W158" s="38"/>
      <c r="X158" s="38"/>
      <c r="Y158" s="38"/>
      <c r="Z158" s="38"/>
      <c r="AA158" s="38"/>
      <c r="AB158" s="38"/>
      <c r="AC158" s="38"/>
      <c r="AD158" s="38"/>
      <c r="AE158" s="38"/>
      <c r="AR158" s="191" t="s">
        <v>314</v>
      </c>
      <c r="AT158" s="191" t="s">
        <v>253</v>
      </c>
      <c r="AU158" s="191" t="s">
        <v>87</v>
      </c>
      <c r="AY158" s="19" t="s">
        <v>148</v>
      </c>
      <c r="BE158" s="192">
        <f>IF(N158="základní",J158,0)</f>
        <v>0</v>
      </c>
      <c r="BF158" s="192">
        <f>IF(N158="snížená",J158,0)</f>
        <v>0</v>
      </c>
      <c r="BG158" s="192">
        <f>IF(N158="zákl. přenesená",J158,0)</f>
        <v>0</v>
      </c>
      <c r="BH158" s="192">
        <f>IF(N158="sníž. přenesená",J158,0)</f>
        <v>0</v>
      </c>
      <c r="BI158" s="192">
        <f>IF(N158="nulová",J158,0)</f>
        <v>0</v>
      </c>
      <c r="BJ158" s="19" t="s">
        <v>85</v>
      </c>
      <c r="BK158" s="192">
        <f>ROUND(I158*H158,2)</f>
        <v>0</v>
      </c>
      <c r="BL158" s="19" t="s">
        <v>231</v>
      </c>
      <c r="BM158" s="191" t="s">
        <v>231</v>
      </c>
    </row>
    <row r="159" s="2" customFormat="1">
      <c r="A159" s="38"/>
      <c r="B159" s="39"/>
      <c r="C159" s="38"/>
      <c r="D159" s="194" t="s">
        <v>183</v>
      </c>
      <c r="E159" s="38"/>
      <c r="F159" s="210" t="s">
        <v>1085</v>
      </c>
      <c r="G159" s="38"/>
      <c r="H159" s="38"/>
      <c r="I159" s="211"/>
      <c r="J159" s="38"/>
      <c r="K159" s="38"/>
      <c r="L159" s="39"/>
      <c r="M159" s="212"/>
      <c r="N159" s="213"/>
      <c r="O159" s="77"/>
      <c r="P159" s="77"/>
      <c r="Q159" s="77"/>
      <c r="R159" s="77"/>
      <c r="S159" s="77"/>
      <c r="T159" s="78"/>
      <c r="U159" s="38"/>
      <c r="V159" s="38"/>
      <c r="W159" s="38"/>
      <c r="X159" s="38"/>
      <c r="Y159" s="38"/>
      <c r="Z159" s="38"/>
      <c r="AA159" s="38"/>
      <c r="AB159" s="38"/>
      <c r="AC159" s="38"/>
      <c r="AD159" s="38"/>
      <c r="AE159" s="38"/>
      <c r="AT159" s="19" t="s">
        <v>183</v>
      </c>
      <c r="AU159" s="19" t="s">
        <v>87</v>
      </c>
    </row>
    <row r="160" s="2" customFormat="1" ht="16.5" customHeight="1">
      <c r="A160" s="38"/>
      <c r="B160" s="179"/>
      <c r="C160" s="214" t="s">
        <v>192</v>
      </c>
      <c r="D160" s="214" t="s">
        <v>253</v>
      </c>
      <c r="E160" s="215" t="s">
        <v>1086</v>
      </c>
      <c r="F160" s="216" t="s">
        <v>1087</v>
      </c>
      <c r="G160" s="217" t="s">
        <v>444</v>
      </c>
      <c r="H160" s="218">
        <v>12</v>
      </c>
      <c r="I160" s="219"/>
      <c r="J160" s="220">
        <f>ROUND(I160*H160,2)</f>
        <v>0</v>
      </c>
      <c r="K160" s="216" t="s">
        <v>1</v>
      </c>
      <c r="L160" s="221"/>
      <c r="M160" s="222" t="s">
        <v>1</v>
      </c>
      <c r="N160" s="223" t="s">
        <v>42</v>
      </c>
      <c r="O160" s="77"/>
      <c r="P160" s="189">
        <f>O160*H160</f>
        <v>0</v>
      </c>
      <c r="Q160" s="189">
        <v>0</v>
      </c>
      <c r="R160" s="189">
        <f>Q160*H160</f>
        <v>0</v>
      </c>
      <c r="S160" s="189">
        <v>0</v>
      </c>
      <c r="T160" s="190">
        <f>S160*H160</f>
        <v>0</v>
      </c>
      <c r="U160" s="38"/>
      <c r="V160" s="38"/>
      <c r="W160" s="38"/>
      <c r="X160" s="38"/>
      <c r="Y160" s="38"/>
      <c r="Z160" s="38"/>
      <c r="AA160" s="38"/>
      <c r="AB160" s="38"/>
      <c r="AC160" s="38"/>
      <c r="AD160" s="38"/>
      <c r="AE160" s="38"/>
      <c r="AR160" s="191" t="s">
        <v>314</v>
      </c>
      <c r="AT160" s="191" t="s">
        <v>253</v>
      </c>
      <c r="AU160" s="191" t="s">
        <v>87</v>
      </c>
      <c r="AY160" s="19" t="s">
        <v>148</v>
      </c>
      <c r="BE160" s="192">
        <f>IF(N160="základní",J160,0)</f>
        <v>0</v>
      </c>
      <c r="BF160" s="192">
        <f>IF(N160="snížená",J160,0)</f>
        <v>0</v>
      </c>
      <c r="BG160" s="192">
        <f>IF(N160="zákl. přenesená",J160,0)</f>
        <v>0</v>
      </c>
      <c r="BH160" s="192">
        <f>IF(N160="sníž. přenesená",J160,0)</f>
        <v>0</v>
      </c>
      <c r="BI160" s="192">
        <f>IF(N160="nulová",J160,0)</f>
        <v>0</v>
      </c>
      <c r="BJ160" s="19" t="s">
        <v>85</v>
      </c>
      <c r="BK160" s="192">
        <f>ROUND(I160*H160,2)</f>
        <v>0</v>
      </c>
      <c r="BL160" s="19" t="s">
        <v>231</v>
      </c>
      <c r="BM160" s="191" t="s">
        <v>240</v>
      </c>
    </row>
    <row r="161" s="2" customFormat="1">
      <c r="A161" s="38"/>
      <c r="B161" s="39"/>
      <c r="C161" s="38"/>
      <c r="D161" s="194" t="s">
        <v>183</v>
      </c>
      <c r="E161" s="38"/>
      <c r="F161" s="210" t="s">
        <v>1088</v>
      </c>
      <c r="G161" s="38"/>
      <c r="H161" s="38"/>
      <c r="I161" s="211"/>
      <c r="J161" s="38"/>
      <c r="K161" s="38"/>
      <c r="L161" s="39"/>
      <c r="M161" s="212"/>
      <c r="N161" s="213"/>
      <c r="O161" s="77"/>
      <c r="P161" s="77"/>
      <c r="Q161" s="77"/>
      <c r="R161" s="77"/>
      <c r="S161" s="77"/>
      <c r="T161" s="78"/>
      <c r="U161" s="38"/>
      <c r="V161" s="38"/>
      <c r="W161" s="38"/>
      <c r="X161" s="38"/>
      <c r="Y161" s="38"/>
      <c r="Z161" s="38"/>
      <c r="AA161" s="38"/>
      <c r="AB161" s="38"/>
      <c r="AC161" s="38"/>
      <c r="AD161" s="38"/>
      <c r="AE161" s="38"/>
      <c r="AT161" s="19" t="s">
        <v>183</v>
      </c>
      <c r="AU161" s="19" t="s">
        <v>87</v>
      </c>
    </row>
    <row r="162" s="2" customFormat="1" ht="16.5" customHeight="1">
      <c r="A162" s="38"/>
      <c r="B162" s="179"/>
      <c r="C162" s="214" t="s">
        <v>201</v>
      </c>
      <c r="D162" s="214" t="s">
        <v>253</v>
      </c>
      <c r="E162" s="215" t="s">
        <v>1089</v>
      </c>
      <c r="F162" s="216" t="s">
        <v>1090</v>
      </c>
      <c r="G162" s="217" t="s">
        <v>444</v>
      </c>
      <c r="H162" s="218">
        <v>1</v>
      </c>
      <c r="I162" s="219"/>
      <c r="J162" s="220">
        <f>ROUND(I162*H162,2)</f>
        <v>0</v>
      </c>
      <c r="K162" s="216" t="s">
        <v>1</v>
      </c>
      <c r="L162" s="221"/>
      <c r="M162" s="222" t="s">
        <v>1</v>
      </c>
      <c r="N162" s="223" t="s">
        <v>42</v>
      </c>
      <c r="O162" s="77"/>
      <c r="P162" s="189">
        <f>O162*H162</f>
        <v>0</v>
      </c>
      <c r="Q162" s="189">
        <v>0</v>
      </c>
      <c r="R162" s="189">
        <f>Q162*H162</f>
        <v>0</v>
      </c>
      <c r="S162" s="189">
        <v>0</v>
      </c>
      <c r="T162" s="190">
        <f>S162*H162</f>
        <v>0</v>
      </c>
      <c r="U162" s="38"/>
      <c r="V162" s="38"/>
      <c r="W162" s="38"/>
      <c r="X162" s="38"/>
      <c r="Y162" s="38"/>
      <c r="Z162" s="38"/>
      <c r="AA162" s="38"/>
      <c r="AB162" s="38"/>
      <c r="AC162" s="38"/>
      <c r="AD162" s="38"/>
      <c r="AE162" s="38"/>
      <c r="AR162" s="191" t="s">
        <v>314</v>
      </c>
      <c r="AT162" s="191" t="s">
        <v>253</v>
      </c>
      <c r="AU162" s="191" t="s">
        <v>87</v>
      </c>
      <c r="AY162" s="19" t="s">
        <v>148</v>
      </c>
      <c r="BE162" s="192">
        <f>IF(N162="základní",J162,0)</f>
        <v>0</v>
      </c>
      <c r="BF162" s="192">
        <f>IF(N162="snížená",J162,0)</f>
        <v>0</v>
      </c>
      <c r="BG162" s="192">
        <f>IF(N162="zákl. přenesená",J162,0)</f>
        <v>0</v>
      </c>
      <c r="BH162" s="192">
        <f>IF(N162="sníž. přenesená",J162,0)</f>
        <v>0</v>
      </c>
      <c r="BI162" s="192">
        <f>IF(N162="nulová",J162,0)</f>
        <v>0</v>
      </c>
      <c r="BJ162" s="19" t="s">
        <v>85</v>
      </c>
      <c r="BK162" s="192">
        <f>ROUND(I162*H162,2)</f>
        <v>0</v>
      </c>
      <c r="BL162" s="19" t="s">
        <v>231</v>
      </c>
      <c r="BM162" s="191" t="s">
        <v>249</v>
      </c>
    </row>
    <row r="163" s="2" customFormat="1">
      <c r="A163" s="38"/>
      <c r="B163" s="39"/>
      <c r="C163" s="38"/>
      <c r="D163" s="194" t="s">
        <v>183</v>
      </c>
      <c r="E163" s="38"/>
      <c r="F163" s="210" t="s">
        <v>1091</v>
      </c>
      <c r="G163" s="38"/>
      <c r="H163" s="38"/>
      <c r="I163" s="211"/>
      <c r="J163" s="38"/>
      <c r="K163" s="38"/>
      <c r="L163" s="39"/>
      <c r="M163" s="212"/>
      <c r="N163" s="213"/>
      <c r="O163" s="77"/>
      <c r="P163" s="77"/>
      <c r="Q163" s="77"/>
      <c r="R163" s="77"/>
      <c r="S163" s="77"/>
      <c r="T163" s="78"/>
      <c r="U163" s="38"/>
      <c r="V163" s="38"/>
      <c r="W163" s="38"/>
      <c r="X163" s="38"/>
      <c r="Y163" s="38"/>
      <c r="Z163" s="38"/>
      <c r="AA163" s="38"/>
      <c r="AB163" s="38"/>
      <c r="AC163" s="38"/>
      <c r="AD163" s="38"/>
      <c r="AE163" s="38"/>
      <c r="AT163" s="19" t="s">
        <v>183</v>
      </c>
      <c r="AU163" s="19" t="s">
        <v>87</v>
      </c>
    </row>
    <row r="164" s="2" customFormat="1" ht="16.5" customHeight="1">
      <c r="A164" s="38"/>
      <c r="B164" s="179"/>
      <c r="C164" s="214" t="s">
        <v>205</v>
      </c>
      <c r="D164" s="214" t="s">
        <v>253</v>
      </c>
      <c r="E164" s="215" t="s">
        <v>1092</v>
      </c>
      <c r="F164" s="216" t="s">
        <v>1093</v>
      </c>
      <c r="G164" s="217" t="s">
        <v>444</v>
      </c>
      <c r="H164" s="218">
        <v>1</v>
      </c>
      <c r="I164" s="219"/>
      <c r="J164" s="220">
        <f>ROUND(I164*H164,2)</f>
        <v>0</v>
      </c>
      <c r="K164" s="216" t="s">
        <v>1</v>
      </c>
      <c r="L164" s="221"/>
      <c r="M164" s="222" t="s">
        <v>1</v>
      </c>
      <c r="N164" s="223" t="s">
        <v>42</v>
      </c>
      <c r="O164" s="77"/>
      <c r="P164" s="189">
        <f>O164*H164</f>
        <v>0</v>
      </c>
      <c r="Q164" s="189">
        <v>0</v>
      </c>
      <c r="R164" s="189">
        <f>Q164*H164</f>
        <v>0</v>
      </c>
      <c r="S164" s="189">
        <v>0</v>
      </c>
      <c r="T164" s="190">
        <f>S164*H164</f>
        <v>0</v>
      </c>
      <c r="U164" s="38"/>
      <c r="V164" s="38"/>
      <c r="W164" s="38"/>
      <c r="X164" s="38"/>
      <c r="Y164" s="38"/>
      <c r="Z164" s="38"/>
      <c r="AA164" s="38"/>
      <c r="AB164" s="38"/>
      <c r="AC164" s="38"/>
      <c r="AD164" s="38"/>
      <c r="AE164" s="38"/>
      <c r="AR164" s="191" t="s">
        <v>314</v>
      </c>
      <c r="AT164" s="191" t="s">
        <v>253</v>
      </c>
      <c r="AU164" s="191" t="s">
        <v>87</v>
      </c>
      <c r="AY164" s="19" t="s">
        <v>148</v>
      </c>
      <c r="BE164" s="192">
        <f>IF(N164="základní",J164,0)</f>
        <v>0</v>
      </c>
      <c r="BF164" s="192">
        <f>IF(N164="snížená",J164,0)</f>
        <v>0</v>
      </c>
      <c r="BG164" s="192">
        <f>IF(N164="zákl. přenesená",J164,0)</f>
        <v>0</v>
      </c>
      <c r="BH164" s="192">
        <f>IF(N164="sníž. přenesená",J164,0)</f>
        <v>0</v>
      </c>
      <c r="BI164" s="192">
        <f>IF(N164="nulová",J164,0)</f>
        <v>0</v>
      </c>
      <c r="BJ164" s="19" t="s">
        <v>85</v>
      </c>
      <c r="BK164" s="192">
        <f>ROUND(I164*H164,2)</f>
        <v>0</v>
      </c>
      <c r="BL164" s="19" t="s">
        <v>231</v>
      </c>
      <c r="BM164" s="191" t="s">
        <v>258</v>
      </c>
    </row>
    <row r="165" s="2" customFormat="1">
      <c r="A165" s="38"/>
      <c r="B165" s="39"/>
      <c r="C165" s="38"/>
      <c r="D165" s="194" t="s">
        <v>183</v>
      </c>
      <c r="E165" s="38"/>
      <c r="F165" s="210" t="s">
        <v>1094</v>
      </c>
      <c r="G165" s="38"/>
      <c r="H165" s="38"/>
      <c r="I165" s="211"/>
      <c r="J165" s="38"/>
      <c r="K165" s="38"/>
      <c r="L165" s="39"/>
      <c r="M165" s="212"/>
      <c r="N165" s="213"/>
      <c r="O165" s="77"/>
      <c r="P165" s="77"/>
      <c r="Q165" s="77"/>
      <c r="R165" s="77"/>
      <c r="S165" s="77"/>
      <c r="T165" s="78"/>
      <c r="U165" s="38"/>
      <c r="V165" s="38"/>
      <c r="W165" s="38"/>
      <c r="X165" s="38"/>
      <c r="Y165" s="38"/>
      <c r="Z165" s="38"/>
      <c r="AA165" s="38"/>
      <c r="AB165" s="38"/>
      <c r="AC165" s="38"/>
      <c r="AD165" s="38"/>
      <c r="AE165" s="38"/>
      <c r="AT165" s="19" t="s">
        <v>183</v>
      </c>
      <c r="AU165" s="19" t="s">
        <v>87</v>
      </c>
    </row>
    <row r="166" s="2" customFormat="1" ht="16.5" customHeight="1">
      <c r="A166" s="38"/>
      <c r="B166" s="179"/>
      <c r="C166" s="214" t="s">
        <v>8</v>
      </c>
      <c r="D166" s="214" t="s">
        <v>253</v>
      </c>
      <c r="E166" s="215" t="s">
        <v>1095</v>
      </c>
      <c r="F166" s="216" t="s">
        <v>1096</v>
      </c>
      <c r="G166" s="217" t="s">
        <v>444</v>
      </c>
      <c r="H166" s="218">
        <v>2</v>
      </c>
      <c r="I166" s="219"/>
      <c r="J166" s="220">
        <f>ROUND(I166*H166,2)</f>
        <v>0</v>
      </c>
      <c r="K166" s="216" t="s">
        <v>1</v>
      </c>
      <c r="L166" s="221"/>
      <c r="M166" s="222" t="s">
        <v>1</v>
      </c>
      <c r="N166" s="223" t="s">
        <v>42</v>
      </c>
      <c r="O166" s="77"/>
      <c r="P166" s="189">
        <f>O166*H166</f>
        <v>0</v>
      </c>
      <c r="Q166" s="189">
        <v>0</v>
      </c>
      <c r="R166" s="189">
        <f>Q166*H166</f>
        <v>0</v>
      </c>
      <c r="S166" s="189">
        <v>0</v>
      </c>
      <c r="T166" s="190">
        <f>S166*H166</f>
        <v>0</v>
      </c>
      <c r="U166" s="38"/>
      <c r="V166" s="38"/>
      <c r="W166" s="38"/>
      <c r="X166" s="38"/>
      <c r="Y166" s="38"/>
      <c r="Z166" s="38"/>
      <c r="AA166" s="38"/>
      <c r="AB166" s="38"/>
      <c r="AC166" s="38"/>
      <c r="AD166" s="38"/>
      <c r="AE166" s="38"/>
      <c r="AR166" s="191" t="s">
        <v>314</v>
      </c>
      <c r="AT166" s="191" t="s">
        <v>253</v>
      </c>
      <c r="AU166" s="191" t="s">
        <v>87</v>
      </c>
      <c r="AY166" s="19" t="s">
        <v>148</v>
      </c>
      <c r="BE166" s="192">
        <f>IF(N166="základní",J166,0)</f>
        <v>0</v>
      </c>
      <c r="BF166" s="192">
        <f>IF(N166="snížená",J166,0)</f>
        <v>0</v>
      </c>
      <c r="BG166" s="192">
        <f>IF(N166="zákl. přenesená",J166,0)</f>
        <v>0</v>
      </c>
      <c r="BH166" s="192">
        <f>IF(N166="sníž. přenesená",J166,0)</f>
        <v>0</v>
      </c>
      <c r="BI166" s="192">
        <f>IF(N166="nulová",J166,0)</f>
        <v>0</v>
      </c>
      <c r="BJ166" s="19" t="s">
        <v>85</v>
      </c>
      <c r="BK166" s="192">
        <f>ROUND(I166*H166,2)</f>
        <v>0</v>
      </c>
      <c r="BL166" s="19" t="s">
        <v>231</v>
      </c>
      <c r="BM166" s="191" t="s">
        <v>268</v>
      </c>
    </row>
    <row r="167" s="2" customFormat="1">
      <c r="A167" s="38"/>
      <c r="B167" s="39"/>
      <c r="C167" s="38"/>
      <c r="D167" s="194" t="s">
        <v>183</v>
      </c>
      <c r="E167" s="38"/>
      <c r="F167" s="210" t="s">
        <v>1097</v>
      </c>
      <c r="G167" s="38"/>
      <c r="H167" s="38"/>
      <c r="I167" s="211"/>
      <c r="J167" s="38"/>
      <c r="K167" s="38"/>
      <c r="L167" s="39"/>
      <c r="M167" s="212"/>
      <c r="N167" s="213"/>
      <c r="O167" s="77"/>
      <c r="P167" s="77"/>
      <c r="Q167" s="77"/>
      <c r="R167" s="77"/>
      <c r="S167" s="77"/>
      <c r="T167" s="78"/>
      <c r="U167" s="38"/>
      <c r="V167" s="38"/>
      <c r="W167" s="38"/>
      <c r="X167" s="38"/>
      <c r="Y167" s="38"/>
      <c r="Z167" s="38"/>
      <c r="AA167" s="38"/>
      <c r="AB167" s="38"/>
      <c r="AC167" s="38"/>
      <c r="AD167" s="38"/>
      <c r="AE167" s="38"/>
      <c r="AT167" s="19" t="s">
        <v>183</v>
      </c>
      <c r="AU167" s="19" t="s">
        <v>87</v>
      </c>
    </row>
    <row r="168" s="2" customFormat="1" ht="16.5" customHeight="1">
      <c r="A168" s="38"/>
      <c r="B168" s="179"/>
      <c r="C168" s="214" t="s">
        <v>214</v>
      </c>
      <c r="D168" s="214" t="s">
        <v>253</v>
      </c>
      <c r="E168" s="215" t="s">
        <v>1098</v>
      </c>
      <c r="F168" s="216" t="s">
        <v>1099</v>
      </c>
      <c r="G168" s="217" t="s">
        <v>436</v>
      </c>
      <c r="H168" s="218">
        <v>240</v>
      </c>
      <c r="I168" s="219"/>
      <c r="J168" s="220">
        <f>ROUND(I168*H168,2)</f>
        <v>0</v>
      </c>
      <c r="K168" s="216" t="s">
        <v>1</v>
      </c>
      <c r="L168" s="221"/>
      <c r="M168" s="222" t="s">
        <v>1</v>
      </c>
      <c r="N168" s="223" t="s">
        <v>42</v>
      </c>
      <c r="O168" s="77"/>
      <c r="P168" s="189">
        <f>O168*H168</f>
        <v>0</v>
      </c>
      <c r="Q168" s="189">
        <v>0</v>
      </c>
      <c r="R168" s="189">
        <f>Q168*H168</f>
        <v>0</v>
      </c>
      <c r="S168" s="189">
        <v>0</v>
      </c>
      <c r="T168" s="190">
        <f>S168*H168</f>
        <v>0</v>
      </c>
      <c r="U168" s="38"/>
      <c r="V168" s="38"/>
      <c r="W168" s="38"/>
      <c r="X168" s="38"/>
      <c r="Y168" s="38"/>
      <c r="Z168" s="38"/>
      <c r="AA168" s="38"/>
      <c r="AB168" s="38"/>
      <c r="AC168" s="38"/>
      <c r="AD168" s="38"/>
      <c r="AE168" s="38"/>
      <c r="AR168" s="191" t="s">
        <v>314</v>
      </c>
      <c r="AT168" s="191" t="s">
        <v>253</v>
      </c>
      <c r="AU168" s="191" t="s">
        <v>87</v>
      </c>
      <c r="AY168" s="19" t="s">
        <v>148</v>
      </c>
      <c r="BE168" s="192">
        <f>IF(N168="základní",J168,0)</f>
        <v>0</v>
      </c>
      <c r="BF168" s="192">
        <f>IF(N168="snížená",J168,0)</f>
        <v>0</v>
      </c>
      <c r="BG168" s="192">
        <f>IF(N168="zákl. přenesená",J168,0)</f>
        <v>0</v>
      </c>
      <c r="BH168" s="192">
        <f>IF(N168="sníž. přenesená",J168,0)</f>
        <v>0</v>
      </c>
      <c r="BI168" s="192">
        <f>IF(N168="nulová",J168,0)</f>
        <v>0</v>
      </c>
      <c r="BJ168" s="19" t="s">
        <v>85</v>
      </c>
      <c r="BK168" s="192">
        <f>ROUND(I168*H168,2)</f>
        <v>0</v>
      </c>
      <c r="BL168" s="19" t="s">
        <v>231</v>
      </c>
      <c r="BM168" s="191" t="s">
        <v>278</v>
      </c>
    </row>
    <row r="169" s="2" customFormat="1">
      <c r="A169" s="38"/>
      <c r="B169" s="39"/>
      <c r="C169" s="38"/>
      <c r="D169" s="194" t="s">
        <v>183</v>
      </c>
      <c r="E169" s="38"/>
      <c r="F169" s="210" t="s">
        <v>1100</v>
      </c>
      <c r="G169" s="38"/>
      <c r="H169" s="38"/>
      <c r="I169" s="211"/>
      <c r="J169" s="38"/>
      <c r="K169" s="38"/>
      <c r="L169" s="39"/>
      <c r="M169" s="212"/>
      <c r="N169" s="213"/>
      <c r="O169" s="77"/>
      <c r="P169" s="77"/>
      <c r="Q169" s="77"/>
      <c r="R169" s="77"/>
      <c r="S169" s="77"/>
      <c r="T169" s="78"/>
      <c r="U169" s="38"/>
      <c r="V169" s="38"/>
      <c r="W169" s="38"/>
      <c r="X169" s="38"/>
      <c r="Y169" s="38"/>
      <c r="Z169" s="38"/>
      <c r="AA169" s="38"/>
      <c r="AB169" s="38"/>
      <c r="AC169" s="38"/>
      <c r="AD169" s="38"/>
      <c r="AE169" s="38"/>
      <c r="AT169" s="19" t="s">
        <v>183</v>
      </c>
      <c r="AU169" s="19" t="s">
        <v>87</v>
      </c>
    </row>
    <row r="170" s="2" customFormat="1" ht="24.15" customHeight="1">
      <c r="A170" s="38"/>
      <c r="B170" s="179"/>
      <c r="C170" s="214" t="s">
        <v>218</v>
      </c>
      <c r="D170" s="214" t="s">
        <v>253</v>
      </c>
      <c r="E170" s="215" t="s">
        <v>1101</v>
      </c>
      <c r="F170" s="216" t="s">
        <v>1102</v>
      </c>
      <c r="G170" s="217" t="s">
        <v>436</v>
      </c>
      <c r="H170" s="218">
        <v>80</v>
      </c>
      <c r="I170" s="219"/>
      <c r="J170" s="220">
        <f>ROUND(I170*H170,2)</f>
        <v>0</v>
      </c>
      <c r="K170" s="216" t="s">
        <v>1</v>
      </c>
      <c r="L170" s="221"/>
      <c r="M170" s="222" t="s">
        <v>1</v>
      </c>
      <c r="N170" s="223" t="s">
        <v>42</v>
      </c>
      <c r="O170" s="77"/>
      <c r="P170" s="189">
        <f>O170*H170</f>
        <v>0</v>
      </c>
      <c r="Q170" s="189">
        <v>0</v>
      </c>
      <c r="R170" s="189">
        <f>Q170*H170</f>
        <v>0</v>
      </c>
      <c r="S170" s="189">
        <v>0</v>
      </c>
      <c r="T170" s="190">
        <f>S170*H170</f>
        <v>0</v>
      </c>
      <c r="U170" s="38"/>
      <c r="V170" s="38"/>
      <c r="W170" s="38"/>
      <c r="X170" s="38"/>
      <c r="Y170" s="38"/>
      <c r="Z170" s="38"/>
      <c r="AA170" s="38"/>
      <c r="AB170" s="38"/>
      <c r="AC170" s="38"/>
      <c r="AD170" s="38"/>
      <c r="AE170" s="38"/>
      <c r="AR170" s="191" t="s">
        <v>314</v>
      </c>
      <c r="AT170" s="191" t="s">
        <v>253</v>
      </c>
      <c r="AU170" s="191" t="s">
        <v>87</v>
      </c>
      <c r="AY170" s="19" t="s">
        <v>148</v>
      </c>
      <c r="BE170" s="192">
        <f>IF(N170="základní",J170,0)</f>
        <v>0</v>
      </c>
      <c r="BF170" s="192">
        <f>IF(N170="snížená",J170,0)</f>
        <v>0</v>
      </c>
      <c r="BG170" s="192">
        <f>IF(N170="zákl. přenesená",J170,0)</f>
        <v>0</v>
      </c>
      <c r="BH170" s="192">
        <f>IF(N170="sníž. přenesená",J170,0)</f>
        <v>0</v>
      </c>
      <c r="BI170" s="192">
        <f>IF(N170="nulová",J170,0)</f>
        <v>0</v>
      </c>
      <c r="BJ170" s="19" t="s">
        <v>85</v>
      </c>
      <c r="BK170" s="192">
        <f>ROUND(I170*H170,2)</f>
        <v>0</v>
      </c>
      <c r="BL170" s="19" t="s">
        <v>231</v>
      </c>
      <c r="BM170" s="191" t="s">
        <v>293</v>
      </c>
    </row>
    <row r="171" s="2" customFormat="1">
      <c r="A171" s="38"/>
      <c r="B171" s="39"/>
      <c r="C171" s="38"/>
      <c r="D171" s="194" t="s">
        <v>183</v>
      </c>
      <c r="E171" s="38"/>
      <c r="F171" s="210" t="s">
        <v>1103</v>
      </c>
      <c r="G171" s="38"/>
      <c r="H171" s="38"/>
      <c r="I171" s="211"/>
      <c r="J171" s="38"/>
      <c r="K171" s="38"/>
      <c r="L171" s="39"/>
      <c r="M171" s="212"/>
      <c r="N171" s="213"/>
      <c r="O171" s="77"/>
      <c r="P171" s="77"/>
      <c r="Q171" s="77"/>
      <c r="R171" s="77"/>
      <c r="S171" s="77"/>
      <c r="T171" s="78"/>
      <c r="U171" s="38"/>
      <c r="V171" s="38"/>
      <c r="W171" s="38"/>
      <c r="X171" s="38"/>
      <c r="Y171" s="38"/>
      <c r="Z171" s="38"/>
      <c r="AA171" s="38"/>
      <c r="AB171" s="38"/>
      <c r="AC171" s="38"/>
      <c r="AD171" s="38"/>
      <c r="AE171" s="38"/>
      <c r="AT171" s="19" t="s">
        <v>183</v>
      </c>
      <c r="AU171" s="19" t="s">
        <v>87</v>
      </c>
    </row>
    <row r="172" s="2" customFormat="1" ht="16.5" customHeight="1">
      <c r="A172" s="38"/>
      <c r="B172" s="179"/>
      <c r="C172" s="214" t="s">
        <v>226</v>
      </c>
      <c r="D172" s="214" t="s">
        <v>253</v>
      </c>
      <c r="E172" s="215" t="s">
        <v>1104</v>
      </c>
      <c r="F172" s="216" t="s">
        <v>1105</v>
      </c>
      <c r="G172" s="217" t="s">
        <v>444</v>
      </c>
      <c r="H172" s="218">
        <v>1</v>
      </c>
      <c r="I172" s="219"/>
      <c r="J172" s="220">
        <f>ROUND(I172*H172,2)</f>
        <v>0</v>
      </c>
      <c r="K172" s="216" t="s">
        <v>1</v>
      </c>
      <c r="L172" s="221"/>
      <c r="M172" s="222" t="s">
        <v>1</v>
      </c>
      <c r="N172" s="223" t="s">
        <v>42</v>
      </c>
      <c r="O172" s="77"/>
      <c r="P172" s="189">
        <f>O172*H172</f>
        <v>0</v>
      </c>
      <c r="Q172" s="189">
        <v>0</v>
      </c>
      <c r="R172" s="189">
        <f>Q172*H172</f>
        <v>0</v>
      </c>
      <c r="S172" s="189">
        <v>0</v>
      </c>
      <c r="T172" s="190">
        <f>S172*H172</f>
        <v>0</v>
      </c>
      <c r="U172" s="38"/>
      <c r="V172" s="38"/>
      <c r="W172" s="38"/>
      <c r="X172" s="38"/>
      <c r="Y172" s="38"/>
      <c r="Z172" s="38"/>
      <c r="AA172" s="38"/>
      <c r="AB172" s="38"/>
      <c r="AC172" s="38"/>
      <c r="AD172" s="38"/>
      <c r="AE172" s="38"/>
      <c r="AR172" s="191" t="s">
        <v>314</v>
      </c>
      <c r="AT172" s="191" t="s">
        <v>253</v>
      </c>
      <c r="AU172" s="191" t="s">
        <v>87</v>
      </c>
      <c r="AY172" s="19" t="s">
        <v>148</v>
      </c>
      <c r="BE172" s="192">
        <f>IF(N172="základní",J172,0)</f>
        <v>0</v>
      </c>
      <c r="BF172" s="192">
        <f>IF(N172="snížená",J172,0)</f>
        <v>0</v>
      </c>
      <c r="BG172" s="192">
        <f>IF(N172="zákl. přenesená",J172,0)</f>
        <v>0</v>
      </c>
      <c r="BH172" s="192">
        <f>IF(N172="sníž. přenesená",J172,0)</f>
        <v>0</v>
      </c>
      <c r="BI172" s="192">
        <f>IF(N172="nulová",J172,0)</f>
        <v>0</v>
      </c>
      <c r="BJ172" s="19" t="s">
        <v>85</v>
      </c>
      <c r="BK172" s="192">
        <f>ROUND(I172*H172,2)</f>
        <v>0</v>
      </c>
      <c r="BL172" s="19" t="s">
        <v>231</v>
      </c>
      <c r="BM172" s="191" t="s">
        <v>303</v>
      </c>
    </row>
    <row r="173" s="2" customFormat="1">
      <c r="A173" s="38"/>
      <c r="B173" s="39"/>
      <c r="C173" s="38"/>
      <c r="D173" s="194" t="s">
        <v>183</v>
      </c>
      <c r="E173" s="38"/>
      <c r="F173" s="210" t="s">
        <v>1106</v>
      </c>
      <c r="G173" s="38"/>
      <c r="H173" s="38"/>
      <c r="I173" s="211"/>
      <c r="J173" s="38"/>
      <c r="K173" s="38"/>
      <c r="L173" s="39"/>
      <c r="M173" s="212"/>
      <c r="N173" s="213"/>
      <c r="O173" s="77"/>
      <c r="P173" s="77"/>
      <c r="Q173" s="77"/>
      <c r="R173" s="77"/>
      <c r="S173" s="77"/>
      <c r="T173" s="78"/>
      <c r="U173" s="38"/>
      <c r="V173" s="38"/>
      <c r="W173" s="38"/>
      <c r="X173" s="38"/>
      <c r="Y173" s="38"/>
      <c r="Z173" s="38"/>
      <c r="AA173" s="38"/>
      <c r="AB173" s="38"/>
      <c r="AC173" s="38"/>
      <c r="AD173" s="38"/>
      <c r="AE173" s="38"/>
      <c r="AT173" s="19" t="s">
        <v>183</v>
      </c>
      <c r="AU173" s="19" t="s">
        <v>87</v>
      </c>
    </row>
    <row r="174" s="2" customFormat="1" ht="16.5" customHeight="1">
      <c r="A174" s="38"/>
      <c r="B174" s="179"/>
      <c r="C174" s="180" t="s">
        <v>231</v>
      </c>
      <c r="D174" s="180" t="s">
        <v>150</v>
      </c>
      <c r="E174" s="181" t="s">
        <v>1107</v>
      </c>
      <c r="F174" s="182" t="s">
        <v>1108</v>
      </c>
      <c r="G174" s="183" t="s">
        <v>440</v>
      </c>
      <c r="H174" s="184">
        <v>1</v>
      </c>
      <c r="I174" s="185"/>
      <c r="J174" s="186">
        <f>ROUND(I174*H174,2)</f>
        <v>0</v>
      </c>
      <c r="K174" s="182" t="s">
        <v>1</v>
      </c>
      <c r="L174" s="39"/>
      <c r="M174" s="187" t="s">
        <v>1</v>
      </c>
      <c r="N174" s="188" t="s">
        <v>42</v>
      </c>
      <c r="O174" s="77"/>
      <c r="P174" s="189">
        <f>O174*H174</f>
        <v>0</v>
      </c>
      <c r="Q174" s="189">
        <v>0</v>
      </c>
      <c r="R174" s="189">
        <f>Q174*H174</f>
        <v>0</v>
      </c>
      <c r="S174" s="189">
        <v>0</v>
      </c>
      <c r="T174" s="190">
        <f>S174*H174</f>
        <v>0</v>
      </c>
      <c r="U174" s="38"/>
      <c r="V174" s="38"/>
      <c r="W174" s="38"/>
      <c r="X174" s="38"/>
      <c r="Y174" s="38"/>
      <c r="Z174" s="38"/>
      <c r="AA174" s="38"/>
      <c r="AB174" s="38"/>
      <c r="AC174" s="38"/>
      <c r="AD174" s="38"/>
      <c r="AE174" s="38"/>
      <c r="AR174" s="191" t="s">
        <v>231</v>
      </c>
      <c r="AT174" s="191" t="s">
        <v>150</v>
      </c>
      <c r="AU174" s="191" t="s">
        <v>87</v>
      </c>
      <c r="AY174" s="19" t="s">
        <v>148</v>
      </c>
      <c r="BE174" s="192">
        <f>IF(N174="základní",J174,0)</f>
        <v>0</v>
      </c>
      <c r="BF174" s="192">
        <f>IF(N174="snížená",J174,0)</f>
        <v>0</v>
      </c>
      <c r="BG174" s="192">
        <f>IF(N174="zákl. přenesená",J174,0)</f>
        <v>0</v>
      </c>
      <c r="BH174" s="192">
        <f>IF(N174="sníž. přenesená",J174,0)</f>
        <v>0</v>
      </c>
      <c r="BI174" s="192">
        <f>IF(N174="nulová",J174,0)</f>
        <v>0</v>
      </c>
      <c r="BJ174" s="19" t="s">
        <v>85</v>
      </c>
      <c r="BK174" s="192">
        <f>ROUND(I174*H174,2)</f>
        <v>0</v>
      </c>
      <c r="BL174" s="19" t="s">
        <v>231</v>
      </c>
      <c r="BM174" s="191" t="s">
        <v>314</v>
      </c>
    </row>
    <row r="175" s="2" customFormat="1">
      <c r="A175" s="38"/>
      <c r="B175" s="39"/>
      <c r="C175" s="38"/>
      <c r="D175" s="194" t="s">
        <v>183</v>
      </c>
      <c r="E175" s="38"/>
      <c r="F175" s="210" t="s">
        <v>1109</v>
      </c>
      <c r="G175" s="38"/>
      <c r="H175" s="38"/>
      <c r="I175" s="211"/>
      <c r="J175" s="38"/>
      <c r="K175" s="38"/>
      <c r="L175" s="39"/>
      <c r="M175" s="212"/>
      <c r="N175" s="213"/>
      <c r="O175" s="77"/>
      <c r="P175" s="77"/>
      <c r="Q175" s="77"/>
      <c r="R175" s="77"/>
      <c r="S175" s="77"/>
      <c r="T175" s="78"/>
      <c r="U175" s="38"/>
      <c r="V175" s="38"/>
      <c r="W175" s="38"/>
      <c r="X175" s="38"/>
      <c r="Y175" s="38"/>
      <c r="Z175" s="38"/>
      <c r="AA175" s="38"/>
      <c r="AB175" s="38"/>
      <c r="AC175" s="38"/>
      <c r="AD175" s="38"/>
      <c r="AE175" s="38"/>
      <c r="AT175" s="19" t="s">
        <v>183</v>
      </c>
      <c r="AU175" s="19" t="s">
        <v>87</v>
      </c>
    </row>
    <row r="176" s="2" customFormat="1" ht="16.5" customHeight="1">
      <c r="A176" s="38"/>
      <c r="B176" s="179"/>
      <c r="C176" s="214" t="s">
        <v>235</v>
      </c>
      <c r="D176" s="214" t="s">
        <v>253</v>
      </c>
      <c r="E176" s="215" t="s">
        <v>1110</v>
      </c>
      <c r="F176" s="216" t="s">
        <v>1111</v>
      </c>
      <c r="G176" s="217" t="s">
        <v>181</v>
      </c>
      <c r="H176" s="218">
        <v>60</v>
      </c>
      <c r="I176" s="219"/>
      <c r="J176" s="220">
        <f>ROUND(I176*H176,2)</f>
        <v>0</v>
      </c>
      <c r="K176" s="216" t="s">
        <v>1</v>
      </c>
      <c r="L176" s="221"/>
      <c r="M176" s="222" t="s">
        <v>1</v>
      </c>
      <c r="N176" s="223" t="s">
        <v>42</v>
      </c>
      <c r="O176" s="77"/>
      <c r="P176" s="189">
        <f>O176*H176</f>
        <v>0</v>
      </c>
      <c r="Q176" s="189">
        <v>0</v>
      </c>
      <c r="R176" s="189">
        <f>Q176*H176</f>
        <v>0</v>
      </c>
      <c r="S176" s="189">
        <v>0</v>
      </c>
      <c r="T176" s="190">
        <f>S176*H176</f>
        <v>0</v>
      </c>
      <c r="U176" s="38"/>
      <c r="V176" s="38"/>
      <c r="W176" s="38"/>
      <c r="X176" s="38"/>
      <c r="Y176" s="38"/>
      <c r="Z176" s="38"/>
      <c r="AA176" s="38"/>
      <c r="AB176" s="38"/>
      <c r="AC176" s="38"/>
      <c r="AD176" s="38"/>
      <c r="AE176" s="38"/>
      <c r="AR176" s="191" t="s">
        <v>314</v>
      </c>
      <c r="AT176" s="191" t="s">
        <v>253</v>
      </c>
      <c r="AU176" s="191" t="s">
        <v>87</v>
      </c>
      <c r="AY176" s="19" t="s">
        <v>148</v>
      </c>
      <c r="BE176" s="192">
        <f>IF(N176="základní",J176,0)</f>
        <v>0</v>
      </c>
      <c r="BF176" s="192">
        <f>IF(N176="snížená",J176,0)</f>
        <v>0</v>
      </c>
      <c r="BG176" s="192">
        <f>IF(N176="zákl. přenesená",J176,0)</f>
        <v>0</v>
      </c>
      <c r="BH176" s="192">
        <f>IF(N176="sníž. přenesená",J176,0)</f>
        <v>0</v>
      </c>
      <c r="BI176" s="192">
        <f>IF(N176="nulová",J176,0)</f>
        <v>0</v>
      </c>
      <c r="BJ176" s="19" t="s">
        <v>85</v>
      </c>
      <c r="BK176" s="192">
        <f>ROUND(I176*H176,2)</f>
        <v>0</v>
      </c>
      <c r="BL176" s="19" t="s">
        <v>231</v>
      </c>
      <c r="BM176" s="191" t="s">
        <v>325</v>
      </c>
    </row>
    <row r="177" s="2" customFormat="1">
      <c r="A177" s="38"/>
      <c r="B177" s="39"/>
      <c r="C177" s="38"/>
      <c r="D177" s="194" t="s">
        <v>183</v>
      </c>
      <c r="E177" s="38"/>
      <c r="F177" s="210" t="s">
        <v>1112</v>
      </c>
      <c r="G177" s="38"/>
      <c r="H177" s="38"/>
      <c r="I177" s="211"/>
      <c r="J177" s="38"/>
      <c r="K177" s="38"/>
      <c r="L177" s="39"/>
      <c r="M177" s="212"/>
      <c r="N177" s="213"/>
      <c r="O177" s="77"/>
      <c r="P177" s="77"/>
      <c r="Q177" s="77"/>
      <c r="R177" s="77"/>
      <c r="S177" s="77"/>
      <c r="T177" s="78"/>
      <c r="U177" s="38"/>
      <c r="V177" s="38"/>
      <c r="W177" s="38"/>
      <c r="X177" s="38"/>
      <c r="Y177" s="38"/>
      <c r="Z177" s="38"/>
      <c r="AA177" s="38"/>
      <c r="AB177" s="38"/>
      <c r="AC177" s="38"/>
      <c r="AD177" s="38"/>
      <c r="AE177" s="38"/>
      <c r="AT177" s="19" t="s">
        <v>183</v>
      </c>
      <c r="AU177" s="19" t="s">
        <v>87</v>
      </c>
    </row>
    <row r="178" s="2" customFormat="1" ht="16.5" customHeight="1">
      <c r="A178" s="38"/>
      <c r="B178" s="179"/>
      <c r="C178" s="214" t="s">
        <v>240</v>
      </c>
      <c r="D178" s="214" t="s">
        <v>253</v>
      </c>
      <c r="E178" s="215" t="s">
        <v>1113</v>
      </c>
      <c r="F178" s="216" t="s">
        <v>1114</v>
      </c>
      <c r="G178" s="217" t="s">
        <v>440</v>
      </c>
      <c r="H178" s="218">
        <v>1</v>
      </c>
      <c r="I178" s="219"/>
      <c r="J178" s="220">
        <f>ROUND(I178*H178,2)</f>
        <v>0</v>
      </c>
      <c r="K178" s="216" t="s">
        <v>1</v>
      </c>
      <c r="L178" s="221"/>
      <c r="M178" s="222" t="s">
        <v>1</v>
      </c>
      <c r="N178" s="223" t="s">
        <v>42</v>
      </c>
      <c r="O178" s="77"/>
      <c r="P178" s="189">
        <f>O178*H178</f>
        <v>0</v>
      </c>
      <c r="Q178" s="189">
        <v>0</v>
      </c>
      <c r="R178" s="189">
        <f>Q178*H178</f>
        <v>0</v>
      </c>
      <c r="S178" s="189">
        <v>0</v>
      </c>
      <c r="T178" s="190">
        <f>S178*H178</f>
        <v>0</v>
      </c>
      <c r="U178" s="38"/>
      <c r="V178" s="38"/>
      <c r="W178" s="38"/>
      <c r="X178" s="38"/>
      <c r="Y178" s="38"/>
      <c r="Z178" s="38"/>
      <c r="AA178" s="38"/>
      <c r="AB178" s="38"/>
      <c r="AC178" s="38"/>
      <c r="AD178" s="38"/>
      <c r="AE178" s="38"/>
      <c r="AR178" s="191" t="s">
        <v>314</v>
      </c>
      <c r="AT178" s="191" t="s">
        <v>253</v>
      </c>
      <c r="AU178" s="191" t="s">
        <v>87</v>
      </c>
      <c r="AY178" s="19" t="s">
        <v>148</v>
      </c>
      <c r="BE178" s="192">
        <f>IF(N178="základní",J178,0)</f>
        <v>0</v>
      </c>
      <c r="BF178" s="192">
        <f>IF(N178="snížená",J178,0)</f>
        <v>0</v>
      </c>
      <c r="BG178" s="192">
        <f>IF(N178="zákl. přenesená",J178,0)</f>
        <v>0</v>
      </c>
      <c r="BH178" s="192">
        <f>IF(N178="sníž. přenesená",J178,0)</f>
        <v>0</v>
      </c>
      <c r="BI178" s="192">
        <f>IF(N178="nulová",J178,0)</f>
        <v>0</v>
      </c>
      <c r="BJ178" s="19" t="s">
        <v>85</v>
      </c>
      <c r="BK178" s="192">
        <f>ROUND(I178*H178,2)</f>
        <v>0</v>
      </c>
      <c r="BL178" s="19" t="s">
        <v>231</v>
      </c>
      <c r="BM178" s="191" t="s">
        <v>336</v>
      </c>
    </row>
    <row r="179" s="2" customFormat="1">
      <c r="A179" s="38"/>
      <c r="B179" s="39"/>
      <c r="C179" s="38"/>
      <c r="D179" s="194" t="s">
        <v>183</v>
      </c>
      <c r="E179" s="38"/>
      <c r="F179" s="210" t="s">
        <v>1115</v>
      </c>
      <c r="G179" s="38"/>
      <c r="H179" s="38"/>
      <c r="I179" s="211"/>
      <c r="J179" s="38"/>
      <c r="K179" s="38"/>
      <c r="L179" s="39"/>
      <c r="M179" s="212"/>
      <c r="N179" s="213"/>
      <c r="O179" s="77"/>
      <c r="P179" s="77"/>
      <c r="Q179" s="77"/>
      <c r="R179" s="77"/>
      <c r="S179" s="77"/>
      <c r="T179" s="78"/>
      <c r="U179" s="38"/>
      <c r="V179" s="38"/>
      <c r="W179" s="38"/>
      <c r="X179" s="38"/>
      <c r="Y179" s="38"/>
      <c r="Z179" s="38"/>
      <c r="AA179" s="38"/>
      <c r="AB179" s="38"/>
      <c r="AC179" s="38"/>
      <c r="AD179" s="38"/>
      <c r="AE179" s="38"/>
      <c r="AT179" s="19" t="s">
        <v>183</v>
      </c>
      <c r="AU179" s="19" t="s">
        <v>87</v>
      </c>
    </row>
    <row r="180" s="2" customFormat="1" ht="16.5" customHeight="1">
      <c r="A180" s="38"/>
      <c r="B180" s="179"/>
      <c r="C180" s="180" t="s">
        <v>244</v>
      </c>
      <c r="D180" s="180" t="s">
        <v>150</v>
      </c>
      <c r="E180" s="181" t="s">
        <v>1116</v>
      </c>
      <c r="F180" s="182" t="s">
        <v>1117</v>
      </c>
      <c r="G180" s="183" t="s">
        <v>181</v>
      </c>
      <c r="H180" s="184">
        <v>20</v>
      </c>
      <c r="I180" s="185"/>
      <c r="J180" s="186">
        <f>ROUND(I180*H180,2)</f>
        <v>0</v>
      </c>
      <c r="K180" s="182" t="s">
        <v>1</v>
      </c>
      <c r="L180" s="39"/>
      <c r="M180" s="187" t="s">
        <v>1</v>
      </c>
      <c r="N180" s="188" t="s">
        <v>42</v>
      </c>
      <c r="O180" s="77"/>
      <c r="P180" s="189">
        <f>O180*H180</f>
        <v>0</v>
      </c>
      <c r="Q180" s="189">
        <v>0</v>
      </c>
      <c r="R180" s="189">
        <f>Q180*H180</f>
        <v>0</v>
      </c>
      <c r="S180" s="189">
        <v>0</v>
      </c>
      <c r="T180" s="190">
        <f>S180*H180</f>
        <v>0</v>
      </c>
      <c r="U180" s="38"/>
      <c r="V180" s="38"/>
      <c r="W180" s="38"/>
      <c r="X180" s="38"/>
      <c r="Y180" s="38"/>
      <c r="Z180" s="38"/>
      <c r="AA180" s="38"/>
      <c r="AB180" s="38"/>
      <c r="AC180" s="38"/>
      <c r="AD180" s="38"/>
      <c r="AE180" s="38"/>
      <c r="AR180" s="191" t="s">
        <v>231</v>
      </c>
      <c r="AT180" s="191" t="s">
        <v>150</v>
      </c>
      <c r="AU180" s="191" t="s">
        <v>87</v>
      </c>
      <c r="AY180" s="19" t="s">
        <v>148</v>
      </c>
      <c r="BE180" s="192">
        <f>IF(N180="základní",J180,0)</f>
        <v>0</v>
      </c>
      <c r="BF180" s="192">
        <f>IF(N180="snížená",J180,0)</f>
        <v>0</v>
      </c>
      <c r="BG180" s="192">
        <f>IF(N180="zákl. přenesená",J180,0)</f>
        <v>0</v>
      </c>
      <c r="BH180" s="192">
        <f>IF(N180="sníž. přenesená",J180,0)</f>
        <v>0</v>
      </c>
      <c r="BI180" s="192">
        <f>IF(N180="nulová",J180,0)</f>
        <v>0</v>
      </c>
      <c r="BJ180" s="19" t="s">
        <v>85</v>
      </c>
      <c r="BK180" s="192">
        <f>ROUND(I180*H180,2)</f>
        <v>0</v>
      </c>
      <c r="BL180" s="19" t="s">
        <v>231</v>
      </c>
      <c r="BM180" s="191" t="s">
        <v>344</v>
      </c>
    </row>
    <row r="181" s="2" customFormat="1">
      <c r="A181" s="38"/>
      <c r="B181" s="39"/>
      <c r="C181" s="38"/>
      <c r="D181" s="194" t="s">
        <v>183</v>
      </c>
      <c r="E181" s="38"/>
      <c r="F181" s="210" t="s">
        <v>1118</v>
      </c>
      <c r="G181" s="38"/>
      <c r="H181" s="38"/>
      <c r="I181" s="211"/>
      <c r="J181" s="38"/>
      <c r="K181" s="38"/>
      <c r="L181" s="39"/>
      <c r="M181" s="212"/>
      <c r="N181" s="213"/>
      <c r="O181" s="77"/>
      <c r="P181" s="77"/>
      <c r="Q181" s="77"/>
      <c r="R181" s="77"/>
      <c r="S181" s="77"/>
      <c r="T181" s="78"/>
      <c r="U181" s="38"/>
      <c r="V181" s="38"/>
      <c r="W181" s="38"/>
      <c r="X181" s="38"/>
      <c r="Y181" s="38"/>
      <c r="Z181" s="38"/>
      <c r="AA181" s="38"/>
      <c r="AB181" s="38"/>
      <c r="AC181" s="38"/>
      <c r="AD181" s="38"/>
      <c r="AE181" s="38"/>
      <c r="AT181" s="19" t="s">
        <v>183</v>
      </c>
      <c r="AU181" s="19" t="s">
        <v>87</v>
      </c>
    </row>
    <row r="182" s="2" customFormat="1" ht="16.5" customHeight="1">
      <c r="A182" s="38"/>
      <c r="B182" s="179"/>
      <c r="C182" s="214" t="s">
        <v>249</v>
      </c>
      <c r="D182" s="214" t="s">
        <v>253</v>
      </c>
      <c r="E182" s="215" t="s">
        <v>1119</v>
      </c>
      <c r="F182" s="216" t="s">
        <v>1120</v>
      </c>
      <c r="G182" s="217" t="s">
        <v>181</v>
      </c>
      <c r="H182" s="218">
        <v>20</v>
      </c>
      <c r="I182" s="219"/>
      <c r="J182" s="220">
        <f>ROUND(I182*H182,2)</f>
        <v>0</v>
      </c>
      <c r="K182" s="216" t="s">
        <v>1</v>
      </c>
      <c r="L182" s="221"/>
      <c r="M182" s="222" t="s">
        <v>1</v>
      </c>
      <c r="N182" s="223" t="s">
        <v>42</v>
      </c>
      <c r="O182" s="77"/>
      <c r="P182" s="189">
        <f>O182*H182</f>
        <v>0</v>
      </c>
      <c r="Q182" s="189">
        <v>0</v>
      </c>
      <c r="R182" s="189">
        <f>Q182*H182</f>
        <v>0</v>
      </c>
      <c r="S182" s="189">
        <v>0</v>
      </c>
      <c r="T182" s="190">
        <f>S182*H182</f>
        <v>0</v>
      </c>
      <c r="U182" s="38"/>
      <c r="V182" s="38"/>
      <c r="W182" s="38"/>
      <c r="X182" s="38"/>
      <c r="Y182" s="38"/>
      <c r="Z182" s="38"/>
      <c r="AA182" s="38"/>
      <c r="AB182" s="38"/>
      <c r="AC182" s="38"/>
      <c r="AD182" s="38"/>
      <c r="AE182" s="38"/>
      <c r="AR182" s="191" t="s">
        <v>314</v>
      </c>
      <c r="AT182" s="191" t="s">
        <v>253</v>
      </c>
      <c r="AU182" s="191" t="s">
        <v>87</v>
      </c>
      <c r="AY182" s="19" t="s">
        <v>148</v>
      </c>
      <c r="BE182" s="192">
        <f>IF(N182="základní",J182,0)</f>
        <v>0</v>
      </c>
      <c r="BF182" s="192">
        <f>IF(N182="snížená",J182,0)</f>
        <v>0</v>
      </c>
      <c r="BG182" s="192">
        <f>IF(N182="zákl. přenesená",J182,0)</f>
        <v>0</v>
      </c>
      <c r="BH182" s="192">
        <f>IF(N182="sníž. přenesená",J182,0)</f>
        <v>0</v>
      </c>
      <c r="BI182" s="192">
        <f>IF(N182="nulová",J182,0)</f>
        <v>0</v>
      </c>
      <c r="BJ182" s="19" t="s">
        <v>85</v>
      </c>
      <c r="BK182" s="192">
        <f>ROUND(I182*H182,2)</f>
        <v>0</v>
      </c>
      <c r="BL182" s="19" t="s">
        <v>231</v>
      </c>
      <c r="BM182" s="191" t="s">
        <v>354</v>
      </c>
    </row>
    <row r="183" s="2" customFormat="1">
      <c r="A183" s="38"/>
      <c r="B183" s="39"/>
      <c r="C183" s="38"/>
      <c r="D183" s="194" t="s">
        <v>183</v>
      </c>
      <c r="E183" s="38"/>
      <c r="F183" s="210" t="s">
        <v>1121</v>
      </c>
      <c r="G183" s="38"/>
      <c r="H183" s="38"/>
      <c r="I183" s="211"/>
      <c r="J183" s="38"/>
      <c r="K183" s="38"/>
      <c r="L183" s="39"/>
      <c r="M183" s="212"/>
      <c r="N183" s="213"/>
      <c r="O183" s="77"/>
      <c r="P183" s="77"/>
      <c r="Q183" s="77"/>
      <c r="R183" s="77"/>
      <c r="S183" s="77"/>
      <c r="T183" s="78"/>
      <c r="U183" s="38"/>
      <c r="V183" s="38"/>
      <c r="W183" s="38"/>
      <c r="X183" s="38"/>
      <c r="Y183" s="38"/>
      <c r="Z183" s="38"/>
      <c r="AA183" s="38"/>
      <c r="AB183" s="38"/>
      <c r="AC183" s="38"/>
      <c r="AD183" s="38"/>
      <c r="AE183" s="38"/>
      <c r="AT183" s="19" t="s">
        <v>183</v>
      </c>
      <c r="AU183" s="19" t="s">
        <v>87</v>
      </c>
    </row>
    <row r="184" s="2" customFormat="1" ht="16.5" customHeight="1">
      <c r="A184" s="38"/>
      <c r="B184" s="179"/>
      <c r="C184" s="214" t="s">
        <v>7</v>
      </c>
      <c r="D184" s="214" t="s">
        <v>253</v>
      </c>
      <c r="E184" s="215" t="s">
        <v>1122</v>
      </c>
      <c r="F184" s="216" t="s">
        <v>1123</v>
      </c>
      <c r="G184" s="217" t="s">
        <v>181</v>
      </c>
      <c r="H184" s="218">
        <v>20</v>
      </c>
      <c r="I184" s="219"/>
      <c r="J184" s="220">
        <f>ROUND(I184*H184,2)</f>
        <v>0</v>
      </c>
      <c r="K184" s="216" t="s">
        <v>1</v>
      </c>
      <c r="L184" s="221"/>
      <c r="M184" s="222" t="s">
        <v>1</v>
      </c>
      <c r="N184" s="223" t="s">
        <v>42</v>
      </c>
      <c r="O184" s="77"/>
      <c r="P184" s="189">
        <f>O184*H184</f>
        <v>0</v>
      </c>
      <c r="Q184" s="189">
        <v>0</v>
      </c>
      <c r="R184" s="189">
        <f>Q184*H184</f>
        <v>0</v>
      </c>
      <c r="S184" s="189">
        <v>0</v>
      </c>
      <c r="T184" s="190">
        <f>S184*H184</f>
        <v>0</v>
      </c>
      <c r="U184" s="38"/>
      <c r="V184" s="38"/>
      <c r="W184" s="38"/>
      <c r="X184" s="38"/>
      <c r="Y184" s="38"/>
      <c r="Z184" s="38"/>
      <c r="AA184" s="38"/>
      <c r="AB184" s="38"/>
      <c r="AC184" s="38"/>
      <c r="AD184" s="38"/>
      <c r="AE184" s="38"/>
      <c r="AR184" s="191" t="s">
        <v>314</v>
      </c>
      <c r="AT184" s="191" t="s">
        <v>253</v>
      </c>
      <c r="AU184" s="191" t="s">
        <v>87</v>
      </c>
      <c r="AY184" s="19" t="s">
        <v>148</v>
      </c>
      <c r="BE184" s="192">
        <f>IF(N184="základní",J184,0)</f>
        <v>0</v>
      </c>
      <c r="BF184" s="192">
        <f>IF(N184="snížená",J184,0)</f>
        <v>0</v>
      </c>
      <c r="BG184" s="192">
        <f>IF(N184="zákl. přenesená",J184,0)</f>
        <v>0</v>
      </c>
      <c r="BH184" s="192">
        <f>IF(N184="sníž. přenesená",J184,0)</f>
        <v>0</v>
      </c>
      <c r="BI184" s="192">
        <f>IF(N184="nulová",J184,0)</f>
        <v>0</v>
      </c>
      <c r="BJ184" s="19" t="s">
        <v>85</v>
      </c>
      <c r="BK184" s="192">
        <f>ROUND(I184*H184,2)</f>
        <v>0</v>
      </c>
      <c r="BL184" s="19" t="s">
        <v>231</v>
      </c>
      <c r="BM184" s="191" t="s">
        <v>363</v>
      </c>
    </row>
    <row r="185" s="2" customFormat="1">
      <c r="A185" s="38"/>
      <c r="B185" s="39"/>
      <c r="C185" s="38"/>
      <c r="D185" s="194" t="s">
        <v>183</v>
      </c>
      <c r="E185" s="38"/>
      <c r="F185" s="210" t="s">
        <v>1124</v>
      </c>
      <c r="G185" s="38"/>
      <c r="H185" s="38"/>
      <c r="I185" s="211"/>
      <c r="J185" s="38"/>
      <c r="K185" s="38"/>
      <c r="L185" s="39"/>
      <c r="M185" s="212"/>
      <c r="N185" s="213"/>
      <c r="O185" s="77"/>
      <c r="P185" s="77"/>
      <c r="Q185" s="77"/>
      <c r="R185" s="77"/>
      <c r="S185" s="77"/>
      <c r="T185" s="78"/>
      <c r="U185" s="38"/>
      <c r="V185" s="38"/>
      <c r="W185" s="38"/>
      <c r="X185" s="38"/>
      <c r="Y185" s="38"/>
      <c r="Z185" s="38"/>
      <c r="AA185" s="38"/>
      <c r="AB185" s="38"/>
      <c r="AC185" s="38"/>
      <c r="AD185" s="38"/>
      <c r="AE185" s="38"/>
      <c r="AT185" s="19" t="s">
        <v>183</v>
      </c>
      <c r="AU185" s="19" t="s">
        <v>87</v>
      </c>
    </row>
    <row r="186" s="2" customFormat="1" ht="24.15" customHeight="1">
      <c r="A186" s="38"/>
      <c r="B186" s="179"/>
      <c r="C186" s="180" t="s">
        <v>258</v>
      </c>
      <c r="D186" s="180" t="s">
        <v>150</v>
      </c>
      <c r="E186" s="181" t="s">
        <v>1125</v>
      </c>
      <c r="F186" s="182" t="s">
        <v>1126</v>
      </c>
      <c r="G186" s="183" t="s">
        <v>328</v>
      </c>
      <c r="H186" s="184">
        <v>7</v>
      </c>
      <c r="I186" s="185"/>
      <c r="J186" s="186">
        <f>ROUND(I186*H186,2)</f>
        <v>0</v>
      </c>
      <c r="K186" s="182" t="s">
        <v>1</v>
      </c>
      <c r="L186" s="39"/>
      <c r="M186" s="187" t="s">
        <v>1</v>
      </c>
      <c r="N186" s="188" t="s">
        <v>42</v>
      </c>
      <c r="O186" s="77"/>
      <c r="P186" s="189">
        <f>O186*H186</f>
        <v>0</v>
      </c>
      <c r="Q186" s="189">
        <v>0</v>
      </c>
      <c r="R186" s="189">
        <f>Q186*H186</f>
        <v>0</v>
      </c>
      <c r="S186" s="189">
        <v>0</v>
      </c>
      <c r="T186" s="190">
        <f>S186*H186</f>
        <v>0</v>
      </c>
      <c r="U186" s="38"/>
      <c r="V186" s="38"/>
      <c r="W186" s="38"/>
      <c r="X186" s="38"/>
      <c r="Y186" s="38"/>
      <c r="Z186" s="38"/>
      <c r="AA186" s="38"/>
      <c r="AB186" s="38"/>
      <c r="AC186" s="38"/>
      <c r="AD186" s="38"/>
      <c r="AE186" s="38"/>
      <c r="AR186" s="191" t="s">
        <v>231</v>
      </c>
      <c r="AT186" s="191" t="s">
        <v>150</v>
      </c>
      <c r="AU186" s="191" t="s">
        <v>87</v>
      </c>
      <c r="AY186" s="19" t="s">
        <v>148</v>
      </c>
      <c r="BE186" s="192">
        <f>IF(N186="základní",J186,0)</f>
        <v>0</v>
      </c>
      <c r="BF186" s="192">
        <f>IF(N186="snížená",J186,0)</f>
        <v>0</v>
      </c>
      <c r="BG186" s="192">
        <f>IF(N186="zákl. přenesená",J186,0)</f>
        <v>0</v>
      </c>
      <c r="BH186" s="192">
        <f>IF(N186="sníž. přenesená",J186,0)</f>
        <v>0</v>
      </c>
      <c r="BI186" s="192">
        <f>IF(N186="nulová",J186,0)</f>
        <v>0</v>
      </c>
      <c r="BJ186" s="19" t="s">
        <v>85</v>
      </c>
      <c r="BK186" s="192">
        <f>ROUND(I186*H186,2)</f>
        <v>0</v>
      </c>
      <c r="BL186" s="19" t="s">
        <v>231</v>
      </c>
      <c r="BM186" s="191" t="s">
        <v>374</v>
      </c>
    </row>
    <row r="187" s="2" customFormat="1">
      <c r="A187" s="38"/>
      <c r="B187" s="39"/>
      <c r="C187" s="38"/>
      <c r="D187" s="194" t="s">
        <v>183</v>
      </c>
      <c r="E187" s="38"/>
      <c r="F187" s="210" t="s">
        <v>1127</v>
      </c>
      <c r="G187" s="38"/>
      <c r="H187" s="38"/>
      <c r="I187" s="211"/>
      <c r="J187" s="38"/>
      <c r="K187" s="38"/>
      <c r="L187" s="39"/>
      <c r="M187" s="212"/>
      <c r="N187" s="213"/>
      <c r="O187" s="77"/>
      <c r="P187" s="77"/>
      <c r="Q187" s="77"/>
      <c r="R187" s="77"/>
      <c r="S187" s="77"/>
      <c r="T187" s="78"/>
      <c r="U187" s="38"/>
      <c r="V187" s="38"/>
      <c r="W187" s="38"/>
      <c r="X187" s="38"/>
      <c r="Y187" s="38"/>
      <c r="Z187" s="38"/>
      <c r="AA187" s="38"/>
      <c r="AB187" s="38"/>
      <c r="AC187" s="38"/>
      <c r="AD187" s="38"/>
      <c r="AE187" s="38"/>
      <c r="AT187" s="19" t="s">
        <v>183</v>
      </c>
      <c r="AU187" s="19" t="s">
        <v>87</v>
      </c>
    </row>
    <row r="188" s="2" customFormat="1" ht="24.15" customHeight="1">
      <c r="A188" s="38"/>
      <c r="B188" s="179"/>
      <c r="C188" s="180" t="s">
        <v>263</v>
      </c>
      <c r="D188" s="180" t="s">
        <v>150</v>
      </c>
      <c r="E188" s="181" t="s">
        <v>1128</v>
      </c>
      <c r="F188" s="182" t="s">
        <v>1129</v>
      </c>
      <c r="G188" s="183" t="s">
        <v>328</v>
      </c>
      <c r="H188" s="184">
        <v>4</v>
      </c>
      <c r="I188" s="185"/>
      <c r="J188" s="186">
        <f>ROUND(I188*H188,2)</f>
        <v>0</v>
      </c>
      <c r="K188" s="182" t="s">
        <v>1</v>
      </c>
      <c r="L188" s="39"/>
      <c r="M188" s="187" t="s">
        <v>1</v>
      </c>
      <c r="N188" s="188" t="s">
        <v>42</v>
      </c>
      <c r="O188" s="77"/>
      <c r="P188" s="189">
        <f>O188*H188</f>
        <v>0</v>
      </c>
      <c r="Q188" s="189">
        <v>0</v>
      </c>
      <c r="R188" s="189">
        <f>Q188*H188</f>
        <v>0</v>
      </c>
      <c r="S188" s="189">
        <v>0</v>
      </c>
      <c r="T188" s="190">
        <f>S188*H188</f>
        <v>0</v>
      </c>
      <c r="U188" s="38"/>
      <c r="V188" s="38"/>
      <c r="W188" s="38"/>
      <c r="X188" s="38"/>
      <c r="Y188" s="38"/>
      <c r="Z188" s="38"/>
      <c r="AA188" s="38"/>
      <c r="AB188" s="38"/>
      <c r="AC188" s="38"/>
      <c r="AD188" s="38"/>
      <c r="AE188" s="38"/>
      <c r="AR188" s="191" t="s">
        <v>231</v>
      </c>
      <c r="AT188" s="191" t="s">
        <v>150</v>
      </c>
      <c r="AU188" s="191" t="s">
        <v>87</v>
      </c>
      <c r="AY188" s="19" t="s">
        <v>148</v>
      </c>
      <c r="BE188" s="192">
        <f>IF(N188="základní",J188,0)</f>
        <v>0</v>
      </c>
      <c r="BF188" s="192">
        <f>IF(N188="snížená",J188,0)</f>
        <v>0</v>
      </c>
      <c r="BG188" s="192">
        <f>IF(N188="zákl. přenesená",J188,0)</f>
        <v>0</v>
      </c>
      <c r="BH188" s="192">
        <f>IF(N188="sníž. přenesená",J188,0)</f>
        <v>0</v>
      </c>
      <c r="BI188" s="192">
        <f>IF(N188="nulová",J188,0)</f>
        <v>0</v>
      </c>
      <c r="BJ188" s="19" t="s">
        <v>85</v>
      </c>
      <c r="BK188" s="192">
        <f>ROUND(I188*H188,2)</f>
        <v>0</v>
      </c>
      <c r="BL188" s="19" t="s">
        <v>231</v>
      </c>
      <c r="BM188" s="191" t="s">
        <v>599</v>
      </c>
    </row>
    <row r="189" s="2" customFormat="1">
      <c r="A189" s="38"/>
      <c r="B189" s="39"/>
      <c r="C189" s="38"/>
      <c r="D189" s="194" t="s">
        <v>183</v>
      </c>
      <c r="E189" s="38"/>
      <c r="F189" s="210" t="s">
        <v>1130</v>
      </c>
      <c r="G189" s="38"/>
      <c r="H189" s="38"/>
      <c r="I189" s="211"/>
      <c r="J189" s="38"/>
      <c r="K189" s="38"/>
      <c r="L189" s="39"/>
      <c r="M189" s="212"/>
      <c r="N189" s="213"/>
      <c r="O189" s="77"/>
      <c r="P189" s="77"/>
      <c r="Q189" s="77"/>
      <c r="R189" s="77"/>
      <c r="S189" s="77"/>
      <c r="T189" s="78"/>
      <c r="U189" s="38"/>
      <c r="V189" s="38"/>
      <c r="W189" s="38"/>
      <c r="X189" s="38"/>
      <c r="Y189" s="38"/>
      <c r="Z189" s="38"/>
      <c r="AA189" s="38"/>
      <c r="AB189" s="38"/>
      <c r="AC189" s="38"/>
      <c r="AD189" s="38"/>
      <c r="AE189" s="38"/>
      <c r="AT189" s="19" t="s">
        <v>183</v>
      </c>
      <c r="AU189" s="19" t="s">
        <v>87</v>
      </c>
    </row>
    <row r="190" s="2" customFormat="1" ht="16.5" customHeight="1">
      <c r="A190" s="38"/>
      <c r="B190" s="179"/>
      <c r="C190" s="214" t="s">
        <v>268</v>
      </c>
      <c r="D190" s="214" t="s">
        <v>253</v>
      </c>
      <c r="E190" s="215" t="s">
        <v>1131</v>
      </c>
      <c r="F190" s="216" t="s">
        <v>1132</v>
      </c>
      <c r="G190" s="217" t="s">
        <v>440</v>
      </c>
      <c r="H190" s="218">
        <v>11</v>
      </c>
      <c r="I190" s="219"/>
      <c r="J190" s="220">
        <f>ROUND(I190*H190,2)</f>
        <v>0</v>
      </c>
      <c r="K190" s="216" t="s">
        <v>1</v>
      </c>
      <c r="L190" s="221"/>
      <c r="M190" s="222" t="s">
        <v>1</v>
      </c>
      <c r="N190" s="223" t="s">
        <v>42</v>
      </c>
      <c r="O190" s="77"/>
      <c r="P190" s="189">
        <f>O190*H190</f>
        <v>0</v>
      </c>
      <c r="Q190" s="189">
        <v>0</v>
      </c>
      <c r="R190" s="189">
        <f>Q190*H190</f>
        <v>0</v>
      </c>
      <c r="S190" s="189">
        <v>0</v>
      </c>
      <c r="T190" s="190">
        <f>S190*H190</f>
        <v>0</v>
      </c>
      <c r="U190" s="38"/>
      <c r="V190" s="38"/>
      <c r="W190" s="38"/>
      <c r="X190" s="38"/>
      <c r="Y190" s="38"/>
      <c r="Z190" s="38"/>
      <c r="AA190" s="38"/>
      <c r="AB190" s="38"/>
      <c r="AC190" s="38"/>
      <c r="AD190" s="38"/>
      <c r="AE190" s="38"/>
      <c r="AR190" s="191" t="s">
        <v>314</v>
      </c>
      <c r="AT190" s="191" t="s">
        <v>253</v>
      </c>
      <c r="AU190" s="191" t="s">
        <v>87</v>
      </c>
      <c r="AY190" s="19" t="s">
        <v>148</v>
      </c>
      <c r="BE190" s="192">
        <f>IF(N190="základní",J190,0)</f>
        <v>0</v>
      </c>
      <c r="BF190" s="192">
        <f>IF(N190="snížená",J190,0)</f>
        <v>0</v>
      </c>
      <c r="BG190" s="192">
        <f>IF(N190="zákl. přenesená",J190,0)</f>
        <v>0</v>
      </c>
      <c r="BH190" s="192">
        <f>IF(N190="sníž. přenesená",J190,0)</f>
        <v>0</v>
      </c>
      <c r="BI190" s="192">
        <f>IF(N190="nulová",J190,0)</f>
        <v>0</v>
      </c>
      <c r="BJ190" s="19" t="s">
        <v>85</v>
      </c>
      <c r="BK190" s="192">
        <f>ROUND(I190*H190,2)</f>
        <v>0</v>
      </c>
      <c r="BL190" s="19" t="s">
        <v>231</v>
      </c>
      <c r="BM190" s="191" t="s">
        <v>603</v>
      </c>
    </row>
    <row r="191" s="2" customFormat="1">
      <c r="A191" s="38"/>
      <c r="B191" s="39"/>
      <c r="C191" s="38"/>
      <c r="D191" s="194" t="s">
        <v>183</v>
      </c>
      <c r="E191" s="38"/>
      <c r="F191" s="210" t="s">
        <v>1133</v>
      </c>
      <c r="G191" s="38"/>
      <c r="H191" s="38"/>
      <c r="I191" s="211"/>
      <c r="J191" s="38"/>
      <c r="K191" s="38"/>
      <c r="L191" s="39"/>
      <c r="M191" s="212"/>
      <c r="N191" s="213"/>
      <c r="O191" s="77"/>
      <c r="P191" s="77"/>
      <c r="Q191" s="77"/>
      <c r="R191" s="77"/>
      <c r="S191" s="77"/>
      <c r="T191" s="78"/>
      <c r="U191" s="38"/>
      <c r="V191" s="38"/>
      <c r="W191" s="38"/>
      <c r="X191" s="38"/>
      <c r="Y191" s="38"/>
      <c r="Z191" s="38"/>
      <c r="AA191" s="38"/>
      <c r="AB191" s="38"/>
      <c r="AC191" s="38"/>
      <c r="AD191" s="38"/>
      <c r="AE191" s="38"/>
      <c r="AT191" s="19" t="s">
        <v>183</v>
      </c>
      <c r="AU191" s="19" t="s">
        <v>87</v>
      </c>
    </row>
    <row r="192" s="2" customFormat="1" ht="16.5" customHeight="1">
      <c r="A192" s="38"/>
      <c r="B192" s="179"/>
      <c r="C192" s="180" t="s">
        <v>273</v>
      </c>
      <c r="D192" s="180" t="s">
        <v>150</v>
      </c>
      <c r="E192" s="181" t="s">
        <v>1134</v>
      </c>
      <c r="F192" s="182" t="s">
        <v>1135</v>
      </c>
      <c r="G192" s="183" t="s">
        <v>328</v>
      </c>
      <c r="H192" s="184">
        <v>4</v>
      </c>
      <c r="I192" s="185"/>
      <c r="J192" s="186">
        <f>ROUND(I192*H192,2)</f>
        <v>0</v>
      </c>
      <c r="K192" s="182" t="s">
        <v>1</v>
      </c>
      <c r="L192" s="39"/>
      <c r="M192" s="187" t="s">
        <v>1</v>
      </c>
      <c r="N192" s="188" t="s">
        <v>42</v>
      </c>
      <c r="O192" s="77"/>
      <c r="P192" s="189">
        <f>O192*H192</f>
        <v>0</v>
      </c>
      <c r="Q192" s="189">
        <v>0</v>
      </c>
      <c r="R192" s="189">
        <f>Q192*H192</f>
        <v>0</v>
      </c>
      <c r="S192" s="189">
        <v>0</v>
      </c>
      <c r="T192" s="190">
        <f>S192*H192</f>
        <v>0</v>
      </c>
      <c r="U192" s="38"/>
      <c r="V192" s="38"/>
      <c r="W192" s="38"/>
      <c r="X192" s="38"/>
      <c r="Y192" s="38"/>
      <c r="Z192" s="38"/>
      <c r="AA192" s="38"/>
      <c r="AB192" s="38"/>
      <c r="AC192" s="38"/>
      <c r="AD192" s="38"/>
      <c r="AE192" s="38"/>
      <c r="AR192" s="191" t="s">
        <v>231</v>
      </c>
      <c r="AT192" s="191" t="s">
        <v>150</v>
      </c>
      <c r="AU192" s="191" t="s">
        <v>87</v>
      </c>
      <c r="AY192" s="19" t="s">
        <v>148</v>
      </c>
      <c r="BE192" s="192">
        <f>IF(N192="základní",J192,0)</f>
        <v>0</v>
      </c>
      <c r="BF192" s="192">
        <f>IF(N192="snížená",J192,0)</f>
        <v>0</v>
      </c>
      <c r="BG192" s="192">
        <f>IF(N192="zákl. přenesená",J192,0)</f>
        <v>0</v>
      </c>
      <c r="BH192" s="192">
        <f>IF(N192="sníž. přenesená",J192,0)</f>
        <v>0</v>
      </c>
      <c r="BI192" s="192">
        <f>IF(N192="nulová",J192,0)</f>
        <v>0</v>
      </c>
      <c r="BJ192" s="19" t="s">
        <v>85</v>
      </c>
      <c r="BK192" s="192">
        <f>ROUND(I192*H192,2)</f>
        <v>0</v>
      </c>
      <c r="BL192" s="19" t="s">
        <v>231</v>
      </c>
      <c r="BM192" s="191" t="s">
        <v>607</v>
      </c>
    </row>
    <row r="193" s="2" customFormat="1">
      <c r="A193" s="38"/>
      <c r="B193" s="39"/>
      <c r="C193" s="38"/>
      <c r="D193" s="194" t="s">
        <v>183</v>
      </c>
      <c r="E193" s="38"/>
      <c r="F193" s="210" t="s">
        <v>1136</v>
      </c>
      <c r="G193" s="38"/>
      <c r="H193" s="38"/>
      <c r="I193" s="211"/>
      <c r="J193" s="38"/>
      <c r="K193" s="38"/>
      <c r="L193" s="39"/>
      <c r="M193" s="212"/>
      <c r="N193" s="213"/>
      <c r="O193" s="77"/>
      <c r="P193" s="77"/>
      <c r="Q193" s="77"/>
      <c r="R193" s="77"/>
      <c r="S193" s="77"/>
      <c r="T193" s="78"/>
      <c r="U193" s="38"/>
      <c r="V193" s="38"/>
      <c r="W193" s="38"/>
      <c r="X193" s="38"/>
      <c r="Y193" s="38"/>
      <c r="Z193" s="38"/>
      <c r="AA193" s="38"/>
      <c r="AB193" s="38"/>
      <c r="AC193" s="38"/>
      <c r="AD193" s="38"/>
      <c r="AE193" s="38"/>
      <c r="AT193" s="19" t="s">
        <v>183</v>
      </c>
      <c r="AU193" s="19" t="s">
        <v>87</v>
      </c>
    </row>
    <row r="194" s="2" customFormat="1" ht="16.5" customHeight="1">
      <c r="A194" s="38"/>
      <c r="B194" s="179"/>
      <c r="C194" s="214" t="s">
        <v>278</v>
      </c>
      <c r="D194" s="214" t="s">
        <v>253</v>
      </c>
      <c r="E194" s="215" t="s">
        <v>1137</v>
      </c>
      <c r="F194" s="216" t="s">
        <v>1138</v>
      </c>
      <c r="G194" s="217" t="s">
        <v>328</v>
      </c>
      <c r="H194" s="218">
        <v>4</v>
      </c>
      <c r="I194" s="219"/>
      <c r="J194" s="220">
        <f>ROUND(I194*H194,2)</f>
        <v>0</v>
      </c>
      <c r="K194" s="216" t="s">
        <v>1</v>
      </c>
      <c r="L194" s="221"/>
      <c r="M194" s="222" t="s">
        <v>1</v>
      </c>
      <c r="N194" s="223" t="s">
        <v>42</v>
      </c>
      <c r="O194" s="77"/>
      <c r="P194" s="189">
        <f>O194*H194</f>
        <v>0</v>
      </c>
      <c r="Q194" s="189">
        <v>0</v>
      </c>
      <c r="R194" s="189">
        <f>Q194*H194</f>
        <v>0</v>
      </c>
      <c r="S194" s="189">
        <v>0</v>
      </c>
      <c r="T194" s="190">
        <f>S194*H194</f>
        <v>0</v>
      </c>
      <c r="U194" s="38"/>
      <c r="V194" s="38"/>
      <c r="W194" s="38"/>
      <c r="X194" s="38"/>
      <c r="Y194" s="38"/>
      <c r="Z194" s="38"/>
      <c r="AA194" s="38"/>
      <c r="AB194" s="38"/>
      <c r="AC194" s="38"/>
      <c r="AD194" s="38"/>
      <c r="AE194" s="38"/>
      <c r="AR194" s="191" t="s">
        <v>314</v>
      </c>
      <c r="AT194" s="191" t="s">
        <v>253</v>
      </c>
      <c r="AU194" s="191" t="s">
        <v>87</v>
      </c>
      <c r="AY194" s="19" t="s">
        <v>148</v>
      </c>
      <c r="BE194" s="192">
        <f>IF(N194="základní",J194,0)</f>
        <v>0</v>
      </c>
      <c r="BF194" s="192">
        <f>IF(N194="snížená",J194,0)</f>
        <v>0</v>
      </c>
      <c r="BG194" s="192">
        <f>IF(N194="zákl. přenesená",J194,0)</f>
        <v>0</v>
      </c>
      <c r="BH194" s="192">
        <f>IF(N194="sníž. přenesená",J194,0)</f>
        <v>0</v>
      </c>
      <c r="BI194" s="192">
        <f>IF(N194="nulová",J194,0)</f>
        <v>0</v>
      </c>
      <c r="BJ194" s="19" t="s">
        <v>85</v>
      </c>
      <c r="BK194" s="192">
        <f>ROUND(I194*H194,2)</f>
        <v>0</v>
      </c>
      <c r="BL194" s="19" t="s">
        <v>231</v>
      </c>
      <c r="BM194" s="191" t="s">
        <v>610</v>
      </c>
    </row>
    <row r="195" s="2" customFormat="1">
      <c r="A195" s="38"/>
      <c r="B195" s="39"/>
      <c r="C195" s="38"/>
      <c r="D195" s="194" t="s">
        <v>183</v>
      </c>
      <c r="E195" s="38"/>
      <c r="F195" s="210" t="s">
        <v>1139</v>
      </c>
      <c r="G195" s="38"/>
      <c r="H195" s="38"/>
      <c r="I195" s="211"/>
      <c r="J195" s="38"/>
      <c r="K195" s="38"/>
      <c r="L195" s="39"/>
      <c r="M195" s="212"/>
      <c r="N195" s="213"/>
      <c r="O195" s="77"/>
      <c r="P195" s="77"/>
      <c r="Q195" s="77"/>
      <c r="R195" s="77"/>
      <c r="S195" s="77"/>
      <c r="T195" s="78"/>
      <c r="U195" s="38"/>
      <c r="V195" s="38"/>
      <c r="W195" s="38"/>
      <c r="X195" s="38"/>
      <c r="Y195" s="38"/>
      <c r="Z195" s="38"/>
      <c r="AA195" s="38"/>
      <c r="AB195" s="38"/>
      <c r="AC195" s="38"/>
      <c r="AD195" s="38"/>
      <c r="AE195" s="38"/>
      <c r="AT195" s="19" t="s">
        <v>183</v>
      </c>
      <c r="AU195" s="19" t="s">
        <v>87</v>
      </c>
    </row>
    <row r="196" s="2" customFormat="1" ht="16.5" customHeight="1">
      <c r="A196" s="38"/>
      <c r="B196" s="179"/>
      <c r="C196" s="180" t="s">
        <v>288</v>
      </c>
      <c r="D196" s="180" t="s">
        <v>150</v>
      </c>
      <c r="E196" s="181" t="s">
        <v>1140</v>
      </c>
      <c r="F196" s="182" t="s">
        <v>1141</v>
      </c>
      <c r="G196" s="183" t="s">
        <v>440</v>
      </c>
      <c r="H196" s="184">
        <v>1</v>
      </c>
      <c r="I196" s="185"/>
      <c r="J196" s="186">
        <f>ROUND(I196*H196,2)</f>
        <v>0</v>
      </c>
      <c r="K196" s="182" t="s">
        <v>1</v>
      </c>
      <c r="L196" s="39"/>
      <c r="M196" s="187" t="s">
        <v>1</v>
      </c>
      <c r="N196" s="188" t="s">
        <v>42</v>
      </c>
      <c r="O196" s="77"/>
      <c r="P196" s="189">
        <f>O196*H196</f>
        <v>0</v>
      </c>
      <c r="Q196" s="189">
        <v>0</v>
      </c>
      <c r="R196" s="189">
        <f>Q196*H196</f>
        <v>0</v>
      </c>
      <c r="S196" s="189">
        <v>0</v>
      </c>
      <c r="T196" s="190">
        <f>S196*H196</f>
        <v>0</v>
      </c>
      <c r="U196" s="38"/>
      <c r="V196" s="38"/>
      <c r="W196" s="38"/>
      <c r="X196" s="38"/>
      <c r="Y196" s="38"/>
      <c r="Z196" s="38"/>
      <c r="AA196" s="38"/>
      <c r="AB196" s="38"/>
      <c r="AC196" s="38"/>
      <c r="AD196" s="38"/>
      <c r="AE196" s="38"/>
      <c r="AR196" s="191" t="s">
        <v>231</v>
      </c>
      <c r="AT196" s="191" t="s">
        <v>150</v>
      </c>
      <c r="AU196" s="191" t="s">
        <v>87</v>
      </c>
      <c r="AY196" s="19" t="s">
        <v>148</v>
      </c>
      <c r="BE196" s="192">
        <f>IF(N196="základní",J196,0)</f>
        <v>0</v>
      </c>
      <c r="BF196" s="192">
        <f>IF(N196="snížená",J196,0)</f>
        <v>0</v>
      </c>
      <c r="BG196" s="192">
        <f>IF(N196="zákl. přenesená",J196,0)</f>
        <v>0</v>
      </c>
      <c r="BH196" s="192">
        <f>IF(N196="sníž. přenesená",J196,0)</f>
        <v>0</v>
      </c>
      <c r="BI196" s="192">
        <f>IF(N196="nulová",J196,0)</f>
        <v>0</v>
      </c>
      <c r="BJ196" s="19" t="s">
        <v>85</v>
      </c>
      <c r="BK196" s="192">
        <f>ROUND(I196*H196,2)</f>
        <v>0</v>
      </c>
      <c r="BL196" s="19" t="s">
        <v>231</v>
      </c>
      <c r="BM196" s="191" t="s">
        <v>613</v>
      </c>
    </row>
    <row r="197" s="2" customFormat="1">
      <c r="A197" s="38"/>
      <c r="B197" s="39"/>
      <c r="C197" s="38"/>
      <c r="D197" s="194" t="s">
        <v>183</v>
      </c>
      <c r="E197" s="38"/>
      <c r="F197" s="210" t="s">
        <v>1142</v>
      </c>
      <c r="G197" s="38"/>
      <c r="H197" s="38"/>
      <c r="I197" s="211"/>
      <c r="J197" s="38"/>
      <c r="K197" s="38"/>
      <c r="L197" s="39"/>
      <c r="M197" s="212"/>
      <c r="N197" s="213"/>
      <c r="O197" s="77"/>
      <c r="P197" s="77"/>
      <c r="Q197" s="77"/>
      <c r="R197" s="77"/>
      <c r="S197" s="77"/>
      <c r="T197" s="78"/>
      <c r="U197" s="38"/>
      <c r="V197" s="38"/>
      <c r="W197" s="38"/>
      <c r="X197" s="38"/>
      <c r="Y197" s="38"/>
      <c r="Z197" s="38"/>
      <c r="AA197" s="38"/>
      <c r="AB197" s="38"/>
      <c r="AC197" s="38"/>
      <c r="AD197" s="38"/>
      <c r="AE197" s="38"/>
      <c r="AT197" s="19" t="s">
        <v>183</v>
      </c>
      <c r="AU197" s="19" t="s">
        <v>87</v>
      </c>
    </row>
    <row r="198" s="13" customFormat="1">
      <c r="A198" s="13"/>
      <c r="B198" s="193"/>
      <c r="C198" s="13"/>
      <c r="D198" s="194" t="s">
        <v>157</v>
      </c>
      <c r="E198" s="195" t="s">
        <v>1</v>
      </c>
      <c r="F198" s="196" t="s">
        <v>1143</v>
      </c>
      <c r="G198" s="13"/>
      <c r="H198" s="197">
        <v>1</v>
      </c>
      <c r="I198" s="198"/>
      <c r="J198" s="13"/>
      <c r="K198" s="13"/>
      <c r="L198" s="193"/>
      <c r="M198" s="199"/>
      <c r="N198" s="200"/>
      <c r="O198" s="200"/>
      <c r="P198" s="200"/>
      <c r="Q198" s="200"/>
      <c r="R198" s="200"/>
      <c r="S198" s="200"/>
      <c r="T198" s="201"/>
      <c r="U198" s="13"/>
      <c r="V198" s="13"/>
      <c r="W198" s="13"/>
      <c r="X198" s="13"/>
      <c r="Y198" s="13"/>
      <c r="Z198" s="13"/>
      <c r="AA198" s="13"/>
      <c r="AB198" s="13"/>
      <c r="AC198" s="13"/>
      <c r="AD198" s="13"/>
      <c r="AE198" s="13"/>
      <c r="AT198" s="195" t="s">
        <v>157</v>
      </c>
      <c r="AU198" s="195" t="s">
        <v>87</v>
      </c>
      <c r="AV198" s="13" t="s">
        <v>87</v>
      </c>
      <c r="AW198" s="13" t="s">
        <v>32</v>
      </c>
      <c r="AX198" s="13" t="s">
        <v>77</v>
      </c>
      <c r="AY198" s="195" t="s">
        <v>148</v>
      </c>
    </row>
    <row r="199" s="14" customFormat="1">
      <c r="A199" s="14"/>
      <c r="B199" s="202"/>
      <c r="C199" s="14"/>
      <c r="D199" s="194" t="s">
        <v>157</v>
      </c>
      <c r="E199" s="203" t="s">
        <v>1</v>
      </c>
      <c r="F199" s="204" t="s">
        <v>159</v>
      </c>
      <c r="G199" s="14"/>
      <c r="H199" s="205">
        <v>1</v>
      </c>
      <c r="I199" s="206"/>
      <c r="J199" s="14"/>
      <c r="K199" s="14"/>
      <c r="L199" s="202"/>
      <c r="M199" s="207"/>
      <c r="N199" s="208"/>
      <c r="O199" s="208"/>
      <c r="P199" s="208"/>
      <c r="Q199" s="208"/>
      <c r="R199" s="208"/>
      <c r="S199" s="208"/>
      <c r="T199" s="209"/>
      <c r="U199" s="14"/>
      <c r="V199" s="14"/>
      <c r="W199" s="14"/>
      <c r="X199" s="14"/>
      <c r="Y199" s="14"/>
      <c r="Z199" s="14"/>
      <c r="AA199" s="14"/>
      <c r="AB199" s="14"/>
      <c r="AC199" s="14"/>
      <c r="AD199" s="14"/>
      <c r="AE199" s="14"/>
      <c r="AT199" s="203" t="s">
        <v>157</v>
      </c>
      <c r="AU199" s="203" t="s">
        <v>87</v>
      </c>
      <c r="AV199" s="14" t="s">
        <v>155</v>
      </c>
      <c r="AW199" s="14" t="s">
        <v>32</v>
      </c>
      <c r="AX199" s="14" t="s">
        <v>85</v>
      </c>
      <c r="AY199" s="203" t="s">
        <v>148</v>
      </c>
    </row>
    <row r="200" s="12" customFormat="1" ht="22.8" customHeight="1">
      <c r="A200" s="12"/>
      <c r="B200" s="166"/>
      <c r="C200" s="12"/>
      <c r="D200" s="167" t="s">
        <v>76</v>
      </c>
      <c r="E200" s="177" t="s">
        <v>1144</v>
      </c>
      <c r="F200" s="177" t="s">
        <v>1145</v>
      </c>
      <c r="G200" s="12"/>
      <c r="H200" s="12"/>
      <c r="I200" s="169"/>
      <c r="J200" s="178">
        <f>BK200</f>
        <v>0</v>
      </c>
      <c r="K200" s="12"/>
      <c r="L200" s="166"/>
      <c r="M200" s="171"/>
      <c r="N200" s="172"/>
      <c r="O200" s="172"/>
      <c r="P200" s="173">
        <v>0</v>
      </c>
      <c r="Q200" s="172"/>
      <c r="R200" s="173">
        <v>0</v>
      </c>
      <c r="S200" s="172"/>
      <c r="T200" s="174">
        <v>0</v>
      </c>
      <c r="U200" s="12"/>
      <c r="V200" s="12"/>
      <c r="W200" s="12"/>
      <c r="X200" s="12"/>
      <c r="Y200" s="12"/>
      <c r="Z200" s="12"/>
      <c r="AA200" s="12"/>
      <c r="AB200" s="12"/>
      <c r="AC200" s="12"/>
      <c r="AD200" s="12"/>
      <c r="AE200" s="12"/>
      <c r="AR200" s="167" t="s">
        <v>87</v>
      </c>
      <c r="AT200" s="175" t="s">
        <v>76</v>
      </c>
      <c r="AU200" s="175" t="s">
        <v>85</v>
      </c>
      <c r="AY200" s="167" t="s">
        <v>148</v>
      </c>
      <c r="BK200" s="176">
        <v>0</v>
      </c>
    </row>
    <row r="201" s="12" customFormat="1" ht="25.92" customHeight="1">
      <c r="A201" s="12"/>
      <c r="B201" s="166"/>
      <c r="C201" s="12"/>
      <c r="D201" s="167" t="s">
        <v>76</v>
      </c>
      <c r="E201" s="168" t="s">
        <v>253</v>
      </c>
      <c r="F201" s="168" t="s">
        <v>1146</v>
      </c>
      <c r="G201" s="12"/>
      <c r="H201" s="12"/>
      <c r="I201" s="169"/>
      <c r="J201" s="170">
        <f>BK201</f>
        <v>0</v>
      </c>
      <c r="K201" s="12"/>
      <c r="L201" s="166"/>
      <c r="M201" s="171"/>
      <c r="N201" s="172"/>
      <c r="O201" s="172"/>
      <c r="P201" s="173">
        <f>P202+P215</f>
        <v>0</v>
      </c>
      <c r="Q201" s="172"/>
      <c r="R201" s="173">
        <f>R202+R215</f>
        <v>0</v>
      </c>
      <c r="S201" s="172"/>
      <c r="T201" s="174">
        <f>T202+T215</f>
        <v>0</v>
      </c>
      <c r="U201" s="12"/>
      <c r="V201" s="12"/>
      <c r="W201" s="12"/>
      <c r="X201" s="12"/>
      <c r="Y201" s="12"/>
      <c r="Z201" s="12"/>
      <c r="AA201" s="12"/>
      <c r="AB201" s="12"/>
      <c r="AC201" s="12"/>
      <c r="AD201" s="12"/>
      <c r="AE201" s="12"/>
      <c r="AR201" s="167" t="s">
        <v>163</v>
      </c>
      <c r="AT201" s="175" t="s">
        <v>76</v>
      </c>
      <c r="AU201" s="175" t="s">
        <v>77</v>
      </c>
      <c r="AY201" s="167" t="s">
        <v>148</v>
      </c>
      <c r="BK201" s="176">
        <f>BK202+BK215</f>
        <v>0</v>
      </c>
    </row>
    <row r="202" s="12" customFormat="1" ht="22.8" customHeight="1">
      <c r="A202" s="12"/>
      <c r="B202" s="166"/>
      <c r="C202" s="12"/>
      <c r="D202" s="167" t="s">
        <v>76</v>
      </c>
      <c r="E202" s="177" t="s">
        <v>1147</v>
      </c>
      <c r="F202" s="177" t="s">
        <v>1148</v>
      </c>
      <c r="G202" s="12"/>
      <c r="H202" s="12"/>
      <c r="I202" s="169"/>
      <c r="J202" s="178">
        <f>BK202</f>
        <v>0</v>
      </c>
      <c r="K202" s="12"/>
      <c r="L202" s="166"/>
      <c r="M202" s="171"/>
      <c r="N202" s="172"/>
      <c r="O202" s="172"/>
      <c r="P202" s="173">
        <f>SUM(P203:P214)</f>
        <v>0</v>
      </c>
      <c r="Q202" s="172"/>
      <c r="R202" s="173">
        <f>SUM(R203:R214)</f>
        <v>0</v>
      </c>
      <c r="S202" s="172"/>
      <c r="T202" s="174">
        <f>SUM(T203:T214)</f>
        <v>0</v>
      </c>
      <c r="U202" s="12"/>
      <c r="V202" s="12"/>
      <c r="W202" s="12"/>
      <c r="X202" s="12"/>
      <c r="Y202" s="12"/>
      <c r="Z202" s="12"/>
      <c r="AA202" s="12"/>
      <c r="AB202" s="12"/>
      <c r="AC202" s="12"/>
      <c r="AD202" s="12"/>
      <c r="AE202" s="12"/>
      <c r="AR202" s="167" t="s">
        <v>163</v>
      </c>
      <c r="AT202" s="175" t="s">
        <v>76</v>
      </c>
      <c r="AU202" s="175" t="s">
        <v>85</v>
      </c>
      <c r="AY202" s="167" t="s">
        <v>148</v>
      </c>
      <c r="BK202" s="176">
        <f>SUM(BK203:BK214)</f>
        <v>0</v>
      </c>
    </row>
    <row r="203" s="2" customFormat="1" ht="16.5" customHeight="1">
      <c r="A203" s="38"/>
      <c r="B203" s="179"/>
      <c r="C203" s="180" t="s">
        <v>293</v>
      </c>
      <c r="D203" s="180" t="s">
        <v>150</v>
      </c>
      <c r="E203" s="181" t="s">
        <v>1149</v>
      </c>
      <c r="F203" s="182" t="s">
        <v>1150</v>
      </c>
      <c r="G203" s="183" t="s">
        <v>328</v>
      </c>
      <c r="H203" s="184">
        <v>1</v>
      </c>
      <c r="I203" s="185"/>
      <c r="J203" s="186">
        <f>ROUND(I203*H203,2)</f>
        <v>0</v>
      </c>
      <c r="K203" s="182" t="s">
        <v>1</v>
      </c>
      <c r="L203" s="39"/>
      <c r="M203" s="187" t="s">
        <v>1</v>
      </c>
      <c r="N203" s="188" t="s">
        <v>42</v>
      </c>
      <c r="O203" s="77"/>
      <c r="P203" s="189">
        <f>O203*H203</f>
        <v>0</v>
      </c>
      <c r="Q203" s="189">
        <v>0</v>
      </c>
      <c r="R203" s="189">
        <f>Q203*H203</f>
        <v>0</v>
      </c>
      <c r="S203" s="189">
        <v>0</v>
      </c>
      <c r="T203" s="190">
        <f>S203*H203</f>
        <v>0</v>
      </c>
      <c r="U203" s="38"/>
      <c r="V203" s="38"/>
      <c r="W203" s="38"/>
      <c r="X203" s="38"/>
      <c r="Y203" s="38"/>
      <c r="Z203" s="38"/>
      <c r="AA203" s="38"/>
      <c r="AB203" s="38"/>
      <c r="AC203" s="38"/>
      <c r="AD203" s="38"/>
      <c r="AE203" s="38"/>
      <c r="AR203" s="191" t="s">
        <v>1151</v>
      </c>
      <c r="AT203" s="191" t="s">
        <v>150</v>
      </c>
      <c r="AU203" s="191" t="s">
        <v>87</v>
      </c>
      <c r="AY203" s="19" t="s">
        <v>148</v>
      </c>
      <c r="BE203" s="192">
        <f>IF(N203="základní",J203,0)</f>
        <v>0</v>
      </c>
      <c r="BF203" s="192">
        <f>IF(N203="snížená",J203,0)</f>
        <v>0</v>
      </c>
      <c r="BG203" s="192">
        <f>IF(N203="zákl. přenesená",J203,0)</f>
        <v>0</v>
      </c>
      <c r="BH203" s="192">
        <f>IF(N203="sníž. přenesená",J203,0)</f>
        <v>0</v>
      </c>
      <c r="BI203" s="192">
        <f>IF(N203="nulová",J203,0)</f>
        <v>0</v>
      </c>
      <c r="BJ203" s="19" t="s">
        <v>85</v>
      </c>
      <c r="BK203" s="192">
        <f>ROUND(I203*H203,2)</f>
        <v>0</v>
      </c>
      <c r="BL203" s="19" t="s">
        <v>1151</v>
      </c>
      <c r="BM203" s="191" t="s">
        <v>616</v>
      </c>
    </row>
    <row r="204" s="2" customFormat="1">
      <c r="A204" s="38"/>
      <c r="B204" s="39"/>
      <c r="C204" s="38"/>
      <c r="D204" s="194" t="s">
        <v>183</v>
      </c>
      <c r="E204" s="38"/>
      <c r="F204" s="210" t="s">
        <v>1152</v>
      </c>
      <c r="G204" s="38"/>
      <c r="H204" s="38"/>
      <c r="I204" s="211"/>
      <c r="J204" s="38"/>
      <c r="K204" s="38"/>
      <c r="L204" s="39"/>
      <c r="M204" s="212"/>
      <c r="N204" s="213"/>
      <c r="O204" s="77"/>
      <c r="P204" s="77"/>
      <c r="Q204" s="77"/>
      <c r="R204" s="77"/>
      <c r="S204" s="77"/>
      <c r="T204" s="78"/>
      <c r="U204" s="38"/>
      <c r="V204" s="38"/>
      <c r="W204" s="38"/>
      <c r="X204" s="38"/>
      <c r="Y204" s="38"/>
      <c r="Z204" s="38"/>
      <c r="AA204" s="38"/>
      <c r="AB204" s="38"/>
      <c r="AC204" s="38"/>
      <c r="AD204" s="38"/>
      <c r="AE204" s="38"/>
      <c r="AT204" s="19" t="s">
        <v>183</v>
      </c>
      <c r="AU204" s="19" t="s">
        <v>87</v>
      </c>
    </row>
    <row r="205" s="2" customFormat="1" ht="16.5" customHeight="1">
      <c r="A205" s="38"/>
      <c r="B205" s="179"/>
      <c r="C205" s="180" t="s">
        <v>298</v>
      </c>
      <c r="D205" s="180" t="s">
        <v>150</v>
      </c>
      <c r="E205" s="181" t="s">
        <v>1153</v>
      </c>
      <c r="F205" s="182" t="s">
        <v>1154</v>
      </c>
      <c r="G205" s="183" t="s">
        <v>328</v>
      </c>
      <c r="H205" s="184">
        <v>1</v>
      </c>
      <c r="I205" s="185"/>
      <c r="J205" s="186">
        <f>ROUND(I205*H205,2)</f>
        <v>0</v>
      </c>
      <c r="K205" s="182" t="s">
        <v>1</v>
      </c>
      <c r="L205" s="39"/>
      <c r="M205" s="187" t="s">
        <v>1</v>
      </c>
      <c r="N205" s="188" t="s">
        <v>42</v>
      </c>
      <c r="O205" s="77"/>
      <c r="P205" s="189">
        <f>O205*H205</f>
        <v>0</v>
      </c>
      <c r="Q205" s="189">
        <v>0</v>
      </c>
      <c r="R205" s="189">
        <f>Q205*H205</f>
        <v>0</v>
      </c>
      <c r="S205" s="189">
        <v>0</v>
      </c>
      <c r="T205" s="190">
        <f>S205*H205</f>
        <v>0</v>
      </c>
      <c r="U205" s="38"/>
      <c r="V205" s="38"/>
      <c r="W205" s="38"/>
      <c r="X205" s="38"/>
      <c r="Y205" s="38"/>
      <c r="Z205" s="38"/>
      <c r="AA205" s="38"/>
      <c r="AB205" s="38"/>
      <c r="AC205" s="38"/>
      <c r="AD205" s="38"/>
      <c r="AE205" s="38"/>
      <c r="AR205" s="191" t="s">
        <v>1151</v>
      </c>
      <c r="AT205" s="191" t="s">
        <v>150</v>
      </c>
      <c r="AU205" s="191" t="s">
        <v>87</v>
      </c>
      <c r="AY205" s="19" t="s">
        <v>148</v>
      </c>
      <c r="BE205" s="192">
        <f>IF(N205="základní",J205,0)</f>
        <v>0</v>
      </c>
      <c r="BF205" s="192">
        <f>IF(N205="snížená",J205,0)</f>
        <v>0</v>
      </c>
      <c r="BG205" s="192">
        <f>IF(N205="zákl. přenesená",J205,0)</f>
        <v>0</v>
      </c>
      <c r="BH205" s="192">
        <f>IF(N205="sníž. přenesená",J205,0)</f>
        <v>0</v>
      </c>
      <c r="BI205" s="192">
        <f>IF(N205="nulová",J205,0)</f>
        <v>0</v>
      </c>
      <c r="BJ205" s="19" t="s">
        <v>85</v>
      </c>
      <c r="BK205" s="192">
        <f>ROUND(I205*H205,2)</f>
        <v>0</v>
      </c>
      <c r="BL205" s="19" t="s">
        <v>1151</v>
      </c>
      <c r="BM205" s="191" t="s">
        <v>619</v>
      </c>
    </row>
    <row r="206" s="2" customFormat="1">
      <c r="A206" s="38"/>
      <c r="B206" s="39"/>
      <c r="C206" s="38"/>
      <c r="D206" s="194" t="s">
        <v>183</v>
      </c>
      <c r="E206" s="38"/>
      <c r="F206" s="210" t="s">
        <v>1155</v>
      </c>
      <c r="G206" s="38"/>
      <c r="H206" s="38"/>
      <c r="I206" s="211"/>
      <c r="J206" s="38"/>
      <c r="K206" s="38"/>
      <c r="L206" s="39"/>
      <c r="M206" s="212"/>
      <c r="N206" s="213"/>
      <c r="O206" s="77"/>
      <c r="P206" s="77"/>
      <c r="Q206" s="77"/>
      <c r="R206" s="77"/>
      <c r="S206" s="77"/>
      <c r="T206" s="78"/>
      <c r="U206" s="38"/>
      <c r="V206" s="38"/>
      <c r="W206" s="38"/>
      <c r="X206" s="38"/>
      <c r="Y206" s="38"/>
      <c r="Z206" s="38"/>
      <c r="AA206" s="38"/>
      <c r="AB206" s="38"/>
      <c r="AC206" s="38"/>
      <c r="AD206" s="38"/>
      <c r="AE206" s="38"/>
      <c r="AT206" s="19" t="s">
        <v>183</v>
      </c>
      <c r="AU206" s="19" t="s">
        <v>87</v>
      </c>
    </row>
    <row r="207" s="2" customFormat="1" ht="24.15" customHeight="1">
      <c r="A207" s="38"/>
      <c r="B207" s="179"/>
      <c r="C207" s="180" t="s">
        <v>303</v>
      </c>
      <c r="D207" s="180" t="s">
        <v>150</v>
      </c>
      <c r="E207" s="181" t="s">
        <v>1156</v>
      </c>
      <c r="F207" s="182" t="s">
        <v>1157</v>
      </c>
      <c r="G207" s="183" t="s">
        <v>181</v>
      </c>
      <c r="H207" s="184">
        <v>45</v>
      </c>
      <c r="I207" s="185"/>
      <c r="J207" s="186">
        <f>ROUND(I207*H207,2)</f>
        <v>0</v>
      </c>
      <c r="K207" s="182" t="s">
        <v>1</v>
      </c>
      <c r="L207" s="39"/>
      <c r="M207" s="187" t="s">
        <v>1</v>
      </c>
      <c r="N207" s="188" t="s">
        <v>42</v>
      </c>
      <c r="O207" s="77"/>
      <c r="P207" s="189">
        <f>O207*H207</f>
        <v>0</v>
      </c>
      <c r="Q207" s="189">
        <v>0</v>
      </c>
      <c r="R207" s="189">
        <f>Q207*H207</f>
        <v>0</v>
      </c>
      <c r="S207" s="189">
        <v>0</v>
      </c>
      <c r="T207" s="190">
        <f>S207*H207</f>
        <v>0</v>
      </c>
      <c r="U207" s="38"/>
      <c r="V207" s="38"/>
      <c r="W207" s="38"/>
      <c r="X207" s="38"/>
      <c r="Y207" s="38"/>
      <c r="Z207" s="38"/>
      <c r="AA207" s="38"/>
      <c r="AB207" s="38"/>
      <c r="AC207" s="38"/>
      <c r="AD207" s="38"/>
      <c r="AE207" s="38"/>
      <c r="AR207" s="191" t="s">
        <v>1151</v>
      </c>
      <c r="AT207" s="191" t="s">
        <v>150</v>
      </c>
      <c r="AU207" s="191" t="s">
        <v>87</v>
      </c>
      <c r="AY207" s="19" t="s">
        <v>148</v>
      </c>
      <c r="BE207" s="192">
        <f>IF(N207="základní",J207,0)</f>
        <v>0</v>
      </c>
      <c r="BF207" s="192">
        <f>IF(N207="snížená",J207,0)</f>
        <v>0</v>
      </c>
      <c r="BG207" s="192">
        <f>IF(N207="zákl. přenesená",J207,0)</f>
        <v>0</v>
      </c>
      <c r="BH207" s="192">
        <f>IF(N207="sníž. přenesená",J207,0)</f>
        <v>0</v>
      </c>
      <c r="BI207" s="192">
        <f>IF(N207="nulová",J207,0)</f>
        <v>0</v>
      </c>
      <c r="BJ207" s="19" t="s">
        <v>85</v>
      </c>
      <c r="BK207" s="192">
        <f>ROUND(I207*H207,2)</f>
        <v>0</v>
      </c>
      <c r="BL207" s="19" t="s">
        <v>1151</v>
      </c>
      <c r="BM207" s="191" t="s">
        <v>1158</v>
      </c>
    </row>
    <row r="208" s="2" customFormat="1">
      <c r="A208" s="38"/>
      <c r="B208" s="39"/>
      <c r="C208" s="38"/>
      <c r="D208" s="194" t="s">
        <v>183</v>
      </c>
      <c r="E208" s="38"/>
      <c r="F208" s="210" t="s">
        <v>1159</v>
      </c>
      <c r="G208" s="38"/>
      <c r="H208" s="38"/>
      <c r="I208" s="211"/>
      <c r="J208" s="38"/>
      <c r="K208" s="38"/>
      <c r="L208" s="39"/>
      <c r="M208" s="212"/>
      <c r="N208" s="213"/>
      <c r="O208" s="77"/>
      <c r="P208" s="77"/>
      <c r="Q208" s="77"/>
      <c r="R208" s="77"/>
      <c r="S208" s="77"/>
      <c r="T208" s="78"/>
      <c r="U208" s="38"/>
      <c r="V208" s="38"/>
      <c r="W208" s="38"/>
      <c r="X208" s="38"/>
      <c r="Y208" s="38"/>
      <c r="Z208" s="38"/>
      <c r="AA208" s="38"/>
      <c r="AB208" s="38"/>
      <c r="AC208" s="38"/>
      <c r="AD208" s="38"/>
      <c r="AE208" s="38"/>
      <c r="AT208" s="19" t="s">
        <v>183</v>
      </c>
      <c r="AU208" s="19" t="s">
        <v>87</v>
      </c>
    </row>
    <row r="209" s="2" customFormat="1" ht="16.5" customHeight="1">
      <c r="A209" s="38"/>
      <c r="B209" s="179"/>
      <c r="C209" s="214" t="s">
        <v>309</v>
      </c>
      <c r="D209" s="214" t="s">
        <v>253</v>
      </c>
      <c r="E209" s="215" t="s">
        <v>1160</v>
      </c>
      <c r="F209" s="216" t="s">
        <v>1161</v>
      </c>
      <c r="G209" s="217" t="s">
        <v>181</v>
      </c>
      <c r="H209" s="218">
        <v>51.75</v>
      </c>
      <c r="I209" s="219"/>
      <c r="J209" s="220">
        <f>ROUND(I209*H209,2)</f>
        <v>0</v>
      </c>
      <c r="K209" s="216" t="s">
        <v>1</v>
      </c>
      <c r="L209" s="221"/>
      <c r="M209" s="222" t="s">
        <v>1</v>
      </c>
      <c r="N209" s="223" t="s">
        <v>42</v>
      </c>
      <c r="O209" s="77"/>
      <c r="P209" s="189">
        <f>O209*H209</f>
        <v>0</v>
      </c>
      <c r="Q209" s="189">
        <v>0</v>
      </c>
      <c r="R209" s="189">
        <f>Q209*H209</f>
        <v>0</v>
      </c>
      <c r="S209" s="189">
        <v>0</v>
      </c>
      <c r="T209" s="190">
        <f>S209*H209</f>
        <v>0</v>
      </c>
      <c r="U209" s="38"/>
      <c r="V209" s="38"/>
      <c r="W209" s="38"/>
      <c r="X209" s="38"/>
      <c r="Y209" s="38"/>
      <c r="Z209" s="38"/>
      <c r="AA209" s="38"/>
      <c r="AB209" s="38"/>
      <c r="AC209" s="38"/>
      <c r="AD209" s="38"/>
      <c r="AE209" s="38"/>
      <c r="AR209" s="191" t="s">
        <v>1162</v>
      </c>
      <c r="AT209" s="191" t="s">
        <v>253</v>
      </c>
      <c r="AU209" s="191" t="s">
        <v>87</v>
      </c>
      <c r="AY209" s="19" t="s">
        <v>148</v>
      </c>
      <c r="BE209" s="192">
        <f>IF(N209="základní",J209,0)</f>
        <v>0</v>
      </c>
      <c r="BF209" s="192">
        <f>IF(N209="snížená",J209,0)</f>
        <v>0</v>
      </c>
      <c r="BG209" s="192">
        <f>IF(N209="zákl. přenesená",J209,0)</f>
        <v>0</v>
      </c>
      <c r="BH209" s="192">
        <f>IF(N209="sníž. přenesená",J209,0)</f>
        <v>0</v>
      </c>
      <c r="BI209" s="192">
        <f>IF(N209="nulová",J209,0)</f>
        <v>0</v>
      </c>
      <c r="BJ209" s="19" t="s">
        <v>85</v>
      </c>
      <c r="BK209" s="192">
        <f>ROUND(I209*H209,2)</f>
        <v>0</v>
      </c>
      <c r="BL209" s="19" t="s">
        <v>1151</v>
      </c>
      <c r="BM209" s="191" t="s">
        <v>1163</v>
      </c>
    </row>
    <row r="210" s="2" customFormat="1">
      <c r="A210" s="38"/>
      <c r="B210" s="39"/>
      <c r="C210" s="38"/>
      <c r="D210" s="194" t="s">
        <v>183</v>
      </c>
      <c r="E210" s="38"/>
      <c r="F210" s="210" t="s">
        <v>1164</v>
      </c>
      <c r="G210" s="38"/>
      <c r="H210" s="38"/>
      <c r="I210" s="211"/>
      <c r="J210" s="38"/>
      <c r="K210" s="38"/>
      <c r="L210" s="39"/>
      <c r="M210" s="212"/>
      <c r="N210" s="213"/>
      <c r="O210" s="77"/>
      <c r="P210" s="77"/>
      <c r="Q210" s="77"/>
      <c r="R210" s="77"/>
      <c r="S210" s="77"/>
      <c r="T210" s="78"/>
      <c r="U210" s="38"/>
      <c r="V210" s="38"/>
      <c r="W210" s="38"/>
      <c r="X210" s="38"/>
      <c r="Y210" s="38"/>
      <c r="Z210" s="38"/>
      <c r="AA210" s="38"/>
      <c r="AB210" s="38"/>
      <c r="AC210" s="38"/>
      <c r="AD210" s="38"/>
      <c r="AE210" s="38"/>
      <c r="AT210" s="19" t="s">
        <v>183</v>
      </c>
      <c r="AU210" s="19" t="s">
        <v>87</v>
      </c>
    </row>
    <row r="211" s="13" customFormat="1">
      <c r="A211" s="13"/>
      <c r="B211" s="193"/>
      <c r="C211" s="13"/>
      <c r="D211" s="194" t="s">
        <v>157</v>
      </c>
      <c r="E211" s="195" t="s">
        <v>1</v>
      </c>
      <c r="F211" s="196" t="s">
        <v>1165</v>
      </c>
      <c r="G211" s="13"/>
      <c r="H211" s="197">
        <v>51.75</v>
      </c>
      <c r="I211" s="198"/>
      <c r="J211" s="13"/>
      <c r="K211" s="13"/>
      <c r="L211" s="193"/>
      <c r="M211" s="199"/>
      <c r="N211" s="200"/>
      <c r="O211" s="200"/>
      <c r="P211" s="200"/>
      <c r="Q211" s="200"/>
      <c r="R211" s="200"/>
      <c r="S211" s="200"/>
      <c r="T211" s="201"/>
      <c r="U211" s="13"/>
      <c r="V211" s="13"/>
      <c r="W211" s="13"/>
      <c r="X211" s="13"/>
      <c r="Y211" s="13"/>
      <c r="Z211" s="13"/>
      <c r="AA211" s="13"/>
      <c r="AB211" s="13"/>
      <c r="AC211" s="13"/>
      <c r="AD211" s="13"/>
      <c r="AE211" s="13"/>
      <c r="AT211" s="195" t="s">
        <v>157</v>
      </c>
      <c r="AU211" s="195" t="s">
        <v>87</v>
      </c>
      <c r="AV211" s="13" t="s">
        <v>87</v>
      </c>
      <c r="AW211" s="13" t="s">
        <v>32</v>
      </c>
      <c r="AX211" s="13" t="s">
        <v>77</v>
      </c>
      <c r="AY211" s="195" t="s">
        <v>148</v>
      </c>
    </row>
    <row r="212" s="14" customFormat="1">
      <c r="A212" s="14"/>
      <c r="B212" s="202"/>
      <c r="C212" s="14"/>
      <c r="D212" s="194" t="s">
        <v>157</v>
      </c>
      <c r="E212" s="203" t="s">
        <v>1</v>
      </c>
      <c r="F212" s="204" t="s">
        <v>159</v>
      </c>
      <c r="G212" s="14"/>
      <c r="H212" s="205">
        <v>51.75</v>
      </c>
      <c r="I212" s="206"/>
      <c r="J212" s="14"/>
      <c r="K212" s="14"/>
      <c r="L212" s="202"/>
      <c r="M212" s="207"/>
      <c r="N212" s="208"/>
      <c r="O212" s="208"/>
      <c r="P212" s="208"/>
      <c r="Q212" s="208"/>
      <c r="R212" s="208"/>
      <c r="S212" s="208"/>
      <c r="T212" s="209"/>
      <c r="U212" s="14"/>
      <c r="V212" s="14"/>
      <c r="W212" s="14"/>
      <c r="X212" s="14"/>
      <c r="Y212" s="14"/>
      <c r="Z212" s="14"/>
      <c r="AA212" s="14"/>
      <c r="AB212" s="14"/>
      <c r="AC212" s="14"/>
      <c r="AD212" s="14"/>
      <c r="AE212" s="14"/>
      <c r="AT212" s="203" t="s">
        <v>157</v>
      </c>
      <c r="AU212" s="203" t="s">
        <v>87</v>
      </c>
      <c r="AV212" s="14" t="s">
        <v>155</v>
      </c>
      <c r="AW212" s="14" t="s">
        <v>32</v>
      </c>
      <c r="AX212" s="14" t="s">
        <v>85</v>
      </c>
      <c r="AY212" s="203" t="s">
        <v>148</v>
      </c>
    </row>
    <row r="213" s="2" customFormat="1" ht="16.5" customHeight="1">
      <c r="A213" s="38"/>
      <c r="B213" s="179"/>
      <c r="C213" s="180" t="s">
        <v>314</v>
      </c>
      <c r="D213" s="180" t="s">
        <v>150</v>
      </c>
      <c r="E213" s="181" t="s">
        <v>1166</v>
      </c>
      <c r="F213" s="182" t="s">
        <v>1167</v>
      </c>
      <c r="G213" s="183" t="s">
        <v>1168</v>
      </c>
      <c r="H213" s="244"/>
      <c r="I213" s="185"/>
      <c r="J213" s="186">
        <f>ROUND(I213*H213,2)</f>
        <v>0</v>
      </c>
      <c r="K213" s="182" t="s">
        <v>1</v>
      </c>
      <c r="L213" s="39"/>
      <c r="M213" s="187" t="s">
        <v>1</v>
      </c>
      <c r="N213" s="188" t="s">
        <v>42</v>
      </c>
      <c r="O213" s="77"/>
      <c r="P213" s="189">
        <f>O213*H213</f>
        <v>0</v>
      </c>
      <c r="Q213" s="189">
        <v>0</v>
      </c>
      <c r="R213" s="189">
        <f>Q213*H213</f>
        <v>0</v>
      </c>
      <c r="S213" s="189">
        <v>0</v>
      </c>
      <c r="T213" s="190">
        <f>S213*H213</f>
        <v>0</v>
      </c>
      <c r="U213" s="38"/>
      <c r="V213" s="38"/>
      <c r="W213" s="38"/>
      <c r="X213" s="38"/>
      <c r="Y213" s="38"/>
      <c r="Z213" s="38"/>
      <c r="AA213" s="38"/>
      <c r="AB213" s="38"/>
      <c r="AC213" s="38"/>
      <c r="AD213" s="38"/>
      <c r="AE213" s="38"/>
      <c r="AR213" s="191" t="s">
        <v>1151</v>
      </c>
      <c r="AT213" s="191" t="s">
        <v>150</v>
      </c>
      <c r="AU213" s="191" t="s">
        <v>87</v>
      </c>
      <c r="AY213" s="19" t="s">
        <v>148</v>
      </c>
      <c r="BE213" s="192">
        <f>IF(N213="základní",J213,0)</f>
        <v>0</v>
      </c>
      <c r="BF213" s="192">
        <f>IF(N213="snížená",J213,0)</f>
        <v>0</v>
      </c>
      <c r="BG213" s="192">
        <f>IF(N213="zákl. přenesená",J213,0)</f>
        <v>0</v>
      </c>
      <c r="BH213" s="192">
        <f>IF(N213="sníž. přenesená",J213,0)</f>
        <v>0</v>
      </c>
      <c r="BI213" s="192">
        <f>IF(N213="nulová",J213,0)</f>
        <v>0</v>
      </c>
      <c r="BJ213" s="19" t="s">
        <v>85</v>
      </c>
      <c r="BK213" s="192">
        <f>ROUND(I213*H213,2)</f>
        <v>0</v>
      </c>
      <c r="BL213" s="19" t="s">
        <v>1151</v>
      </c>
      <c r="BM213" s="191" t="s">
        <v>1151</v>
      </c>
    </row>
    <row r="214" s="2" customFormat="1">
      <c r="A214" s="38"/>
      <c r="B214" s="39"/>
      <c r="C214" s="38"/>
      <c r="D214" s="194" t="s">
        <v>183</v>
      </c>
      <c r="E214" s="38"/>
      <c r="F214" s="210" t="s">
        <v>1169</v>
      </c>
      <c r="G214" s="38"/>
      <c r="H214" s="38"/>
      <c r="I214" s="211"/>
      <c r="J214" s="38"/>
      <c r="K214" s="38"/>
      <c r="L214" s="39"/>
      <c r="M214" s="212"/>
      <c r="N214" s="213"/>
      <c r="O214" s="77"/>
      <c r="P214" s="77"/>
      <c r="Q214" s="77"/>
      <c r="R214" s="77"/>
      <c r="S214" s="77"/>
      <c r="T214" s="78"/>
      <c r="U214" s="38"/>
      <c r="V214" s="38"/>
      <c r="W214" s="38"/>
      <c r="X214" s="38"/>
      <c r="Y214" s="38"/>
      <c r="Z214" s="38"/>
      <c r="AA214" s="38"/>
      <c r="AB214" s="38"/>
      <c r="AC214" s="38"/>
      <c r="AD214" s="38"/>
      <c r="AE214" s="38"/>
      <c r="AT214" s="19" t="s">
        <v>183</v>
      </c>
      <c r="AU214" s="19" t="s">
        <v>87</v>
      </c>
    </row>
    <row r="215" s="12" customFormat="1" ht="22.8" customHeight="1">
      <c r="A215" s="12"/>
      <c r="B215" s="166"/>
      <c r="C215" s="12"/>
      <c r="D215" s="167" t="s">
        <v>76</v>
      </c>
      <c r="E215" s="177" t="s">
        <v>1170</v>
      </c>
      <c r="F215" s="177" t="s">
        <v>1171</v>
      </c>
      <c r="G215" s="12"/>
      <c r="H215" s="12"/>
      <c r="I215" s="169"/>
      <c r="J215" s="178">
        <f>BK215</f>
        <v>0</v>
      </c>
      <c r="K215" s="12"/>
      <c r="L215" s="166"/>
      <c r="M215" s="171"/>
      <c r="N215" s="172"/>
      <c r="O215" s="172"/>
      <c r="P215" s="173">
        <f>SUM(P216:P219)</f>
        <v>0</v>
      </c>
      <c r="Q215" s="172"/>
      <c r="R215" s="173">
        <f>SUM(R216:R219)</f>
        <v>0</v>
      </c>
      <c r="S215" s="172"/>
      <c r="T215" s="174">
        <f>SUM(T216:T219)</f>
        <v>0</v>
      </c>
      <c r="U215" s="12"/>
      <c r="V215" s="12"/>
      <c r="W215" s="12"/>
      <c r="X215" s="12"/>
      <c r="Y215" s="12"/>
      <c r="Z215" s="12"/>
      <c r="AA215" s="12"/>
      <c r="AB215" s="12"/>
      <c r="AC215" s="12"/>
      <c r="AD215" s="12"/>
      <c r="AE215" s="12"/>
      <c r="AR215" s="167" t="s">
        <v>163</v>
      </c>
      <c r="AT215" s="175" t="s">
        <v>76</v>
      </c>
      <c r="AU215" s="175" t="s">
        <v>85</v>
      </c>
      <c r="AY215" s="167" t="s">
        <v>148</v>
      </c>
      <c r="BK215" s="176">
        <f>SUM(BK216:BK219)</f>
        <v>0</v>
      </c>
    </row>
    <row r="216" s="2" customFormat="1" ht="16.5" customHeight="1">
      <c r="A216" s="38"/>
      <c r="B216" s="179"/>
      <c r="C216" s="180" t="s">
        <v>319</v>
      </c>
      <c r="D216" s="180" t="s">
        <v>150</v>
      </c>
      <c r="E216" s="181" t="s">
        <v>1172</v>
      </c>
      <c r="F216" s="182" t="s">
        <v>1173</v>
      </c>
      <c r="G216" s="183" t="s">
        <v>181</v>
      </c>
      <c r="H216" s="184">
        <v>30</v>
      </c>
      <c r="I216" s="185"/>
      <c r="J216" s="186">
        <f>ROUND(I216*H216,2)</f>
        <v>0</v>
      </c>
      <c r="K216" s="182" t="s">
        <v>1</v>
      </c>
      <c r="L216" s="39"/>
      <c r="M216" s="187" t="s">
        <v>1</v>
      </c>
      <c r="N216" s="188" t="s">
        <v>42</v>
      </c>
      <c r="O216" s="77"/>
      <c r="P216" s="189">
        <f>O216*H216</f>
        <v>0</v>
      </c>
      <c r="Q216" s="189">
        <v>0</v>
      </c>
      <c r="R216" s="189">
        <f>Q216*H216</f>
        <v>0</v>
      </c>
      <c r="S216" s="189">
        <v>0</v>
      </c>
      <c r="T216" s="190">
        <f>S216*H216</f>
        <v>0</v>
      </c>
      <c r="U216" s="38"/>
      <c r="V216" s="38"/>
      <c r="W216" s="38"/>
      <c r="X216" s="38"/>
      <c r="Y216" s="38"/>
      <c r="Z216" s="38"/>
      <c r="AA216" s="38"/>
      <c r="AB216" s="38"/>
      <c r="AC216" s="38"/>
      <c r="AD216" s="38"/>
      <c r="AE216" s="38"/>
      <c r="AR216" s="191" t="s">
        <v>1151</v>
      </c>
      <c r="AT216" s="191" t="s">
        <v>150</v>
      </c>
      <c r="AU216" s="191" t="s">
        <v>87</v>
      </c>
      <c r="AY216" s="19" t="s">
        <v>148</v>
      </c>
      <c r="BE216" s="192">
        <f>IF(N216="základní",J216,0)</f>
        <v>0</v>
      </c>
      <c r="BF216" s="192">
        <f>IF(N216="snížená",J216,0)</f>
        <v>0</v>
      </c>
      <c r="BG216" s="192">
        <f>IF(N216="zákl. přenesená",J216,0)</f>
        <v>0</v>
      </c>
      <c r="BH216" s="192">
        <f>IF(N216="sníž. přenesená",J216,0)</f>
        <v>0</v>
      </c>
      <c r="BI216" s="192">
        <f>IF(N216="nulová",J216,0)</f>
        <v>0</v>
      </c>
      <c r="BJ216" s="19" t="s">
        <v>85</v>
      </c>
      <c r="BK216" s="192">
        <f>ROUND(I216*H216,2)</f>
        <v>0</v>
      </c>
      <c r="BL216" s="19" t="s">
        <v>1151</v>
      </c>
      <c r="BM216" s="191" t="s">
        <v>1174</v>
      </c>
    </row>
    <row r="217" s="2" customFormat="1">
      <c r="A217" s="38"/>
      <c r="B217" s="39"/>
      <c r="C217" s="38"/>
      <c r="D217" s="194" t="s">
        <v>183</v>
      </c>
      <c r="E217" s="38"/>
      <c r="F217" s="210" t="s">
        <v>1175</v>
      </c>
      <c r="G217" s="38"/>
      <c r="H217" s="38"/>
      <c r="I217" s="211"/>
      <c r="J217" s="38"/>
      <c r="K217" s="38"/>
      <c r="L217" s="39"/>
      <c r="M217" s="212"/>
      <c r="N217" s="213"/>
      <c r="O217" s="77"/>
      <c r="P217" s="77"/>
      <c r="Q217" s="77"/>
      <c r="R217" s="77"/>
      <c r="S217" s="77"/>
      <c r="T217" s="78"/>
      <c r="U217" s="38"/>
      <c r="V217" s="38"/>
      <c r="W217" s="38"/>
      <c r="X217" s="38"/>
      <c r="Y217" s="38"/>
      <c r="Z217" s="38"/>
      <c r="AA217" s="38"/>
      <c r="AB217" s="38"/>
      <c r="AC217" s="38"/>
      <c r="AD217" s="38"/>
      <c r="AE217" s="38"/>
      <c r="AT217" s="19" t="s">
        <v>183</v>
      </c>
      <c r="AU217" s="19" t="s">
        <v>87</v>
      </c>
    </row>
    <row r="218" s="2" customFormat="1" ht="37.8" customHeight="1">
      <c r="A218" s="38"/>
      <c r="B218" s="179"/>
      <c r="C218" s="214" t="s">
        <v>325</v>
      </c>
      <c r="D218" s="214" t="s">
        <v>253</v>
      </c>
      <c r="E218" s="215" t="s">
        <v>1176</v>
      </c>
      <c r="F218" s="216" t="s">
        <v>1177</v>
      </c>
      <c r="G218" s="217" t="s">
        <v>440</v>
      </c>
      <c r="H218" s="218">
        <v>1</v>
      </c>
      <c r="I218" s="219"/>
      <c r="J218" s="220">
        <f>ROUND(I218*H218,2)</f>
        <v>0</v>
      </c>
      <c r="K218" s="216" t="s">
        <v>1</v>
      </c>
      <c r="L218" s="221"/>
      <c r="M218" s="222" t="s">
        <v>1</v>
      </c>
      <c r="N218" s="223" t="s">
        <v>42</v>
      </c>
      <c r="O218" s="77"/>
      <c r="P218" s="189">
        <f>O218*H218</f>
        <v>0</v>
      </c>
      <c r="Q218" s="189">
        <v>0</v>
      </c>
      <c r="R218" s="189">
        <f>Q218*H218</f>
        <v>0</v>
      </c>
      <c r="S218" s="189">
        <v>0</v>
      </c>
      <c r="T218" s="190">
        <f>S218*H218</f>
        <v>0</v>
      </c>
      <c r="U218" s="38"/>
      <c r="V218" s="38"/>
      <c r="W218" s="38"/>
      <c r="X218" s="38"/>
      <c r="Y218" s="38"/>
      <c r="Z218" s="38"/>
      <c r="AA218" s="38"/>
      <c r="AB218" s="38"/>
      <c r="AC218" s="38"/>
      <c r="AD218" s="38"/>
      <c r="AE218" s="38"/>
      <c r="AR218" s="191" t="s">
        <v>1162</v>
      </c>
      <c r="AT218" s="191" t="s">
        <v>253</v>
      </c>
      <c r="AU218" s="191" t="s">
        <v>87</v>
      </c>
      <c r="AY218" s="19" t="s">
        <v>148</v>
      </c>
      <c r="BE218" s="192">
        <f>IF(N218="základní",J218,0)</f>
        <v>0</v>
      </c>
      <c r="BF218" s="192">
        <f>IF(N218="snížená",J218,0)</f>
        <v>0</v>
      </c>
      <c r="BG218" s="192">
        <f>IF(N218="zákl. přenesená",J218,0)</f>
        <v>0</v>
      </c>
      <c r="BH218" s="192">
        <f>IF(N218="sníž. přenesená",J218,0)</f>
        <v>0</v>
      </c>
      <c r="BI218" s="192">
        <f>IF(N218="nulová",J218,0)</f>
        <v>0</v>
      </c>
      <c r="BJ218" s="19" t="s">
        <v>85</v>
      </c>
      <c r="BK218" s="192">
        <f>ROUND(I218*H218,2)</f>
        <v>0</v>
      </c>
      <c r="BL218" s="19" t="s">
        <v>1151</v>
      </c>
      <c r="BM218" s="191" t="s">
        <v>1178</v>
      </c>
    </row>
    <row r="219" s="2" customFormat="1">
      <c r="A219" s="38"/>
      <c r="B219" s="39"/>
      <c r="C219" s="38"/>
      <c r="D219" s="194" t="s">
        <v>183</v>
      </c>
      <c r="E219" s="38"/>
      <c r="F219" s="210" t="s">
        <v>1179</v>
      </c>
      <c r="G219" s="38"/>
      <c r="H219" s="38"/>
      <c r="I219" s="211"/>
      <c r="J219" s="38"/>
      <c r="K219" s="38"/>
      <c r="L219" s="39"/>
      <c r="M219" s="212"/>
      <c r="N219" s="213"/>
      <c r="O219" s="77"/>
      <c r="P219" s="77"/>
      <c r="Q219" s="77"/>
      <c r="R219" s="77"/>
      <c r="S219" s="77"/>
      <c r="T219" s="78"/>
      <c r="U219" s="38"/>
      <c r="V219" s="38"/>
      <c r="W219" s="38"/>
      <c r="X219" s="38"/>
      <c r="Y219" s="38"/>
      <c r="Z219" s="38"/>
      <c r="AA219" s="38"/>
      <c r="AB219" s="38"/>
      <c r="AC219" s="38"/>
      <c r="AD219" s="38"/>
      <c r="AE219" s="38"/>
      <c r="AT219" s="19" t="s">
        <v>183</v>
      </c>
      <c r="AU219" s="19" t="s">
        <v>87</v>
      </c>
    </row>
    <row r="220" s="12" customFormat="1" ht="25.92" customHeight="1">
      <c r="A220" s="12"/>
      <c r="B220" s="166"/>
      <c r="C220" s="12"/>
      <c r="D220" s="167" t="s">
        <v>76</v>
      </c>
      <c r="E220" s="168" t="s">
        <v>454</v>
      </c>
      <c r="F220" s="168" t="s">
        <v>1180</v>
      </c>
      <c r="G220" s="12"/>
      <c r="H220" s="12"/>
      <c r="I220" s="169"/>
      <c r="J220" s="170">
        <f>BK220</f>
        <v>0</v>
      </c>
      <c r="K220" s="12"/>
      <c r="L220" s="166"/>
      <c r="M220" s="171"/>
      <c r="N220" s="172"/>
      <c r="O220" s="172"/>
      <c r="P220" s="173">
        <f>SUM(P221:P234)</f>
        <v>0</v>
      </c>
      <c r="Q220" s="172"/>
      <c r="R220" s="173">
        <f>SUM(R221:R234)</f>
        <v>0</v>
      </c>
      <c r="S220" s="172"/>
      <c r="T220" s="174">
        <f>SUM(T221:T234)</f>
        <v>0</v>
      </c>
      <c r="U220" s="12"/>
      <c r="V220" s="12"/>
      <c r="W220" s="12"/>
      <c r="X220" s="12"/>
      <c r="Y220" s="12"/>
      <c r="Z220" s="12"/>
      <c r="AA220" s="12"/>
      <c r="AB220" s="12"/>
      <c r="AC220" s="12"/>
      <c r="AD220" s="12"/>
      <c r="AE220" s="12"/>
      <c r="AR220" s="167" t="s">
        <v>155</v>
      </c>
      <c r="AT220" s="175" t="s">
        <v>76</v>
      </c>
      <c r="AU220" s="175" t="s">
        <v>77</v>
      </c>
      <c r="AY220" s="167" t="s">
        <v>148</v>
      </c>
      <c r="BK220" s="176">
        <f>SUM(BK221:BK234)</f>
        <v>0</v>
      </c>
    </row>
    <row r="221" s="2" customFormat="1" ht="16.5" customHeight="1">
      <c r="A221" s="38"/>
      <c r="B221" s="179"/>
      <c r="C221" s="180" t="s">
        <v>331</v>
      </c>
      <c r="D221" s="180" t="s">
        <v>150</v>
      </c>
      <c r="E221" s="181" t="s">
        <v>1181</v>
      </c>
      <c r="F221" s="182" t="s">
        <v>1182</v>
      </c>
      <c r="G221" s="183" t="s">
        <v>436</v>
      </c>
      <c r="H221" s="184">
        <v>2</v>
      </c>
      <c r="I221" s="185"/>
      <c r="J221" s="186">
        <f>ROUND(I221*H221,2)</f>
        <v>0</v>
      </c>
      <c r="K221" s="182" t="s">
        <v>1</v>
      </c>
      <c r="L221" s="39"/>
      <c r="M221" s="187" t="s">
        <v>1</v>
      </c>
      <c r="N221" s="188" t="s">
        <v>42</v>
      </c>
      <c r="O221" s="77"/>
      <c r="P221" s="189">
        <f>O221*H221</f>
        <v>0</v>
      </c>
      <c r="Q221" s="189">
        <v>0</v>
      </c>
      <c r="R221" s="189">
        <f>Q221*H221</f>
        <v>0</v>
      </c>
      <c r="S221" s="189">
        <v>0</v>
      </c>
      <c r="T221" s="190">
        <f>S221*H221</f>
        <v>0</v>
      </c>
      <c r="U221" s="38"/>
      <c r="V221" s="38"/>
      <c r="W221" s="38"/>
      <c r="X221" s="38"/>
      <c r="Y221" s="38"/>
      <c r="Z221" s="38"/>
      <c r="AA221" s="38"/>
      <c r="AB221" s="38"/>
      <c r="AC221" s="38"/>
      <c r="AD221" s="38"/>
      <c r="AE221" s="38"/>
      <c r="AR221" s="191" t="s">
        <v>1183</v>
      </c>
      <c r="AT221" s="191" t="s">
        <v>150</v>
      </c>
      <c r="AU221" s="191" t="s">
        <v>85</v>
      </c>
      <c r="AY221" s="19" t="s">
        <v>148</v>
      </c>
      <c r="BE221" s="192">
        <f>IF(N221="základní",J221,0)</f>
        <v>0</v>
      </c>
      <c r="BF221" s="192">
        <f>IF(N221="snížená",J221,0)</f>
        <v>0</v>
      </c>
      <c r="BG221" s="192">
        <f>IF(N221="zákl. přenesená",J221,0)</f>
        <v>0</v>
      </c>
      <c r="BH221" s="192">
        <f>IF(N221="sníž. přenesená",J221,0)</f>
        <v>0</v>
      </c>
      <c r="BI221" s="192">
        <f>IF(N221="nulová",J221,0)</f>
        <v>0</v>
      </c>
      <c r="BJ221" s="19" t="s">
        <v>85</v>
      </c>
      <c r="BK221" s="192">
        <f>ROUND(I221*H221,2)</f>
        <v>0</v>
      </c>
      <c r="BL221" s="19" t="s">
        <v>1183</v>
      </c>
      <c r="BM221" s="191" t="s">
        <v>1184</v>
      </c>
    </row>
    <row r="222" s="2" customFormat="1">
      <c r="A222" s="38"/>
      <c r="B222" s="39"/>
      <c r="C222" s="38"/>
      <c r="D222" s="194" t="s">
        <v>183</v>
      </c>
      <c r="E222" s="38"/>
      <c r="F222" s="210" t="s">
        <v>1185</v>
      </c>
      <c r="G222" s="38"/>
      <c r="H222" s="38"/>
      <c r="I222" s="211"/>
      <c r="J222" s="38"/>
      <c r="K222" s="38"/>
      <c r="L222" s="39"/>
      <c r="M222" s="212"/>
      <c r="N222" s="213"/>
      <c r="O222" s="77"/>
      <c r="P222" s="77"/>
      <c r="Q222" s="77"/>
      <c r="R222" s="77"/>
      <c r="S222" s="77"/>
      <c r="T222" s="78"/>
      <c r="U222" s="38"/>
      <c r="V222" s="38"/>
      <c r="W222" s="38"/>
      <c r="X222" s="38"/>
      <c r="Y222" s="38"/>
      <c r="Z222" s="38"/>
      <c r="AA222" s="38"/>
      <c r="AB222" s="38"/>
      <c r="AC222" s="38"/>
      <c r="AD222" s="38"/>
      <c r="AE222" s="38"/>
      <c r="AT222" s="19" t="s">
        <v>183</v>
      </c>
      <c r="AU222" s="19" t="s">
        <v>85</v>
      </c>
    </row>
    <row r="223" s="2" customFormat="1" ht="16.5" customHeight="1">
      <c r="A223" s="38"/>
      <c r="B223" s="179"/>
      <c r="C223" s="180" t="s">
        <v>336</v>
      </c>
      <c r="D223" s="180" t="s">
        <v>150</v>
      </c>
      <c r="E223" s="181" t="s">
        <v>1186</v>
      </c>
      <c r="F223" s="182" t="s">
        <v>1187</v>
      </c>
      <c r="G223" s="183" t="s">
        <v>436</v>
      </c>
      <c r="H223" s="184">
        <v>40</v>
      </c>
      <c r="I223" s="185"/>
      <c r="J223" s="186">
        <f>ROUND(I223*H223,2)</f>
        <v>0</v>
      </c>
      <c r="K223" s="182" t="s">
        <v>1</v>
      </c>
      <c r="L223" s="39"/>
      <c r="M223" s="187" t="s">
        <v>1</v>
      </c>
      <c r="N223" s="188" t="s">
        <v>42</v>
      </c>
      <c r="O223" s="77"/>
      <c r="P223" s="189">
        <f>O223*H223</f>
        <v>0</v>
      </c>
      <c r="Q223" s="189">
        <v>0</v>
      </c>
      <c r="R223" s="189">
        <f>Q223*H223</f>
        <v>0</v>
      </c>
      <c r="S223" s="189">
        <v>0</v>
      </c>
      <c r="T223" s="190">
        <f>S223*H223</f>
        <v>0</v>
      </c>
      <c r="U223" s="38"/>
      <c r="V223" s="38"/>
      <c r="W223" s="38"/>
      <c r="X223" s="38"/>
      <c r="Y223" s="38"/>
      <c r="Z223" s="38"/>
      <c r="AA223" s="38"/>
      <c r="AB223" s="38"/>
      <c r="AC223" s="38"/>
      <c r="AD223" s="38"/>
      <c r="AE223" s="38"/>
      <c r="AR223" s="191" t="s">
        <v>1183</v>
      </c>
      <c r="AT223" s="191" t="s">
        <v>150</v>
      </c>
      <c r="AU223" s="191" t="s">
        <v>85</v>
      </c>
      <c r="AY223" s="19" t="s">
        <v>148</v>
      </c>
      <c r="BE223" s="192">
        <f>IF(N223="základní",J223,0)</f>
        <v>0</v>
      </c>
      <c r="BF223" s="192">
        <f>IF(N223="snížená",J223,0)</f>
        <v>0</v>
      </c>
      <c r="BG223" s="192">
        <f>IF(N223="zákl. přenesená",J223,0)</f>
        <v>0</v>
      </c>
      <c r="BH223" s="192">
        <f>IF(N223="sníž. přenesená",J223,0)</f>
        <v>0</v>
      </c>
      <c r="BI223" s="192">
        <f>IF(N223="nulová",J223,0)</f>
        <v>0</v>
      </c>
      <c r="BJ223" s="19" t="s">
        <v>85</v>
      </c>
      <c r="BK223" s="192">
        <f>ROUND(I223*H223,2)</f>
        <v>0</v>
      </c>
      <c r="BL223" s="19" t="s">
        <v>1183</v>
      </c>
      <c r="BM223" s="191" t="s">
        <v>1188</v>
      </c>
    </row>
    <row r="224" s="2" customFormat="1">
      <c r="A224" s="38"/>
      <c r="B224" s="39"/>
      <c r="C224" s="38"/>
      <c r="D224" s="194" t="s">
        <v>183</v>
      </c>
      <c r="E224" s="38"/>
      <c r="F224" s="210" t="s">
        <v>1189</v>
      </c>
      <c r="G224" s="38"/>
      <c r="H224" s="38"/>
      <c r="I224" s="211"/>
      <c r="J224" s="38"/>
      <c r="K224" s="38"/>
      <c r="L224" s="39"/>
      <c r="M224" s="212"/>
      <c r="N224" s="213"/>
      <c r="O224" s="77"/>
      <c r="P224" s="77"/>
      <c r="Q224" s="77"/>
      <c r="R224" s="77"/>
      <c r="S224" s="77"/>
      <c r="T224" s="78"/>
      <c r="U224" s="38"/>
      <c r="V224" s="38"/>
      <c r="W224" s="38"/>
      <c r="X224" s="38"/>
      <c r="Y224" s="38"/>
      <c r="Z224" s="38"/>
      <c r="AA224" s="38"/>
      <c r="AB224" s="38"/>
      <c r="AC224" s="38"/>
      <c r="AD224" s="38"/>
      <c r="AE224" s="38"/>
      <c r="AT224" s="19" t="s">
        <v>183</v>
      </c>
      <c r="AU224" s="19" t="s">
        <v>85</v>
      </c>
    </row>
    <row r="225" s="2" customFormat="1" ht="16.5" customHeight="1">
      <c r="A225" s="38"/>
      <c r="B225" s="179"/>
      <c r="C225" s="180" t="s">
        <v>340</v>
      </c>
      <c r="D225" s="180" t="s">
        <v>150</v>
      </c>
      <c r="E225" s="181" t="s">
        <v>1190</v>
      </c>
      <c r="F225" s="182" t="s">
        <v>1191</v>
      </c>
      <c r="G225" s="183" t="s">
        <v>440</v>
      </c>
      <c r="H225" s="184">
        <v>1</v>
      </c>
      <c r="I225" s="185"/>
      <c r="J225" s="186">
        <f>ROUND(I225*H225,2)</f>
        <v>0</v>
      </c>
      <c r="K225" s="182" t="s">
        <v>1</v>
      </c>
      <c r="L225" s="39"/>
      <c r="M225" s="187" t="s">
        <v>1</v>
      </c>
      <c r="N225" s="188" t="s">
        <v>42</v>
      </c>
      <c r="O225" s="77"/>
      <c r="P225" s="189">
        <f>O225*H225</f>
        <v>0</v>
      </c>
      <c r="Q225" s="189">
        <v>0</v>
      </c>
      <c r="R225" s="189">
        <f>Q225*H225</f>
        <v>0</v>
      </c>
      <c r="S225" s="189">
        <v>0</v>
      </c>
      <c r="T225" s="190">
        <f>S225*H225</f>
        <v>0</v>
      </c>
      <c r="U225" s="38"/>
      <c r="V225" s="38"/>
      <c r="W225" s="38"/>
      <c r="X225" s="38"/>
      <c r="Y225" s="38"/>
      <c r="Z225" s="38"/>
      <c r="AA225" s="38"/>
      <c r="AB225" s="38"/>
      <c r="AC225" s="38"/>
      <c r="AD225" s="38"/>
      <c r="AE225" s="38"/>
      <c r="AR225" s="191" t="s">
        <v>1183</v>
      </c>
      <c r="AT225" s="191" t="s">
        <v>150</v>
      </c>
      <c r="AU225" s="191" t="s">
        <v>85</v>
      </c>
      <c r="AY225" s="19" t="s">
        <v>148</v>
      </c>
      <c r="BE225" s="192">
        <f>IF(N225="základní",J225,0)</f>
        <v>0</v>
      </c>
      <c r="BF225" s="192">
        <f>IF(N225="snížená",J225,0)</f>
        <v>0</v>
      </c>
      <c r="BG225" s="192">
        <f>IF(N225="zákl. přenesená",J225,0)</f>
        <v>0</v>
      </c>
      <c r="BH225" s="192">
        <f>IF(N225="sníž. přenesená",J225,0)</f>
        <v>0</v>
      </c>
      <c r="BI225" s="192">
        <f>IF(N225="nulová",J225,0)</f>
        <v>0</v>
      </c>
      <c r="BJ225" s="19" t="s">
        <v>85</v>
      </c>
      <c r="BK225" s="192">
        <f>ROUND(I225*H225,2)</f>
        <v>0</v>
      </c>
      <c r="BL225" s="19" t="s">
        <v>1183</v>
      </c>
      <c r="BM225" s="191" t="s">
        <v>1192</v>
      </c>
    </row>
    <row r="226" s="2" customFormat="1">
      <c r="A226" s="38"/>
      <c r="B226" s="39"/>
      <c r="C226" s="38"/>
      <c r="D226" s="194" t="s">
        <v>183</v>
      </c>
      <c r="E226" s="38"/>
      <c r="F226" s="210" t="s">
        <v>1193</v>
      </c>
      <c r="G226" s="38"/>
      <c r="H226" s="38"/>
      <c r="I226" s="211"/>
      <c r="J226" s="38"/>
      <c r="K226" s="38"/>
      <c r="L226" s="39"/>
      <c r="M226" s="212"/>
      <c r="N226" s="213"/>
      <c r="O226" s="77"/>
      <c r="P226" s="77"/>
      <c r="Q226" s="77"/>
      <c r="R226" s="77"/>
      <c r="S226" s="77"/>
      <c r="T226" s="78"/>
      <c r="U226" s="38"/>
      <c r="V226" s="38"/>
      <c r="W226" s="38"/>
      <c r="X226" s="38"/>
      <c r="Y226" s="38"/>
      <c r="Z226" s="38"/>
      <c r="AA226" s="38"/>
      <c r="AB226" s="38"/>
      <c r="AC226" s="38"/>
      <c r="AD226" s="38"/>
      <c r="AE226" s="38"/>
      <c r="AT226" s="19" t="s">
        <v>183</v>
      </c>
      <c r="AU226" s="19" t="s">
        <v>85</v>
      </c>
    </row>
    <row r="227" s="2" customFormat="1" ht="24.15" customHeight="1">
      <c r="A227" s="38"/>
      <c r="B227" s="179"/>
      <c r="C227" s="180" t="s">
        <v>344</v>
      </c>
      <c r="D227" s="180" t="s">
        <v>150</v>
      </c>
      <c r="E227" s="181" t="s">
        <v>1194</v>
      </c>
      <c r="F227" s="182" t="s">
        <v>1195</v>
      </c>
      <c r="G227" s="183" t="s">
        <v>436</v>
      </c>
      <c r="H227" s="184">
        <v>50</v>
      </c>
      <c r="I227" s="185"/>
      <c r="J227" s="186">
        <f>ROUND(I227*H227,2)</f>
        <v>0</v>
      </c>
      <c r="K227" s="182" t="s">
        <v>1</v>
      </c>
      <c r="L227" s="39"/>
      <c r="M227" s="187" t="s">
        <v>1</v>
      </c>
      <c r="N227" s="188" t="s">
        <v>42</v>
      </c>
      <c r="O227" s="77"/>
      <c r="P227" s="189">
        <f>O227*H227</f>
        <v>0</v>
      </c>
      <c r="Q227" s="189">
        <v>0</v>
      </c>
      <c r="R227" s="189">
        <f>Q227*H227</f>
        <v>0</v>
      </c>
      <c r="S227" s="189">
        <v>0</v>
      </c>
      <c r="T227" s="190">
        <f>S227*H227</f>
        <v>0</v>
      </c>
      <c r="U227" s="38"/>
      <c r="V227" s="38"/>
      <c r="W227" s="38"/>
      <c r="X227" s="38"/>
      <c r="Y227" s="38"/>
      <c r="Z227" s="38"/>
      <c r="AA227" s="38"/>
      <c r="AB227" s="38"/>
      <c r="AC227" s="38"/>
      <c r="AD227" s="38"/>
      <c r="AE227" s="38"/>
      <c r="AR227" s="191" t="s">
        <v>1183</v>
      </c>
      <c r="AT227" s="191" t="s">
        <v>150</v>
      </c>
      <c r="AU227" s="191" t="s">
        <v>85</v>
      </c>
      <c r="AY227" s="19" t="s">
        <v>148</v>
      </c>
      <c r="BE227" s="192">
        <f>IF(N227="základní",J227,0)</f>
        <v>0</v>
      </c>
      <c r="BF227" s="192">
        <f>IF(N227="snížená",J227,0)</f>
        <v>0</v>
      </c>
      <c r="BG227" s="192">
        <f>IF(N227="zákl. přenesená",J227,0)</f>
        <v>0</v>
      </c>
      <c r="BH227" s="192">
        <f>IF(N227="sníž. přenesená",J227,0)</f>
        <v>0</v>
      </c>
      <c r="BI227" s="192">
        <f>IF(N227="nulová",J227,0)</f>
        <v>0</v>
      </c>
      <c r="BJ227" s="19" t="s">
        <v>85</v>
      </c>
      <c r="BK227" s="192">
        <f>ROUND(I227*H227,2)</f>
        <v>0</v>
      </c>
      <c r="BL227" s="19" t="s">
        <v>1183</v>
      </c>
      <c r="BM227" s="191" t="s">
        <v>1196</v>
      </c>
    </row>
    <row r="228" s="2" customFormat="1">
      <c r="A228" s="38"/>
      <c r="B228" s="39"/>
      <c r="C228" s="38"/>
      <c r="D228" s="194" t="s">
        <v>183</v>
      </c>
      <c r="E228" s="38"/>
      <c r="F228" s="210" t="s">
        <v>1185</v>
      </c>
      <c r="G228" s="38"/>
      <c r="H228" s="38"/>
      <c r="I228" s="211"/>
      <c r="J228" s="38"/>
      <c r="K228" s="38"/>
      <c r="L228" s="39"/>
      <c r="M228" s="212"/>
      <c r="N228" s="213"/>
      <c r="O228" s="77"/>
      <c r="P228" s="77"/>
      <c r="Q228" s="77"/>
      <c r="R228" s="77"/>
      <c r="S228" s="77"/>
      <c r="T228" s="78"/>
      <c r="U228" s="38"/>
      <c r="V228" s="38"/>
      <c r="W228" s="38"/>
      <c r="X228" s="38"/>
      <c r="Y228" s="38"/>
      <c r="Z228" s="38"/>
      <c r="AA228" s="38"/>
      <c r="AB228" s="38"/>
      <c r="AC228" s="38"/>
      <c r="AD228" s="38"/>
      <c r="AE228" s="38"/>
      <c r="AT228" s="19" t="s">
        <v>183</v>
      </c>
      <c r="AU228" s="19" t="s">
        <v>85</v>
      </c>
    </row>
    <row r="229" s="2" customFormat="1" ht="16.5" customHeight="1">
      <c r="A229" s="38"/>
      <c r="B229" s="179"/>
      <c r="C229" s="180" t="s">
        <v>348</v>
      </c>
      <c r="D229" s="180" t="s">
        <v>150</v>
      </c>
      <c r="E229" s="181" t="s">
        <v>1197</v>
      </c>
      <c r="F229" s="182" t="s">
        <v>1198</v>
      </c>
      <c r="G229" s="183" t="s">
        <v>1199</v>
      </c>
      <c r="H229" s="184">
        <v>500</v>
      </c>
      <c r="I229" s="185"/>
      <c r="J229" s="186">
        <f>ROUND(I229*H229,2)</f>
        <v>0</v>
      </c>
      <c r="K229" s="182" t="s">
        <v>1</v>
      </c>
      <c r="L229" s="39"/>
      <c r="M229" s="187" t="s">
        <v>1</v>
      </c>
      <c r="N229" s="188" t="s">
        <v>42</v>
      </c>
      <c r="O229" s="77"/>
      <c r="P229" s="189">
        <f>O229*H229</f>
        <v>0</v>
      </c>
      <c r="Q229" s="189">
        <v>0</v>
      </c>
      <c r="R229" s="189">
        <f>Q229*H229</f>
        <v>0</v>
      </c>
      <c r="S229" s="189">
        <v>0</v>
      </c>
      <c r="T229" s="190">
        <f>S229*H229</f>
        <v>0</v>
      </c>
      <c r="U229" s="38"/>
      <c r="V229" s="38"/>
      <c r="W229" s="38"/>
      <c r="X229" s="38"/>
      <c r="Y229" s="38"/>
      <c r="Z229" s="38"/>
      <c r="AA229" s="38"/>
      <c r="AB229" s="38"/>
      <c r="AC229" s="38"/>
      <c r="AD229" s="38"/>
      <c r="AE229" s="38"/>
      <c r="AR229" s="191" t="s">
        <v>1183</v>
      </c>
      <c r="AT229" s="191" t="s">
        <v>150</v>
      </c>
      <c r="AU229" s="191" t="s">
        <v>85</v>
      </c>
      <c r="AY229" s="19" t="s">
        <v>148</v>
      </c>
      <c r="BE229" s="192">
        <f>IF(N229="základní",J229,0)</f>
        <v>0</v>
      </c>
      <c r="BF229" s="192">
        <f>IF(N229="snížená",J229,0)</f>
        <v>0</v>
      </c>
      <c r="BG229" s="192">
        <f>IF(N229="zákl. přenesená",J229,0)</f>
        <v>0</v>
      </c>
      <c r="BH229" s="192">
        <f>IF(N229="sníž. přenesená",J229,0)</f>
        <v>0</v>
      </c>
      <c r="BI229" s="192">
        <f>IF(N229="nulová",J229,0)</f>
        <v>0</v>
      </c>
      <c r="BJ229" s="19" t="s">
        <v>85</v>
      </c>
      <c r="BK229" s="192">
        <f>ROUND(I229*H229,2)</f>
        <v>0</v>
      </c>
      <c r="BL229" s="19" t="s">
        <v>1183</v>
      </c>
      <c r="BM229" s="191" t="s">
        <v>1200</v>
      </c>
    </row>
    <row r="230" s="2" customFormat="1">
      <c r="A230" s="38"/>
      <c r="B230" s="39"/>
      <c r="C230" s="38"/>
      <c r="D230" s="194" t="s">
        <v>183</v>
      </c>
      <c r="E230" s="38"/>
      <c r="F230" s="210" t="s">
        <v>1201</v>
      </c>
      <c r="G230" s="38"/>
      <c r="H230" s="38"/>
      <c r="I230" s="211"/>
      <c r="J230" s="38"/>
      <c r="K230" s="38"/>
      <c r="L230" s="39"/>
      <c r="M230" s="212"/>
      <c r="N230" s="213"/>
      <c r="O230" s="77"/>
      <c r="P230" s="77"/>
      <c r="Q230" s="77"/>
      <c r="R230" s="77"/>
      <c r="S230" s="77"/>
      <c r="T230" s="78"/>
      <c r="U230" s="38"/>
      <c r="V230" s="38"/>
      <c r="W230" s="38"/>
      <c r="X230" s="38"/>
      <c r="Y230" s="38"/>
      <c r="Z230" s="38"/>
      <c r="AA230" s="38"/>
      <c r="AB230" s="38"/>
      <c r="AC230" s="38"/>
      <c r="AD230" s="38"/>
      <c r="AE230" s="38"/>
      <c r="AT230" s="19" t="s">
        <v>183</v>
      </c>
      <c r="AU230" s="19" t="s">
        <v>85</v>
      </c>
    </row>
    <row r="231" s="2" customFormat="1" ht="16.5" customHeight="1">
      <c r="A231" s="38"/>
      <c r="B231" s="179"/>
      <c r="C231" s="180" t="s">
        <v>354</v>
      </c>
      <c r="D231" s="180" t="s">
        <v>150</v>
      </c>
      <c r="E231" s="181" t="s">
        <v>1202</v>
      </c>
      <c r="F231" s="182" t="s">
        <v>1203</v>
      </c>
      <c r="G231" s="183" t="s">
        <v>436</v>
      </c>
      <c r="H231" s="184">
        <v>40</v>
      </c>
      <c r="I231" s="185"/>
      <c r="J231" s="186">
        <f>ROUND(I231*H231,2)</f>
        <v>0</v>
      </c>
      <c r="K231" s="182" t="s">
        <v>1</v>
      </c>
      <c r="L231" s="39"/>
      <c r="M231" s="187" t="s">
        <v>1</v>
      </c>
      <c r="N231" s="188" t="s">
        <v>42</v>
      </c>
      <c r="O231" s="77"/>
      <c r="P231" s="189">
        <f>O231*H231</f>
        <v>0</v>
      </c>
      <c r="Q231" s="189">
        <v>0</v>
      </c>
      <c r="R231" s="189">
        <f>Q231*H231</f>
        <v>0</v>
      </c>
      <c r="S231" s="189">
        <v>0</v>
      </c>
      <c r="T231" s="190">
        <f>S231*H231</f>
        <v>0</v>
      </c>
      <c r="U231" s="38"/>
      <c r="V231" s="38"/>
      <c r="W231" s="38"/>
      <c r="X231" s="38"/>
      <c r="Y231" s="38"/>
      <c r="Z231" s="38"/>
      <c r="AA231" s="38"/>
      <c r="AB231" s="38"/>
      <c r="AC231" s="38"/>
      <c r="AD231" s="38"/>
      <c r="AE231" s="38"/>
      <c r="AR231" s="191" t="s">
        <v>1183</v>
      </c>
      <c r="AT231" s="191" t="s">
        <v>150</v>
      </c>
      <c r="AU231" s="191" t="s">
        <v>85</v>
      </c>
      <c r="AY231" s="19" t="s">
        <v>148</v>
      </c>
      <c r="BE231" s="192">
        <f>IF(N231="základní",J231,0)</f>
        <v>0</v>
      </c>
      <c r="BF231" s="192">
        <f>IF(N231="snížená",J231,0)</f>
        <v>0</v>
      </c>
      <c r="BG231" s="192">
        <f>IF(N231="zákl. přenesená",J231,0)</f>
        <v>0</v>
      </c>
      <c r="BH231" s="192">
        <f>IF(N231="sníž. přenesená",J231,0)</f>
        <v>0</v>
      </c>
      <c r="BI231" s="192">
        <f>IF(N231="nulová",J231,0)</f>
        <v>0</v>
      </c>
      <c r="BJ231" s="19" t="s">
        <v>85</v>
      </c>
      <c r="BK231" s="192">
        <f>ROUND(I231*H231,2)</f>
        <v>0</v>
      </c>
      <c r="BL231" s="19" t="s">
        <v>1183</v>
      </c>
      <c r="BM231" s="191" t="s">
        <v>1204</v>
      </c>
    </row>
    <row r="232" s="2" customFormat="1">
      <c r="A232" s="38"/>
      <c r="B232" s="39"/>
      <c r="C232" s="38"/>
      <c r="D232" s="194" t="s">
        <v>183</v>
      </c>
      <c r="E232" s="38"/>
      <c r="F232" s="210" t="s">
        <v>1205</v>
      </c>
      <c r="G232" s="38"/>
      <c r="H232" s="38"/>
      <c r="I232" s="211"/>
      <c r="J232" s="38"/>
      <c r="K232" s="38"/>
      <c r="L232" s="39"/>
      <c r="M232" s="212"/>
      <c r="N232" s="213"/>
      <c r="O232" s="77"/>
      <c r="P232" s="77"/>
      <c r="Q232" s="77"/>
      <c r="R232" s="77"/>
      <c r="S232" s="77"/>
      <c r="T232" s="78"/>
      <c r="U232" s="38"/>
      <c r="V232" s="38"/>
      <c r="W232" s="38"/>
      <c r="X232" s="38"/>
      <c r="Y232" s="38"/>
      <c r="Z232" s="38"/>
      <c r="AA232" s="38"/>
      <c r="AB232" s="38"/>
      <c r="AC232" s="38"/>
      <c r="AD232" s="38"/>
      <c r="AE232" s="38"/>
      <c r="AT232" s="19" t="s">
        <v>183</v>
      </c>
      <c r="AU232" s="19" t="s">
        <v>85</v>
      </c>
    </row>
    <row r="233" s="2" customFormat="1" ht="16.5" customHeight="1">
      <c r="A233" s="38"/>
      <c r="B233" s="179"/>
      <c r="C233" s="180" t="s">
        <v>359</v>
      </c>
      <c r="D233" s="180" t="s">
        <v>150</v>
      </c>
      <c r="E233" s="181" t="s">
        <v>1206</v>
      </c>
      <c r="F233" s="182" t="s">
        <v>1207</v>
      </c>
      <c r="G233" s="183" t="s">
        <v>306</v>
      </c>
      <c r="H233" s="184">
        <v>5</v>
      </c>
      <c r="I233" s="185"/>
      <c r="J233" s="186">
        <f>ROUND(I233*H233,2)</f>
        <v>0</v>
      </c>
      <c r="K233" s="182" t="s">
        <v>1</v>
      </c>
      <c r="L233" s="39"/>
      <c r="M233" s="187" t="s">
        <v>1</v>
      </c>
      <c r="N233" s="188" t="s">
        <v>42</v>
      </c>
      <c r="O233" s="77"/>
      <c r="P233" s="189">
        <f>O233*H233</f>
        <v>0</v>
      </c>
      <c r="Q233" s="189">
        <v>0</v>
      </c>
      <c r="R233" s="189">
        <f>Q233*H233</f>
        <v>0</v>
      </c>
      <c r="S233" s="189">
        <v>0</v>
      </c>
      <c r="T233" s="190">
        <f>S233*H233</f>
        <v>0</v>
      </c>
      <c r="U233" s="38"/>
      <c r="V233" s="38"/>
      <c r="W233" s="38"/>
      <c r="X233" s="38"/>
      <c r="Y233" s="38"/>
      <c r="Z233" s="38"/>
      <c r="AA233" s="38"/>
      <c r="AB233" s="38"/>
      <c r="AC233" s="38"/>
      <c r="AD233" s="38"/>
      <c r="AE233" s="38"/>
      <c r="AR233" s="191" t="s">
        <v>1183</v>
      </c>
      <c r="AT233" s="191" t="s">
        <v>150</v>
      </c>
      <c r="AU233" s="191" t="s">
        <v>85</v>
      </c>
      <c r="AY233" s="19" t="s">
        <v>148</v>
      </c>
      <c r="BE233" s="192">
        <f>IF(N233="základní",J233,0)</f>
        <v>0</v>
      </c>
      <c r="BF233" s="192">
        <f>IF(N233="snížená",J233,0)</f>
        <v>0</v>
      </c>
      <c r="BG233" s="192">
        <f>IF(N233="zákl. přenesená",J233,0)</f>
        <v>0</v>
      </c>
      <c r="BH233" s="192">
        <f>IF(N233="sníž. přenesená",J233,0)</f>
        <v>0</v>
      </c>
      <c r="BI233" s="192">
        <f>IF(N233="nulová",J233,0)</f>
        <v>0</v>
      </c>
      <c r="BJ233" s="19" t="s">
        <v>85</v>
      </c>
      <c r="BK233" s="192">
        <f>ROUND(I233*H233,2)</f>
        <v>0</v>
      </c>
      <c r="BL233" s="19" t="s">
        <v>1183</v>
      </c>
      <c r="BM233" s="191" t="s">
        <v>1208</v>
      </c>
    </row>
    <row r="234" s="2" customFormat="1">
      <c r="A234" s="38"/>
      <c r="B234" s="39"/>
      <c r="C234" s="38"/>
      <c r="D234" s="194" t="s">
        <v>183</v>
      </c>
      <c r="E234" s="38"/>
      <c r="F234" s="210" t="s">
        <v>1205</v>
      </c>
      <c r="G234" s="38"/>
      <c r="H234" s="38"/>
      <c r="I234" s="211"/>
      <c r="J234" s="38"/>
      <c r="K234" s="38"/>
      <c r="L234" s="39"/>
      <c r="M234" s="212"/>
      <c r="N234" s="213"/>
      <c r="O234" s="77"/>
      <c r="P234" s="77"/>
      <c r="Q234" s="77"/>
      <c r="R234" s="77"/>
      <c r="S234" s="77"/>
      <c r="T234" s="78"/>
      <c r="U234" s="38"/>
      <c r="V234" s="38"/>
      <c r="W234" s="38"/>
      <c r="X234" s="38"/>
      <c r="Y234" s="38"/>
      <c r="Z234" s="38"/>
      <c r="AA234" s="38"/>
      <c r="AB234" s="38"/>
      <c r="AC234" s="38"/>
      <c r="AD234" s="38"/>
      <c r="AE234" s="38"/>
      <c r="AT234" s="19" t="s">
        <v>183</v>
      </c>
      <c r="AU234" s="19" t="s">
        <v>85</v>
      </c>
    </row>
    <row r="235" s="12" customFormat="1" ht="25.92" customHeight="1">
      <c r="A235" s="12"/>
      <c r="B235" s="166"/>
      <c r="C235" s="12"/>
      <c r="D235" s="167" t="s">
        <v>76</v>
      </c>
      <c r="E235" s="168" t="s">
        <v>1038</v>
      </c>
      <c r="F235" s="168" t="s">
        <v>1209</v>
      </c>
      <c r="G235" s="12"/>
      <c r="H235" s="12"/>
      <c r="I235" s="169"/>
      <c r="J235" s="170">
        <f>BK235</f>
        <v>0</v>
      </c>
      <c r="K235" s="12"/>
      <c r="L235" s="166"/>
      <c r="M235" s="171"/>
      <c r="N235" s="172"/>
      <c r="O235" s="172"/>
      <c r="P235" s="173">
        <f>P236+P243+P246+P263+P268</f>
        <v>0</v>
      </c>
      <c r="Q235" s="172"/>
      <c r="R235" s="173">
        <f>R236+R243+R246+R263+R268</f>
        <v>0</v>
      </c>
      <c r="S235" s="172"/>
      <c r="T235" s="174">
        <f>T236+T243+T246+T263+T268</f>
        <v>0</v>
      </c>
      <c r="U235" s="12"/>
      <c r="V235" s="12"/>
      <c r="W235" s="12"/>
      <c r="X235" s="12"/>
      <c r="Y235" s="12"/>
      <c r="Z235" s="12"/>
      <c r="AA235" s="12"/>
      <c r="AB235" s="12"/>
      <c r="AC235" s="12"/>
      <c r="AD235" s="12"/>
      <c r="AE235" s="12"/>
      <c r="AR235" s="167" t="s">
        <v>168</v>
      </c>
      <c r="AT235" s="175" t="s">
        <v>76</v>
      </c>
      <c r="AU235" s="175" t="s">
        <v>77</v>
      </c>
      <c r="AY235" s="167" t="s">
        <v>148</v>
      </c>
      <c r="BK235" s="176">
        <f>BK236+BK243+BK246+BK263+BK268</f>
        <v>0</v>
      </c>
    </row>
    <row r="236" s="12" customFormat="1" ht="22.8" customHeight="1">
      <c r="A236" s="12"/>
      <c r="B236" s="166"/>
      <c r="C236" s="12"/>
      <c r="D236" s="167" t="s">
        <v>76</v>
      </c>
      <c r="E236" s="177" t="s">
        <v>1039</v>
      </c>
      <c r="F236" s="177" t="s">
        <v>1210</v>
      </c>
      <c r="G236" s="12"/>
      <c r="H236" s="12"/>
      <c r="I236" s="169"/>
      <c r="J236" s="178">
        <f>BK236</f>
        <v>0</v>
      </c>
      <c r="K236" s="12"/>
      <c r="L236" s="166"/>
      <c r="M236" s="171"/>
      <c r="N236" s="172"/>
      <c r="O236" s="172"/>
      <c r="P236" s="173">
        <f>SUM(P237:P242)</f>
        <v>0</v>
      </c>
      <c r="Q236" s="172"/>
      <c r="R236" s="173">
        <f>SUM(R237:R242)</f>
        <v>0</v>
      </c>
      <c r="S236" s="172"/>
      <c r="T236" s="174">
        <f>SUM(T237:T242)</f>
        <v>0</v>
      </c>
      <c r="U236" s="12"/>
      <c r="V236" s="12"/>
      <c r="W236" s="12"/>
      <c r="X236" s="12"/>
      <c r="Y236" s="12"/>
      <c r="Z236" s="12"/>
      <c r="AA236" s="12"/>
      <c r="AB236" s="12"/>
      <c r="AC236" s="12"/>
      <c r="AD236" s="12"/>
      <c r="AE236" s="12"/>
      <c r="AR236" s="167" t="s">
        <v>168</v>
      </c>
      <c r="AT236" s="175" t="s">
        <v>76</v>
      </c>
      <c r="AU236" s="175" t="s">
        <v>85</v>
      </c>
      <c r="AY236" s="167" t="s">
        <v>148</v>
      </c>
      <c r="BK236" s="176">
        <f>SUM(BK237:BK242)</f>
        <v>0</v>
      </c>
    </row>
    <row r="237" s="2" customFormat="1" ht="16.5" customHeight="1">
      <c r="A237" s="38"/>
      <c r="B237" s="179"/>
      <c r="C237" s="180" t="s">
        <v>363</v>
      </c>
      <c r="D237" s="180" t="s">
        <v>150</v>
      </c>
      <c r="E237" s="181" t="s">
        <v>1211</v>
      </c>
      <c r="F237" s="182" t="s">
        <v>1212</v>
      </c>
      <c r="G237" s="183" t="s">
        <v>436</v>
      </c>
      <c r="H237" s="184">
        <v>40</v>
      </c>
      <c r="I237" s="185"/>
      <c r="J237" s="186">
        <f>ROUND(I237*H237,2)</f>
        <v>0</v>
      </c>
      <c r="K237" s="182" t="s">
        <v>1</v>
      </c>
      <c r="L237" s="39"/>
      <c r="M237" s="187" t="s">
        <v>1</v>
      </c>
      <c r="N237" s="188" t="s">
        <v>42</v>
      </c>
      <c r="O237" s="77"/>
      <c r="P237" s="189">
        <f>O237*H237</f>
        <v>0</v>
      </c>
      <c r="Q237" s="189">
        <v>0</v>
      </c>
      <c r="R237" s="189">
        <f>Q237*H237</f>
        <v>0</v>
      </c>
      <c r="S237" s="189">
        <v>0</v>
      </c>
      <c r="T237" s="190">
        <f>S237*H237</f>
        <v>0</v>
      </c>
      <c r="U237" s="38"/>
      <c r="V237" s="38"/>
      <c r="W237" s="38"/>
      <c r="X237" s="38"/>
      <c r="Y237" s="38"/>
      <c r="Z237" s="38"/>
      <c r="AA237" s="38"/>
      <c r="AB237" s="38"/>
      <c r="AC237" s="38"/>
      <c r="AD237" s="38"/>
      <c r="AE237" s="38"/>
      <c r="AR237" s="191" t="s">
        <v>155</v>
      </c>
      <c r="AT237" s="191" t="s">
        <v>150</v>
      </c>
      <c r="AU237" s="191" t="s">
        <v>87</v>
      </c>
      <c r="AY237" s="19" t="s">
        <v>148</v>
      </c>
      <c r="BE237" s="192">
        <f>IF(N237="základní",J237,0)</f>
        <v>0</v>
      </c>
      <c r="BF237" s="192">
        <f>IF(N237="snížená",J237,0)</f>
        <v>0</v>
      </c>
      <c r="BG237" s="192">
        <f>IF(N237="zákl. přenesená",J237,0)</f>
        <v>0</v>
      </c>
      <c r="BH237" s="192">
        <f>IF(N237="sníž. přenesená",J237,0)</f>
        <v>0</v>
      </c>
      <c r="BI237" s="192">
        <f>IF(N237="nulová",J237,0)</f>
        <v>0</v>
      </c>
      <c r="BJ237" s="19" t="s">
        <v>85</v>
      </c>
      <c r="BK237" s="192">
        <f>ROUND(I237*H237,2)</f>
        <v>0</v>
      </c>
      <c r="BL237" s="19" t="s">
        <v>155</v>
      </c>
      <c r="BM237" s="191" t="s">
        <v>1213</v>
      </c>
    </row>
    <row r="238" s="2" customFormat="1">
      <c r="A238" s="38"/>
      <c r="B238" s="39"/>
      <c r="C238" s="38"/>
      <c r="D238" s="194" t="s">
        <v>183</v>
      </c>
      <c r="E238" s="38"/>
      <c r="F238" s="210" t="s">
        <v>1214</v>
      </c>
      <c r="G238" s="38"/>
      <c r="H238" s="38"/>
      <c r="I238" s="211"/>
      <c r="J238" s="38"/>
      <c r="K238" s="38"/>
      <c r="L238" s="39"/>
      <c r="M238" s="212"/>
      <c r="N238" s="213"/>
      <c r="O238" s="77"/>
      <c r="P238" s="77"/>
      <c r="Q238" s="77"/>
      <c r="R238" s="77"/>
      <c r="S238" s="77"/>
      <c r="T238" s="78"/>
      <c r="U238" s="38"/>
      <c r="V238" s="38"/>
      <c r="W238" s="38"/>
      <c r="X238" s="38"/>
      <c r="Y238" s="38"/>
      <c r="Z238" s="38"/>
      <c r="AA238" s="38"/>
      <c r="AB238" s="38"/>
      <c r="AC238" s="38"/>
      <c r="AD238" s="38"/>
      <c r="AE238" s="38"/>
      <c r="AT238" s="19" t="s">
        <v>183</v>
      </c>
      <c r="AU238" s="19" t="s">
        <v>87</v>
      </c>
    </row>
    <row r="239" s="2" customFormat="1" ht="16.5" customHeight="1">
      <c r="A239" s="38"/>
      <c r="B239" s="179"/>
      <c r="C239" s="180" t="s">
        <v>368</v>
      </c>
      <c r="D239" s="180" t="s">
        <v>150</v>
      </c>
      <c r="E239" s="181" t="s">
        <v>1215</v>
      </c>
      <c r="F239" s="182" t="s">
        <v>1216</v>
      </c>
      <c r="G239" s="183" t="s">
        <v>436</v>
      </c>
      <c r="H239" s="184">
        <v>8</v>
      </c>
      <c r="I239" s="185"/>
      <c r="J239" s="186">
        <f>ROUND(I239*H239,2)</f>
        <v>0</v>
      </c>
      <c r="K239" s="182" t="s">
        <v>1</v>
      </c>
      <c r="L239" s="39"/>
      <c r="M239" s="187" t="s">
        <v>1</v>
      </c>
      <c r="N239" s="188" t="s">
        <v>42</v>
      </c>
      <c r="O239" s="77"/>
      <c r="P239" s="189">
        <f>O239*H239</f>
        <v>0</v>
      </c>
      <c r="Q239" s="189">
        <v>0</v>
      </c>
      <c r="R239" s="189">
        <f>Q239*H239</f>
        <v>0</v>
      </c>
      <c r="S239" s="189">
        <v>0</v>
      </c>
      <c r="T239" s="190">
        <f>S239*H239</f>
        <v>0</v>
      </c>
      <c r="U239" s="38"/>
      <c r="V239" s="38"/>
      <c r="W239" s="38"/>
      <c r="X239" s="38"/>
      <c r="Y239" s="38"/>
      <c r="Z239" s="38"/>
      <c r="AA239" s="38"/>
      <c r="AB239" s="38"/>
      <c r="AC239" s="38"/>
      <c r="AD239" s="38"/>
      <c r="AE239" s="38"/>
      <c r="AR239" s="191" t="s">
        <v>155</v>
      </c>
      <c r="AT239" s="191" t="s">
        <v>150</v>
      </c>
      <c r="AU239" s="191" t="s">
        <v>87</v>
      </c>
      <c r="AY239" s="19" t="s">
        <v>148</v>
      </c>
      <c r="BE239" s="192">
        <f>IF(N239="základní",J239,0)</f>
        <v>0</v>
      </c>
      <c r="BF239" s="192">
        <f>IF(N239="snížená",J239,0)</f>
        <v>0</v>
      </c>
      <c r="BG239" s="192">
        <f>IF(N239="zákl. přenesená",J239,0)</f>
        <v>0</v>
      </c>
      <c r="BH239" s="192">
        <f>IF(N239="sníž. přenesená",J239,0)</f>
        <v>0</v>
      </c>
      <c r="BI239" s="192">
        <f>IF(N239="nulová",J239,0)</f>
        <v>0</v>
      </c>
      <c r="BJ239" s="19" t="s">
        <v>85</v>
      </c>
      <c r="BK239" s="192">
        <f>ROUND(I239*H239,2)</f>
        <v>0</v>
      </c>
      <c r="BL239" s="19" t="s">
        <v>155</v>
      </c>
      <c r="BM239" s="191" t="s">
        <v>1217</v>
      </c>
    </row>
    <row r="240" s="2" customFormat="1">
      <c r="A240" s="38"/>
      <c r="B240" s="39"/>
      <c r="C240" s="38"/>
      <c r="D240" s="194" t="s">
        <v>183</v>
      </c>
      <c r="E240" s="38"/>
      <c r="F240" s="210" t="s">
        <v>1218</v>
      </c>
      <c r="G240" s="38"/>
      <c r="H240" s="38"/>
      <c r="I240" s="211"/>
      <c r="J240" s="38"/>
      <c r="K240" s="38"/>
      <c r="L240" s="39"/>
      <c r="M240" s="212"/>
      <c r="N240" s="213"/>
      <c r="O240" s="77"/>
      <c r="P240" s="77"/>
      <c r="Q240" s="77"/>
      <c r="R240" s="77"/>
      <c r="S240" s="77"/>
      <c r="T240" s="78"/>
      <c r="U240" s="38"/>
      <c r="V240" s="38"/>
      <c r="W240" s="38"/>
      <c r="X240" s="38"/>
      <c r="Y240" s="38"/>
      <c r="Z240" s="38"/>
      <c r="AA240" s="38"/>
      <c r="AB240" s="38"/>
      <c r="AC240" s="38"/>
      <c r="AD240" s="38"/>
      <c r="AE240" s="38"/>
      <c r="AT240" s="19" t="s">
        <v>183</v>
      </c>
      <c r="AU240" s="19" t="s">
        <v>87</v>
      </c>
    </row>
    <row r="241" s="2" customFormat="1" ht="16.5" customHeight="1">
      <c r="A241" s="38"/>
      <c r="B241" s="179"/>
      <c r="C241" s="180" t="s">
        <v>374</v>
      </c>
      <c r="D241" s="180" t="s">
        <v>150</v>
      </c>
      <c r="E241" s="181" t="s">
        <v>1219</v>
      </c>
      <c r="F241" s="182" t="s">
        <v>1220</v>
      </c>
      <c r="G241" s="183" t="s">
        <v>436</v>
      </c>
      <c r="H241" s="184">
        <v>20</v>
      </c>
      <c r="I241" s="185"/>
      <c r="J241" s="186">
        <f>ROUND(I241*H241,2)</f>
        <v>0</v>
      </c>
      <c r="K241" s="182" t="s">
        <v>1</v>
      </c>
      <c r="L241" s="39"/>
      <c r="M241" s="187" t="s">
        <v>1</v>
      </c>
      <c r="N241" s="188" t="s">
        <v>42</v>
      </c>
      <c r="O241" s="77"/>
      <c r="P241" s="189">
        <f>O241*H241</f>
        <v>0</v>
      </c>
      <c r="Q241" s="189">
        <v>0</v>
      </c>
      <c r="R241" s="189">
        <f>Q241*H241</f>
        <v>0</v>
      </c>
      <c r="S241" s="189">
        <v>0</v>
      </c>
      <c r="T241" s="190">
        <f>S241*H241</f>
        <v>0</v>
      </c>
      <c r="U241" s="38"/>
      <c r="V241" s="38"/>
      <c r="W241" s="38"/>
      <c r="X241" s="38"/>
      <c r="Y241" s="38"/>
      <c r="Z241" s="38"/>
      <c r="AA241" s="38"/>
      <c r="AB241" s="38"/>
      <c r="AC241" s="38"/>
      <c r="AD241" s="38"/>
      <c r="AE241" s="38"/>
      <c r="AR241" s="191" t="s">
        <v>155</v>
      </c>
      <c r="AT241" s="191" t="s">
        <v>150</v>
      </c>
      <c r="AU241" s="191" t="s">
        <v>87</v>
      </c>
      <c r="AY241" s="19" t="s">
        <v>148</v>
      </c>
      <c r="BE241" s="192">
        <f>IF(N241="základní",J241,0)</f>
        <v>0</v>
      </c>
      <c r="BF241" s="192">
        <f>IF(N241="snížená",J241,0)</f>
        <v>0</v>
      </c>
      <c r="BG241" s="192">
        <f>IF(N241="zákl. přenesená",J241,0)</f>
        <v>0</v>
      </c>
      <c r="BH241" s="192">
        <f>IF(N241="sníž. přenesená",J241,0)</f>
        <v>0</v>
      </c>
      <c r="BI241" s="192">
        <f>IF(N241="nulová",J241,0)</f>
        <v>0</v>
      </c>
      <c r="BJ241" s="19" t="s">
        <v>85</v>
      </c>
      <c r="BK241" s="192">
        <f>ROUND(I241*H241,2)</f>
        <v>0</v>
      </c>
      <c r="BL241" s="19" t="s">
        <v>155</v>
      </c>
      <c r="BM241" s="191" t="s">
        <v>1221</v>
      </c>
    </row>
    <row r="242" s="2" customFormat="1">
      <c r="A242" s="38"/>
      <c r="B242" s="39"/>
      <c r="C242" s="38"/>
      <c r="D242" s="194" t="s">
        <v>183</v>
      </c>
      <c r="E242" s="38"/>
      <c r="F242" s="210" t="s">
        <v>1222</v>
      </c>
      <c r="G242" s="38"/>
      <c r="H242" s="38"/>
      <c r="I242" s="211"/>
      <c r="J242" s="38"/>
      <c r="K242" s="38"/>
      <c r="L242" s="39"/>
      <c r="M242" s="212"/>
      <c r="N242" s="213"/>
      <c r="O242" s="77"/>
      <c r="P242" s="77"/>
      <c r="Q242" s="77"/>
      <c r="R242" s="77"/>
      <c r="S242" s="77"/>
      <c r="T242" s="78"/>
      <c r="U242" s="38"/>
      <c r="V242" s="38"/>
      <c r="W242" s="38"/>
      <c r="X242" s="38"/>
      <c r="Y242" s="38"/>
      <c r="Z242" s="38"/>
      <c r="AA242" s="38"/>
      <c r="AB242" s="38"/>
      <c r="AC242" s="38"/>
      <c r="AD242" s="38"/>
      <c r="AE242" s="38"/>
      <c r="AT242" s="19" t="s">
        <v>183</v>
      </c>
      <c r="AU242" s="19" t="s">
        <v>87</v>
      </c>
    </row>
    <row r="243" s="12" customFormat="1" ht="22.8" customHeight="1">
      <c r="A243" s="12"/>
      <c r="B243" s="166"/>
      <c r="C243" s="12"/>
      <c r="D243" s="167" t="s">
        <v>76</v>
      </c>
      <c r="E243" s="177" t="s">
        <v>1223</v>
      </c>
      <c r="F243" s="177" t="s">
        <v>1224</v>
      </c>
      <c r="G243" s="12"/>
      <c r="H243" s="12"/>
      <c r="I243" s="169"/>
      <c r="J243" s="178">
        <f>BK243</f>
        <v>0</v>
      </c>
      <c r="K243" s="12"/>
      <c r="L243" s="166"/>
      <c r="M243" s="171"/>
      <c r="N243" s="172"/>
      <c r="O243" s="172"/>
      <c r="P243" s="173">
        <f>SUM(P244:P245)</f>
        <v>0</v>
      </c>
      <c r="Q243" s="172"/>
      <c r="R243" s="173">
        <f>SUM(R244:R245)</f>
        <v>0</v>
      </c>
      <c r="S243" s="172"/>
      <c r="T243" s="174">
        <f>SUM(T244:T245)</f>
        <v>0</v>
      </c>
      <c r="U243" s="12"/>
      <c r="V243" s="12"/>
      <c r="W243" s="12"/>
      <c r="X243" s="12"/>
      <c r="Y243" s="12"/>
      <c r="Z243" s="12"/>
      <c r="AA243" s="12"/>
      <c r="AB243" s="12"/>
      <c r="AC243" s="12"/>
      <c r="AD243" s="12"/>
      <c r="AE243" s="12"/>
      <c r="AR243" s="167" t="s">
        <v>168</v>
      </c>
      <c r="AT243" s="175" t="s">
        <v>76</v>
      </c>
      <c r="AU243" s="175" t="s">
        <v>85</v>
      </c>
      <c r="AY243" s="167" t="s">
        <v>148</v>
      </c>
      <c r="BK243" s="176">
        <f>SUM(BK244:BK245)</f>
        <v>0</v>
      </c>
    </row>
    <row r="244" s="2" customFormat="1" ht="16.5" customHeight="1">
      <c r="A244" s="38"/>
      <c r="B244" s="179"/>
      <c r="C244" s="180" t="s">
        <v>378</v>
      </c>
      <c r="D244" s="180" t="s">
        <v>150</v>
      </c>
      <c r="E244" s="181" t="s">
        <v>1225</v>
      </c>
      <c r="F244" s="182" t="s">
        <v>1224</v>
      </c>
      <c r="G244" s="183" t="s">
        <v>1168</v>
      </c>
      <c r="H244" s="244"/>
      <c r="I244" s="185"/>
      <c r="J244" s="186">
        <f>ROUND(I244*H244,2)</f>
        <v>0</v>
      </c>
      <c r="K244" s="182" t="s">
        <v>1</v>
      </c>
      <c r="L244" s="39"/>
      <c r="M244" s="187" t="s">
        <v>1</v>
      </c>
      <c r="N244" s="188" t="s">
        <v>42</v>
      </c>
      <c r="O244" s="77"/>
      <c r="P244" s="189">
        <f>O244*H244</f>
        <v>0</v>
      </c>
      <c r="Q244" s="189">
        <v>0</v>
      </c>
      <c r="R244" s="189">
        <f>Q244*H244</f>
        <v>0</v>
      </c>
      <c r="S244" s="189">
        <v>0</v>
      </c>
      <c r="T244" s="190">
        <f>S244*H244</f>
        <v>0</v>
      </c>
      <c r="U244" s="38"/>
      <c r="V244" s="38"/>
      <c r="W244" s="38"/>
      <c r="X244" s="38"/>
      <c r="Y244" s="38"/>
      <c r="Z244" s="38"/>
      <c r="AA244" s="38"/>
      <c r="AB244" s="38"/>
      <c r="AC244" s="38"/>
      <c r="AD244" s="38"/>
      <c r="AE244" s="38"/>
      <c r="AR244" s="191" t="s">
        <v>155</v>
      </c>
      <c r="AT244" s="191" t="s">
        <v>150</v>
      </c>
      <c r="AU244" s="191" t="s">
        <v>87</v>
      </c>
      <c r="AY244" s="19" t="s">
        <v>148</v>
      </c>
      <c r="BE244" s="192">
        <f>IF(N244="základní",J244,0)</f>
        <v>0</v>
      </c>
      <c r="BF244" s="192">
        <f>IF(N244="snížená",J244,0)</f>
        <v>0</v>
      </c>
      <c r="BG244" s="192">
        <f>IF(N244="zákl. přenesená",J244,0)</f>
        <v>0</v>
      </c>
      <c r="BH244" s="192">
        <f>IF(N244="sníž. přenesená",J244,0)</f>
        <v>0</v>
      </c>
      <c r="BI244" s="192">
        <f>IF(N244="nulová",J244,0)</f>
        <v>0</v>
      </c>
      <c r="BJ244" s="19" t="s">
        <v>85</v>
      </c>
      <c r="BK244" s="192">
        <f>ROUND(I244*H244,2)</f>
        <v>0</v>
      </c>
      <c r="BL244" s="19" t="s">
        <v>155</v>
      </c>
      <c r="BM244" s="191" t="s">
        <v>1226</v>
      </c>
    </row>
    <row r="245" s="2" customFormat="1">
      <c r="A245" s="38"/>
      <c r="B245" s="39"/>
      <c r="C245" s="38"/>
      <c r="D245" s="194" t="s">
        <v>183</v>
      </c>
      <c r="E245" s="38"/>
      <c r="F245" s="210" t="s">
        <v>1227</v>
      </c>
      <c r="G245" s="38"/>
      <c r="H245" s="38"/>
      <c r="I245" s="211"/>
      <c r="J245" s="38"/>
      <c r="K245" s="38"/>
      <c r="L245" s="39"/>
      <c r="M245" s="212"/>
      <c r="N245" s="213"/>
      <c r="O245" s="77"/>
      <c r="P245" s="77"/>
      <c r="Q245" s="77"/>
      <c r="R245" s="77"/>
      <c r="S245" s="77"/>
      <c r="T245" s="78"/>
      <c r="U245" s="38"/>
      <c r="V245" s="38"/>
      <c r="W245" s="38"/>
      <c r="X245" s="38"/>
      <c r="Y245" s="38"/>
      <c r="Z245" s="38"/>
      <c r="AA245" s="38"/>
      <c r="AB245" s="38"/>
      <c r="AC245" s="38"/>
      <c r="AD245" s="38"/>
      <c r="AE245" s="38"/>
      <c r="AT245" s="19" t="s">
        <v>183</v>
      </c>
      <c r="AU245" s="19" t="s">
        <v>87</v>
      </c>
    </row>
    <row r="246" s="12" customFormat="1" ht="22.8" customHeight="1">
      <c r="A246" s="12"/>
      <c r="B246" s="166"/>
      <c r="C246" s="12"/>
      <c r="D246" s="167" t="s">
        <v>76</v>
      </c>
      <c r="E246" s="177" t="s">
        <v>1228</v>
      </c>
      <c r="F246" s="177" t="s">
        <v>1229</v>
      </c>
      <c r="G246" s="12"/>
      <c r="H246" s="12"/>
      <c r="I246" s="169"/>
      <c r="J246" s="178">
        <f>BK246</f>
        <v>0</v>
      </c>
      <c r="K246" s="12"/>
      <c r="L246" s="166"/>
      <c r="M246" s="171"/>
      <c r="N246" s="172"/>
      <c r="O246" s="172"/>
      <c r="P246" s="173">
        <f>SUM(P247:P262)</f>
        <v>0</v>
      </c>
      <c r="Q246" s="172"/>
      <c r="R246" s="173">
        <f>SUM(R247:R262)</f>
        <v>0</v>
      </c>
      <c r="S246" s="172"/>
      <c r="T246" s="174">
        <f>SUM(T247:T262)</f>
        <v>0</v>
      </c>
      <c r="U246" s="12"/>
      <c r="V246" s="12"/>
      <c r="W246" s="12"/>
      <c r="X246" s="12"/>
      <c r="Y246" s="12"/>
      <c r="Z246" s="12"/>
      <c r="AA246" s="12"/>
      <c r="AB246" s="12"/>
      <c r="AC246" s="12"/>
      <c r="AD246" s="12"/>
      <c r="AE246" s="12"/>
      <c r="AR246" s="167" t="s">
        <v>168</v>
      </c>
      <c r="AT246" s="175" t="s">
        <v>76</v>
      </c>
      <c r="AU246" s="175" t="s">
        <v>85</v>
      </c>
      <c r="AY246" s="167" t="s">
        <v>148</v>
      </c>
      <c r="BK246" s="176">
        <f>SUM(BK247:BK262)</f>
        <v>0</v>
      </c>
    </row>
    <row r="247" s="2" customFormat="1" ht="16.5" customHeight="1">
      <c r="A247" s="38"/>
      <c r="B247" s="179"/>
      <c r="C247" s="180" t="s">
        <v>599</v>
      </c>
      <c r="D247" s="180" t="s">
        <v>150</v>
      </c>
      <c r="E247" s="181" t="s">
        <v>1230</v>
      </c>
      <c r="F247" s="182" t="s">
        <v>1231</v>
      </c>
      <c r="G247" s="183" t="s">
        <v>436</v>
      </c>
      <c r="H247" s="184">
        <v>24</v>
      </c>
      <c r="I247" s="185"/>
      <c r="J247" s="186">
        <f>ROUND(I247*H247,2)</f>
        <v>0</v>
      </c>
      <c r="K247" s="182" t="s">
        <v>1</v>
      </c>
      <c r="L247" s="39"/>
      <c r="M247" s="187" t="s">
        <v>1</v>
      </c>
      <c r="N247" s="188" t="s">
        <v>42</v>
      </c>
      <c r="O247" s="77"/>
      <c r="P247" s="189">
        <f>O247*H247</f>
        <v>0</v>
      </c>
      <c r="Q247" s="189">
        <v>0</v>
      </c>
      <c r="R247" s="189">
        <f>Q247*H247</f>
        <v>0</v>
      </c>
      <c r="S247" s="189">
        <v>0</v>
      </c>
      <c r="T247" s="190">
        <f>S247*H247</f>
        <v>0</v>
      </c>
      <c r="U247" s="38"/>
      <c r="V247" s="38"/>
      <c r="W247" s="38"/>
      <c r="X247" s="38"/>
      <c r="Y247" s="38"/>
      <c r="Z247" s="38"/>
      <c r="AA247" s="38"/>
      <c r="AB247" s="38"/>
      <c r="AC247" s="38"/>
      <c r="AD247" s="38"/>
      <c r="AE247" s="38"/>
      <c r="AR247" s="191" t="s">
        <v>155</v>
      </c>
      <c r="AT247" s="191" t="s">
        <v>150</v>
      </c>
      <c r="AU247" s="191" t="s">
        <v>87</v>
      </c>
      <c r="AY247" s="19" t="s">
        <v>148</v>
      </c>
      <c r="BE247" s="192">
        <f>IF(N247="základní",J247,0)</f>
        <v>0</v>
      </c>
      <c r="BF247" s="192">
        <f>IF(N247="snížená",J247,0)</f>
        <v>0</v>
      </c>
      <c r="BG247" s="192">
        <f>IF(N247="zákl. přenesená",J247,0)</f>
        <v>0</v>
      </c>
      <c r="BH247" s="192">
        <f>IF(N247="sníž. přenesená",J247,0)</f>
        <v>0</v>
      </c>
      <c r="BI247" s="192">
        <f>IF(N247="nulová",J247,0)</f>
        <v>0</v>
      </c>
      <c r="BJ247" s="19" t="s">
        <v>85</v>
      </c>
      <c r="BK247" s="192">
        <f>ROUND(I247*H247,2)</f>
        <v>0</v>
      </c>
      <c r="BL247" s="19" t="s">
        <v>155</v>
      </c>
      <c r="BM247" s="191" t="s">
        <v>1232</v>
      </c>
    </row>
    <row r="248" s="2" customFormat="1">
      <c r="A248" s="38"/>
      <c r="B248" s="39"/>
      <c r="C248" s="38"/>
      <c r="D248" s="194" t="s">
        <v>183</v>
      </c>
      <c r="E248" s="38"/>
      <c r="F248" s="210" t="s">
        <v>1233</v>
      </c>
      <c r="G248" s="38"/>
      <c r="H248" s="38"/>
      <c r="I248" s="211"/>
      <c r="J248" s="38"/>
      <c r="K248" s="38"/>
      <c r="L248" s="39"/>
      <c r="M248" s="212"/>
      <c r="N248" s="213"/>
      <c r="O248" s="77"/>
      <c r="P248" s="77"/>
      <c r="Q248" s="77"/>
      <c r="R248" s="77"/>
      <c r="S248" s="77"/>
      <c r="T248" s="78"/>
      <c r="U248" s="38"/>
      <c r="V248" s="38"/>
      <c r="W248" s="38"/>
      <c r="X248" s="38"/>
      <c r="Y248" s="38"/>
      <c r="Z248" s="38"/>
      <c r="AA248" s="38"/>
      <c r="AB248" s="38"/>
      <c r="AC248" s="38"/>
      <c r="AD248" s="38"/>
      <c r="AE248" s="38"/>
      <c r="AT248" s="19" t="s">
        <v>183</v>
      </c>
      <c r="AU248" s="19" t="s">
        <v>87</v>
      </c>
    </row>
    <row r="249" s="2" customFormat="1" ht="16.5" customHeight="1">
      <c r="A249" s="38"/>
      <c r="B249" s="179"/>
      <c r="C249" s="180" t="s">
        <v>732</v>
      </c>
      <c r="D249" s="180" t="s">
        <v>150</v>
      </c>
      <c r="E249" s="181" t="s">
        <v>1234</v>
      </c>
      <c r="F249" s="182" t="s">
        <v>1235</v>
      </c>
      <c r="G249" s="183" t="s">
        <v>436</v>
      </c>
      <c r="H249" s="184">
        <v>40</v>
      </c>
      <c r="I249" s="185"/>
      <c r="J249" s="186">
        <f>ROUND(I249*H249,2)</f>
        <v>0</v>
      </c>
      <c r="K249" s="182" t="s">
        <v>1</v>
      </c>
      <c r="L249" s="39"/>
      <c r="M249" s="187" t="s">
        <v>1</v>
      </c>
      <c r="N249" s="188" t="s">
        <v>42</v>
      </c>
      <c r="O249" s="77"/>
      <c r="P249" s="189">
        <f>O249*H249</f>
        <v>0</v>
      </c>
      <c r="Q249" s="189">
        <v>0</v>
      </c>
      <c r="R249" s="189">
        <f>Q249*H249</f>
        <v>0</v>
      </c>
      <c r="S249" s="189">
        <v>0</v>
      </c>
      <c r="T249" s="190">
        <f>S249*H249</f>
        <v>0</v>
      </c>
      <c r="U249" s="38"/>
      <c r="V249" s="38"/>
      <c r="W249" s="38"/>
      <c r="X249" s="38"/>
      <c r="Y249" s="38"/>
      <c r="Z249" s="38"/>
      <c r="AA249" s="38"/>
      <c r="AB249" s="38"/>
      <c r="AC249" s="38"/>
      <c r="AD249" s="38"/>
      <c r="AE249" s="38"/>
      <c r="AR249" s="191" t="s">
        <v>155</v>
      </c>
      <c r="AT249" s="191" t="s">
        <v>150</v>
      </c>
      <c r="AU249" s="191" t="s">
        <v>87</v>
      </c>
      <c r="AY249" s="19" t="s">
        <v>148</v>
      </c>
      <c r="BE249" s="192">
        <f>IF(N249="základní",J249,0)</f>
        <v>0</v>
      </c>
      <c r="BF249" s="192">
        <f>IF(N249="snížená",J249,0)</f>
        <v>0</v>
      </c>
      <c r="BG249" s="192">
        <f>IF(N249="zákl. přenesená",J249,0)</f>
        <v>0</v>
      </c>
      <c r="BH249" s="192">
        <f>IF(N249="sníž. přenesená",J249,0)</f>
        <v>0</v>
      </c>
      <c r="BI249" s="192">
        <f>IF(N249="nulová",J249,0)</f>
        <v>0</v>
      </c>
      <c r="BJ249" s="19" t="s">
        <v>85</v>
      </c>
      <c r="BK249" s="192">
        <f>ROUND(I249*H249,2)</f>
        <v>0</v>
      </c>
      <c r="BL249" s="19" t="s">
        <v>155</v>
      </c>
      <c r="BM249" s="191" t="s">
        <v>1236</v>
      </c>
    </row>
    <row r="250" s="2" customFormat="1">
      <c r="A250" s="38"/>
      <c r="B250" s="39"/>
      <c r="C250" s="38"/>
      <c r="D250" s="194" t="s">
        <v>183</v>
      </c>
      <c r="E250" s="38"/>
      <c r="F250" s="210" t="s">
        <v>1237</v>
      </c>
      <c r="G250" s="38"/>
      <c r="H250" s="38"/>
      <c r="I250" s="211"/>
      <c r="J250" s="38"/>
      <c r="K250" s="38"/>
      <c r="L250" s="39"/>
      <c r="M250" s="212"/>
      <c r="N250" s="213"/>
      <c r="O250" s="77"/>
      <c r="P250" s="77"/>
      <c r="Q250" s="77"/>
      <c r="R250" s="77"/>
      <c r="S250" s="77"/>
      <c r="T250" s="78"/>
      <c r="U250" s="38"/>
      <c r="V250" s="38"/>
      <c r="W250" s="38"/>
      <c r="X250" s="38"/>
      <c r="Y250" s="38"/>
      <c r="Z250" s="38"/>
      <c r="AA250" s="38"/>
      <c r="AB250" s="38"/>
      <c r="AC250" s="38"/>
      <c r="AD250" s="38"/>
      <c r="AE250" s="38"/>
      <c r="AT250" s="19" t="s">
        <v>183</v>
      </c>
      <c r="AU250" s="19" t="s">
        <v>87</v>
      </c>
    </row>
    <row r="251" s="2" customFormat="1" ht="16.5" customHeight="1">
      <c r="A251" s="38"/>
      <c r="B251" s="179"/>
      <c r="C251" s="180" t="s">
        <v>603</v>
      </c>
      <c r="D251" s="180" t="s">
        <v>150</v>
      </c>
      <c r="E251" s="181" t="s">
        <v>1238</v>
      </c>
      <c r="F251" s="182" t="s">
        <v>1239</v>
      </c>
      <c r="G251" s="183" t="s">
        <v>440</v>
      </c>
      <c r="H251" s="184">
        <v>1</v>
      </c>
      <c r="I251" s="185"/>
      <c r="J251" s="186">
        <f>ROUND(I251*H251,2)</f>
        <v>0</v>
      </c>
      <c r="K251" s="182" t="s">
        <v>1</v>
      </c>
      <c r="L251" s="39"/>
      <c r="M251" s="187" t="s">
        <v>1</v>
      </c>
      <c r="N251" s="188" t="s">
        <v>42</v>
      </c>
      <c r="O251" s="77"/>
      <c r="P251" s="189">
        <f>O251*H251</f>
        <v>0</v>
      </c>
      <c r="Q251" s="189">
        <v>0</v>
      </c>
      <c r="R251" s="189">
        <f>Q251*H251</f>
        <v>0</v>
      </c>
      <c r="S251" s="189">
        <v>0</v>
      </c>
      <c r="T251" s="190">
        <f>S251*H251</f>
        <v>0</v>
      </c>
      <c r="U251" s="38"/>
      <c r="V251" s="38"/>
      <c r="W251" s="38"/>
      <c r="X251" s="38"/>
      <c r="Y251" s="38"/>
      <c r="Z251" s="38"/>
      <c r="AA251" s="38"/>
      <c r="AB251" s="38"/>
      <c r="AC251" s="38"/>
      <c r="AD251" s="38"/>
      <c r="AE251" s="38"/>
      <c r="AR251" s="191" t="s">
        <v>155</v>
      </c>
      <c r="AT251" s="191" t="s">
        <v>150</v>
      </c>
      <c r="AU251" s="191" t="s">
        <v>87</v>
      </c>
      <c r="AY251" s="19" t="s">
        <v>148</v>
      </c>
      <c r="BE251" s="192">
        <f>IF(N251="základní",J251,0)</f>
        <v>0</v>
      </c>
      <c r="BF251" s="192">
        <f>IF(N251="snížená",J251,0)</f>
        <v>0</v>
      </c>
      <c r="BG251" s="192">
        <f>IF(N251="zákl. přenesená",J251,0)</f>
        <v>0</v>
      </c>
      <c r="BH251" s="192">
        <f>IF(N251="sníž. přenesená",J251,0)</f>
        <v>0</v>
      </c>
      <c r="BI251" s="192">
        <f>IF(N251="nulová",J251,0)</f>
        <v>0</v>
      </c>
      <c r="BJ251" s="19" t="s">
        <v>85</v>
      </c>
      <c r="BK251" s="192">
        <f>ROUND(I251*H251,2)</f>
        <v>0</v>
      </c>
      <c r="BL251" s="19" t="s">
        <v>155</v>
      </c>
      <c r="BM251" s="191" t="s">
        <v>1240</v>
      </c>
    </row>
    <row r="252" s="2" customFormat="1">
      <c r="A252" s="38"/>
      <c r="B252" s="39"/>
      <c r="C252" s="38"/>
      <c r="D252" s="194" t="s">
        <v>183</v>
      </c>
      <c r="E252" s="38"/>
      <c r="F252" s="210" t="s">
        <v>1241</v>
      </c>
      <c r="G252" s="38"/>
      <c r="H252" s="38"/>
      <c r="I252" s="211"/>
      <c r="J252" s="38"/>
      <c r="K252" s="38"/>
      <c r="L252" s="39"/>
      <c r="M252" s="212"/>
      <c r="N252" s="213"/>
      <c r="O252" s="77"/>
      <c r="P252" s="77"/>
      <c r="Q252" s="77"/>
      <c r="R252" s="77"/>
      <c r="S252" s="77"/>
      <c r="T252" s="78"/>
      <c r="U252" s="38"/>
      <c r="V252" s="38"/>
      <c r="W252" s="38"/>
      <c r="X252" s="38"/>
      <c r="Y252" s="38"/>
      <c r="Z252" s="38"/>
      <c r="AA252" s="38"/>
      <c r="AB252" s="38"/>
      <c r="AC252" s="38"/>
      <c r="AD252" s="38"/>
      <c r="AE252" s="38"/>
      <c r="AT252" s="19" t="s">
        <v>183</v>
      </c>
      <c r="AU252" s="19" t="s">
        <v>87</v>
      </c>
    </row>
    <row r="253" s="2" customFormat="1" ht="16.5" customHeight="1">
      <c r="A253" s="38"/>
      <c r="B253" s="179"/>
      <c r="C253" s="180" t="s">
        <v>1242</v>
      </c>
      <c r="D253" s="180" t="s">
        <v>150</v>
      </c>
      <c r="E253" s="181" t="s">
        <v>1243</v>
      </c>
      <c r="F253" s="182" t="s">
        <v>1244</v>
      </c>
      <c r="G253" s="183" t="s">
        <v>436</v>
      </c>
      <c r="H253" s="184">
        <v>8</v>
      </c>
      <c r="I253" s="185"/>
      <c r="J253" s="186">
        <f>ROUND(I253*H253,2)</f>
        <v>0</v>
      </c>
      <c r="K253" s="182" t="s">
        <v>1</v>
      </c>
      <c r="L253" s="39"/>
      <c r="M253" s="187" t="s">
        <v>1</v>
      </c>
      <c r="N253" s="188" t="s">
        <v>42</v>
      </c>
      <c r="O253" s="77"/>
      <c r="P253" s="189">
        <f>O253*H253</f>
        <v>0</v>
      </c>
      <c r="Q253" s="189">
        <v>0</v>
      </c>
      <c r="R253" s="189">
        <f>Q253*H253</f>
        <v>0</v>
      </c>
      <c r="S253" s="189">
        <v>0</v>
      </c>
      <c r="T253" s="190">
        <f>S253*H253</f>
        <v>0</v>
      </c>
      <c r="U253" s="38"/>
      <c r="V253" s="38"/>
      <c r="W253" s="38"/>
      <c r="X253" s="38"/>
      <c r="Y253" s="38"/>
      <c r="Z253" s="38"/>
      <c r="AA253" s="38"/>
      <c r="AB253" s="38"/>
      <c r="AC253" s="38"/>
      <c r="AD253" s="38"/>
      <c r="AE253" s="38"/>
      <c r="AR253" s="191" t="s">
        <v>155</v>
      </c>
      <c r="AT253" s="191" t="s">
        <v>150</v>
      </c>
      <c r="AU253" s="191" t="s">
        <v>87</v>
      </c>
      <c r="AY253" s="19" t="s">
        <v>148</v>
      </c>
      <c r="BE253" s="192">
        <f>IF(N253="základní",J253,0)</f>
        <v>0</v>
      </c>
      <c r="BF253" s="192">
        <f>IF(N253="snížená",J253,0)</f>
        <v>0</v>
      </c>
      <c r="BG253" s="192">
        <f>IF(N253="zákl. přenesená",J253,0)</f>
        <v>0</v>
      </c>
      <c r="BH253" s="192">
        <f>IF(N253="sníž. přenesená",J253,0)</f>
        <v>0</v>
      </c>
      <c r="BI253" s="192">
        <f>IF(N253="nulová",J253,0)</f>
        <v>0</v>
      </c>
      <c r="BJ253" s="19" t="s">
        <v>85</v>
      </c>
      <c r="BK253" s="192">
        <f>ROUND(I253*H253,2)</f>
        <v>0</v>
      </c>
      <c r="BL253" s="19" t="s">
        <v>155</v>
      </c>
      <c r="BM253" s="191" t="s">
        <v>1245</v>
      </c>
    </row>
    <row r="254" s="2" customFormat="1">
      <c r="A254" s="38"/>
      <c r="B254" s="39"/>
      <c r="C254" s="38"/>
      <c r="D254" s="194" t="s">
        <v>183</v>
      </c>
      <c r="E254" s="38"/>
      <c r="F254" s="210" t="s">
        <v>1246</v>
      </c>
      <c r="G254" s="38"/>
      <c r="H254" s="38"/>
      <c r="I254" s="211"/>
      <c r="J254" s="38"/>
      <c r="K254" s="38"/>
      <c r="L254" s="39"/>
      <c r="M254" s="212"/>
      <c r="N254" s="213"/>
      <c r="O254" s="77"/>
      <c r="P254" s="77"/>
      <c r="Q254" s="77"/>
      <c r="R254" s="77"/>
      <c r="S254" s="77"/>
      <c r="T254" s="78"/>
      <c r="U254" s="38"/>
      <c r="V254" s="38"/>
      <c r="W254" s="38"/>
      <c r="X254" s="38"/>
      <c r="Y254" s="38"/>
      <c r="Z254" s="38"/>
      <c r="AA254" s="38"/>
      <c r="AB254" s="38"/>
      <c r="AC254" s="38"/>
      <c r="AD254" s="38"/>
      <c r="AE254" s="38"/>
      <c r="AT254" s="19" t="s">
        <v>183</v>
      </c>
      <c r="AU254" s="19" t="s">
        <v>87</v>
      </c>
    </row>
    <row r="255" s="2" customFormat="1" ht="16.5" customHeight="1">
      <c r="A255" s="38"/>
      <c r="B255" s="179"/>
      <c r="C255" s="180" t="s">
        <v>607</v>
      </c>
      <c r="D255" s="180" t="s">
        <v>150</v>
      </c>
      <c r="E255" s="181" t="s">
        <v>1247</v>
      </c>
      <c r="F255" s="182" t="s">
        <v>1248</v>
      </c>
      <c r="G255" s="183" t="s">
        <v>436</v>
      </c>
      <c r="H255" s="184">
        <v>24</v>
      </c>
      <c r="I255" s="185"/>
      <c r="J255" s="186">
        <f>ROUND(I255*H255,2)</f>
        <v>0</v>
      </c>
      <c r="K255" s="182" t="s">
        <v>1</v>
      </c>
      <c r="L255" s="39"/>
      <c r="M255" s="187" t="s">
        <v>1</v>
      </c>
      <c r="N255" s="188" t="s">
        <v>42</v>
      </c>
      <c r="O255" s="77"/>
      <c r="P255" s="189">
        <f>O255*H255</f>
        <v>0</v>
      </c>
      <c r="Q255" s="189">
        <v>0</v>
      </c>
      <c r="R255" s="189">
        <f>Q255*H255</f>
        <v>0</v>
      </c>
      <c r="S255" s="189">
        <v>0</v>
      </c>
      <c r="T255" s="190">
        <f>S255*H255</f>
        <v>0</v>
      </c>
      <c r="U255" s="38"/>
      <c r="V255" s="38"/>
      <c r="W255" s="38"/>
      <c r="X255" s="38"/>
      <c r="Y255" s="38"/>
      <c r="Z255" s="38"/>
      <c r="AA255" s="38"/>
      <c r="AB255" s="38"/>
      <c r="AC255" s="38"/>
      <c r="AD255" s="38"/>
      <c r="AE255" s="38"/>
      <c r="AR255" s="191" t="s">
        <v>155</v>
      </c>
      <c r="AT255" s="191" t="s">
        <v>150</v>
      </c>
      <c r="AU255" s="191" t="s">
        <v>87</v>
      </c>
      <c r="AY255" s="19" t="s">
        <v>148</v>
      </c>
      <c r="BE255" s="192">
        <f>IF(N255="základní",J255,0)</f>
        <v>0</v>
      </c>
      <c r="BF255" s="192">
        <f>IF(N255="snížená",J255,0)</f>
        <v>0</v>
      </c>
      <c r="BG255" s="192">
        <f>IF(N255="zákl. přenesená",J255,0)</f>
        <v>0</v>
      </c>
      <c r="BH255" s="192">
        <f>IF(N255="sníž. přenesená",J255,0)</f>
        <v>0</v>
      </c>
      <c r="BI255" s="192">
        <f>IF(N255="nulová",J255,0)</f>
        <v>0</v>
      </c>
      <c r="BJ255" s="19" t="s">
        <v>85</v>
      </c>
      <c r="BK255" s="192">
        <f>ROUND(I255*H255,2)</f>
        <v>0</v>
      </c>
      <c r="BL255" s="19" t="s">
        <v>155</v>
      </c>
      <c r="BM255" s="191" t="s">
        <v>1249</v>
      </c>
    </row>
    <row r="256" s="2" customFormat="1">
      <c r="A256" s="38"/>
      <c r="B256" s="39"/>
      <c r="C256" s="38"/>
      <c r="D256" s="194" t="s">
        <v>183</v>
      </c>
      <c r="E256" s="38"/>
      <c r="F256" s="210" t="s">
        <v>1250</v>
      </c>
      <c r="G256" s="38"/>
      <c r="H256" s="38"/>
      <c r="I256" s="211"/>
      <c r="J256" s="38"/>
      <c r="K256" s="38"/>
      <c r="L256" s="39"/>
      <c r="M256" s="212"/>
      <c r="N256" s="213"/>
      <c r="O256" s="77"/>
      <c r="P256" s="77"/>
      <c r="Q256" s="77"/>
      <c r="R256" s="77"/>
      <c r="S256" s="77"/>
      <c r="T256" s="78"/>
      <c r="U256" s="38"/>
      <c r="V256" s="38"/>
      <c r="W256" s="38"/>
      <c r="X256" s="38"/>
      <c r="Y256" s="38"/>
      <c r="Z256" s="38"/>
      <c r="AA256" s="38"/>
      <c r="AB256" s="38"/>
      <c r="AC256" s="38"/>
      <c r="AD256" s="38"/>
      <c r="AE256" s="38"/>
      <c r="AT256" s="19" t="s">
        <v>183</v>
      </c>
      <c r="AU256" s="19" t="s">
        <v>87</v>
      </c>
    </row>
    <row r="257" s="2" customFormat="1" ht="16.5" customHeight="1">
      <c r="A257" s="38"/>
      <c r="B257" s="179"/>
      <c r="C257" s="180" t="s">
        <v>1251</v>
      </c>
      <c r="D257" s="180" t="s">
        <v>150</v>
      </c>
      <c r="E257" s="181" t="s">
        <v>1252</v>
      </c>
      <c r="F257" s="182" t="s">
        <v>1253</v>
      </c>
      <c r="G257" s="183" t="s">
        <v>440</v>
      </c>
      <c r="H257" s="184">
        <v>1</v>
      </c>
      <c r="I257" s="185"/>
      <c r="J257" s="186">
        <f>ROUND(I257*H257,2)</f>
        <v>0</v>
      </c>
      <c r="K257" s="182" t="s">
        <v>1</v>
      </c>
      <c r="L257" s="39"/>
      <c r="M257" s="187" t="s">
        <v>1</v>
      </c>
      <c r="N257" s="188" t="s">
        <v>42</v>
      </c>
      <c r="O257" s="77"/>
      <c r="P257" s="189">
        <f>O257*H257</f>
        <v>0</v>
      </c>
      <c r="Q257" s="189">
        <v>0</v>
      </c>
      <c r="R257" s="189">
        <f>Q257*H257</f>
        <v>0</v>
      </c>
      <c r="S257" s="189">
        <v>0</v>
      </c>
      <c r="T257" s="190">
        <f>S257*H257</f>
        <v>0</v>
      </c>
      <c r="U257" s="38"/>
      <c r="V257" s="38"/>
      <c r="W257" s="38"/>
      <c r="X257" s="38"/>
      <c r="Y257" s="38"/>
      <c r="Z257" s="38"/>
      <c r="AA257" s="38"/>
      <c r="AB257" s="38"/>
      <c r="AC257" s="38"/>
      <c r="AD257" s="38"/>
      <c r="AE257" s="38"/>
      <c r="AR257" s="191" t="s">
        <v>155</v>
      </c>
      <c r="AT257" s="191" t="s">
        <v>150</v>
      </c>
      <c r="AU257" s="191" t="s">
        <v>87</v>
      </c>
      <c r="AY257" s="19" t="s">
        <v>148</v>
      </c>
      <c r="BE257" s="192">
        <f>IF(N257="základní",J257,0)</f>
        <v>0</v>
      </c>
      <c r="BF257" s="192">
        <f>IF(N257="snížená",J257,0)</f>
        <v>0</v>
      </c>
      <c r="BG257" s="192">
        <f>IF(N257="zákl. přenesená",J257,0)</f>
        <v>0</v>
      </c>
      <c r="BH257" s="192">
        <f>IF(N257="sníž. přenesená",J257,0)</f>
        <v>0</v>
      </c>
      <c r="BI257" s="192">
        <f>IF(N257="nulová",J257,0)</f>
        <v>0</v>
      </c>
      <c r="BJ257" s="19" t="s">
        <v>85</v>
      </c>
      <c r="BK257" s="192">
        <f>ROUND(I257*H257,2)</f>
        <v>0</v>
      </c>
      <c r="BL257" s="19" t="s">
        <v>155</v>
      </c>
      <c r="BM257" s="191" t="s">
        <v>1254</v>
      </c>
    </row>
    <row r="258" s="2" customFormat="1">
      <c r="A258" s="38"/>
      <c r="B258" s="39"/>
      <c r="C258" s="38"/>
      <c r="D258" s="194" t="s">
        <v>183</v>
      </c>
      <c r="E258" s="38"/>
      <c r="F258" s="210" t="s">
        <v>1255</v>
      </c>
      <c r="G258" s="38"/>
      <c r="H258" s="38"/>
      <c r="I258" s="211"/>
      <c r="J258" s="38"/>
      <c r="K258" s="38"/>
      <c r="L258" s="39"/>
      <c r="M258" s="212"/>
      <c r="N258" s="213"/>
      <c r="O258" s="77"/>
      <c r="P258" s="77"/>
      <c r="Q258" s="77"/>
      <c r="R258" s="77"/>
      <c r="S258" s="77"/>
      <c r="T258" s="78"/>
      <c r="U258" s="38"/>
      <c r="V258" s="38"/>
      <c r="W258" s="38"/>
      <c r="X258" s="38"/>
      <c r="Y258" s="38"/>
      <c r="Z258" s="38"/>
      <c r="AA258" s="38"/>
      <c r="AB258" s="38"/>
      <c r="AC258" s="38"/>
      <c r="AD258" s="38"/>
      <c r="AE258" s="38"/>
      <c r="AT258" s="19" t="s">
        <v>183</v>
      </c>
      <c r="AU258" s="19" t="s">
        <v>87</v>
      </c>
    </row>
    <row r="259" s="2" customFormat="1" ht="16.5" customHeight="1">
      <c r="A259" s="38"/>
      <c r="B259" s="179"/>
      <c r="C259" s="180" t="s">
        <v>610</v>
      </c>
      <c r="D259" s="180" t="s">
        <v>150</v>
      </c>
      <c r="E259" s="181" t="s">
        <v>1256</v>
      </c>
      <c r="F259" s="182" t="s">
        <v>1257</v>
      </c>
      <c r="G259" s="183" t="s">
        <v>440</v>
      </c>
      <c r="H259" s="184">
        <v>1</v>
      </c>
      <c r="I259" s="185"/>
      <c r="J259" s="186">
        <f>ROUND(I259*H259,2)</f>
        <v>0</v>
      </c>
      <c r="K259" s="182" t="s">
        <v>1</v>
      </c>
      <c r="L259" s="39"/>
      <c r="M259" s="187" t="s">
        <v>1</v>
      </c>
      <c r="N259" s="188" t="s">
        <v>42</v>
      </c>
      <c r="O259" s="77"/>
      <c r="P259" s="189">
        <f>O259*H259</f>
        <v>0</v>
      </c>
      <c r="Q259" s="189">
        <v>0</v>
      </c>
      <c r="R259" s="189">
        <f>Q259*H259</f>
        <v>0</v>
      </c>
      <c r="S259" s="189">
        <v>0</v>
      </c>
      <c r="T259" s="190">
        <f>S259*H259</f>
        <v>0</v>
      </c>
      <c r="U259" s="38"/>
      <c r="V259" s="38"/>
      <c r="W259" s="38"/>
      <c r="X259" s="38"/>
      <c r="Y259" s="38"/>
      <c r="Z259" s="38"/>
      <c r="AA259" s="38"/>
      <c r="AB259" s="38"/>
      <c r="AC259" s="38"/>
      <c r="AD259" s="38"/>
      <c r="AE259" s="38"/>
      <c r="AR259" s="191" t="s">
        <v>155</v>
      </c>
      <c r="AT259" s="191" t="s">
        <v>150</v>
      </c>
      <c r="AU259" s="191" t="s">
        <v>87</v>
      </c>
      <c r="AY259" s="19" t="s">
        <v>148</v>
      </c>
      <c r="BE259" s="192">
        <f>IF(N259="základní",J259,0)</f>
        <v>0</v>
      </c>
      <c r="BF259" s="192">
        <f>IF(N259="snížená",J259,0)</f>
        <v>0</v>
      </c>
      <c r="BG259" s="192">
        <f>IF(N259="zákl. přenesená",J259,0)</f>
        <v>0</v>
      </c>
      <c r="BH259" s="192">
        <f>IF(N259="sníž. přenesená",J259,0)</f>
        <v>0</v>
      </c>
      <c r="BI259" s="192">
        <f>IF(N259="nulová",J259,0)</f>
        <v>0</v>
      </c>
      <c r="BJ259" s="19" t="s">
        <v>85</v>
      </c>
      <c r="BK259" s="192">
        <f>ROUND(I259*H259,2)</f>
        <v>0</v>
      </c>
      <c r="BL259" s="19" t="s">
        <v>155</v>
      </c>
      <c r="BM259" s="191" t="s">
        <v>1258</v>
      </c>
    </row>
    <row r="260" s="2" customFormat="1">
      <c r="A260" s="38"/>
      <c r="B260" s="39"/>
      <c r="C260" s="38"/>
      <c r="D260" s="194" t="s">
        <v>183</v>
      </c>
      <c r="E260" s="38"/>
      <c r="F260" s="210" t="s">
        <v>1259</v>
      </c>
      <c r="G260" s="38"/>
      <c r="H260" s="38"/>
      <c r="I260" s="211"/>
      <c r="J260" s="38"/>
      <c r="K260" s="38"/>
      <c r="L260" s="39"/>
      <c r="M260" s="212"/>
      <c r="N260" s="213"/>
      <c r="O260" s="77"/>
      <c r="P260" s="77"/>
      <c r="Q260" s="77"/>
      <c r="R260" s="77"/>
      <c r="S260" s="77"/>
      <c r="T260" s="78"/>
      <c r="U260" s="38"/>
      <c r="V260" s="38"/>
      <c r="W260" s="38"/>
      <c r="X260" s="38"/>
      <c r="Y260" s="38"/>
      <c r="Z260" s="38"/>
      <c r="AA260" s="38"/>
      <c r="AB260" s="38"/>
      <c r="AC260" s="38"/>
      <c r="AD260" s="38"/>
      <c r="AE260" s="38"/>
      <c r="AT260" s="19" t="s">
        <v>183</v>
      </c>
      <c r="AU260" s="19" t="s">
        <v>87</v>
      </c>
    </row>
    <row r="261" s="2" customFormat="1" ht="16.5" customHeight="1">
      <c r="A261" s="38"/>
      <c r="B261" s="179"/>
      <c r="C261" s="180" t="s">
        <v>1260</v>
      </c>
      <c r="D261" s="180" t="s">
        <v>150</v>
      </c>
      <c r="E261" s="181" t="s">
        <v>1261</v>
      </c>
      <c r="F261" s="182" t="s">
        <v>1262</v>
      </c>
      <c r="G261" s="183" t="s">
        <v>440</v>
      </c>
      <c r="H261" s="184">
        <v>1</v>
      </c>
      <c r="I261" s="185"/>
      <c r="J261" s="186">
        <f>ROUND(I261*H261,2)</f>
        <v>0</v>
      </c>
      <c r="K261" s="182" t="s">
        <v>1</v>
      </c>
      <c r="L261" s="39"/>
      <c r="M261" s="187" t="s">
        <v>1</v>
      </c>
      <c r="N261" s="188" t="s">
        <v>42</v>
      </c>
      <c r="O261" s="77"/>
      <c r="P261" s="189">
        <f>O261*H261</f>
        <v>0</v>
      </c>
      <c r="Q261" s="189">
        <v>0</v>
      </c>
      <c r="R261" s="189">
        <f>Q261*H261</f>
        <v>0</v>
      </c>
      <c r="S261" s="189">
        <v>0</v>
      </c>
      <c r="T261" s="190">
        <f>S261*H261</f>
        <v>0</v>
      </c>
      <c r="U261" s="38"/>
      <c r="V261" s="38"/>
      <c r="W261" s="38"/>
      <c r="X261" s="38"/>
      <c r="Y261" s="38"/>
      <c r="Z261" s="38"/>
      <c r="AA261" s="38"/>
      <c r="AB261" s="38"/>
      <c r="AC261" s="38"/>
      <c r="AD261" s="38"/>
      <c r="AE261" s="38"/>
      <c r="AR261" s="191" t="s">
        <v>155</v>
      </c>
      <c r="AT261" s="191" t="s">
        <v>150</v>
      </c>
      <c r="AU261" s="191" t="s">
        <v>87</v>
      </c>
      <c r="AY261" s="19" t="s">
        <v>148</v>
      </c>
      <c r="BE261" s="192">
        <f>IF(N261="základní",J261,0)</f>
        <v>0</v>
      </c>
      <c r="BF261" s="192">
        <f>IF(N261="snížená",J261,0)</f>
        <v>0</v>
      </c>
      <c r="BG261" s="192">
        <f>IF(N261="zákl. přenesená",J261,0)</f>
        <v>0</v>
      </c>
      <c r="BH261" s="192">
        <f>IF(N261="sníž. přenesená",J261,0)</f>
        <v>0</v>
      </c>
      <c r="BI261" s="192">
        <f>IF(N261="nulová",J261,0)</f>
        <v>0</v>
      </c>
      <c r="BJ261" s="19" t="s">
        <v>85</v>
      </c>
      <c r="BK261" s="192">
        <f>ROUND(I261*H261,2)</f>
        <v>0</v>
      </c>
      <c r="BL261" s="19" t="s">
        <v>155</v>
      </c>
      <c r="BM261" s="191" t="s">
        <v>1263</v>
      </c>
    </row>
    <row r="262" s="2" customFormat="1">
      <c r="A262" s="38"/>
      <c r="B262" s="39"/>
      <c r="C262" s="38"/>
      <c r="D262" s="194" t="s">
        <v>183</v>
      </c>
      <c r="E262" s="38"/>
      <c r="F262" s="210" t="s">
        <v>1264</v>
      </c>
      <c r="G262" s="38"/>
      <c r="H262" s="38"/>
      <c r="I262" s="211"/>
      <c r="J262" s="38"/>
      <c r="K262" s="38"/>
      <c r="L262" s="39"/>
      <c r="M262" s="212"/>
      <c r="N262" s="213"/>
      <c r="O262" s="77"/>
      <c r="P262" s="77"/>
      <c r="Q262" s="77"/>
      <c r="R262" s="77"/>
      <c r="S262" s="77"/>
      <c r="T262" s="78"/>
      <c r="U262" s="38"/>
      <c r="V262" s="38"/>
      <c r="W262" s="38"/>
      <c r="X262" s="38"/>
      <c r="Y262" s="38"/>
      <c r="Z262" s="38"/>
      <c r="AA262" s="38"/>
      <c r="AB262" s="38"/>
      <c r="AC262" s="38"/>
      <c r="AD262" s="38"/>
      <c r="AE262" s="38"/>
      <c r="AT262" s="19" t="s">
        <v>183</v>
      </c>
      <c r="AU262" s="19" t="s">
        <v>87</v>
      </c>
    </row>
    <row r="263" s="12" customFormat="1" ht="22.8" customHeight="1">
      <c r="A263" s="12"/>
      <c r="B263" s="166"/>
      <c r="C263" s="12"/>
      <c r="D263" s="167" t="s">
        <v>76</v>
      </c>
      <c r="E263" s="177" t="s">
        <v>1265</v>
      </c>
      <c r="F263" s="177" t="s">
        <v>1266</v>
      </c>
      <c r="G263" s="12"/>
      <c r="H263" s="12"/>
      <c r="I263" s="169"/>
      <c r="J263" s="178">
        <f>BK263</f>
        <v>0</v>
      </c>
      <c r="K263" s="12"/>
      <c r="L263" s="166"/>
      <c r="M263" s="171"/>
      <c r="N263" s="172"/>
      <c r="O263" s="172"/>
      <c r="P263" s="173">
        <f>SUM(P264:P267)</f>
        <v>0</v>
      </c>
      <c r="Q263" s="172"/>
      <c r="R263" s="173">
        <f>SUM(R264:R267)</f>
        <v>0</v>
      </c>
      <c r="S263" s="172"/>
      <c r="T263" s="174">
        <f>SUM(T264:T267)</f>
        <v>0</v>
      </c>
      <c r="U263" s="12"/>
      <c r="V263" s="12"/>
      <c r="W263" s="12"/>
      <c r="X263" s="12"/>
      <c r="Y263" s="12"/>
      <c r="Z263" s="12"/>
      <c r="AA263" s="12"/>
      <c r="AB263" s="12"/>
      <c r="AC263" s="12"/>
      <c r="AD263" s="12"/>
      <c r="AE263" s="12"/>
      <c r="AR263" s="167" t="s">
        <v>168</v>
      </c>
      <c r="AT263" s="175" t="s">
        <v>76</v>
      </c>
      <c r="AU263" s="175" t="s">
        <v>85</v>
      </c>
      <c r="AY263" s="167" t="s">
        <v>148</v>
      </c>
      <c r="BK263" s="176">
        <f>SUM(BK264:BK267)</f>
        <v>0</v>
      </c>
    </row>
    <row r="264" s="2" customFormat="1" ht="16.5" customHeight="1">
      <c r="A264" s="38"/>
      <c r="B264" s="179"/>
      <c r="C264" s="180" t="s">
        <v>613</v>
      </c>
      <c r="D264" s="180" t="s">
        <v>150</v>
      </c>
      <c r="E264" s="181" t="s">
        <v>1267</v>
      </c>
      <c r="F264" s="182" t="s">
        <v>1266</v>
      </c>
      <c r="G264" s="183" t="s">
        <v>1168</v>
      </c>
      <c r="H264" s="244"/>
      <c r="I264" s="185"/>
      <c r="J264" s="186">
        <f>ROUND(I264*H264,2)</f>
        <v>0</v>
      </c>
      <c r="K264" s="182" t="s">
        <v>1</v>
      </c>
      <c r="L264" s="39"/>
      <c r="M264" s="187" t="s">
        <v>1</v>
      </c>
      <c r="N264" s="188" t="s">
        <v>42</v>
      </c>
      <c r="O264" s="77"/>
      <c r="P264" s="189">
        <f>O264*H264</f>
        <v>0</v>
      </c>
      <c r="Q264" s="189">
        <v>0</v>
      </c>
      <c r="R264" s="189">
        <f>Q264*H264</f>
        <v>0</v>
      </c>
      <c r="S264" s="189">
        <v>0</v>
      </c>
      <c r="T264" s="190">
        <f>S264*H264</f>
        <v>0</v>
      </c>
      <c r="U264" s="38"/>
      <c r="V264" s="38"/>
      <c r="W264" s="38"/>
      <c r="X264" s="38"/>
      <c r="Y264" s="38"/>
      <c r="Z264" s="38"/>
      <c r="AA264" s="38"/>
      <c r="AB264" s="38"/>
      <c r="AC264" s="38"/>
      <c r="AD264" s="38"/>
      <c r="AE264" s="38"/>
      <c r="AR264" s="191" t="s">
        <v>155</v>
      </c>
      <c r="AT264" s="191" t="s">
        <v>150</v>
      </c>
      <c r="AU264" s="191" t="s">
        <v>87</v>
      </c>
      <c r="AY264" s="19" t="s">
        <v>148</v>
      </c>
      <c r="BE264" s="192">
        <f>IF(N264="základní",J264,0)</f>
        <v>0</v>
      </c>
      <c r="BF264" s="192">
        <f>IF(N264="snížená",J264,0)</f>
        <v>0</v>
      </c>
      <c r="BG264" s="192">
        <f>IF(N264="zákl. přenesená",J264,0)</f>
        <v>0</v>
      </c>
      <c r="BH264" s="192">
        <f>IF(N264="sníž. přenesená",J264,0)</f>
        <v>0</v>
      </c>
      <c r="BI264" s="192">
        <f>IF(N264="nulová",J264,0)</f>
        <v>0</v>
      </c>
      <c r="BJ264" s="19" t="s">
        <v>85</v>
      </c>
      <c r="BK264" s="192">
        <f>ROUND(I264*H264,2)</f>
        <v>0</v>
      </c>
      <c r="BL264" s="19" t="s">
        <v>155</v>
      </c>
      <c r="BM264" s="191" t="s">
        <v>1268</v>
      </c>
    </row>
    <row r="265" s="2" customFormat="1">
      <c r="A265" s="38"/>
      <c r="B265" s="39"/>
      <c r="C265" s="38"/>
      <c r="D265" s="194" t="s">
        <v>183</v>
      </c>
      <c r="E265" s="38"/>
      <c r="F265" s="210" t="s">
        <v>1269</v>
      </c>
      <c r="G265" s="38"/>
      <c r="H265" s="38"/>
      <c r="I265" s="211"/>
      <c r="J265" s="38"/>
      <c r="K265" s="38"/>
      <c r="L265" s="39"/>
      <c r="M265" s="212"/>
      <c r="N265" s="213"/>
      <c r="O265" s="77"/>
      <c r="P265" s="77"/>
      <c r="Q265" s="77"/>
      <c r="R265" s="77"/>
      <c r="S265" s="77"/>
      <c r="T265" s="78"/>
      <c r="U265" s="38"/>
      <c r="V265" s="38"/>
      <c r="W265" s="38"/>
      <c r="X265" s="38"/>
      <c r="Y265" s="38"/>
      <c r="Z265" s="38"/>
      <c r="AA265" s="38"/>
      <c r="AB265" s="38"/>
      <c r="AC265" s="38"/>
      <c r="AD265" s="38"/>
      <c r="AE265" s="38"/>
      <c r="AT265" s="19" t="s">
        <v>183</v>
      </c>
      <c r="AU265" s="19" t="s">
        <v>87</v>
      </c>
    </row>
    <row r="266" s="2" customFormat="1" ht="16.5" customHeight="1">
      <c r="A266" s="38"/>
      <c r="B266" s="179"/>
      <c r="C266" s="180" t="s">
        <v>1270</v>
      </c>
      <c r="D266" s="180" t="s">
        <v>150</v>
      </c>
      <c r="E266" s="181" t="s">
        <v>1271</v>
      </c>
      <c r="F266" s="182" t="s">
        <v>1266</v>
      </c>
      <c r="G266" s="183" t="s">
        <v>1168</v>
      </c>
      <c r="H266" s="244"/>
      <c r="I266" s="185"/>
      <c r="J266" s="186">
        <f>ROUND(I266*H266,2)</f>
        <v>0</v>
      </c>
      <c r="K266" s="182" t="s">
        <v>1</v>
      </c>
      <c r="L266" s="39"/>
      <c r="M266" s="187" t="s">
        <v>1</v>
      </c>
      <c r="N266" s="188" t="s">
        <v>42</v>
      </c>
      <c r="O266" s="77"/>
      <c r="P266" s="189">
        <f>O266*H266</f>
        <v>0</v>
      </c>
      <c r="Q266" s="189">
        <v>0</v>
      </c>
      <c r="R266" s="189">
        <f>Q266*H266</f>
        <v>0</v>
      </c>
      <c r="S266" s="189">
        <v>0</v>
      </c>
      <c r="T266" s="190">
        <f>S266*H266</f>
        <v>0</v>
      </c>
      <c r="U266" s="38"/>
      <c r="V266" s="38"/>
      <c r="W266" s="38"/>
      <c r="X266" s="38"/>
      <c r="Y266" s="38"/>
      <c r="Z266" s="38"/>
      <c r="AA266" s="38"/>
      <c r="AB266" s="38"/>
      <c r="AC266" s="38"/>
      <c r="AD266" s="38"/>
      <c r="AE266" s="38"/>
      <c r="AR266" s="191" t="s">
        <v>155</v>
      </c>
      <c r="AT266" s="191" t="s">
        <v>150</v>
      </c>
      <c r="AU266" s="191" t="s">
        <v>87</v>
      </c>
      <c r="AY266" s="19" t="s">
        <v>148</v>
      </c>
      <c r="BE266" s="192">
        <f>IF(N266="základní",J266,0)</f>
        <v>0</v>
      </c>
      <c r="BF266" s="192">
        <f>IF(N266="snížená",J266,0)</f>
        <v>0</v>
      </c>
      <c r="BG266" s="192">
        <f>IF(N266="zákl. přenesená",J266,0)</f>
        <v>0</v>
      </c>
      <c r="BH266" s="192">
        <f>IF(N266="sníž. přenesená",J266,0)</f>
        <v>0</v>
      </c>
      <c r="BI266" s="192">
        <f>IF(N266="nulová",J266,0)</f>
        <v>0</v>
      </c>
      <c r="BJ266" s="19" t="s">
        <v>85</v>
      </c>
      <c r="BK266" s="192">
        <f>ROUND(I266*H266,2)</f>
        <v>0</v>
      </c>
      <c r="BL266" s="19" t="s">
        <v>155</v>
      </c>
      <c r="BM266" s="191" t="s">
        <v>1272</v>
      </c>
    </row>
    <row r="267" s="2" customFormat="1">
      <c r="A267" s="38"/>
      <c r="B267" s="39"/>
      <c r="C267" s="38"/>
      <c r="D267" s="194" t="s">
        <v>183</v>
      </c>
      <c r="E267" s="38"/>
      <c r="F267" s="210" t="s">
        <v>1269</v>
      </c>
      <c r="G267" s="38"/>
      <c r="H267" s="38"/>
      <c r="I267" s="211"/>
      <c r="J267" s="38"/>
      <c r="K267" s="38"/>
      <c r="L267" s="39"/>
      <c r="M267" s="212"/>
      <c r="N267" s="213"/>
      <c r="O267" s="77"/>
      <c r="P267" s="77"/>
      <c r="Q267" s="77"/>
      <c r="R267" s="77"/>
      <c r="S267" s="77"/>
      <c r="T267" s="78"/>
      <c r="U267" s="38"/>
      <c r="V267" s="38"/>
      <c r="W267" s="38"/>
      <c r="X267" s="38"/>
      <c r="Y267" s="38"/>
      <c r="Z267" s="38"/>
      <c r="AA267" s="38"/>
      <c r="AB267" s="38"/>
      <c r="AC267" s="38"/>
      <c r="AD267" s="38"/>
      <c r="AE267" s="38"/>
      <c r="AT267" s="19" t="s">
        <v>183</v>
      </c>
      <c r="AU267" s="19" t="s">
        <v>87</v>
      </c>
    </row>
    <row r="268" s="12" customFormat="1" ht="22.8" customHeight="1">
      <c r="A268" s="12"/>
      <c r="B268" s="166"/>
      <c r="C268" s="12"/>
      <c r="D268" s="167" t="s">
        <v>76</v>
      </c>
      <c r="E268" s="177" t="s">
        <v>1273</v>
      </c>
      <c r="F268" s="177" t="s">
        <v>1274</v>
      </c>
      <c r="G268" s="12"/>
      <c r="H268" s="12"/>
      <c r="I268" s="169"/>
      <c r="J268" s="178">
        <f>BK268</f>
        <v>0</v>
      </c>
      <c r="K268" s="12"/>
      <c r="L268" s="166"/>
      <c r="M268" s="171"/>
      <c r="N268" s="172"/>
      <c r="O268" s="172"/>
      <c r="P268" s="173">
        <f>SUM(P269:P274)</f>
        <v>0</v>
      </c>
      <c r="Q268" s="172"/>
      <c r="R268" s="173">
        <f>SUM(R269:R274)</f>
        <v>0</v>
      </c>
      <c r="S268" s="172"/>
      <c r="T268" s="174">
        <f>SUM(T269:T274)</f>
        <v>0</v>
      </c>
      <c r="U268" s="12"/>
      <c r="V268" s="12"/>
      <c r="W268" s="12"/>
      <c r="X268" s="12"/>
      <c r="Y268" s="12"/>
      <c r="Z268" s="12"/>
      <c r="AA268" s="12"/>
      <c r="AB268" s="12"/>
      <c r="AC268" s="12"/>
      <c r="AD268" s="12"/>
      <c r="AE268" s="12"/>
      <c r="AR268" s="167" t="s">
        <v>168</v>
      </c>
      <c r="AT268" s="175" t="s">
        <v>76</v>
      </c>
      <c r="AU268" s="175" t="s">
        <v>85</v>
      </c>
      <c r="AY268" s="167" t="s">
        <v>148</v>
      </c>
      <c r="BK268" s="176">
        <f>SUM(BK269:BK274)</f>
        <v>0</v>
      </c>
    </row>
    <row r="269" s="2" customFormat="1" ht="16.5" customHeight="1">
      <c r="A269" s="38"/>
      <c r="B269" s="179"/>
      <c r="C269" s="180" t="s">
        <v>616</v>
      </c>
      <c r="D269" s="180" t="s">
        <v>150</v>
      </c>
      <c r="E269" s="181" t="s">
        <v>1275</v>
      </c>
      <c r="F269" s="182" t="s">
        <v>1276</v>
      </c>
      <c r="G269" s="183" t="s">
        <v>440</v>
      </c>
      <c r="H269" s="184">
        <v>1</v>
      </c>
      <c r="I269" s="185"/>
      <c r="J269" s="186">
        <f>ROUND(I269*H269,2)</f>
        <v>0</v>
      </c>
      <c r="K269" s="182" t="s">
        <v>1</v>
      </c>
      <c r="L269" s="39"/>
      <c r="M269" s="187" t="s">
        <v>1</v>
      </c>
      <c r="N269" s="188" t="s">
        <v>42</v>
      </c>
      <c r="O269" s="77"/>
      <c r="P269" s="189">
        <f>O269*H269</f>
        <v>0</v>
      </c>
      <c r="Q269" s="189">
        <v>0</v>
      </c>
      <c r="R269" s="189">
        <f>Q269*H269</f>
        <v>0</v>
      </c>
      <c r="S269" s="189">
        <v>0</v>
      </c>
      <c r="T269" s="190">
        <f>S269*H269</f>
        <v>0</v>
      </c>
      <c r="U269" s="38"/>
      <c r="V269" s="38"/>
      <c r="W269" s="38"/>
      <c r="X269" s="38"/>
      <c r="Y269" s="38"/>
      <c r="Z269" s="38"/>
      <c r="AA269" s="38"/>
      <c r="AB269" s="38"/>
      <c r="AC269" s="38"/>
      <c r="AD269" s="38"/>
      <c r="AE269" s="38"/>
      <c r="AR269" s="191" t="s">
        <v>155</v>
      </c>
      <c r="AT269" s="191" t="s">
        <v>150</v>
      </c>
      <c r="AU269" s="191" t="s">
        <v>87</v>
      </c>
      <c r="AY269" s="19" t="s">
        <v>148</v>
      </c>
      <c r="BE269" s="192">
        <f>IF(N269="základní",J269,0)</f>
        <v>0</v>
      </c>
      <c r="BF269" s="192">
        <f>IF(N269="snížená",J269,0)</f>
        <v>0</v>
      </c>
      <c r="BG269" s="192">
        <f>IF(N269="zákl. přenesená",J269,0)</f>
        <v>0</v>
      </c>
      <c r="BH269" s="192">
        <f>IF(N269="sníž. přenesená",J269,0)</f>
        <v>0</v>
      </c>
      <c r="BI269" s="192">
        <f>IF(N269="nulová",J269,0)</f>
        <v>0</v>
      </c>
      <c r="BJ269" s="19" t="s">
        <v>85</v>
      </c>
      <c r="BK269" s="192">
        <f>ROUND(I269*H269,2)</f>
        <v>0</v>
      </c>
      <c r="BL269" s="19" t="s">
        <v>155</v>
      </c>
      <c r="BM269" s="191" t="s">
        <v>1277</v>
      </c>
    </row>
    <row r="270" s="2" customFormat="1">
      <c r="A270" s="38"/>
      <c r="B270" s="39"/>
      <c r="C270" s="38"/>
      <c r="D270" s="194" t="s">
        <v>183</v>
      </c>
      <c r="E270" s="38"/>
      <c r="F270" s="210" t="s">
        <v>1278</v>
      </c>
      <c r="G270" s="38"/>
      <c r="H270" s="38"/>
      <c r="I270" s="211"/>
      <c r="J270" s="38"/>
      <c r="K270" s="38"/>
      <c r="L270" s="39"/>
      <c r="M270" s="212"/>
      <c r="N270" s="213"/>
      <c r="O270" s="77"/>
      <c r="P270" s="77"/>
      <c r="Q270" s="77"/>
      <c r="R270" s="77"/>
      <c r="S270" s="77"/>
      <c r="T270" s="78"/>
      <c r="U270" s="38"/>
      <c r="V270" s="38"/>
      <c r="W270" s="38"/>
      <c r="X270" s="38"/>
      <c r="Y270" s="38"/>
      <c r="Z270" s="38"/>
      <c r="AA270" s="38"/>
      <c r="AB270" s="38"/>
      <c r="AC270" s="38"/>
      <c r="AD270" s="38"/>
      <c r="AE270" s="38"/>
      <c r="AT270" s="19" t="s">
        <v>183</v>
      </c>
      <c r="AU270" s="19" t="s">
        <v>87</v>
      </c>
    </row>
    <row r="271" s="2" customFormat="1" ht="16.5" customHeight="1">
      <c r="A271" s="38"/>
      <c r="B271" s="179"/>
      <c r="C271" s="180" t="s">
        <v>1279</v>
      </c>
      <c r="D271" s="180" t="s">
        <v>150</v>
      </c>
      <c r="E271" s="181" t="s">
        <v>1280</v>
      </c>
      <c r="F271" s="182" t="s">
        <v>1281</v>
      </c>
      <c r="G271" s="183" t="s">
        <v>440</v>
      </c>
      <c r="H271" s="184">
        <v>1</v>
      </c>
      <c r="I271" s="185"/>
      <c r="J271" s="186">
        <f>ROUND(I271*H271,2)</f>
        <v>0</v>
      </c>
      <c r="K271" s="182" t="s">
        <v>1</v>
      </c>
      <c r="L271" s="39"/>
      <c r="M271" s="187" t="s">
        <v>1</v>
      </c>
      <c r="N271" s="188" t="s">
        <v>42</v>
      </c>
      <c r="O271" s="77"/>
      <c r="P271" s="189">
        <f>O271*H271</f>
        <v>0</v>
      </c>
      <c r="Q271" s="189">
        <v>0</v>
      </c>
      <c r="R271" s="189">
        <f>Q271*H271</f>
        <v>0</v>
      </c>
      <c r="S271" s="189">
        <v>0</v>
      </c>
      <c r="T271" s="190">
        <f>S271*H271</f>
        <v>0</v>
      </c>
      <c r="U271" s="38"/>
      <c r="V271" s="38"/>
      <c r="W271" s="38"/>
      <c r="X271" s="38"/>
      <c r="Y271" s="38"/>
      <c r="Z271" s="38"/>
      <c r="AA271" s="38"/>
      <c r="AB271" s="38"/>
      <c r="AC271" s="38"/>
      <c r="AD271" s="38"/>
      <c r="AE271" s="38"/>
      <c r="AR271" s="191" t="s">
        <v>155</v>
      </c>
      <c r="AT271" s="191" t="s">
        <v>150</v>
      </c>
      <c r="AU271" s="191" t="s">
        <v>87</v>
      </c>
      <c r="AY271" s="19" t="s">
        <v>148</v>
      </c>
      <c r="BE271" s="192">
        <f>IF(N271="základní",J271,0)</f>
        <v>0</v>
      </c>
      <c r="BF271" s="192">
        <f>IF(N271="snížená",J271,0)</f>
        <v>0</v>
      </c>
      <c r="BG271" s="192">
        <f>IF(N271="zákl. přenesená",J271,0)</f>
        <v>0</v>
      </c>
      <c r="BH271" s="192">
        <f>IF(N271="sníž. přenesená",J271,0)</f>
        <v>0</v>
      </c>
      <c r="BI271" s="192">
        <f>IF(N271="nulová",J271,0)</f>
        <v>0</v>
      </c>
      <c r="BJ271" s="19" t="s">
        <v>85</v>
      </c>
      <c r="BK271" s="192">
        <f>ROUND(I271*H271,2)</f>
        <v>0</v>
      </c>
      <c r="BL271" s="19" t="s">
        <v>155</v>
      </c>
      <c r="BM271" s="191" t="s">
        <v>1282</v>
      </c>
    </row>
    <row r="272" s="2" customFormat="1">
      <c r="A272" s="38"/>
      <c r="B272" s="39"/>
      <c r="C272" s="38"/>
      <c r="D272" s="194" t="s">
        <v>183</v>
      </c>
      <c r="E272" s="38"/>
      <c r="F272" s="210" t="s">
        <v>1283</v>
      </c>
      <c r="G272" s="38"/>
      <c r="H272" s="38"/>
      <c r="I272" s="211"/>
      <c r="J272" s="38"/>
      <c r="K272" s="38"/>
      <c r="L272" s="39"/>
      <c r="M272" s="212"/>
      <c r="N272" s="213"/>
      <c r="O272" s="77"/>
      <c r="P272" s="77"/>
      <c r="Q272" s="77"/>
      <c r="R272" s="77"/>
      <c r="S272" s="77"/>
      <c r="T272" s="78"/>
      <c r="U272" s="38"/>
      <c r="V272" s="38"/>
      <c r="W272" s="38"/>
      <c r="X272" s="38"/>
      <c r="Y272" s="38"/>
      <c r="Z272" s="38"/>
      <c r="AA272" s="38"/>
      <c r="AB272" s="38"/>
      <c r="AC272" s="38"/>
      <c r="AD272" s="38"/>
      <c r="AE272" s="38"/>
      <c r="AT272" s="19" t="s">
        <v>183</v>
      </c>
      <c r="AU272" s="19" t="s">
        <v>87</v>
      </c>
    </row>
    <row r="273" s="2" customFormat="1" ht="16.5" customHeight="1">
      <c r="A273" s="38"/>
      <c r="B273" s="179"/>
      <c r="C273" s="180" t="s">
        <v>619</v>
      </c>
      <c r="D273" s="180" t="s">
        <v>150</v>
      </c>
      <c r="E273" s="181" t="s">
        <v>1284</v>
      </c>
      <c r="F273" s="182" t="s">
        <v>1285</v>
      </c>
      <c r="G273" s="183" t="s">
        <v>440</v>
      </c>
      <c r="H273" s="184">
        <v>1</v>
      </c>
      <c r="I273" s="185"/>
      <c r="J273" s="186">
        <f>ROUND(I273*H273,2)</f>
        <v>0</v>
      </c>
      <c r="K273" s="182" t="s">
        <v>1</v>
      </c>
      <c r="L273" s="39"/>
      <c r="M273" s="187" t="s">
        <v>1</v>
      </c>
      <c r="N273" s="188" t="s">
        <v>42</v>
      </c>
      <c r="O273" s="77"/>
      <c r="P273" s="189">
        <f>O273*H273</f>
        <v>0</v>
      </c>
      <c r="Q273" s="189">
        <v>0</v>
      </c>
      <c r="R273" s="189">
        <f>Q273*H273</f>
        <v>0</v>
      </c>
      <c r="S273" s="189">
        <v>0</v>
      </c>
      <c r="T273" s="190">
        <f>S273*H273</f>
        <v>0</v>
      </c>
      <c r="U273" s="38"/>
      <c r="V273" s="38"/>
      <c r="W273" s="38"/>
      <c r="X273" s="38"/>
      <c r="Y273" s="38"/>
      <c r="Z273" s="38"/>
      <c r="AA273" s="38"/>
      <c r="AB273" s="38"/>
      <c r="AC273" s="38"/>
      <c r="AD273" s="38"/>
      <c r="AE273" s="38"/>
      <c r="AR273" s="191" t="s">
        <v>155</v>
      </c>
      <c r="AT273" s="191" t="s">
        <v>150</v>
      </c>
      <c r="AU273" s="191" t="s">
        <v>87</v>
      </c>
      <c r="AY273" s="19" t="s">
        <v>148</v>
      </c>
      <c r="BE273" s="192">
        <f>IF(N273="základní",J273,0)</f>
        <v>0</v>
      </c>
      <c r="BF273" s="192">
        <f>IF(N273="snížená",J273,0)</f>
        <v>0</v>
      </c>
      <c r="BG273" s="192">
        <f>IF(N273="zákl. přenesená",J273,0)</f>
        <v>0</v>
      </c>
      <c r="BH273" s="192">
        <f>IF(N273="sníž. přenesená",J273,0)</f>
        <v>0</v>
      </c>
      <c r="BI273" s="192">
        <f>IF(N273="nulová",J273,0)</f>
        <v>0</v>
      </c>
      <c r="BJ273" s="19" t="s">
        <v>85</v>
      </c>
      <c r="BK273" s="192">
        <f>ROUND(I273*H273,2)</f>
        <v>0</v>
      </c>
      <c r="BL273" s="19" t="s">
        <v>155</v>
      </c>
      <c r="BM273" s="191" t="s">
        <v>1286</v>
      </c>
    </row>
    <row r="274" s="2" customFormat="1">
      <c r="A274" s="38"/>
      <c r="B274" s="39"/>
      <c r="C274" s="38"/>
      <c r="D274" s="194" t="s">
        <v>183</v>
      </c>
      <c r="E274" s="38"/>
      <c r="F274" s="210" t="s">
        <v>1287</v>
      </c>
      <c r="G274" s="38"/>
      <c r="H274" s="38"/>
      <c r="I274" s="211"/>
      <c r="J274" s="38"/>
      <c r="K274" s="38"/>
      <c r="L274" s="39"/>
      <c r="M274" s="245"/>
      <c r="N274" s="246"/>
      <c r="O274" s="234"/>
      <c r="P274" s="234"/>
      <c r="Q274" s="234"/>
      <c r="R274" s="234"/>
      <c r="S274" s="234"/>
      <c r="T274" s="247"/>
      <c r="U274" s="38"/>
      <c r="V274" s="38"/>
      <c r="W274" s="38"/>
      <c r="X274" s="38"/>
      <c r="Y274" s="38"/>
      <c r="Z274" s="38"/>
      <c r="AA274" s="38"/>
      <c r="AB274" s="38"/>
      <c r="AC274" s="38"/>
      <c r="AD274" s="38"/>
      <c r="AE274" s="38"/>
      <c r="AT274" s="19" t="s">
        <v>183</v>
      </c>
      <c r="AU274" s="19" t="s">
        <v>87</v>
      </c>
    </row>
    <row r="275" s="2" customFormat="1" ht="6.96" customHeight="1">
      <c r="A275" s="38"/>
      <c r="B275" s="60"/>
      <c r="C275" s="61"/>
      <c r="D275" s="61"/>
      <c r="E275" s="61"/>
      <c r="F275" s="61"/>
      <c r="G275" s="61"/>
      <c r="H275" s="61"/>
      <c r="I275" s="61"/>
      <c r="J275" s="61"/>
      <c r="K275" s="61"/>
      <c r="L275" s="39"/>
      <c r="M275" s="38"/>
      <c r="O275" s="38"/>
      <c r="P275" s="38"/>
      <c r="Q275" s="38"/>
      <c r="R275" s="38"/>
      <c r="S275" s="38"/>
      <c r="T275" s="38"/>
      <c r="U275" s="38"/>
      <c r="V275" s="38"/>
      <c r="W275" s="38"/>
      <c r="X275" s="38"/>
      <c r="Y275" s="38"/>
      <c r="Z275" s="38"/>
      <c r="AA275" s="38"/>
      <c r="AB275" s="38"/>
      <c r="AC275" s="38"/>
      <c r="AD275" s="38"/>
      <c r="AE275" s="38"/>
    </row>
  </sheetData>
  <autoFilter ref="C134:K274"/>
  <mergeCells count="12">
    <mergeCell ref="E7:H7"/>
    <mergeCell ref="E9:H9"/>
    <mergeCell ref="E11:H11"/>
    <mergeCell ref="E20:H20"/>
    <mergeCell ref="E29:H29"/>
    <mergeCell ref="E85:H85"/>
    <mergeCell ref="E87:H87"/>
    <mergeCell ref="E89:H89"/>
    <mergeCell ref="E123:H123"/>
    <mergeCell ref="E125:H125"/>
    <mergeCell ref="E127:H12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2025-06-20T08:01:46Z</dcterms:created>
  <dcterms:modified xsi:type="dcterms:W3CDTF">2025-06-20T08:01:56Z</dcterms:modified>
</cp:coreProperties>
</file>