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atastore\RDP$\prokop\PROJEKTY\OBCHODNÍ AKTIVITY\MORAVA\Slezská Ostrava\Agel - kotelna\"/>
    </mc:Choice>
  </mc:AlternateContent>
  <bookViews>
    <workbookView xWindow="32760" yWindow="32760" windowWidth="28800" windowHeight="11985" activeTab="1"/>
  </bookViews>
  <sheets>
    <sheet name="Pokyny pro vyplnění" sheetId="11" r:id="rId1"/>
    <sheet name="Stavba" sheetId="1" r:id="rId2"/>
    <sheet name="VzorPolozky" sheetId="10" state="hidden" r:id="rId3"/>
    <sheet name="SO 01 pol 01" sheetId="12" r:id="rId4"/>
    <sheet name="SO 01 pol 02" sheetId="13" r:id="rId5"/>
  </sheets>
  <externalReferences>
    <externalReference r:id="rId6"/>
    <externalReference r:id="rId7"/>
    <externalReference r:id="rId8"/>
  </externalReferences>
  <definedNames>
    <definedName name="CelkemDPHVypocet" localSheetId="1">Stavba!$H$42</definedName>
    <definedName name="CenaCelkem" localSheetId="4">[1]Stavba!$G$29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'[2]Krycí list'!$C$2</definedName>
    <definedName name="CisloStavby" localSheetId="1">Stavba!$D$2</definedName>
    <definedName name="cislostavby">'[2]Krycí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 localSheetId="4">[3]Stavba!$G$24</definedName>
    <definedName name="DPHSni">Stavba!$G$24</definedName>
    <definedName name="DPHZakl" localSheetId="4">[3]Stavba!$G$26</definedName>
    <definedName name="DPHZakl">Stavba!$G$26</definedName>
    <definedName name="dpsc" localSheetId="1">Stavba!$D$13</definedName>
    <definedName name="IČO" localSheetId="1">Stavba!$I$11</definedName>
    <definedName name="Mena" localSheetId="4">[3]Stavba!$J$29</definedName>
    <definedName name="Mena">Stavba!$J$29</definedName>
    <definedName name="MistoStavby">Stavba!$D$4</definedName>
    <definedName name="nazevobjektu">Stavba!$E$3</definedName>
    <definedName name="NazevRozpoctu">'[2]Krycí list'!$D$2</definedName>
    <definedName name="NazevStavby" localSheetId="1">Stavba!$E$2</definedName>
    <definedName name="nazevstavby">'[2]Krycí list'!$C$7</definedName>
    <definedName name="NazevStavebnihoRozpoctu">Stavba!$E$4</definedName>
    <definedName name="_xlnm.Print_Titles" localSheetId="3">'SO 01 pol 01'!$1:$7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pol 01'!$A$1:$Y$161</definedName>
    <definedName name="_xlnm.Print_Area" localSheetId="4">'SO 01 pol 02'!$A$1:$U$97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'[2]Krycí list'!$C$30</definedName>
    <definedName name="SazbaDPH2" localSheetId="1">Stavba!$E$25</definedName>
    <definedName name="SazbaDPH2">'[2]Krycí list'!$C$32</definedName>
    <definedName name="SloupecCC" localSheetId="4">#REF!</definedName>
    <definedName name="SloupecCC">#REF!</definedName>
    <definedName name="SloupecCisloPol" localSheetId="4">#REF!</definedName>
    <definedName name="SloupecCisloPol">#REF!</definedName>
    <definedName name="SloupecJC" localSheetId="4">#REF!</definedName>
    <definedName name="SloupecJC">#REF!</definedName>
    <definedName name="SloupecMJ" localSheetId="4">#REF!</definedName>
    <definedName name="SloupecMJ">#REF!</definedName>
    <definedName name="SloupecMnozstvi" localSheetId="4">#REF!</definedName>
    <definedName name="SloupecMnozstvi">#REF!</definedName>
    <definedName name="SloupecNazPol" localSheetId="4">#REF!</definedName>
    <definedName name="SloupecNazPol">#REF!</definedName>
    <definedName name="SloupecPC" localSheetId="4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 localSheetId="4">[3]Stavba!$G$23</definedName>
    <definedName name="ZakladDPHSni">Stavba!$G$23</definedName>
    <definedName name="ZakladDPHSniVypocet" localSheetId="1">Stavba!$F$42</definedName>
    <definedName name="ZakladDPHZakl" localSheetId="4">[3]Stavba!$G$25</definedName>
    <definedName name="ZakladDPHZakl">Stavba!$G$25</definedName>
    <definedName name="ZakladDPHZaklVypocet" localSheetId="1">Stavba!$G$42</definedName>
    <definedName name="ZaObjednatele">Stavba!$G$34</definedName>
    <definedName name="Zaokrouhleni" localSheetId="4">[3]Stavba!$G$27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7" i="13" l="1"/>
  <c r="U85" i="13"/>
  <c r="Q85" i="13"/>
  <c r="O85" i="13"/>
  <c r="K85" i="13"/>
  <c r="I85" i="13"/>
  <c r="G85" i="13"/>
  <c r="M85" i="13" s="1"/>
  <c r="K84" i="13"/>
  <c r="I84" i="13"/>
  <c r="G84" i="13"/>
  <c r="U83" i="13"/>
  <c r="Q83" i="13"/>
  <c r="O83" i="13"/>
  <c r="K83" i="13"/>
  <c r="I83" i="13"/>
  <c r="G83" i="13"/>
  <c r="M83" i="13" s="1"/>
  <c r="U82" i="13"/>
  <c r="Q82" i="13"/>
  <c r="O82" i="13"/>
  <c r="K82" i="13"/>
  <c r="I82" i="13"/>
  <c r="G82" i="13"/>
  <c r="M82" i="13" s="1"/>
  <c r="U81" i="13"/>
  <c r="Q81" i="13"/>
  <c r="O81" i="13"/>
  <c r="K81" i="13"/>
  <c r="I81" i="13"/>
  <c r="G81" i="13"/>
  <c r="M81" i="13" s="1"/>
  <c r="U80" i="13"/>
  <c r="Q80" i="13"/>
  <c r="O80" i="13"/>
  <c r="K80" i="13"/>
  <c r="I80" i="13"/>
  <c r="G80" i="13"/>
  <c r="M80" i="13" s="1"/>
  <c r="U79" i="13"/>
  <c r="Q79" i="13"/>
  <c r="O79" i="13"/>
  <c r="K79" i="13"/>
  <c r="I79" i="13"/>
  <c r="G79" i="13"/>
  <c r="M79" i="13" s="1"/>
  <c r="U78" i="13"/>
  <c r="Q78" i="13"/>
  <c r="O78" i="13"/>
  <c r="K78" i="13"/>
  <c r="I78" i="13"/>
  <c r="G78" i="13"/>
  <c r="M78" i="13" s="1"/>
  <c r="U77" i="13"/>
  <c r="Q77" i="13"/>
  <c r="O77" i="13"/>
  <c r="K77" i="13"/>
  <c r="I77" i="13"/>
  <c r="G77" i="13"/>
  <c r="M77" i="13" s="1"/>
  <c r="U76" i="13"/>
  <c r="Q76" i="13"/>
  <c r="O76" i="13"/>
  <c r="K76" i="13"/>
  <c r="I76" i="13"/>
  <c r="G76" i="13"/>
  <c r="M76" i="13" s="1"/>
  <c r="U75" i="13"/>
  <c r="Q75" i="13"/>
  <c r="O75" i="13"/>
  <c r="K75" i="13"/>
  <c r="I75" i="13"/>
  <c r="G75" i="13"/>
  <c r="M75" i="13" s="1"/>
  <c r="U74" i="13"/>
  <c r="Q74" i="13"/>
  <c r="O74" i="13"/>
  <c r="K74" i="13"/>
  <c r="I74" i="13"/>
  <c r="G74" i="13"/>
  <c r="M74" i="13" s="1"/>
  <c r="U73" i="13"/>
  <c r="Q73" i="13"/>
  <c r="O73" i="13"/>
  <c r="K73" i="13"/>
  <c r="I73" i="13"/>
  <c r="G73" i="13"/>
  <c r="M73" i="13" s="1"/>
  <c r="U72" i="13"/>
  <c r="Q72" i="13"/>
  <c r="O72" i="13"/>
  <c r="K72" i="13"/>
  <c r="I72" i="13"/>
  <c r="G72" i="13"/>
  <c r="M72" i="13" s="1"/>
  <c r="U71" i="13"/>
  <c r="Q71" i="13"/>
  <c r="O71" i="13"/>
  <c r="K71" i="13"/>
  <c r="I71" i="13"/>
  <c r="G71" i="13"/>
  <c r="M71" i="13" s="1"/>
  <c r="U70" i="13"/>
  <c r="Q70" i="13"/>
  <c r="O70" i="13"/>
  <c r="K70" i="13"/>
  <c r="I70" i="13"/>
  <c r="G70" i="13"/>
  <c r="M70" i="13" s="1"/>
  <c r="U69" i="13"/>
  <c r="Q69" i="13"/>
  <c r="O69" i="13"/>
  <c r="K69" i="13"/>
  <c r="I69" i="13"/>
  <c r="G69" i="13"/>
  <c r="M69" i="13" s="1"/>
  <c r="U68" i="13"/>
  <c r="Q68" i="13"/>
  <c r="O68" i="13"/>
  <c r="K68" i="13"/>
  <c r="K66" i="13" s="1"/>
  <c r="I68" i="13"/>
  <c r="I66" i="13" s="1"/>
  <c r="G68" i="13"/>
  <c r="M68" i="13" s="1"/>
  <c r="U67" i="13"/>
  <c r="U66" i="13" s="1"/>
  <c r="Q67" i="13"/>
  <c r="Q66" i="13" s="1"/>
  <c r="O67" i="13"/>
  <c r="O66" i="13" s="1"/>
  <c r="K67" i="13"/>
  <c r="I67" i="13"/>
  <c r="G67" i="13"/>
  <c r="M67" i="13" s="1"/>
  <c r="G66" i="13"/>
  <c r="U65" i="13"/>
  <c r="Q65" i="13"/>
  <c r="O65" i="13"/>
  <c r="K65" i="13"/>
  <c r="I65" i="13"/>
  <c r="G65" i="13"/>
  <c r="M65" i="13" s="1"/>
  <c r="U64" i="13"/>
  <c r="Q64" i="13"/>
  <c r="O64" i="13"/>
  <c r="K64" i="13"/>
  <c r="I64" i="13"/>
  <c r="G64" i="13"/>
  <c r="M64" i="13" s="1"/>
  <c r="U63" i="13"/>
  <c r="U61" i="13" s="1"/>
  <c r="Q63" i="13"/>
  <c r="Q61" i="13" s="1"/>
  <c r="O63" i="13"/>
  <c r="O61" i="13" s="1"/>
  <c r="K63" i="13"/>
  <c r="K61" i="13" s="1"/>
  <c r="I63" i="13"/>
  <c r="I61" i="13" s="1"/>
  <c r="G63" i="13"/>
  <c r="U62" i="13"/>
  <c r="Q62" i="13"/>
  <c r="O62" i="13"/>
  <c r="K62" i="13"/>
  <c r="I62" i="13"/>
  <c r="G62" i="13"/>
  <c r="M62" i="13" s="1"/>
  <c r="U60" i="13"/>
  <c r="Q60" i="13"/>
  <c r="O60" i="13"/>
  <c r="K60" i="13"/>
  <c r="I60" i="13"/>
  <c r="G60" i="13"/>
  <c r="M60" i="13" s="1"/>
  <c r="U59" i="13"/>
  <c r="Q59" i="13"/>
  <c r="O59" i="13"/>
  <c r="K59" i="13"/>
  <c r="I59" i="13"/>
  <c r="G59" i="13"/>
  <c r="M59" i="13" s="1"/>
  <c r="U58" i="13"/>
  <c r="Q58" i="13"/>
  <c r="O58" i="13"/>
  <c r="M58" i="13"/>
  <c r="K58" i="13"/>
  <c r="I58" i="13"/>
  <c r="G58" i="13"/>
  <c r="U57" i="13"/>
  <c r="Q57" i="13"/>
  <c r="O57" i="13"/>
  <c r="K57" i="13"/>
  <c r="I57" i="13"/>
  <c r="G57" i="13"/>
  <c r="M57" i="13" s="1"/>
  <c r="U56" i="13"/>
  <c r="Q56" i="13"/>
  <c r="O56" i="13"/>
  <c r="K56" i="13"/>
  <c r="I56" i="13"/>
  <c r="G56" i="13"/>
  <c r="M56" i="13" s="1"/>
  <c r="U55" i="13"/>
  <c r="Q55" i="13"/>
  <c r="O55" i="13"/>
  <c r="K55" i="13"/>
  <c r="I55" i="13"/>
  <c r="G55" i="13"/>
  <c r="M55" i="13" s="1"/>
  <c r="U54" i="13"/>
  <c r="Q54" i="13"/>
  <c r="O54" i="13"/>
  <c r="K54" i="13"/>
  <c r="I54" i="13"/>
  <c r="G54" i="13"/>
  <c r="M54" i="13" s="1"/>
  <c r="U53" i="13"/>
  <c r="Q53" i="13"/>
  <c r="O53" i="13"/>
  <c r="K53" i="13"/>
  <c r="I53" i="13"/>
  <c r="G53" i="13"/>
  <c r="M53" i="13" s="1"/>
  <c r="U52" i="13"/>
  <c r="Q52" i="13"/>
  <c r="O52" i="13"/>
  <c r="K52" i="13"/>
  <c r="I52" i="13"/>
  <c r="G52" i="13"/>
  <c r="M52" i="13" s="1"/>
  <c r="U51" i="13"/>
  <c r="Q51" i="13"/>
  <c r="O51" i="13"/>
  <c r="K51" i="13"/>
  <c r="I51" i="13"/>
  <c r="G51" i="13"/>
  <c r="M51" i="13" s="1"/>
  <c r="U50" i="13"/>
  <c r="Q50" i="13"/>
  <c r="O50" i="13"/>
  <c r="K50" i="13"/>
  <c r="K45" i="13" s="1"/>
  <c r="I50" i="13"/>
  <c r="I45" i="13" s="1"/>
  <c r="G50" i="13"/>
  <c r="M50" i="13" s="1"/>
  <c r="G49" i="13"/>
  <c r="G48" i="13"/>
  <c r="U47" i="13"/>
  <c r="U45" i="13" s="1"/>
  <c r="Q47" i="13"/>
  <c r="Q45" i="13" s="1"/>
  <c r="O47" i="13"/>
  <c r="O45" i="13" s="1"/>
  <c r="K47" i="13"/>
  <c r="I47" i="13"/>
  <c r="G47" i="13"/>
  <c r="M47" i="13" s="1"/>
  <c r="U46" i="13"/>
  <c r="Q46" i="13"/>
  <c r="O46" i="13"/>
  <c r="K46" i="13"/>
  <c r="I46" i="13"/>
  <c r="G46" i="13"/>
  <c r="M46" i="13" s="1"/>
  <c r="G45" i="13"/>
  <c r="U44" i="13"/>
  <c r="Q44" i="13"/>
  <c r="O44" i="13"/>
  <c r="K44" i="13"/>
  <c r="I44" i="13"/>
  <c r="G44" i="13"/>
  <c r="M44" i="13" s="1"/>
  <c r="U43" i="13"/>
  <c r="Q43" i="13"/>
  <c r="O43" i="13"/>
  <c r="K43" i="13"/>
  <c r="K34" i="13" s="1"/>
  <c r="I43" i="13"/>
  <c r="I34" i="13" s="1"/>
  <c r="G43" i="13"/>
  <c r="G41" i="13" s="1"/>
  <c r="M41" i="13" s="1"/>
  <c r="U42" i="13"/>
  <c r="Q42" i="13"/>
  <c r="O42" i="13"/>
  <c r="K42" i="13"/>
  <c r="I42" i="13"/>
  <c r="G42" i="13"/>
  <c r="M42" i="13" s="1"/>
  <c r="U41" i="13"/>
  <c r="Q41" i="13"/>
  <c r="O41" i="13"/>
  <c r="K41" i="13"/>
  <c r="I41" i="13"/>
  <c r="U40" i="13"/>
  <c r="Q40" i="13"/>
  <c r="O40" i="13"/>
  <c r="K40" i="13"/>
  <c r="I40" i="13"/>
  <c r="G40" i="13"/>
  <c r="M40" i="13" s="1"/>
  <c r="U39" i="13"/>
  <c r="Q39" i="13"/>
  <c r="O39" i="13"/>
  <c r="K39" i="13"/>
  <c r="I39" i="13"/>
  <c r="G39" i="13"/>
  <c r="M39" i="13" s="1"/>
  <c r="U38" i="13"/>
  <c r="U34" i="13" s="1"/>
  <c r="Q38" i="13"/>
  <c r="Q34" i="13" s="1"/>
  <c r="O38" i="13"/>
  <c r="O34" i="13" s="1"/>
  <c r="K38" i="13"/>
  <c r="I38" i="13"/>
  <c r="G38" i="13"/>
  <c r="M38" i="13" s="1"/>
  <c r="U37" i="13"/>
  <c r="Q37" i="13"/>
  <c r="O37" i="13"/>
  <c r="K37" i="13"/>
  <c r="I37" i="13"/>
  <c r="U36" i="13"/>
  <c r="Q36" i="13"/>
  <c r="O36" i="13"/>
  <c r="K36" i="13"/>
  <c r="I36" i="13"/>
  <c r="G36" i="13"/>
  <c r="M36" i="13" s="1"/>
  <c r="U35" i="13"/>
  <c r="Q35" i="13"/>
  <c r="O35" i="13"/>
  <c r="K35" i="13"/>
  <c r="I35" i="13"/>
  <c r="G35" i="13"/>
  <c r="M35" i="13" s="1"/>
  <c r="G34" i="13"/>
  <c r="G33" i="13"/>
  <c r="G32" i="13"/>
  <c r="G31" i="13"/>
  <c r="G30" i="13"/>
  <c r="G29" i="13"/>
  <c r="G28" i="13"/>
  <c r="G27" i="13"/>
  <c r="U26" i="13"/>
  <c r="Q26" i="13"/>
  <c r="O26" i="13"/>
  <c r="K26" i="13"/>
  <c r="I26" i="13"/>
  <c r="G26" i="13"/>
  <c r="M26" i="13" s="1"/>
  <c r="U25" i="13"/>
  <c r="Q25" i="13"/>
  <c r="O25" i="13"/>
  <c r="K25" i="13"/>
  <c r="I25" i="13"/>
  <c r="G25" i="13"/>
  <c r="M25" i="13" s="1"/>
  <c r="U24" i="13"/>
  <c r="Q24" i="13"/>
  <c r="O24" i="13"/>
  <c r="K24" i="13"/>
  <c r="I24" i="13"/>
  <c r="I20" i="13" s="1"/>
  <c r="G24" i="13"/>
  <c r="M24" i="13" s="1"/>
  <c r="U23" i="13"/>
  <c r="U20" i="13" s="1"/>
  <c r="Q23" i="13"/>
  <c r="Q20" i="13" s="1"/>
  <c r="O23" i="13"/>
  <c r="O20" i="13" s="1"/>
  <c r="M23" i="13"/>
  <c r="K23" i="13"/>
  <c r="I23" i="13"/>
  <c r="G23" i="13"/>
  <c r="U22" i="13"/>
  <c r="Q22" i="13"/>
  <c r="O22" i="13"/>
  <c r="K22" i="13"/>
  <c r="I22" i="13"/>
  <c r="G22" i="13"/>
  <c r="M22" i="13" s="1"/>
  <c r="U21" i="13"/>
  <c r="Q21" i="13"/>
  <c r="O21" i="13"/>
  <c r="K21" i="13"/>
  <c r="I21" i="13"/>
  <c r="G21" i="13"/>
  <c r="M21" i="13" s="1"/>
  <c r="G20" i="13"/>
  <c r="U19" i="13"/>
  <c r="Q19" i="13"/>
  <c r="O19" i="13"/>
  <c r="K19" i="13"/>
  <c r="I19" i="13"/>
  <c r="G19" i="13"/>
  <c r="G15" i="13" s="1"/>
  <c r="M15" i="13" s="1"/>
  <c r="U18" i="13"/>
  <c r="Q18" i="13"/>
  <c r="O18" i="13"/>
  <c r="K18" i="13"/>
  <c r="I18" i="13"/>
  <c r="G18" i="13"/>
  <c r="M18" i="13" s="1"/>
  <c r="U17" i="13"/>
  <c r="Q17" i="13"/>
  <c r="O17" i="13"/>
  <c r="K17" i="13"/>
  <c r="I17" i="13"/>
  <c r="G17" i="13"/>
  <c r="M17" i="13" s="1"/>
  <c r="U16" i="13"/>
  <c r="Q16" i="13"/>
  <c r="O16" i="13"/>
  <c r="K16" i="13"/>
  <c r="I16" i="13"/>
  <c r="G16" i="13"/>
  <c r="M16" i="13" s="1"/>
  <c r="U15" i="13"/>
  <c r="Q15" i="13"/>
  <c r="O15" i="13"/>
  <c r="K15" i="13"/>
  <c r="I15" i="13"/>
  <c r="U14" i="13"/>
  <c r="Q14" i="13"/>
  <c r="O14" i="13"/>
  <c r="K14" i="13"/>
  <c r="I14" i="13"/>
  <c r="G14" i="13"/>
  <c r="M14" i="13" s="1"/>
  <c r="G13" i="13"/>
  <c r="G12" i="13"/>
  <c r="G11" i="13"/>
  <c r="G10" i="13"/>
  <c r="G9" i="13"/>
  <c r="U8" i="13"/>
  <c r="Q8" i="13"/>
  <c r="O8" i="13"/>
  <c r="K8" i="13"/>
  <c r="I8" i="13"/>
  <c r="G8" i="13"/>
  <c r="G7" i="13"/>
  <c r="G61" i="13" l="1"/>
  <c r="M43" i="13"/>
  <c r="M63" i="13"/>
  <c r="K20" i="13"/>
  <c r="U7" i="13"/>
  <c r="K7" i="13"/>
  <c r="I7" i="13"/>
  <c r="O7" i="13"/>
  <c r="Q7" i="13"/>
  <c r="M66" i="13"/>
  <c r="M20" i="13"/>
  <c r="M61" i="13"/>
  <c r="M45" i="13"/>
  <c r="G37" i="13"/>
  <c r="M37" i="13" s="1"/>
  <c r="M34" i="13" s="1"/>
  <c r="M8" i="13"/>
  <c r="M7" i="13" s="1"/>
  <c r="M19" i="13"/>
  <c r="BA133" i="12"/>
  <c r="G9" i="12"/>
  <c r="M9" i="12" s="1"/>
  <c r="I9" i="12"/>
  <c r="K9" i="12"/>
  <c r="O9" i="12"/>
  <c r="Q9" i="12"/>
  <c r="Q8" i="12" s="1"/>
  <c r="V9" i="12"/>
  <c r="G10" i="12"/>
  <c r="M10" i="12" s="1"/>
  <c r="I10" i="12"/>
  <c r="I8" i="12" s="1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M12" i="12"/>
  <c r="I12" i="12"/>
  <c r="K12" i="12"/>
  <c r="K8" i="12"/>
  <c r="O12" i="12"/>
  <c r="O8" i="12" s="1"/>
  <c r="Q12" i="12"/>
  <c r="V12" i="12"/>
  <c r="G13" i="12"/>
  <c r="M13" i="12" s="1"/>
  <c r="I13" i="12"/>
  <c r="K13" i="12"/>
  <c r="O13" i="12"/>
  <c r="Q13" i="12"/>
  <c r="V13" i="12"/>
  <c r="G14" i="12"/>
  <c r="M14" i="12"/>
  <c r="I14" i="12"/>
  <c r="K14" i="12"/>
  <c r="O14" i="12"/>
  <c r="Q14" i="12"/>
  <c r="V14" i="12"/>
  <c r="G15" i="12"/>
  <c r="M15" i="12"/>
  <c r="I15" i="12"/>
  <c r="K15" i="12"/>
  <c r="O15" i="12"/>
  <c r="Q15" i="12"/>
  <c r="V15" i="12"/>
  <c r="V8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V16" i="12" s="1"/>
  <c r="G24" i="12"/>
  <c r="M24" i="12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29" i="12"/>
  <c r="G23" i="12" s="1"/>
  <c r="I54" i="1" s="1"/>
  <c r="I29" i="12"/>
  <c r="K29" i="12"/>
  <c r="O29" i="12"/>
  <c r="O23" i="12"/>
  <c r="Q29" i="12"/>
  <c r="V29" i="12"/>
  <c r="G31" i="12"/>
  <c r="M31" i="12" s="1"/>
  <c r="I31" i="12"/>
  <c r="K31" i="12"/>
  <c r="O31" i="12"/>
  <c r="Q31" i="12"/>
  <c r="Q30" i="12" s="1"/>
  <c r="V31" i="12"/>
  <c r="V30" i="12" s="1"/>
  <c r="G34" i="12"/>
  <c r="M34" i="12" s="1"/>
  <c r="I34" i="12"/>
  <c r="K34" i="12"/>
  <c r="O34" i="12"/>
  <c r="Q34" i="12"/>
  <c r="V34" i="12"/>
  <c r="G35" i="12"/>
  <c r="I35" i="12"/>
  <c r="K35" i="12"/>
  <c r="O35" i="12"/>
  <c r="Q35" i="12"/>
  <c r="V35" i="12"/>
  <c r="G36" i="12"/>
  <c r="I36" i="12"/>
  <c r="K36" i="12"/>
  <c r="K30" i="12"/>
  <c r="O36" i="12"/>
  <c r="O30" i="12"/>
  <c r="Q36" i="12"/>
  <c r="V36" i="12"/>
  <c r="G37" i="12"/>
  <c r="M37" i="12" s="1"/>
  <c r="I37" i="12"/>
  <c r="K37" i="12"/>
  <c r="O37" i="12"/>
  <c r="Q37" i="12"/>
  <c r="V37" i="12"/>
  <c r="G38" i="12"/>
  <c r="M38" i="12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M41" i="12" s="1"/>
  <c r="I41" i="12"/>
  <c r="I40" i="12" s="1"/>
  <c r="K41" i="12"/>
  <c r="K40" i="12"/>
  <c r="O41" i="12"/>
  <c r="O40" i="12" s="1"/>
  <c r="Q41" i="12"/>
  <c r="Q40" i="12" s="1"/>
  <c r="V41" i="12"/>
  <c r="V40" i="12"/>
  <c r="G42" i="12"/>
  <c r="M42" i="12" s="1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G46" i="12"/>
  <c r="I46" i="12"/>
  <c r="K46" i="12"/>
  <c r="M46" i="12"/>
  <c r="O46" i="12"/>
  <c r="Q46" i="12"/>
  <c r="V46" i="12"/>
  <c r="G47" i="12"/>
  <c r="I47" i="12"/>
  <c r="K47" i="12"/>
  <c r="O47" i="12"/>
  <c r="Q47" i="12"/>
  <c r="V47" i="12"/>
  <c r="G48" i="12"/>
  <c r="M48" i="12"/>
  <c r="I48" i="12"/>
  <c r="K48" i="12"/>
  <c r="O48" i="12"/>
  <c r="Q48" i="12"/>
  <c r="V48" i="12"/>
  <c r="G49" i="12"/>
  <c r="M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I54" i="12"/>
  <c r="K54" i="12"/>
  <c r="M54" i="12"/>
  <c r="O54" i="12"/>
  <c r="Q54" i="12"/>
  <c r="V54" i="12"/>
  <c r="G55" i="12"/>
  <c r="M55" i="12"/>
  <c r="I55" i="12"/>
  <c r="K55" i="12"/>
  <c r="O55" i="12"/>
  <c r="Q55" i="12"/>
  <c r="V55" i="12"/>
  <c r="G56" i="12"/>
  <c r="M56" i="12"/>
  <c r="I56" i="12"/>
  <c r="K56" i="12"/>
  <c r="O56" i="12"/>
  <c r="Q56" i="12"/>
  <c r="V56" i="12"/>
  <c r="G57" i="12"/>
  <c r="M57" i="12"/>
  <c r="I57" i="12"/>
  <c r="K57" i="12"/>
  <c r="O57" i="12"/>
  <c r="Q57" i="12"/>
  <c r="V57" i="12"/>
  <c r="G58" i="12"/>
  <c r="I58" i="12"/>
  <c r="K58" i="12"/>
  <c r="M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/>
  <c r="I61" i="12"/>
  <c r="K61" i="12"/>
  <c r="O61" i="12"/>
  <c r="Q61" i="12"/>
  <c r="V61" i="12"/>
  <c r="G62" i="12"/>
  <c r="I62" i="12"/>
  <c r="K62" i="12"/>
  <c r="M62" i="12"/>
  <c r="O62" i="12"/>
  <c r="Q62" i="12"/>
  <c r="V62" i="12"/>
  <c r="G64" i="12"/>
  <c r="M64" i="12"/>
  <c r="I64" i="12"/>
  <c r="I63" i="12" s="1"/>
  <c r="K64" i="12"/>
  <c r="K63" i="12" s="1"/>
  <c r="O64" i="12"/>
  <c r="Q64" i="12"/>
  <c r="Q63" i="12" s="1"/>
  <c r="V64" i="12"/>
  <c r="V63" i="12" s="1"/>
  <c r="G65" i="12"/>
  <c r="M65" i="12"/>
  <c r="I65" i="12"/>
  <c r="K65" i="12"/>
  <c r="O65" i="12"/>
  <c r="O63" i="12" s="1"/>
  <c r="Q65" i="12"/>
  <c r="V65" i="12"/>
  <c r="G66" i="12"/>
  <c r="M66" i="12"/>
  <c r="I66" i="12"/>
  <c r="K66" i="12"/>
  <c r="O66" i="12"/>
  <c r="Q66" i="12"/>
  <c r="V66" i="12"/>
  <c r="G67" i="12"/>
  <c r="M67" i="12"/>
  <c r="I67" i="12"/>
  <c r="K67" i="12"/>
  <c r="O67" i="12"/>
  <c r="Q67" i="12"/>
  <c r="V67" i="12"/>
  <c r="G68" i="12"/>
  <c r="M68" i="12"/>
  <c r="I68" i="12"/>
  <c r="K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/>
  <c r="I72" i="12"/>
  <c r="K72" i="12"/>
  <c r="O72" i="12"/>
  <c r="Q72" i="12"/>
  <c r="V72" i="12"/>
  <c r="G73" i="12"/>
  <c r="M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/>
  <c r="I77" i="12"/>
  <c r="K77" i="12"/>
  <c r="O77" i="12"/>
  <c r="Q77" i="12"/>
  <c r="V77" i="12"/>
  <c r="G78" i="12"/>
  <c r="M78" i="12"/>
  <c r="I78" i="12"/>
  <c r="K78" i="12"/>
  <c r="O78" i="12"/>
  <c r="Q78" i="12"/>
  <c r="V78" i="12"/>
  <c r="G79" i="12"/>
  <c r="M79" i="12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G82" i="12"/>
  <c r="M82" i="12"/>
  <c r="I82" i="12"/>
  <c r="K82" i="12"/>
  <c r="O82" i="12"/>
  <c r="Q82" i="12"/>
  <c r="V82" i="12"/>
  <c r="G84" i="12"/>
  <c r="I84" i="12"/>
  <c r="K84" i="12"/>
  <c r="O84" i="12"/>
  <c r="Q84" i="12"/>
  <c r="V84" i="12"/>
  <c r="G86" i="12"/>
  <c r="M86" i="12"/>
  <c r="I86" i="12"/>
  <c r="K86" i="12"/>
  <c r="O86" i="12"/>
  <c r="Q86" i="12"/>
  <c r="V86" i="12"/>
  <c r="G88" i="12"/>
  <c r="I88" i="12"/>
  <c r="K88" i="12"/>
  <c r="M88" i="12"/>
  <c r="O88" i="12"/>
  <c r="Q88" i="12"/>
  <c r="V88" i="12"/>
  <c r="G90" i="12"/>
  <c r="M90" i="12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5" i="12"/>
  <c r="M95" i="12" s="1"/>
  <c r="I95" i="12"/>
  <c r="K95" i="12"/>
  <c r="K83" i="12" s="1"/>
  <c r="O95" i="12"/>
  <c r="O83" i="12" s="1"/>
  <c r="Q95" i="12"/>
  <c r="V95" i="12"/>
  <c r="G97" i="12"/>
  <c r="M97" i="12"/>
  <c r="I97" i="12"/>
  <c r="K97" i="12"/>
  <c r="O97" i="12"/>
  <c r="Q97" i="12"/>
  <c r="V97" i="12"/>
  <c r="G98" i="12"/>
  <c r="M98" i="12"/>
  <c r="I98" i="12"/>
  <c r="K98" i="12"/>
  <c r="O98" i="12"/>
  <c r="Q98" i="12"/>
  <c r="V98" i="12"/>
  <c r="G99" i="12"/>
  <c r="I99" i="12"/>
  <c r="I96" i="12" s="1"/>
  <c r="K99" i="12"/>
  <c r="K96" i="12" s="1"/>
  <c r="M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/>
  <c r="I101" i="12"/>
  <c r="K101" i="12"/>
  <c r="O101" i="12"/>
  <c r="Q101" i="12"/>
  <c r="V101" i="12"/>
  <c r="G102" i="12"/>
  <c r="M102" i="12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M104" i="12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I107" i="12"/>
  <c r="K107" i="12"/>
  <c r="M107" i="12"/>
  <c r="O107" i="12"/>
  <c r="Q107" i="12"/>
  <c r="V107" i="12"/>
  <c r="G108" i="12"/>
  <c r="M108" i="12"/>
  <c r="I108" i="12"/>
  <c r="K108" i="12"/>
  <c r="O108" i="12"/>
  <c r="Q108" i="12"/>
  <c r="V108" i="12"/>
  <c r="G109" i="12"/>
  <c r="M109" i="12" s="1"/>
  <c r="I109" i="12"/>
  <c r="K109" i="12"/>
  <c r="O109" i="12"/>
  <c r="Q109" i="12"/>
  <c r="V109" i="12"/>
  <c r="G110" i="12"/>
  <c r="M110" i="12" s="1"/>
  <c r="I110" i="12"/>
  <c r="K110" i="12"/>
  <c r="O110" i="12"/>
  <c r="Q110" i="12"/>
  <c r="V110" i="12"/>
  <c r="G111" i="12"/>
  <c r="I111" i="12"/>
  <c r="K111" i="12"/>
  <c r="M111" i="12"/>
  <c r="O111" i="12"/>
  <c r="Q111" i="12"/>
  <c r="V111" i="12"/>
  <c r="G112" i="12"/>
  <c r="M112" i="12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/>
  <c r="I114" i="12"/>
  <c r="K114" i="12"/>
  <c r="O114" i="12"/>
  <c r="Q114" i="12"/>
  <c r="V114" i="12"/>
  <c r="G115" i="12"/>
  <c r="I115" i="12"/>
  <c r="K115" i="12"/>
  <c r="M115" i="12"/>
  <c r="O115" i="12"/>
  <c r="Q115" i="12"/>
  <c r="V115" i="12"/>
  <c r="G116" i="12"/>
  <c r="M116" i="12"/>
  <c r="I116" i="12"/>
  <c r="K116" i="12"/>
  <c r="O116" i="12"/>
  <c r="Q116" i="12"/>
  <c r="V116" i="12"/>
  <c r="G117" i="12"/>
  <c r="M117" i="12"/>
  <c r="I117" i="12"/>
  <c r="K117" i="12"/>
  <c r="O117" i="12"/>
  <c r="Q117" i="12"/>
  <c r="V117" i="12"/>
  <c r="G118" i="12"/>
  <c r="M118" i="12"/>
  <c r="I118" i="12"/>
  <c r="K118" i="12"/>
  <c r="O118" i="12"/>
  <c r="Q118" i="12"/>
  <c r="V118" i="12"/>
  <c r="G119" i="12"/>
  <c r="I119" i="12"/>
  <c r="K119" i="12"/>
  <c r="M119" i="12"/>
  <c r="O119" i="12"/>
  <c r="Q119" i="12"/>
  <c r="V119" i="12"/>
  <c r="G120" i="12"/>
  <c r="M120" i="12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G127" i="12"/>
  <c r="M127" i="12" s="1"/>
  <c r="I127" i="12"/>
  <c r="K127" i="12"/>
  <c r="O127" i="12"/>
  <c r="Q127" i="12"/>
  <c r="V127" i="12"/>
  <c r="G128" i="12"/>
  <c r="M128" i="12"/>
  <c r="I128" i="12"/>
  <c r="K128" i="12"/>
  <c r="O128" i="12"/>
  <c r="Q128" i="12"/>
  <c r="V128" i="12"/>
  <c r="G129" i="12"/>
  <c r="M129" i="12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M132" i="12"/>
  <c r="I132" i="12"/>
  <c r="K132" i="12"/>
  <c r="O132" i="12"/>
  <c r="Q132" i="12"/>
  <c r="V132" i="12"/>
  <c r="G134" i="12"/>
  <c r="M134" i="12" s="1"/>
  <c r="I134" i="12"/>
  <c r="K134" i="12"/>
  <c r="O134" i="12"/>
  <c r="Q134" i="12"/>
  <c r="V134" i="12"/>
  <c r="G135" i="12"/>
  <c r="M135" i="12"/>
  <c r="I135" i="12"/>
  <c r="K135" i="12"/>
  <c r="O135" i="12"/>
  <c r="Q135" i="12"/>
  <c r="V135" i="12"/>
  <c r="G136" i="12"/>
  <c r="I136" i="12"/>
  <c r="K136" i="12"/>
  <c r="M136" i="12"/>
  <c r="O136" i="12"/>
  <c r="Q136" i="12"/>
  <c r="V136" i="12"/>
  <c r="G137" i="12"/>
  <c r="M137" i="12"/>
  <c r="I137" i="12"/>
  <c r="K137" i="12"/>
  <c r="O137" i="12"/>
  <c r="Q137" i="12"/>
  <c r="V137" i="12"/>
  <c r="G138" i="12"/>
  <c r="M138" i="12"/>
  <c r="I138" i="12"/>
  <c r="K138" i="12"/>
  <c r="O138" i="12"/>
  <c r="Q138" i="12"/>
  <c r="V138" i="12"/>
  <c r="G139" i="12"/>
  <c r="M139" i="12"/>
  <c r="I139" i="12"/>
  <c r="K139" i="12"/>
  <c r="O139" i="12"/>
  <c r="Q139" i="12"/>
  <c r="V139" i="12"/>
  <c r="G140" i="12"/>
  <c r="M140" i="12" s="1"/>
  <c r="I140" i="12"/>
  <c r="K140" i="12"/>
  <c r="O140" i="12"/>
  <c r="Q140" i="12"/>
  <c r="V140" i="12"/>
  <c r="G141" i="12"/>
  <c r="M141" i="12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5" i="12"/>
  <c r="M145" i="12" s="1"/>
  <c r="I145" i="12"/>
  <c r="I143" i="12" s="1"/>
  <c r="K145" i="12"/>
  <c r="K143" i="12"/>
  <c r="O145" i="12"/>
  <c r="O143" i="12"/>
  <c r="Q145" i="12"/>
  <c r="Q143" i="12" s="1"/>
  <c r="V145" i="12"/>
  <c r="V143" i="12" s="1"/>
  <c r="G147" i="12"/>
  <c r="M147" i="12" s="1"/>
  <c r="I147" i="12"/>
  <c r="I146" i="12"/>
  <c r="K147" i="12"/>
  <c r="O147" i="12"/>
  <c r="Q147" i="12"/>
  <c r="V147" i="12"/>
  <c r="G148" i="12"/>
  <c r="M148" i="12" s="1"/>
  <c r="I148" i="12"/>
  <c r="K148" i="12"/>
  <c r="K146" i="12" s="1"/>
  <c r="O148" i="12"/>
  <c r="O146" i="12" s="1"/>
  <c r="Q148" i="12"/>
  <c r="Q146" i="12" s="1"/>
  <c r="V148" i="12"/>
  <c r="V146" i="12" s="1"/>
  <c r="G149" i="12"/>
  <c r="M149" i="12" s="1"/>
  <c r="I149" i="12"/>
  <c r="K149" i="12"/>
  <c r="O149" i="12"/>
  <c r="Q149" i="12"/>
  <c r="V149" i="12"/>
  <c r="AF151" i="12"/>
  <c r="G40" i="1" s="1"/>
  <c r="I20" i="1"/>
  <c r="I19" i="1"/>
  <c r="M35" i="12"/>
  <c r="J28" i="1"/>
  <c r="J26" i="1"/>
  <c r="G38" i="1"/>
  <c r="F38" i="1"/>
  <c r="J23" i="1"/>
  <c r="J24" i="1"/>
  <c r="J25" i="1"/>
  <c r="J27" i="1"/>
  <c r="E24" i="1"/>
  <c r="E26" i="1"/>
  <c r="V83" i="12" l="1"/>
  <c r="Q83" i="12"/>
  <c r="I16" i="12"/>
  <c r="I83" i="12"/>
  <c r="K16" i="12"/>
  <c r="Q16" i="12"/>
  <c r="O16" i="12"/>
  <c r="M29" i="12"/>
  <c r="M23" i="12" s="1"/>
  <c r="V23" i="12"/>
  <c r="K23" i="12"/>
  <c r="Q23" i="12"/>
  <c r="I23" i="12"/>
  <c r="I30" i="12"/>
  <c r="V45" i="12"/>
  <c r="Q45" i="12"/>
  <c r="O45" i="12"/>
  <c r="K45" i="12"/>
  <c r="I45" i="12"/>
  <c r="G83" i="12"/>
  <c r="I59" i="1" s="1"/>
  <c r="V96" i="12"/>
  <c r="O96" i="12"/>
  <c r="Q96" i="12"/>
  <c r="G96" i="12"/>
  <c r="I60" i="1" s="1"/>
  <c r="G45" i="12"/>
  <c r="I57" i="1" s="1"/>
  <c r="M40" i="12"/>
  <c r="G30" i="12"/>
  <c r="I55" i="1" s="1"/>
  <c r="G40" i="12"/>
  <c r="I56" i="1" s="1"/>
  <c r="G146" i="12"/>
  <c r="I62" i="1" s="1"/>
  <c r="G63" i="12"/>
  <c r="I58" i="1" s="1"/>
  <c r="AE151" i="12"/>
  <c r="F40" i="1" s="1"/>
  <c r="G41" i="1"/>
  <c r="G8" i="12"/>
  <c r="I52" i="1" s="1"/>
  <c r="AD87" i="13"/>
  <c r="G87" i="13"/>
  <c r="I63" i="1" s="1"/>
  <c r="I18" i="1" s="1"/>
  <c r="M143" i="12"/>
  <c r="M16" i="12"/>
  <c r="M63" i="12"/>
  <c r="M96" i="12"/>
  <c r="M8" i="12"/>
  <c r="M146" i="12"/>
  <c r="M84" i="12"/>
  <c r="M83" i="12" s="1"/>
  <c r="M36" i="12"/>
  <c r="M30" i="12" s="1"/>
  <c r="G16" i="12"/>
  <c r="I53" i="1" s="1"/>
  <c r="M47" i="12"/>
  <c r="M45" i="12" s="1"/>
  <c r="G143" i="12"/>
  <c r="I61" i="1" s="1"/>
  <c r="I17" i="1" l="1"/>
  <c r="F41" i="1"/>
  <c r="H41" i="1" s="1"/>
  <c r="I41" i="1" s="1"/>
  <c r="I16" i="1"/>
  <c r="I64" i="1"/>
  <c r="H40" i="1"/>
  <c r="I40" i="1" s="1"/>
  <c r="G151" i="12"/>
  <c r="F42" i="1"/>
  <c r="G23" i="1" s="1"/>
  <c r="I21" i="1" l="1"/>
  <c r="J63" i="1"/>
  <c r="G39" i="1"/>
  <c r="J58" i="1"/>
  <c r="J52" i="1"/>
  <c r="J55" i="1"/>
  <c r="J62" i="1"/>
  <c r="J54" i="1"/>
  <c r="J61" i="1"/>
  <c r="J59" i="1"/>
  <c r="J60" i="1"/>
  <c r="J56" i="1"/>
  <c r="J53" i="1"/>
  <c r="J57" i="1"/>
  <c r="G42" i="1" l="1"/>
  <c r="H39" i="1"/>
  <c r="J64" i="1"/>
  <c r="A23" i="1"/>
  <c r="H42" i="1" l="1"/>
  <c r="I39" i="1"/>
  <c r="I42" i="1" s="1"/>
  <c r="G25" i="1"/>
  <c r="A25" i="1" s="1"/>
  <c r="G28" i="1"/>
  <c r="A24" i="1"/>
  <c r="G24" i="1"/>
  <c r="A26" i="1" l="1"/>
  <c r="G26" i="1"/>
  <c r="A27" i="1" s="1"/>
  <c r="J41" i="1"/>
  <c r="J39" i="1"/>
  <c r="J42" i="1" s="1"/>
  <c r="J40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SPOLEK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<sst xmlns="http://schemas.openxmlformats.org/spreadsheetml/2006/main" count="1542" uniqueCount="575">
  <si>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</si>
  <si>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</si>
  <si>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</si>
  <si>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</si>
  <si>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</si>
  <si>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</si>
  <si>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</si>
  <si>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</si>
  <si>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</si>
  <si>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</si>
  <si>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</si>
  <si>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</si>
  <si>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</si>
  <si>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</si>
  <si>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</si>
  <si>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</si>
  <si>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</si>
  <si>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</si>
  <si>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</si>
  <si>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</si>
  <si>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</si>
  <si>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</si>
  <si>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</si>
  <si>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</si>
  <si>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</si>
  <si>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</si>
  <si>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</si>
  <si>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</si>
  <si>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</si>
  <si>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</si>
  <si>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</si>
  <si>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</si>
  <si>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</si>
  <si>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</si>
  <si>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</si>
  <si>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</si>
  <si>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</si>
  <si>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</si>
  <si>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</si>
  <si>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</si>
  <si>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</si>
  <si>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</si>
  <si>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</si>
  <si>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D.1.1.4.1-1</t>
  </si>
  <si>
    <t>Ústřední výtápění</t>
  </si>
  <si>
    <t>SO 01</t>
  </si>
  <si>
    <t>Technika prostředí staveb</t>
  </si>
  <si>
    <t>Objekt:</t>
  </si>
  <si>
    <t>Rozpočet:</t>
  </si>
  <si>
    <t>Stavba</t>
  </si>
  <si>
    <t>Celkem za stavbu</t>
  </si>
  <si>
    <t>CZK</t>
  </si>
  <si>
    <t>#POPS</t>
  </si>
  <si>
    <t>Popis stavby: 11/24 - Projekt kotelny Antošovická 107 Agel</t>
  </si>
  <si>
    <t>#POPO</t>
  </si>
  <si>
    <t>#POPR</t>
  </si>
  <si>
    <t>Rekapitulace dílů</t>
  </si>
  <si>
    <t>Typ dílu</t>
  </si>
  <si>
    <t>97</t>
  </si>
  <si>
    <t>Přesuny suti a vybouraných hmot</t>
  </si>
  <si>
    <t>713</t>
  </si>
  <si>
    <t>Izolace tepelné</t>
  </si>
  <si>
    <t>722</t>
  </si>
  <si>
    <t>Vnitřní vodovod</t>
  </si>
  <si>
    <t>723</t>
  </si>
  <si>
    <t>Vnitřní plynovod</t>
  </si>
  <si>
    <t>730</t>
  </si>
  <si>
    <t>Ústřední vytápění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</si>
  <si>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</si>
  <si>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</si>
  <si>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</si>
  <si>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</si>
  <si>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</si>
  <si>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</si>
  <si>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</si>
  <si>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</si>
  <si>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</si>
  <si>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</si>
  <si>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</si>
  <si>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</si>
  <si>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</si>
  <si>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</si>
  <si>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</si>
  <si>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</si>
  <si>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</si>
  <si>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</si>
  <si>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</si>
  <si>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</si>
  <si>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</si>
  <si>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</si>
  <si>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</si>
  <si>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</si>
  <si>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</si>
  <si>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</si>
  <si>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</si>
  <si>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</si>
  <si>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</si>
  <si>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</si>
  <si>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</si>
  <si>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</si>
  <si>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</si>
  <si>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</si>
  <si>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</si>
  <si>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</si>
  <si>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</si>
  <si>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</si>
  <si>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</si>
  <si>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</si>
  <si>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</si>
  <si>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</si>
  <si>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979084413R00</t>
  </si>
  <si>
    <t>Vodorovná doprava vybouraných hmot do 1 km</t>
  </si>
  <si>
    <t>t</t>
  </si>
  <si>
    <t>RTS 24/ I</t>
  </si>
  <si>
    <t>Indiv</t>
  </si>
  <si>
    <t>Práce</t>
  </si>
  <si>
    <t>Běžná</t>
  </si>
  <si>
    <t>POL1_1</t>
  </si>
  <si>
    <t>979084419R00</t>
  </si>
  <si>
    <t>Příplatek za dopravu hmot za každý další 1 km</t>
  </si>
  <si>
    <t>979083111R00</t>
  </si>
  <si>
    <t>Vodorovné přemístění suti na skládku do 100 m</t>
  </si>
  <si>
    <t>979990103R00</t>
  </si>
  <si>
    <t>Poplatek za skládku suti - beton</t>
  </si>
  <si>
    <t>979990106R00</t>
  </si>
  <si>
    <t>Poplatek za skládku suti - cihelné výrobky</t>
  </si>
  <si>
    <t>979990144R00</t>
  </si>
  <si>
    <t>Poplatek za skládku suti - minerální vata</t>
  </si>
  <si>
    <t>POL1_</t>
  </si>
  <si>
    <t>979981101R01</t>
  </si>
  <si>
    <t>Kontejner, odvoz železného šrotu</t>
  </si>
  <si>
    <t>Vlastní</t>
  </si>
  <si>
    <t>7131154</t>
  </si>
  <si>
    <t>Izolace potrubí izolačními trubicemi</t>
  </si>
  <si>
    <t>m</t>
  </si>
  <si>
    <t>POL1_7</t>
  </si>
  <si>
    <t>631547116R</t>
  </si>
  <si>
    <t>Pouzdro potrubní izolační   42/30 mm kamenná vlna s polepem Al fólií vyztuženou skleněnou mřížkou</t>
  </si>
  <si>
    <t>SPCM</t>
  </si>
  <si>
    <t>RTS 21/ II</t>
  </si>
  <si>
    <t>Specifikace</t>
  </si>
  <si>
    <t>POL3_</t>
  </si>
  <si>
    <t>631547217R</t>
  </si>
  <si>
    <t>Pouzdro potrubní izolační  48/40 mm kamenná vlna s polepem Al fólií vyztuženou skleněnou mřížkou</t>
  </si>
  <si>
    <t>631547319R</t>
  </si>
  <si>
    <t>Pouzdro potrubní izolační   60/50 mm kamenná vlna s polepem Al fólií vyztuženou skleněnou mřížkou</t>
  </si>
  <si>
    <t>POL3_7</t>
  </si>
  <si>
    <t>631547422R</t>
  </si>
  <si>
    <t>Pouzdro potrubní izolační  76/60 mm kamenná vlna s polepem Al fólií vyztuženou skleněnou mřížkou</t>
  </si>
  <si>
    <t>998713202R00</t>
  </si>
  <si>
    <t>Přesun hmot pro izolace tepelné, výšky do 12 m</t>
  </si>
  <si>
    <t>RTS 11/ II</t>
  </si>
  <si>
    <t>Přesun hmot</t>
  </si>
  <si>
    <t>POL7_</t>
  </si>
  <si>
    <t>722172612R00</t>
  </si>
  <si>
    <t>Potrubí plastové PP-R ,  D 25 x 3,5 mm, PN 16</t>
  </si>
  <si>
    <t>Potrubí včetně tvarovek bez zednických výpomocí.</t>
  </si>
  <si>
    <t>POP</t>
  </si>
  <si>
    <t>Včetně pomocného lešení o výšce podlahy do 1900 mm a pro zatížení do 1,5 kPa.</t>
  </si>
  <si>
    <t>722181222RT8</t>
  </si>
  <si>
    <t>Izolace návleková MIRELON POLAR tl. stěny 9 mm vnitřní průměr 25 mm</t>
  </si>
  <si>
    <t>V položce je kalkulována dodávka izolační trubice, spon a lepicí pásky.</t>
  </si>
  <si>
    <t>998722202R00</t>
  </si>
  <si>
    <t>Přesun hmot pro vnitřní vodovod, výšky do 12 m</t>
  </si>
  <si>
    <t>723120203R00</t>
  </si>
  <si>
    <t>Potrubí ocelové závitové černé svařované DN 20 mm</t>
  </si>
  <si>
    <t>Potrubí včetně tvarovek a zednických výpomocí.</t>
  </si>
  <si>
    <t>723190907R00</t>
  </si>
  <si>
    <t>Odvzdušnění a napuštění plynového potrubí</t>
  </si>
  <si>
    <t>723190909R00</t>
  </si>
  <si>
    <t>Zkouška tlaková  plynového potrubí</t>
  </si>
  <si>
    <t>kus</t>
  </si>
  <si>
    <t>723235112R00</t>
  </si>
  <si>
    <t>Kohout kulový, vnitřní - vnitřní závit , DN 20 mm</t>
  </si>
  <si>
    <t>723239102R00</t>
  </si>
  <si>
    <t>Montáž plynovodních armatur, 2 závity, G 3/4"</t>
  </si>
  <si>
    <t>723191102R01</t>
  </si>
  <si>
    <t>Hadice flexibilní pro napojení spotřebičů 3/4" FxRS, délky 1000 mm</t>
  </si>
  <si>
    <t>soubor</t>
  </si>
  <si>
    <t>998723201R00</t>
  </si>
  <si>
    <t>Přesun hmot pro vnitřní plynovod, výšky do 6 m</t>
  </si>
  <si>
    <t>904R01</t>
  </si>
  <si>
    <t>Hzs-demontáže stavající zařízení kotelny</t>
  </si>
  <si>
    <t>h</t>
  </si>
  <si>
    <t>904R02</t>
  </si>
  <si>
    <t>Hzs-zkousky v ramci montaz.praci Topná zkouška</t>
  </si>
  <si>
    <t>909R00</t>
  </si>
  <si>
    <t>Hzs- stavební výpomoce</t>
  </si>
  <si>
    <t>905      R01</t>
  </si>
  <si>
    <t>Hzs-revize komína Revize</t>
  </si>
  <si>
    <t>Prav.M</t>
  </si>
  <si>
    <t>HZS</t>
  </si>
  <si>
    <t>POL10_</t>
  </si>
  <si>
    <t>731249129R00</t>
  </si>
  <si>
    <t>Montáž kotle ocel.teplov.,kapalina/plyn do 110 kW</t>
  </si>
  <si>
    <t>731249311R00</t>
  </si>
  <si>
    <t>Montáž odkouření 2 kotlů, včetně dopravy</t>
  </si>
  <si>
    <t>soub</t>
  </si>
  <si>
    <t>Komin01</t>
  </si>
  <si>
    <t>Flexibilní trubka IFG/160 mm , 1m</t>
  </si>
  <si>
    <t>R-položka</t>
  </si>
  <si>
    <t>POL12_0</t>
  </si>
  <si>
    <t>Komin02</t>
  </si>
  <si>
    <t>Kotlová redukce centrická, černá DN 125/160</t>
  </si>
  <si>
    <t>Komin03</t>
  </si>
  <si>
    <t>Koleno 87° pro vložkování s podpěrou, DN 125</t>
  </si>
  <si>
    <t>Komin04</t>
  </si>
  <si>
    <t>Trubka  s hrdlem 2,0 m DN 110</t>
  </si>
  <si>
    <t>Komin05</t>
  </si>
  <si>
    <t>Přechodka pevná /flex do STARR hrdla IFG/160</t>
  </si>
  <si>
    <t>Komin06</t>
  </si>
  <si>
    <t>Kotvící spona IFG/160</t>
  </si>
  <si>
    <t>Komín07</t>
  </si>
  <si>
    <t>Krycí deska se závěsnou maticí</t>
  </si>
  <si>
    <t>Kour01</t>
  </si>
  <si>
    <t>Lil kotlová redukce DN 110/160-125/180</t>
  </si>
  <si>
    <t>Kour02</t>
  </si>
  <si>
    <t>Lil trubka s hrdlem , 0,5m,  DN 125/180</t>
  </si>
  <si>
    <t>Kour03</t>
  </si>
  <si>
    <t>Lil revizní koleno D 87°DN 125/180</t>
  </si>
  <si>
    <t>Kour04</t>
  </si>
  <si>
    <t>Lil trubka s hrdlem , 1,0m,  DN 125/180</t>
  </si>
  <si>
    <t>Kour05</t>
  </si>
  <si>
    <t>ZU objímka M8/10 DN 180</t>
  </si>
  <si>
    <t>Kour06</t>
  </si>
  <si>
    <t>Hadice pro odvod kondenzátu 1bm</t>
  </si>
  <si>
    <t>KOT1</t>
  </si>
  <si>
    <t>Kaskáda dvou kotlů Baxi Luna Duo tec MP+ 1.110,vč. regulační soupravy KHC 717401098</t>
  </si>
  <si>
    <t>998731201R00</t>
  </si>
  <si>
    <t>Přesun hmot pro kotelny, výšky do 6 m</t>
  </si>
  <si>
    <t>732119192R00</t>
  </si>
  <si>
    <t>Montáž těles rozdělovačů a sběračů DN 125 dl 1m</t>
  </si>
  <si>
    <t>732119292R00</t>
  </si>
  <si>
    <t>Přípl. za dalšího 0,5 m tělesa rozděl.,DN 125</t>
  </si>
  <si>
    <t>732339110R00</t>
  </si>
  <si>
    <t xml:space="preserve">Montáž nádoby expanzní tlakové 400 l </t>
  </si>
  <si>
    <t>732349103R00</t>
  </si>
  <si>
    <t>Montáž anuloidu  - průtok 12 m3/hod</t>
  </si>
  <si>
    <t>732429111R00</t>
  </si>
  <si>
    <t>Montáž čerpadel oběhových cirkulačních DN 25</t>
  </si>
  <si>
    <t>732209114R0</t>
  </si>
  <si>
    <t>Montáž doplň. zařízení a demineralizační jednotky</t>
  </si>
  <si>
    <t>POL1_0</t>
  </si>
  <si>
    <t>732331518R01</t>
  </si>
  <si>
    <t>Nádoby expanzní tlak. REFLEX N 400/6</t>
  </si>
  <si>
    <t>732429111R01</t>
  </si>
  <si>
    <t>Montáž čerpadel oběhových , DN 25-32, přírubových</t>
  </si>
  <si>
    <t>Box</t>
  </si>
  <si>
    <t>Neutralizační box pro odvod kondenzátu, pro kotle do 350kW, vč náplně</t>
  </si>
  <si>
    <t>Doplň1</t>
  </si>
  <si>
    <t>Oddělovací člen pro dopl.systémy  Reflex FILLSET vč. vodoměru</t>
  </si>
  <si>
    <t>Doplň2</t>
  </si>
  <si>
    <t>Změkčovací zařízení FILLSOFT II pro upravu topné vč. náplně</t>
  </si>
  <si>
    <t>VENT1</t>
  </si>
  <si>
    <t>Servisní ventil se zajištením k EN 1"</t>
  </si>
  <si>
    <t>EXN01</t>
  </si>
  <si>
    <t>Tlaková expanzní nádoba s vyměnitelným vakem, neprůtočná,Refix DD 33L/PN 10,  včetně flowjet 3/4"</t>
  </si>
  <si>
    <t>HDVT</t>
  </si>
  <si>
    <t>Hydraulicky vyrovnývač dyn.tlaků  do 12 m3/hod abs.odplynění,  vč. izolace</t>
  </si>
  <si>
    <t>OČ1</t>
  </si>
  <si>
    <t>Oběhové čerpadlo  Grundfoss Alpha 2 25-60N,  Q=1,8m3/hod, H=3,0m</t>
  </si>
  <si>
    <t>OČ2</t>
  </si>
  <si>
    <t>Oběhové čerpadlo  Grundfoss Alpha 2 25-60N,  Q=1,9m3/hod, H=2,5m</t>
  </si>
  <si>
    <t>OČ3</t>
  </si>
  <si>
    <t>Obehové čerpadlo Grundfoss Magma 3 32-60F Q=3,1m3/hod, H=3,0m</t>
  </si>
  <si>
    <t>RS1</t>
  </si>
  <si>
    <t>Kombinovaný R+S Modul 125, pro pět okruhů, l=1950mm, vč. kotvení a izolace</t>
  </si>
  <si>
    <t>998732201R00</t>
  </si>
  <si>
    <t>Přesun hmot pro strojovny, výšky do 6 m</t>
  </si>
  <si>
    <t>733111115R00</t>
  </si>
  <si>
    <t>Potrubí závit. bezešvé běžné v kotelnách DN 25</t>
  </si>
  <si>
    <t>733111116R00</t>
  </si>
  <si>
    <t>Potrubí závit. bezešvé běžné v kotelnách DN 32</t>
  </si>
  <si>
    <t>733111117R00</t>
  </si>
  <si>
    <t>Potrubí závit. bezešvé běžné v kotelnách DN 40</t>
  </si>
  <si>
    <t>733111118R00</t>
  </si>
  <si>
    <t>Potrubí závit. bezešvé běžné v kotelnách DN 50</t>
  </si>
  <si>
    <t>733121222R00</t>
  </si>
  <si>
    <t>Potrubí hladké bezešvé v kotelnách D 76 x 3,2 mm</t>
  </si>
  <si>
    <t>733190106R00</t>
  </si>
  <si>
    <t>Tlaková zkouška potrubí</t>
  </si>
  <si>
    <t>998733203R00</t>
  </si>
  <si>
    <t>Přesun hmot pro rozvody potrubí, výšky do 24 m</t>
  </si>
  <si>
    <t>734255124R00</t>
  </si>
  <si>
    <t>Ventil pojistný, GIACOMINI R140 DN 20 x 4,0 bar</t>
  </si>
  <si>
    <t>734255134R00</t>
  </si>
  <si>
    <t>Ventil pojistný, GIACOMINI R140 DN 25 x 4,0 bar</t>
  </si>
  <si>
    <t>734209103R00</t>
  </si>
  <si>
    <t>Montáž armatur závitových,s 1závitem, G 1/2</t>
  </si>
  <si>
    <t>734209104R00</t>
  </si>
  <si>
    <t>Montáž armatur závitových,s 1závitem, G 3/4</t>
  </si>
  <si>
    <t>734209105R00</t>
  </si>
  <si>
    <t>Montáž armatur závitových,s 1závitem, G 1</t>
  </si>
  <si>
    <t>734209114R00</t>
  </si>
  <si>
    <t>Montáž armatur závitových,se 2závity, G 3/4</t>
  </si>
  <si>
    <t>734209115R00</t>
  </si>
  <si>
    <t>Montáž armatur závitových,se 2závity, G 1</t>
  </si>
  <si>
    <t>734209116R00</t>
  </si>
  <si>
    <t>Montáž armatur závitových,se 2závity, G 5/4</t>
  </si>
  <si>
    <t>734209117R00</t>
  </si>
  <si>
    <t>Montáž armatur závitových,se 2závity, G 6/4</t>
  </si>
  <si>
    <t>734209118R00</t>
  </si>
  <si>
    <t>Montáž armatur závitových,se 2závity, G 2</t>
  </si>
  <si>
    <t>734209119R00</t>
  </si>
  <si>
    <t>Montáž armatur závitových,se 2závity, G 2 1/2</t>
  </si>
  <si>
    <t>734209125R00</t>
  </si>
  <si>
    <t>Montáž armatur závitových,se 3závity, G 1</t>
  </si>
  <si>
    <t>734209126R00</t>
  </si>
  <si>
    <t>Montáž armatur závitových,se 3závity, G 5/4</t>
  </si>
  <si>
    <t>734213112R00</t>
  </si>
  <si>
    <t>Ventil automatický odvzdušňovací</t>
  </si>
  <si>
    <t>734233112R00</t>
  </si>
  <si>
    <t>Kohout kulový, vnitř.-vnitř.z.  DN 20</t>
  </si>
  <si>
    <t>734233114R00</t>
  </si>
  <si>
    <t>Kohout kulový, vnitř.-vnitř.z.  DN 32</t>
  </si>
  <si>
    <t>734233115R00</t>
  </si>
  <si>
    <t>Kohout kulový, vnitř.-vnitř.z.  DN 40</t>
  </si>
  <si>
    <t>734233116R00</t>
  </si>
  <si>
    <t>Kohout kulový, vnitř.-vnitř.z.  DN 50</t>
  </si>
  <si>
    <t>734233117R00</t>
  </si>
  <si>
    <t>Kohout kulový, vnitř.-vnitř.z.  DN 65</t>
  </si>
  <si>
    <t>734245124R00</t>
  </si>
  <si>
    <t>Ventil zpětný,2xvnitřní závit  DN 32</t>
  </si>
  <si>
    <t>734245125R00</t>
  </si>
  <si>
    <t>Ventil zpětný,2xvnitřní závit  DN 40</t>
  </si>
  <si>
    <t>734245126R00</t>
  </si>
  <si>
    <t>Ventil zpětný,2xvnitřní závit  DN 50</t>
  </si>
  <si>
    <t>734295321R00</t>
  </si>
  <si>
    <t>Kohout kul.vypouštěcí,komplet, DN 15</t>
  </si>
  <si>
    <t>734295214R00</t>
  </si>
  <si>
    <t>Filtr, vnitřní-vnitřní z.  DN 32</t>
  </si>
  <si>
    <t>734295215R00</t>
  </si>
  <si>
    <t>Filtr, vnitřní-vnitřní z.  DN 40</t>
  </si>
  <si>
    <t>734295216R00</t>
  </si>
  <si>
    <t>Filtr, vnitřní-vnitřní z.  DN 50</t>
  </si>
  <si>
    <t>734411111R00</t>
  </si>
  <si>
    <t>Teploměr přímý s pouzdrem  typ 160</t>
  </si>
  <si>
    <t>734419111R00</t>
  </si>
  <si>
    <t>Montáž teploměru s pouzdrem nebo stonkem a jímkou</t>
  </si>
  <si>
    <t>734421130R00</t>
  </si>
  <si>
    <t>Tlakoměr deformační 0-10 MPa č. 03313, D 160</t>
  </si>
  <si>
    <t>734429101R00</t>
  </si>
  <si>
    <t xml:space="preserve">Montáž tlakoměru deformačního </t>
  </si>
  <si>
    <t>734494213R00</t>
  </si>
  <si>
    <t>Návarky s trubkovým závitem G 1/2</t>
  </si>
  <si>
    <t>734499211R00</t>
  </si>
  <si>
    <t xml:space="preserve">Montáž návarků </t>
  </si>
  <si>
    <t>734000911R01</t>
  </si>
  <si>
    <t>Nastavení, vyvážení, měření a zaprotokolování výsledků regulačních armatur</t>
  </si>
  <si>
    <t>EMV</t>
  </si>
  <si>
    <t>Elektromagnetický ventil DN 20, 230V, ON/OFF</t>
  </si>
  <si>
    <t>MF1</t>
  </si>
  <si>
    <t>Odlučovač nečistot s magnetem FLAMCO CLEAN SMART, DN 50</t>
  </si>
  <si>
    <t>MT1</t>
  </si>
  <si>
    <t>Měřič tepla s ultrazvukovým snímačem průtoku Ultraflow 54, DN 20, 110 mm, Qp 2,5m3/hod  vč.příslušenství</t>
  </si>
  <si>
    <t>Měření spotřeby tepelné energie, zobrazení hodnot parametrů a poruch, volitelný rozsah zobrazení, optické rozhraní, bateriové napájení (baterie 6 let dodávány z výroby v měřiči), dodatečné funkce s vestavnými moduly, standardně montáž do zpátečky, GJ</t>
  </si>
  <si>
    <t>MT2</t>
  </si>
  <si>
    <t>Měřič tepla s ultrazvukovým snímačem průtoku ULTRAFLOW 54, DN 25, 3,5 m3/hod vč.příslušenství</t>
  </si>
  <si>
    <t>MT3</t>
  </si>
  <si>
    <t>Měřič tepla s ultrazvukovým snímačem průtoku ULTRAFLOW 54, DN 32, 6,0 m3/hod vč.příslušenství</t>
  </si>
  <si>
    <t>SV1</t>
  </si>
  <si>
    <t>Trojcestný směšovací ventil ESBE VRG 111  DN 25 kvs 10,vč. pohonu</t>
  </si>
  <si>
    <t>SV2</t>
  </si>
  <si>
    <t>Trojcestný směšovací ventil ESBE VRG 111  DN 32 kvs 16,vč. pohonu</t>
  </si>
  <si>
    <t>VV01</t>
  </si>
  <si>
    <t>Uzavírací a vyvažovací ventil STAD vč měřících koncovek DN 40 s vypouštěním</t>
  </si>
  <si>
    <t>VV02</t>
  </si>
  <si>
    <t>Uzavírací a vyvažovací ventil STAD  vč měřících koncovek DN 32 s vypouštěním</t>
  </si>
  <si>
    <t>VV11</t>
  </si>
  <si>
    <t>Izolace pro vyvažovací ventil DN 40</t>
  </si>
  <si>
    <t>VV12</t>
  </si>
  <si>
    <t>Izolace pro vyvažovací ventil DN 32</t>
  </si>
  <si>
    <t>998734203R00</t>
  </si>
  <si>
    <t>Přesun hmot pro armatury, výšky do 24 m</t>
  </si>
  <si>
    <t>767995103R00</t>
  </si>
  <si>
    <t>Výroba a montáž kov. atypických konstr. do 20 kg uchycení potrubí + nosná kce kotlů</t>
  </si>
  <si>
    <t>kg</t>
  </si>
  <si>
    <t>998767202R00</t>
  </si>
  <si>
    <t>Přesun hmot pro zámečnické konstr., výšky do 12 m</t>
  </si>
  <si>
    <t>783424140R00</t>
  </si>
  <si>
    <t>Nátěr syntetický potrubí do DN 50 mm  Z + 2x</t>
  </si>
  <si>
    <t>783424240R00</t>
  </si>
  <si>
    <t>Nátěr syntet. potrubí do DN 50 mm  Z+1x +1x email</t>
  </si>
  <si>
    <t>783425150R00</t>
  </si>
  <si>
    <t>Nátěr syntetický potrubí do DN 100 mm  Z + 2x</t>
  </si>
  <si>
    <t>SUM</t>
  </si>
  <si>
    <t>Poznámky uchazeče k zadání</t>
  </si>
  <si>
    <t>POPUZIV</t>
  </si>
  <si>
    <t>END</t>
  </si>
  <si>
    <t xml:space="preserve">MaR </t>
  </si>
  <si>
    <t xml:space="preserve"> Rozpočet </t>
  </si>
  <si>
    <t>množství</t>
  </si>
  <si>
    <t>cena / MJ</t>
  </si>
  <si>
    <t>cena s DPH</t>
  </si>
  <si>
    <t>hmotnost / MJ</t>
  </si>
  <si>
    <t>hmotnost celk.(t)</t>
  </si>
  <si>
    <t>dem. hmotnost / MJ</t>
  </si>
  <si>
    <t>dem. hmotnost celk.(t)</t>
  </si>
  <si>
    <t>Cen. soustava</t>
  </si>
  <si>
    <t>0</t>
  </si>
  <si>
    <t>Nepřiřazený díl</t>
  </si>
  <si>
    <t>Pol__0001</t>
  </si>
  <si>
    <t>Regulátor CP-2007, CPU/1core, 2xETH100/10, ---, 128kB databox, LCD-20mm, CH1-4, 12xAI/DI, 2xAI/AO, 1xDI/230VAC, 11x RO, 2x AO/PWM, 1xCIB, 1xTCL</t>
  </si>
  <si>
    <t>ks</t>
  </si>
  <si>
    <t>Pol__0002</t>
  </si>
  <si>
    <t>Pol__0003</t>
  </si>
  <si>
    <t>HDR-60-24; Napájecí zdroj 85-264VAC/24VDC, 2.5A ve 3M pouzdru</t>
  </si>
  <si>
    <t>Pol__0004</t>
  </si>
  <si>
    <t>IB-1301, 12xDI 24 VAC/DC, GO</t>
  </si>
  <si>
    <t>Pol__0005</t>
  </si>
  <si>
    <t>Převodník  RS232 - MBUS</t>
  </si>
  <si>
    <t>Pol__0006</t>
  </si>
  <si>
    <t>Komunikační modul RS232 GO</t>
  </si>
  <si>
    <t>Pol__0007</t>
  </si>
  <si>
    <t>Ochranný kryt na regulátor</t>
  </si>
  <si>
    <t>POL1_3</t>
  </si>
  <si>
    <t>_2</t>
  </si>
  <si>
    <t>Dodávky polní instrumentace</t>
  </si>
  <si>
    <t>Pol__0008</t>
  </si>
  <si>
    <t>STOP TLAČÍTKO -HARMONY XALK178</t>
  </si>
  <si>
    <t>Pol__0009</t>
  </si>
  <si>
    <t>SNÍMAČ ÚNIKU METANU - SE22D</t>
  </si>
  <si>
    <t>Pol__0010</t>
  </si>
  <si>
    <t>SNÍMAČ ÚNIKU CO - SE22CO</t>
  </si>
  <si>
    <t>Pol__0011</t>
  </si>
  <si>
    <t>PŘÍLOŽNÝ SNÍMAČ TEPLOTY Ni1000 - P14S</t>
  </si>
  <si>
    <t>Pol__0012</t>
  </si>
  <si>
    <t>PROSTOROVÝ SNÍMAČ TEPLOTY Ni1000 - P11S</t>
  </si>
  <si>
    <t>Pol__0013</t>
  </si>
  <si>
    <t>GATEWAY PRO MĚŘIČE M-BUS HWG-PWR12</t>
  </si>
  <si>
    <t>Pol__0014</t>
  </si>
  <si>
    <t>SNÍMAČ TLAKU 4 BARY</t>
  </si>
  <si>
    <t>Pol__0015</t>
  </si>
  <si>
    <t xml:space="preserve">SONDA ZAPLAVENÍ </t>
  </si>
  <si>
    <t>Pol__0016</t>
  </si>
  <si>
    <t>KOMUNIKAČNÍ MODUL AVS 75 pro kotle</t>
  </si>
  <si>
    <t>Pol__0017</t>
  </si>
  <si>
    <t>PROSTOROVÝ TERMOSTAT 20-60 DEG</t>
  </si>
  <si>
    <t>Pol__0018</t>
  </si>
  <si>
    <t>REGULÁTOR TLAKU 40 - 4000 kPa</t>
  </si>
  <si>
    <t>Pol__0019</t>
  </si>
  <si>
    <t>REDUKCE M12x1,5/G1/2</t>
  </si>
  <si>
    <t>Pol__0020</t>
  </si>
  <si>
    <t xml:space="preserve">MANOMETROVÝ ZKUŠEBNÍ KOHOUT G1/2/G1/2 S OTOČNÝMI MATICEMI </t>
  </si>
  <si>
    <t>Pol__0021</t>
  </si>
  <si>
    <t>TROJCESTNÝ SMĚŠOVACÍ VENTIL ESBE VRG131 32-16</t>
  </si>
  <si>
    <t>Pol__0022</t>
  </si>
  <si>
    <t>SERVOPOHON 10 Nm, 0-10V - BELIMO NM 24 A-SR</t>
  </si>
  <si>
    <t>Pol__0023</t>
  </si>
  <si>
    <t>ADAPTER PRO SERVOPOHONY BELIMO - MK-VRG-NM.A</t>
  </si>
  <si>
    <t>Pol__0024</t>
  </si>
  <si>
    <t>VODOTĚSNÁ ZÁSUVKA IP44</t>
  </si>
  <si>
    <t>Pol__0025</t>
  </si>
  <si>
    <t>Pol__0026</t>
  </si>
  <si>
    <t>MODEM pro komunikaci</t>
  </si>
  <si>
    <t>Pol__0027</t>
  </si>
  <si>
    <t>ELMAG. VENTIL , CÍVKA 230 VAC, DN20 TORK T-GP104</t>
  </si>
  <si>
    <t>Pol__0028</t>
  </si>
  <si>
    <t>Záložní baterie pro GSM</t>
  </si>
  <si>
    <t>_3</t>
  </si>
  <si>
    <t>Rozvaděč MaR RA-1</t>
  </si>
  <si>
    <t>Pol__0029</t>
  </si>
  <si>
    <t>Oceloplechový rovaděč s montážní deskou , min.IP55/20 v provedení na omítku, (800x600x300mm).</t>
  </si>
  <si>
    <t>Pol__0030</t>
  </si>
  <si>
    <t>Jističe, relátka, hl.vypínač, vývodky, štítky, svorky, napěťová spoušť, dle PD</t>
  </si>
  <si>
    <t>kpl.</t>
  </si>
  <si>
    <t>Pol__0031</t>
  </si>
  <si>
    <t>Dílenská výroba rozvaděče</t>
  </si>
  <si>
    <t>hod.</t>
  </si>
  <si>
    <t>_4</t>
  </si>
  <si>
    <t>Elektromontážní materiál</t>
  </si>
  <si>
    <t>Pol__0032</t>
  </si>
  <si>
    <t>Pol__0033</t>
  </si>
  <si>
    <t>CYKY-J 3x1,5</t>
  </si>
  <si>
    <t>Pol__0034</t>
  </si>
  <si>
    <t>CYKY-J 5x1,5</t>
  </si>
  <si>
    <t>Pol__0035</t>
  </si>
  <si>
    <t>JYTY -J 4x1</t>
  </si>
  <si>
    <t>Pol__0036</t>
  </si>
  <si>
    <t>JYTY-O 4x1</t>
  </si>
  <si>
    <t>Pol__0037</t>
  </si>
  <si>
    <t>JYTY-J 3x1</t>
  </si>
  <si>
    <t>Pol__0038</t>
  </si>
  <si>
    <t>JYSTY 1x2x0,8</t>
  </si>
  <si>
    <t>Pol__0039</t>
  </si>
  <si>
    <t>JYSTY 2x2x0,8</t>
  </si>
  <si>
    <t>Pol__0040</t>
  </si>
  <si>
    <t>JYSTY 3x2x0,8</t>
  </si>
  <si>
    <t>Pol__0041</t>
  </si>
  <si>
    <t>Zemnící svorka ZSA 16</t>
  </si>
  <si>
    <t>Pol__0042</t>
  </si>
  <si>
    <t>Zemnící pásek CU 50*1.5 cm</t>
  </si>
  <si>
    <t>Pol__0043</t>
  </si>
  <si>
    <t>Plast.přechodová krabice-montážní</t>
  </si>
  <si>
    <t>Pol__0044</t>
  </si>
  <si>
    <t>Drátěný žlab 50/ 50, pozink  vč.upevň. technniky</t>
  </si>
  <si>
    <t>Pol__0045</t>
  </si>
  <si>
    <t>Lišta LV vkládací 25x20</t>
  </si>
  <si>
    <t>Pol__0046</t>
  </si>
  <si>
    <t>Zásuvka 230V/16A, IP43</t>
  </si>
  <si>
    <t>POL10_0</t>
  </si>
  <si>
    <t>Pol__0047</t>
  </si>
  <si>
    <t>Jistič 3f/20A</t>
  </si>
  <si>
    <t>Pol__0048</t>
  </si>
  <si>
    <t>PVC chránička D20 ohebná</t>
  </si>
  <si>
    <t>Pol__0049</t>
  </si>
  <si>
    <t>Stahovací pásky</t>
  </si>
  <si>
    <t>bal.</t>
  </si>
  <si>
    <t>Pol__0050</t>
  </si>
  <si>
    <t>Drobný montážní materiál</t>
  </si>
  <si>
    <t>_5</t>
  </si>
  <si>
    <t>Montážní práce a služby</t>
  </si>
  <si>
    <t>Pol__0051</t>
  </si>
  <si>
    <t>Demontážní práce při realizaci</t>
  </si>
  <si>
    <t>Pol__0052</t>
  </si>
  <si>
    <t>Napojení hl.přívodu do rozvaděče MaR + rozvaděče NN</t>
  </si>
  <si>
    <t>Pol__0053</t>
  </si>
  <si>
    <t>Montáž kabelových tras</t>
  </si>
  <si>
    <t>Pol__0054</t>
  </si>
  <si>
    <t>Přezbrojení rozvaděče NN, doplnění jističe 3f 20A</t>
  </si>
  <si>
    <t>Pol__0055</t>
  </si>
  <si>
    <t>Montáž kabelu silového</t>
  </si>
  <si>
    <t>Pol__0056</t>
  </si>
  <si>
    <t>Montáž kabelu slaboproudého</t>
  </si>
  <si>
    <t>Pol__0057</t>
  </si>
  <si>
    <t>Montáž kabelu CYA</t>
  </si>
  <si>
    <t>Pol__0058</t>
  </si>
  <si>
    <t>Montáž zapojení čerpadel</t>
  </si>
  <si>
    <t>Pol__0059</t>
  </si>
  <si>
    <t>Montáž zapojení koncových periférií</t>
  </si>
  <si>
    <t>Pol__0060</t>
  </si>
  <si>
    <t>Montáž zapojení čidel</t>
  </si>
  <si>
    <t>Pol__0061</t>
  </si>
  <si>
    <t>Zapojení zásuvek IP43</t>
  </si>
  <si>
    <t>Pol__0062</t>
  </si>
  <si>
    <t>Montáž pospojováním</t>
  </si>
  <si>
    <t>Pol__0063</t>
  </si>
  <si>
    <t>Zapojení ovládání kotlů</t>
  </si>
  <si>
    <t>Pol__0064</t>
  </si>
  <si>
    <t>Ukončení ve svorkách do 2,5 mm2</t>
  </si>
  <si>
    <t>Pol__0065</t>
  </si>
  <si>
    <t>Osazení hmoždinky 6-10 mm</t>
  </si>
  <si>
    <t>_6</t>
  </si>
  <si>
    <t>Služby k řídícímu systému</t>
  </si>
  <si>
    <t>Pol__0066</t>
  </si>
  <si>
    <t>Naprogramování regulátoru</t>
  </si>
  <si>
    <t>DB</t>
  </si>
  <si>
    <t>Pol__0067</t>
  </si>
  <si>
    <t>Test 1:1</t>
  </si>
  <si>
    <t>Pol__0068</t>
  </si>
  <si>
    <t>Zaškolení obsluhy</t>
  </si>
  <si>
    <t>Pol__0069</t>
  </si>
  <si>
    <t>Parametrizace a test vzdálené komunikace</t>
  </si>
  <si>
    <t>799</t>
  </si>
  <si>
    <t>Ostatní</t>
  </si>
  <si>
    <t>Pol__0070</t>
  </si>
  <si>
    <t>Výchozí revize el. zařízení včetně vyhotovení tech. zprávy</t>
  </si>
  <si>
    <t>Pol__0071</t>
  </si>
  <si>
    <t>Vytvoření datových bodů pro dálkovou komunikaci</t>
  </si>
  <si>
    <t>soub.</t>
  </si>
  <si>
    <t>Pol__0072</t>
  </si>
  <si>
    <t>Dokumentace skutečného stavu</t>
  </si>
  <si>
    <t/>
  </si>
  <si>
    <t>MaR</t>
  </si>
  <si>
    <t>800</t>
  </si>
  <si>
    <t>SO 01 pol 02</t>
  </si>
  <si>
    <t>Projekt kotelny Antošovická 107/55, 711 00 Ostrava - Koblov</t>
  </si>
  <si>
    <t>Antošovická 107/55, 711 00 Ostrava - Koblov</t>
  </si>
  <si>
    <t>04/24</t>
  </si>
  <si>
    <t>IT 1604, IT-1604, 8xAI: 16bit, 4-20mA, 0-10V, Ni1000, 2xAO: 10 bit/0÷10 V, GO</t>
  </si>
  <si>
    <t>BAP DN 80, bez napětí uzavřen (NC) - stávající, cena za připojení</t>
  </si>
  <si>
    <t>CYKY-J 3x2,5</t>
  </si>
  <si>
    <t>Popis objektu: SO 01 - Technika prostředí staveb, SO 02 - MaR</t>
  </si>
  <si>
    <t>Popis rozpočtu: SO 01 - Ústřední výtápění</t>
  </si>
  <si>
    <t>Popis rozpočtu: SO 02 -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</si>
</sst>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0"/>
    <numFmt numFmtId="166" formatCode="#,##0.00\ &quot;Kč&quot;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0" fontId="0" fillId="0" borderId="9" xfId="0" applyBorder="1"/>
    <xf numFmtId="0" fontId="0" fillId="0" borderId="7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9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0" xfId="0" applyBorder="1" applyAlignment="1">
      <alignment horizontal="left" indent="1"/>
    </xf>
    <xf numFmtId="0" fontId="0" fillId="0" borderId="12" xfId="0" applyBorder="1" applyAlignment="1">
      <alignment horizontal="left" vertical="top" indent="1"/>
    </xf>
    <xf numFmtId="0" fontId="8" fillId="0" borderId="13" xfId="0" applyFont="1" applyBorder="1" applyAlignment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8" fillId="0" borderId="10" xfId="0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1" fontId="8" fillId="0" borderId="8" xfId="0" applyNumberFormat="1" applyFont="1" applyBorder="1" applyAlignment="1">
      <alignment horizontal="right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8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7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19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0" xfId="0" applyNumberFormat="1" applyFont="1" applyFill="1" applyBorder="1" applyAlignment="1">
      <alignment vertical="center"/>
    </xf>
    <xf numFmtId="4" fontId="7" fillId="5" borderId="21" xfId="0" applyNumberFormat="1" applyFont="1" applyFill="1" applyBorder="1" applyAlignment="1">
      <alignment vertical="center" wrapText="1"/>
    </xf>
    <xf numFmtId="4" fontId="10" fillId="5" borderId="22" xfId="0" applyNumberFormat="1" applyFont="1" applyFill="1" applyBorder="1" applyAlignment="1">
      <alignment horizontal="center" vertical="center" wrapText="1" shrinkToFit="1"/>
    </xf>
    <xf numFmtId="4" fontId="7" fillId="5" borderId="22" xfId="0" applyNumberFormat="1" applyFont="1" applyFill="1" applyBorder="1" applyAlignment="1">
      <alignment horizontal="center" vertical="center" wrapText="1" shrinkToFit="1"/>
    </xf>
    <xf numFmtId="3" fontId="7" fillId="5" borderId="22" xfId="0" applyNumberFormat="1" applyFont="1" applyFill="1" applyBorder="1" applyAlignment="1">
      <alignment horizontal="center" vertical="center" wrapText="1"/>
    </xf>
    <xf numFmtId="4" fontId="0" fillId="0" borderId="23" xfId="0" applyNumberFormat="1" applyBorder="1" applyAlignment="1">
      <alignment vertical="center"/>
    </xf>
    <xf numFmtId="4" fontId="3" fillId="0" borderId="24" xfId="0" applyNumberFormat="1" applyFont="1" applyBorder="1" applyAlignment="1">
      <alignment horizontal="right" vertical="center" wrapText="1" shrinkToFit="1"/>
    </xf>
    <xf numFmtId="4" fontId="3" fillId="0" borderId="24" xfId="0" applyNumberFormat="1" applyFont="1" applyBorder="1" applyAlignment="1">
      <alignment horizontal="right" vertical="center" shrinkToFit="1"/>
    </xf>
    <xf numFmtId="4" fontId="0" fillId="0" borderId="24" xfId="0" applyNumberFormat="1" applyBorder="1" applyAlignment="1">
      <alignment vertical="center" shrinkToFit="1"/>
    </xf>
    <xf numFmtId="3" fontId="0" fillId="0" borderId="24" xfId="0" applyNumberForma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 wrapText="1" shrinkToFit="1"/>
    </xf>
    <xf numFmtId="4" fontId="8" fillId="0" borderId="24" xfId="0" applyNumberFormat="1" applyFont="1" applyBorder="1" applyAlignment="1">
      <alignment vertical="center" shrinkToFit="1"/>
    </xf>
    <xf numFmtId="3" fontId="8" fillId="0" borderId="24" xfId="0" applyNumberFormat="1" applyFont="1" applyBorder="1" applyAlignment="1">
      <alignment vertical="center"/>
    </xf>
    <xf numFmtId="4" fontId="0" fillId="0" borderId="23" xfId="0" applyNumberFormat="1" applyBorder="1" applyAlignment="1">
      <alignment horizontal="left" vertical="center"/>
    </xf>
    <xf numFmtId="4" fontId="0" fillId="0" borderId="24" xfId="0" applyNumberFormat="1" applyBorder="1" applyAlignment="1">
      <alignment vertical="center" wrapText="1" shrinkToFit="1"/>
    </xf>
    <xf numFmtId="4" fontId="0" fillId="3" borderId="25" xfId="0" applyNumberFormat="1" applyFill="1" applyBorder="1" applyAlignment="1">
      <alignment vertical="center" wrapText="1" shrinkToFit="1"/>
    </xf>
    <xf numFmtId="4" fontId="0" fillId="3" borderId="25" xfId="0" applyNumberFormat="1" applyFill="1" applyBorder="1" applyAlignment="1">
      <alignment vertical="center" shrinkToFit="1"/>
    </xf>
    <xf numFmtId="3" fontId="0" fillId="3" borderId="25" xfId="0" applyNumberForma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 indent="1"/>
    </xf>
    <xf numFmtId="0" fontId="5" fillId="3" borderId="27" xfId="0" applyFont="1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4" fontId="4" fillId="3" borderId="27" xfId="0" applyNumberFormat="1" applyFont="1" applyFill="1" applyBorder="1" applyAlignment="1">
      <alignment horizontal="left" vertical="center"/>
    </xf>
    <xf numFmtId="49" fontId="0" fillId="3" borderId="28" xfId="0" applyNumberFormat="1" applyFill="1" applyBorder="1" applyAlignment="1">
      <alignment horizontal="left" vertical="center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49" fontId="8" fillId="3" borderId="28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/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49" fontId="7" fillId="0" borderId="23" xfId="0" applyNumberFormat="1" applyFont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164" fontId="7" fillId="0" borderId="24" xfId="0" applyNumberFormat="1" applyFont="1" applyBorder="1" applyAlignment="1">
      <alignment vertical="center"/>
    </xf>
    <xf numFmtId="164" fontId="7" fillId="3" borderId="25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2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vertical="center"/>
    </xf>
    <xf numFmtId="4" fontId="7" fillId="3" borderId="25" xfId="0" applyNumberFormat="1" applyFont="1" applyFill="1" applyBorder="1" applyAlignment="1">
      <alignment horizontal="center" vertical="center"/>
    </xf>
    <xf numFmtId="4" fontId="7" fillId="3" borderId="25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16" xfId="0" applyFont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5" borderId="17" xfId="0" applyFill="1" applyBorder="1"/>
    <xf numFmtId="0" fontId="0" fillId="5" borderId="16" xfId="0" applyFill="1" applyBorder="1"/>
    <xf numFmtId="0" fontId="0" fillId="5" borderId="16" xfId="0" applyFill="1" applyBorder="1" applyAlignment="1">
      <alignment horizontal="center"/>
    </xf>
    <xf numFmtId="49" fontId="0" fillId="5" borderId="16" xfId="0" applyNumberFormat="1" applyFill="1" applyBorder="1"/>
    <xf numFmtId="0" fontId="0" fillId="5" borderId="16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7" xfId="0" applyFont="1" applyFill="1" applyBorder="1" applyAlignment="1">
      <alignment vertical="top"/>
    </xf>
    <xf numFmtId="49" fontId="8" fillId="3" borderId="8" xfId="0" applyNumberFormat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31" xfId="0" applyFont="1" applyFill="1" applyBorder="1" applyAlignment="1">
      <alignment vertical="top"/>
    </xf>
    <xf numFmtId="49" fontId="8" fillId="3" borderId="13" xfId="0" applyNumberFormat="1" applyFont="1" applyFill="1" applyBorder="1" applyAlignment="1">
      <alignment vertical="top"/>
    </xf>
    <xf numFmtId="0" fontId="8" fillId="3" borderId="13" xfId="0" applyFont="1" applyFill="1" applyBorder="1" applyAlignment="1">
      <alignment horizontal="center" vertical="top" shrinkToFit="1"/>
    </xf>
    <xf numFmtId="165" fontId="8" fillId="3" borderId="13" xfId="0" applyNumberFormat="1" applyFont="1" applyFill="1" applyBorder="1" applyAlignment="1">
      <alignment vertical="top" shrinkToFit="1"/>
    </xf>
    <xf numFmtId="4" fontId="8" fillId="3" borderId="13" xfId="0" applyNumberFormat="1" applyFont="1" applyFill="1" applyBorder="1" applyAlignment="1">
      <alignment vertical="top" shrinkToFit="1"/>
    </xf>
    <xf numFmtId="4" fontId="8" fillId="3" borderId="32" xfId="0" applyNumberFormat="1" applyFont="1" applyFill="1" applyBorder="1" applyAlignment="1">
      <alignment vertical="top" shrinkToFit="1"/>
    </xf>
    <xf numFmtId="4" fontId="8" fillId="3" borderId="33" xfId="0" applyNumberFormat="1" applyFont="1" applyFill="1" applyBorder="1" applyAlignment="1">
      <alignment vertical="top" shrinkToFit="1"/>
    </xf>
    <xf numFmtId="0" fontId="16" fillId="0" borderId="34" xfId="0" applyFont="1" applyBorder="1" applyAlignment="1">
      <alignment vertical="top"/>
    </xf>
    <xf numFmtId="49" fontId="16" fillId="0" borderId="35" xfId="0" applyNumberFormat="1" applyFont="1" applyBorder="1" applyAlignment="1">
      <alignment vertical="top"/>
    </xf>
    <xf numFmtId="0" fontId="16" fillId="0" borderId="35" xfId="0" applyFont="1" applyBorder="1" applyAlignment="1">
      <alignment horizontal="center" vertical="top" shrinkToFit="1"/>
    </xf>
    <xf numFmtId="165" fontId="16" fillId="0" borderId="35" xfId="0" applyNumberFormat="1" applyFont="1" applyBorder="1" applyAlignment="1">
      <alignment vertical="top" shrinkToFit="1"/>
    </xf>
    <xf numFmtId="4" fontId="16" fillId="4" borderId="35" xfId="0" applyNumberFormat="1" applyFont="1" applyFill="1" applyBorder="1" applyAlignment="1" applyProtection="1">
      <alignment vertical="top" shrinkToFit="1"/>
      <protection locked="0"/>
    </xf>
    <xf numFmtId="4" fontId="16" fillId="0" borderId="36" xfId="0" applyNumberFormat="1" applyFont="1" applyBorder="1" applyAlignment="1">
      <alignment vertical="top" shrinkToFit="1"/>
    </xf>
    <xf numFmtId="0" fontId="16" fillId="0" borderId="37" xfId="0" applyFont="1" applyBorder="1" applyAlignment="1">
      <alignment vertical="top"/>
    </xf>
    <xf numFmtId="49" fontId="16" fillId="0" borderId="38" xfId="0" applyNumberFormat="1" applyFont="1" applyBorder="1" applyAlignment="1">
      <alignment vertical="top"/>
    </xf>
    <xf numFmtId="0" fontId="16" fillId="0" borderId="38" xfId="0" applyFont="1" applyBorder="1" applyAlignment="1">
      <alignment horizontal="center" vertical="top" shrinkToFit="1"/>
    </xf>
    <xf numFmtId="165" fontId="16" fillId="0" borderId="38" xfId="0" applyNumberFormat="1" applyFont="1" applyBorder="1" applyAlignment="1">
      <alignment vertical="top" shrinkToFit="1"/>
    </xf>
    <xf numFmtId="4" fontId="16" fillId="4" borderId="38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165" fontId="16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Alignment="1">
      <alignment wrapText="1"/>
    </xf>
    <xf numFmtId="49" fontId="8" fillId="3" borderId="13" xfId="0" applyNumberFormat="1" applyFont="1" applyFill="1" applyBorder="1" applyAlignment="1">
      <alignment horizontal="left" vertical="top" wrapText="1"/>
    </xf>
    <xf numFmtId="49" fontId="16" fillId="0" borderId="38" xfId="0" applyNumberFormat="1" applyFont="1" applyBorder="1" applyAlignment="1">
      <alignment horizontal="left" vertical="top" wrapText="1"/>
    </xf>
    <xf numFmtId="49" fontId="16" fillId="0" borderId="35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8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0" fillId="0" borderId="8" xfId="0" applyNumberFormat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0" borderId="0" xfId="0" applyAlignment="1">
      <alignment vertical="top"/>
    </xf>
    <xf numFmtId="0" fontId="17" fillId="0" borderId="13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0" fillId="5" borderId="47" xfId="0" applyFill="1" applyBorder="1"/>
    <xf numFmtId="49" fontId="0" fillId="5" borderId="47" xfId="0" applyNumberFormat="1" applyFill="1" applyBorder="1"/>
    <xf numFmtId="0" fontId="0" fillId="5" borderId="47" xfId="0" applyFill="1" applyBorder="1" applyAlignment="1">
      <alignment horizontal="center"/>
    </xf>
    <xf numFmtId="0" fontId="0" fillId="5" borderId="31" xfId="0" applyFill="1" applyBorder="1"/>
    <xf numFmtId="0" fontId="0" fillId="5" borderId="47" xfId="0" applyFill="1" applyBorder="1" applyAlignment="1">
      <alignment wrapText="1"/>
    </xf>
    <xf numFmtId="4" fontId="0" fillId="3" borderId="16" xfId="0" applyNumberFormat="1" applyFill="1" applyBorder="1" applyAlignment="1">
      <alignment vertical="top"/>
    </xf>
    <xf numFmtId="4" fontId="0" fillId="3" borderId="17" xfId="0" applyNumberFormat="1" applyFill="1" applyBorder="1" applyAlignment="1">
      <alignment vertical="top"/>
    </xf>
    <xf numFmtId="4" fontId="16" fillId="0" borderId="38" xfId="0" applyNumberFormat="1" applyFont="1" applyBorder="1" applyAlignment="1">
      <alignment vertical="top" shrinkToFit="1"/>
    </xf>
    <xf numFmtId="4" fontId="16" fillId="4" borderId="48" xfId="0" applyNumberFormat="1" applyFont="1" applyFill="1" applyBorder="1" applyAlignment="1" applyProtection="1">
      <alignment vertical="top" shrinkToFit="1"/>
      <protection locked="0"/>
    </xf>
    <xf numFmtId="4" fontId="16" fillId="0" borderId="48" xfId="0" applyNumberFormat="1" applyFont="1" applyBorder="1" applyAlignment="1">
      <alignment vertical="top" shrinkToFit="1"/>
    </xf>
    <xf numFmtId="4" fontId="16" fillId="0" borderId="19" xfId="0" applyNumberFormat="1" applyFont="1" applyBorder="1" applyAlignment="1">
      <alignment vertical="top" shrinkToFit="1"/>
    </xf>
    <xf numFmtId="4" fontId="0" fillId="3" borderId="49" xfId="0" applyNumberFormat="1" applyFill="1" applyBorder="1" applyAlignment="1">
      <alignment vertical="top" shrinkToFit="1"/>
    </xf>
    <xf numFmtId="4" fontId="0" fillId="3" borderId="18" xfId="0" applyNumberFormat="1" applyFill="1" applyBorder="1" applyAlignment="1">
      <alignment vertical="top" shrinkToFit="1"/>
    </xf>
    <xf numFmtId="49" fontId="16" fillId="6" borderId="38" xfId="0" applyNumberFormat="1" applyFont="1" applyFill="1" applyBorder="1" applyAlignment="1">
      <alignment horizontal="left" vertical="top" wrapText="1"/>
    </xf>
    <xf numFmtId="4" fontId="16" fillId="0" borderId="35" xfId="0" applyNumberFormat="1" applyFont="1" applyBorder="1" applyAlignment="1">
      <alignment vertical="top" shrinkToFit="1"/>
    </xf>
    <xf numFmtId="4" fontId="8" fillId="3" borderId="33" xfId="0" applyNumberFormat="1" applyFont="1" applyFill="1" applyBorder="1" applyAlignment="1">
      <alignment vertical="top"/>
    </xf>
    <xf numFmtId="49" fontId="16" fillId="0" borderId="35" xfId="0" applyNumberFormat="1" applyFont="1" applyBorder="1" applyAlignment="1">
      <alignment horizontal="center" vertical="top" wrapText="1"/>
    </xf>
    <xf numFmtId="0" fontId="3" fillId="2" borderId="0" xfId="0" applyFont="1" applyFill="1" applyAlignment="1">
      <alignment horizontal="left" wrapText="1"/>
    </xf>
    <xf numFmtId="49" fontId="7" fillId="0" borderId="23" xfId="0" applyNumberFormat="1" applyFont="1" applyBorder="1" applyAlignment="1">
      <alignment vertical="center" wrapText="1"/>
    </xf>
    <xf numFmtId="49" fontId="7" fillId="0" borderId="40" xfId="0" applyNumberFormat="1" applyFont="1" applyBorder="1" applyAlignment="1">
      <alignment vertical="center" wrapText="1"/>
    </xf>
    <xf numFmtId="0" fontId="0" fillId="0" borderId="13" xfId="0" applyBorder="1" applyAlignment="1">
      <alignment horizontal="center" wrapText="1"/>
    </xf>
    <xf numFmtId="4" fontId="0" fillId="3" borderId="29" xfId="0" applyNumberFormat="1" applyFill="1" applyBorder="1" applyAlignment="1">
      <alignment vertical="center"/>
    </xf>
    <xf numFmtId="4" fontId="0" fillId="3" borderId="30" xfId="0" applyNumberFormat="1" applyFill="1" applyBorder="1" applyAlignment="1">
      <alignment vertical="center"/>
    </xf>
    <xf numFmtId="4" fontId="0" fillId="3" borderId="41" xfId="0" applyNumberFormat="1" applyFill="1" applyBorder="1" applyAlignment="1">
      <alignment vertical="center"/>
    </xf>
    <xf numFmtId="4" fontId="11" fillId="0" borderId="17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17" xfId="0" applyNumberFormat="1" applyFont="1" applyBorder="1" applyAlignment="1">
      <alignment vertical="center"/>
    </xf>
    <xf numFmtId="4" fontId="11" fillId="0" borderId="8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horizontal="right" vertical="center" indent="1"/>
    </xf>
    <xf numFmtId="4" fontId="13" fillId="0" borderId="33" xfId="0" applyNumberFormat="1" applyFont="1" applyBorder="1" applyAlignment="1">
      <alignment horizontal="right" vertical="center" indent="1"/>
    </xf>
    <xf numFmtId="4" fontId="13" fillId="0" borderId="11" xfId="0" applyNumberFormat="1" applyFont="1" applyBorder="1" applyAlignment="1">
      <alignment horizontal="right" vertical="center" indent="1"/>
    </xf>
    <xf numFmtId="4" fontId="0" fillId="0" borderId="40" xfId="0" applyNumberFormat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12" fillId="3" borderId="27" xfId="0" applyNumberFormat="1" applyFont="1" applyFill="1" applyBorder="1" applyAlignment="1">
      <alignment horizontal="right" vertical="center"/>
    </xf>
    <xf numFmtId="166" fontId="12" fillId="3" borderId="2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 indent="1"/>
    </xf>
    <xf numFmtId="4" fontId="11" fillId="0" borderId="33" xfId="0" applyNumberFormat="1" applyFont="1" applyBorder="1" applyAlignment="1">
      <alignment horizontal="right" vertical="center" inden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4" fontId="11" fillId="0" borderId="11" xfId="0" applyNumberFormat="1" applyFont="1" applyBorder="1" applyAlignment="1">
      <alignment horizontal="right" vertical="center" inden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/>
    </xf>
    <xf numFmtId="49" fontId="6" fillId="3" borderId="13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3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8" xfId="0" applyNumberFormat="1" applyBorder="1" applyAlignment="1">
      <alignment vertical="center" shrinkToFit="1"/>
    </xf>
    <xf numFmtId="49" fontId="0" fillId="0" borderId="33" xfId="0" applyNumberFormat="1" applyBorder="1" applyAlignment="1">
      <alignment vertical="center" shrinkToFit="1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45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46" xfId="0" applyFill="1" applyBorder="1" applyAlignment="1" applyProtection="1">
      <alignment vertical="top" wrapText="1"/>
      <protection locked="0"/>
    </xf>
    <xf numFmtId="0" fontId="17" fillId="0" borderId="6" xfId="0" applyNumberFormat="1" applyFont="1" applyBorder="1" applyAlignment="1">
      <alignment horizontal="center" vertical="top" wrapText="1"/>
    </xf>
    <xf numFmtId="0" fontId="17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3" xfId="0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33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kop/PROJEKTY/OBCHODN&#205;%20AKTIVITY/MORAVA/Fulnek%20Rekonstrukce/2024/Komensk&#233;ho%2074/RozpUT_Kom74%20-%20vypln&#283;n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kop/PROJEKTY/OBCHODN&#205;%20AKTIVITY/MORAVA/Fulnek/Rekonstrukce%202%20kotelny/FINAL/PD_Fulnek/POZARNI/SL_ROZP_POZAR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SO 01 Pol 01"/>
      <sheetName val="SO 01 pol 02"/>
    </sheetNames>
    <sheetDataSet>
      <sheetData sheetId="0" refreshError="1"/>
      <sheetData sheetId="1">
        <row r="29">
          <cell r="G29">
            <v>1560696.9167999998</v>
          </cell>
        </row>
      </sheetData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SO 01 01 Pol"/>
      <sheetName val="SO 01 02"/>
    </sheetNames>
    <sheetDataSet>
      <sheetData sheetId="0" refreshError="1"/>
      <sheetData sheetId="1">
        <row r="23">
          <cell r="G23">
            <v>0</v>
          </cell>
        </row>
        <row r="24">
          <cell r="G24">
            <v>0</v>
          </cell>
        </row>
        <row r="25">
          <cell r="G25">
            <v>4000</v>
          </cell>
        </row>
        <row r="26">
          <cell r="G26">
            <v>840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213" t="s">
        <v>41</v>
      </c>
      <c r="B2" s="213"/>
      <c r="C2" s="213"/>
      <c r="D2" s="213"/>
      <c r="E2" s="213"/>
      <c r="F2" s="213"/>
      <c r="G2" s="21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D6" sqref="D6:G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50" t="s">
        <v>4</v>
      </c>
      <c r="C1" s="251"/>
      <c r="D1" s="251"/>
      <c r="E1" s="251"/>
      <c r="F1" s="251"/>
      <c r="G1" s="251"/>
      <c r="H1" s="251"/>
      <c r="I1" s="251"/>
      <c r="J1" s="252"/>
    </row>
    <row r="2" spans="1:15" ht="36" customHeight="1" x14ac:dyDescent="0.2">
      <c r="A2" s="2"/>
      <c r="B2" s="77" t="s">
        <v>24</v>
      </c>
      <c r="C2" s="78"/>
      <c r="D2" s="79"/>
      <c r="E2" s="256" t="s">
        <v>566</v>
      </c>
      <c r="F2" s="257"/>
      <c r="G2" s="257"/>
      <c r="H2" s="257"/>
      <c r="I2" s="257"/>
      <c r="J2" s="258"/>
      <c r="O2" s="1"/>
    </row>
    <row r="3" spans="1:15" ht="27" customHeight="1" x14ac:dyDescent="0.2">
      <c r="A3" s="2"/>
      <c r="B3" s="80" t="s">
        <v>47</v>
      </c>
      <c r="C3" s="78"/>
      <c r="D3" s="81"/>
      <c r="E3" s="259" t="s">
        <v>46</v>
      </c>
      <c r="F3" s="260"/>
      <c r="G3" s="260"/>
      <c r="H3" s="260"/>
      <c r="I3" s="260"/>
      <c r="J3" s="261"/>
    </row>
    <row r="4" spans="1:15" ht="23.25" customHeight="1" x14ac:dyDescent="0.2">
      <c r="A4" s="76">
        <v>293</v>
      </c>
      <c r="B4" s="82" t="s">
        <v>48</v>
      </c>
      <c r="C4" s="83"/>
      <c r="D4" s="84"/>
      <c r="E4" s="237" t="s">
        <v>44</v>
      </c>
      <c r="F4" s="238"/>
      <c r="G4" s="238"/>
      <c r="H4" s="238"/>
      <c r="I4" s="238"/>
      <c r="J4" s="239"/>
    </row>
    <row r="5" spans="1:15" ht="24" customHeight="1" x14ac:dyDescent="0.2">
      <c r="A5" s="2"/>
      <c r="B5" s="31" t="s">
        <v>23</v>
      </c>
      <c r="D5" s="242"/>
      <c r="E5" s="243"/>
      <c r="F5" s="243"/>
      <c r="G5" s="24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44"/>
      <c r="E6" s="245"/>
      <c r="F6" s="245"/>
      <c r="G6" s="24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46"/>
      <c r="F7" s="247"/>
      <c r="G7" s="24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63"/>
      <c r="E11" s="263"/>
      <c r="F11" s="263"/>
      <c r="G11" s="263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248"/>
      <c r="E12" s="248"/>
      <c r="F12" s="248"/>
      <c r="G12" s="248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40"/>
      <c r="F13" s="241"/>
      <c r="G13" s="24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62"/>
      <c r="F15" s="262"/>
      <c r="G15" s="264"/>
      <c r="H15" s="264"/>
      <c r="I15" s="264" t="s">
        <v>31</v>
      </c>
      <c r="J15" s="265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24"/>
      <c r="F16" s="225"/>
      <c r="G16" s="224"/>
      <c r="H16" s="225"/>
      <c r="I16" s="224">
        <f>SUMIF(F52:F63,A16,I52:I63)+SUMIF(F52:F62,"PSU",I52:I62)</f>
        <v>0</v>
      </c>
      <c r="J16" s="226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24"/>
      <c r="F17" s="225"/>
      <c r="G17" s="224"/>
      <c r="H17" s="225"/>
      <c r="I17" s="224">
        <f>SUMIF(F52:F63,A17,I52:I63)</f>
        <v>0</v>
      </c>
      <c r="J17" s="226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24"/>
      <c r="F18" s="225"/>
      <c r="G18" s="224"/>
      <c r="H18" s="225"/>
      <c r="I18" s="224">
        <f>SUMIF(F52:F63,A18,I52:I63)</f>
        <v>0</v>
      </c>
      <c r="J18" s="226"/>
    </row>
    <row r="19" spans="1:10" ht="23.25" customHeight="1" x14ac:dyDescent="0.2">
      <c r="A19" s="139" t="s">
        <v>80</v>
      </c>
      <c r="B19" s="38" t="s">
        <v>29</v>
      </c>
      <c r="C19" s="62"/>
      <c r="D19" s="63"/>
      <c r="E19" s="224"/>
      <c r="F19" s="225"/>
      <c r="G19" s="224"/>
      <c r="H19" s="225"/>
      <c r="I19" s="224">
        <f>SUMIF(F52:F62,A19,I52:I62)</f>
        <v>0</v>
      </c>
      <c r="J19" s="226"/>
    </row>
    <row r="20" spans="1:10" ht="23.25" customHeight="1" x14ac:dyDescent="0.2">
      <c r="A20" s="139" t="s">
        <v>81</v>
      </c>
      <c r="B20" s="38" t="s">
        <v>30</v>
      </c>
      <c r="C20" s="62"/>
      <c r="D20" s="63"/>
      <c r="E20" s="224"/>
      <c r="F20" s="225"/>
      <c r="G20" s="224"/>
      <c r="H20" s="225"/>
      <c r="I20" s="224">
        <f>SUMIF(F52:F62,A20,I52:I62)</f>
        <v>0</v>
      </c>
      <c r="J20" s="226"/>
    </row>
    <row r="21" spans="1:10" ht="23.25" customHeight="1" x14ac:dyDescent="0.2">
      <c r="A21" s="2"/>
      <c r="B21" s="48" t="s">
        <v>31</v>
      </c>
      <c r="C21" s="64"/>
      <c r="D21" s="65"/>
      <c r="E21" s="235"/>
      <c r="F21" s="236"/>
      <c r="G21" s="235"/>
      <c r="H21" s="236"/>
      <c r="I21" s="235">
        <f>SUM(I16:J20)</f>
        <v>0</v>
      </c>
      <c r="J21" s="24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22">
        <f>ZakladDPHSniVypocet</f>
        <v>0</v>
      </c>
      <c r="H23" s="223"/>
      <c r="I23" s="22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20">
        <f>A23</f>
        <v>0</v>
      </c>
      <c r="H24" s="221"/>
      <c r="I24" s="22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2">
        <f>ZakladDPHZaklVypocet</f>
        <v>0</v>
      </c>
      <c r="H25" s="223"/>
      <c r="I25" s="22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53">
        <f>A25</f>
        <v>0</v>
      </c>
      <c r="H26" s="254"/>
      <c r="I26" s="25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55">
        <f>CenaCelkem-(ZakladDPHSni+DPHSni+ZakladDPHZakl+DPHZakl)</f>
        <v>0</v>
      </c>
      <c r="H27" s="255"/>
      <c r="I27" s="255"/>
      <c r="J27" s="41" t="str">
        <f t="shared" si="0"/>
        <v>CZK</v>
      </c>
    </row>
    <row r="28" spans="1:10" ht="25.5" customHeight="1" thickBot="1" x14ac:dyDescent="0.25">
      <c r="A28" s="2"/>
      <c r="B28" s="112" t="s">
        <v>25</v>
      </c>
      <c r="C28" s="113"/>
      <c r="D28" s="113"/>
      <c r="E28" s="114"/>
      <c r="F28" s="115"/>
      <c r="G28" s="230">
        <f>ZakladDPHSniVypocet+ZakladDPHZaklVypocet</f>
        <v>0</v>
      </c>
      <c r="H28" s="230"/>
      <c r="I28" s="230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29">
        <f>A27</f>
        <v>0</v>
      </c>
      <c r="H29" s="229"/>
      <c r="I29" s="229"/>
      <c r="J29" s="119" t="s">
        <v>51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1"/>
      <c r="E34" s="232"/>
      <c r="G34" s="233"/>
      <c r="H34" s="234"/>
      <c r="I34" s="234"/>
      <c r="J34" s="25"/>
    </row>
    <row r="35" spans="1:10" ht="12.75" customHeight="1" x14ac:dyDescent="0.2">
      <c r="A35" s="2"/>
      <c r="B35" s="2"/>
      <c r="D35" s="216" t="s">
        <v>2</v>
      </c>
      <c r="E35" s="21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4.75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2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4.75" hidden="1" customHeight="1" x14ac:dyDescent="0.2">
      <c r="A39" s="88">
        <v>1</v>
      </c>
      <c r="B39" s="98" t="s">
        <v>49</v>
      </c>
      <c r="C39" s="227"/>
      <c r="D39" s="227"/>
      <c r="E39" s="227"/>
      <c r="F39" s="99">
        <v>0</v>
      </c>
      <c r="G39" s="100">
        <f>I64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45</v>
      </c>
      <c r="C40" s="228" t="s">
        <v>46</v>
      </c>
      <c r="D40" s="228"/>
      <c r="E40" s="228"/>
      <c r="F40" s="104">
        <f>'SO 01 pol 01'!AE151</f>
        <v>0</v>
      </c>
      <c r="G40" s="105">
        <f>'SO 01 pol 01'!AF151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4.75" hidden="1" customHeight="1" x14ac:dyDescent="0.2">
      <c r="A41" s="88">
        <v>3</v>
      </c>
      <c r="B41" s="107" t="s">
        <v>43</v>
      </c>
      <c r="C41" s="227" t="s">
        <v>44</v>
      </c>
      <c r="D41" s="227"/>
      <c r="E41" s="227"/>
      <c r="F41" s="108">
        <f>'SO 01 pol 01'!AE151</f>
        <v>0</v>
      </c>
      <c r="G41" s="101">
        <f>'SO 01 pol 01'!AF151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4.75" hidden="1" customHeight="1" x14ac:dyDescent="0.2">
      <c r="A42" s="88"/>
      <c r="B42" s="217" t="s">
        <v>50</v>
      </c>
      <c r="C42" s="218"/>
      <c r="D42" s="218"/>
      <c r="E42" s="219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572</v>
      </c>
    </row>
    <row r="46" spans="1:10" x14ac:dyDescent="0.2">
      <c r="A46" t="s">
        <v>55</v>
      </c>
      <c r="B46" t="s">
        <v>573</v>
      </c>
    </row>
    <row r="47" spans="1:10" x14ac:dyDescent="0.2">
      <c r="B47" t="s">
        <v>574</v>
      </c>
    </row>
    <row r="49" spans="1:10" ht="15.75" x14ac:dyDescent="0.25">
      <c r="B49" s="120" t="s">
        <v>56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57</v>
      </c>
      <c r="G51" s="127"/>
      <c r="H51" s="127"/>
      <c r="I51" s="127" t="s">
        <v>31</v>
      </c>
      <c r="J51" s="127" t="s">
        <v>0</v>
      </c>
    </row>
    <row r="52" spans="1:10" ht="36.75" customHeight="1" x14ac:dyDescent="0.2">
      <c r="A52" s="123"/>
      <c r="B52" s="128" t="s">
        <v>58</v>
      </c>
      <c r="C52" s="214" t="s">
        <v>59</v>
      </c>
      <c r="D52" s="215"/>
      <c r="E52" s="215"/>
      <c r="F52" s="135" t="s">
        <v>26</v>
      </c>
      <c r="G52" s="136"/>
      <c r="H52" s="136"/>
      <c r="I52" s="136">
        <f>'SO 01 pol 01'!G8</f>
        <v>0</v>
      </c>
      <c r="J52" s="132" t="str">
        <f>IF(I64=0,"",I52/I64*100)</f>
        <v/>
      </c>
    </row>
    <row r="53" spans="1:10" ht="36.75" customHeight="1" x14ac:dyDescent="0.2">
      <c r="A53" s="123"/>
      <c r="B53" s="128" t="s">
        <v>60</v>
      </c>
      <c r="C53" s="214" t="s">
        <v>61</v>
      </c>
      <c r="D53" s="215"/>
      <c r="E53" s="215"/>
      <c r="F53" s="135" t="s">
        <v>27</v>
      </c>
      <c r="G53" s="136"/>
      <c r="H53" s="136"/>
      <c r="I53" s="136">
        <f>'SO 01 pol 01'!G16</f>
        <v>0</v>
      </c>
      <c r="J53" s="132" t="str">
        <f>IF(I64=0,"",I53/I64*100)</f>
        <v/>
      </c>
    </row>
    <row r="54" spans="1:10" ht="36.75" customHeight="1" x14ac:dyDescent="0.2">
      <c r="A54" s="123"/>
      <c r="B54" s="128" t="s">
        <v>62</v>
      </c>
      <c r="C54" s="214" t="s">
        <v>63</v>
      </c>
      <c r="D54" s="215"/>
      <c r="E54" s="215"/>
      <c r="F54" s="135" t="s">
        <v>27</v>
      </c>
      <c r="G54" s="136"/>
      <c r="H54" s="136"/>
      <c r="I54" s="136">
        <f>'SO 01 pol 01'!G23</f>
        <v>0</v>
      </c>
      <c r="J54" s="132" t="str">
        <f>IF(I64=0,"",I54/I64*100)</f>
        <v/>
      </c>
    </row>
    <row r="55" spans="1:10" ht="36.75" customHeight="1" x14ac:dyDescent="0.2">
      <c r="A55" s="123"/>
      <c r="B55" s="128" t="s">
        <v>64</v>
      </c>
      <c r="C55" s="214" t="s">
        <v>65</v>
      </c>
      <c r="D55" s="215"/>
      <c r="E55" s="215"/>
      <c r="F55" s="135" t="s">
        <v>27</v>
      </c>
      <c r="G55" s="136"/>
      <c r="H55" s="136"/>
      <c r="I55" s="136">
        <f>'SO 01 pol 01'!G30</f>
        <v>0</v>
      </c>
      <c r="J55" s="132" t="str">
        <f>IF(I64=0,"",I55/I64*100)</f>
        <v/>
      </c>
    </row>
    <row r="56" spans="1:10" ht="36.75" customHeight="1" x14ac:dyDescent="0.2">
      <c r="A56" s="123"/>
      <c r="B56" s="128" t="s">
        <v>66</v>
      </c>
      <c r="C56" s="214" t="s">
        <v>67</v>
      </c>
      <c r="D56" s="215"/>
      <c r="E56" s="215"/>
      <c r="F56" s="135" t="s">
        <v>27</v>
      </c>
      <c r="G56" s="136"/>
      <c r="H56" s="136"/>
      <c r="I56" s="136">
        <f>'SO 01 pol 01'!G40</f>
        <v>0</v>
      </c>
      <c r="J56" s="132" t="str">
        <f>IF(I64=0,"",I56/I64*100)</f>
        <v/>
      </c>
    </row>
    <row r="57" spans="1:10" ht="36.75" customHeight="1" x14ac:dyDescent="0.2">
      <c r="A57" s="123"/>
      <c r="B57" s="128" t="s">
        <v>68</v>
      </c>
      <c r="C57" s="214" t="s">
        <v>69</v>
      </c>
      <c r="D57" s="215"/>
      <c r="E57" s="215"/>
      <c r="F57" s="135" t="s">
        <v>27</v>
      </c>
      <c r="G57" s="136"/>
      <c r="H57" s="136"/>
      <c r="I57" s="136">
        <f>'SO 01 pol 01'!G45</f>
        <v>0</v>
      </c>
      <c r="J57" s="132" t="str">
        <f>IF(I64=0,"",I57/I64*100)</f>
        <v/>
      </c>
    </row>
    <row r="58" spans="1:10" ht="36.75" customHeight="1" x14ac:dyDescent="0.2">
      <c r="A58" s="123"/>
      <c r="B58" s="128" t="s">
        <v>70</v>
      </c>
      <c r="C58" s="214" t="s">
        <v>71</v>
      </c>
      <c r="D58" s="215"/>
      <c r="E58" s="215"/>
      <c r="F58" s="135" t="s">
        <v>27</v>
      </c>
      <c r="G58" s="136"/>
      <c r="H58" s="136"/>
      <c r="I58" s="136">
        <f>'SO 01 pol 01'!G63</f>
        <v>0</v>
      </c>
      <c r="J58" s="132" t="str">
        <f>IF(I64=0,"",I58/I64*100)</f>
        <v/>
      </c>
    </row>
    <row r="59" spans="1:10" ht="36.75" customHeight="1" x14ac:dyDescent="0.2">
      <c r="A59" s="123"/>
      <c r="B59" s="128" t="s">
        <v>72</v>
      </c>
      <c r="C59" s="214" t="s">
        <v>73</v>
      </c>
      <c r="D59" s="215"/>
      <c r="E59" s="215"/>
      <c r="F59" s="135" t="s">
        <v>27</v>
      </c>
      <c r="G59" s="136"/>
      <c r="H59" s="136"/>
      <c r="I59" s="136">
        <f>'SO 01 pol 01'!G83</f>
        <v>0</v>
      </c>
      <c r="J59" s="132" t="str">
        <f>IF(I64=0,"",I59/I64*100)</f>
        <v/>
      </c>
    </row>
    <row r="60" spans="1:10" ht="36.75" customHeight="1" x14ac:dyDescent="0.2">
      <c r="A60" s="123"/>
      <c r="B60" s="128" t="s">
        <v>74</v>
      </c>
      <c r="C60" s="214" t="s">
        <v>75</v>
      </c>
      <c r="D60" s="215"/>
      <c r="E60" s="215"/>
      <c r="F60" s="135" t="s">
        <v>27</v>
      </c>
      <c r="G60" s="136"/>
      <c r="H60" s="136"/>
      <c r="I60" s="136">
        <f>'SO 01 pol 01'!G96</f>
        <v>0</v>
      </c>
      <c r="J60" s="132" t="str">
        <f>IF(I64=0,"",I60/I64*100)</f>
        <v/>
      </c>
    </row>
    <row r="61" spans="1:10" ht="36.75" customHeight="1" x14ac:dyDescent="0.2">
      <c r="A61" s="123"/>
      <c r="B61" s="128" t="s">
        <v>76</v>
      </c>
      <c r="C61" s="214" t="s">
        <v>77</v>
      </c>
      <c r="D61" s="215"/>
      <c r="E61" s="215"/>
      <c r="F61" s="135" t="s">
        <v>27</v>
      </c>
      <c r="G61" s="136"/>
      <c r="H61" s="136"/>
      <c r="I61" s="136">
        <f>'SO 01 pol 01'!G143</f>
        <v>0</v>
      </c>
      <c r="J61" s="132" t="str">
        <f>IF(I64=0,"",I61/I64*100)</f>
        <v/>
      </c>
    </row>
    <row r="62" spans="1:10" ht="36.75" customHeight="1" x14ac:dyDescent="0.2">
      <c r="A62" s="123"/>
      <c r="B62" s="128" t="s">
        <v>78</v>
      </c>
      <c r="C62" s="214" t="s">
        <v>79</v>
      </c>
      <c r="D62" s="215"/>
      <c r="E62" s="215"/>
      <c r="F62" s="135" t="s">
        <v>27</v>
      </c>
      <c r="G62" s="136"/>
      <c r="H62" s="136"/>
      <c r="I62" s="136">
        <f>'SO 01 pol 01'!G146</f>
        <v>0</v>
      </c>
      <c r="J62" s="132" t="str">
        <f>IF(I64=0,"",I62/I64*100)</f>
        <v/>
      </c>
    </row>
    <row r="63" spans="1:10" ht="36.75" customHeight="1" x14ac:dyDescent="0.2">
      <c r="A63" s="123"/>
      <c r="B63" s="128" t="s">
        <v>564</v>
      </c>
      <c r="C63" s="214" t="s">
        <v>563</v>
      </c>
      <c r="D63" s="215"/>
      <c r="E63" s="215"/>
      <c r="F63" s="135" t="s">
        <v>28</v>
      </c>
      <c r="G63" s="136"/>
      <c r="H63" s="136"/>
      <c r="I63" s="136">
        <f>'SO 01 pol 02'!G87</f>
        <v>0</v>
      </c>
      <c r="J63" s="132" t="str">
        <f>IF(I64=0,"",I63/I64*100)</f>
        <v/>
      </c>
    </row>
    <row r="64" spans="1:10" ht="25.5" customHeight="1" x14ac:dyDescent="0.2">
      <c r="A64" s="124"/>
      <c r="B64" s="129" t="s">
        <v>1</v>
      </c>
      <c r="C64" s="130"/>
      <c r="D64" s="131"/>
      <c r="E64" s="131"/>
      <c r="F64" s="137"/>
      <c r="G64" s="138"/>
      <c r="H64" s="138"/>
      <c r="I64" s="138">
        <f>SUM(I52:I63)</f>
        <v>0</v>
      </c>
      <c r="J64" s="133">
        <f>SUM(J52:J63)</f>
        <v>0</v>
      </c>
    </row>
    <row r="65" spans="6:10" x14ac:dyDescent="0.2">
      <c r="F65" s="87"/>
      <c r="G65" s="87"/>
      <c r="H65" s="87"/>
      <c r="I65" s="87"/>
      <c r="J65" s="134"/>
    </row>
    <row r="66" spans="6:10" x14ac:dyDescent="0.2">
      <c r="F66" s="87"/>
      <c r="G66" s="87"/>
      <c r="H66" s="87"/>
      <c r="I66" s="87"/>
      <c r="J66" s="134"/>
    </row>
    <row r="67" spans="6:10" x14ac:dyDescent="0.2">
      <c r="F67" s="87"/>
      <c r="G67" s="87"/>
      <c r="H67" s="87"/>
      <c r="I67" s="87"/>
      <c r="J6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3:E6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4:J4"/>
    <mergeCell ref="G16:H16"/>
    <mergeCell ref="G17:H17"/>
    <mergeCell ref="E16:F16"/>
    <mergeCell ref="E13:G13"/>
    <mergeCell ref="D5:G5"/>
    <mergeCell ref="D6:G6"/>
    <mergeCell ref="E7:G7"/>
    <mergeCell ref="E17:F17"/>
    <mergeCell ref="D12:G12"/>
    <mergeCell ref="G29:I29"/>
    <mergeCell ref="G25:I25"/>
    <mergeCell ref="G28:I28"/>
    <mergeCell ref="D34:E34"/>
    <mergeCell ref="G34:I34"/>
    <mergeCell ref="G24:I24"/>
    <mergeCell ref="G23:I23"/>
    <mergeCell ref="E19:F19"/>
    <mergeCell ref="E20:F20"/>
    <mergeCell ref="I20:J20"/>
    <mergeCell ref="E21:F21"/>
    <mergeCell ref="G21:H21"/>
    <mergeCell ref="G19:H19"/>
    <mergeCell ref="G20:H20"/>
    <mergeCell ref="I19:J19"/>
    <mergeCell ref="I21:J21"/>
    <mergeCell ref="C52:E52"/>
    <mergeCell ref="D35:E35"/>
    <mergeCell ref="C58:E58"/>
    <mergeCell ref="C59:E59"/>
    <mergeCell ref="C60:E60"/>
    <mergeCell ref="B42:E42"/>
    <mergeCell ref="C39:E39"/>
    <mergeCell ref="C40:E40"/>
    <mergeCell ref="C41:E41"/>
    <mergeCell ref="C62:E62"/>
    <mergeCell ref="C53:E53"/>
    <mergeCell ref="C54:E54"/>
    <mergeCell ref="C55:E55"/>
    <mergeCell ref="C56:E56"/>
    <mergeCell ref="C57:E57"/>
    <mergeCell ref="C61:E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66" t="s">
        <v>7</v>
      </c>
      <c r="B1" s="266"/>
      <c r="C1" s="267"/>
      <c r="D1" s="266"/>
      <c r="E1" s="266"/>
      <c r="F1" s="266"/>
      <c r="G1" s="266"/>
    </row>
    <row r="2" spans="1:7" ht="24.95" customHeight="1" x14ac:dyDescent="0.2">
      <c r="A2" s="50" t="s">
        <v>8</v>
      </c>
      <c r="B2" s="49"/>
      <c r="C2" s="268"/>
      <c r="D2" s="268"/>
      <c r="E2" s="268"/>
      <c r="F2" s="268"/>
      <c r="G2" s="269"/>
    </row>
    <row r="3" spans="1:7" ht="24.95" customHeight="1" x14ac:dyDescent="0.2">
      <c r="A3" s="50" t="s">
        <v>9</v>
      </c>
      <c r="B3" s="49"/>
      <c r="C3" s="268"/>
      <c r="D3" s="268"/>
      <c r="E3" s="268"/>
      <c r="F3" s="268"/>
      <c r="G3" s="269"/>
    </row>
    <row r="4" spans="1:7" ht="24.95" customHeight="1" x14ac:dyDescent="0.2">
      <c r="A4" s="50" t="s">
        <v>10</v>
      </c>
      <c r="B4" s="49"/>
      <c r="C4" s="268"/>
      <c r="D4" s="268"/>
      <c r="E4" s="268"/>
      <c r="F4" s="268"/>
      <c r="G4" s="26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40" activePane="bottomLeft" state="frozen"/>
      <selection pane="bottomLeft" activeCell="E152" sqref="E152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38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8" max="28" width="0" hidden="1" customWidth="1"/>
    <col min="29" max="29" width="5.85546875" hidden="1" customWidth="1"/>
    <col min="30" max="30" width="14.140625" hidden="1" customWidth="1"/>
    <col min="31" max="31" width="5.5703125" hidden="1" customWidth="1"/>
    <col min="32" max="32" width="7.42578125" hidden="1" customWidth="1"/>
    <col min="33" max="33" width="5" hidden="1" customWidth="1"/>
    <col min="34" max="34" width="4.7109375" hidden="1" customWidth="1"/>
    <col min="35" max="35" width="3.28515625" hidden="1" customWidth="1"/>
    <col min="36" max="36" width="3.140625" hidden="1" customWidth="1"/>
    <col min="37" max="37" width="5.42578125" hidden="1" customWidth="1"/>
    <col min="38" max="38" width="5.85546875" hidden="1" customWidth="1"/>
    <col min="39" max="39" width="6.5703125" hidden="1" customWidth="1"/>
    <col min="40" max="40" width="4.140625" hidden="1" customWidth="1"/>
    <col min="41" max="41" width="5.42578125" hidden="1" customWidth="1"/>
    <col min="42" max="42" width="0" hidden="1" customWidth="1"/>
    <col min="53" max="53" width="73.7109375" customWidth="1"/>
  </cols>
  <sheetData>
    <row r="1" spans="1:60" ht="15.75" customHeight="1" x14ac:dyDescent="0.25">
      <c r="A1" s="284" t="s">
        <v>7</v>
      </c>
      <c r="B1" s="284"/>
      <c r="C1" s="284"/>
      <c r="D1" s="284"/>
      <c r="E1" s="284"/>
      <c r="F1" s="284"/>
      <c r="G1" s="284"/>
      <c r="AG1" t="s">
        <v>82</v>
      </c>
    </row>
    <row r="2" spans="1:60" ht="24.95" customHeight="1" x14ac:dyDescent="0.2">
      <c r="A2" s="140" t="s">
        <v>8</v>
      </c>
      <c r="B2" s="49"/>
      <c r="C2" s="285" t="s">
        <v>566</v>
      </c>
      <c r="D2" s="286"/>
      <c r="E2" s="286"/>
      <c r="F2" s="286"/>
      <c r="G2" s="287"/>
      <c r="AG2" t="s">
        <v>83</v>
      </c>
    </row>
    <row r="3" spans="1:60" ht="24.95" customHeight="1" x14ac:dyDescent="0.2">
      <c r="A3" s="140" t="s">
        <v>9</v>
      </c>
      <c r="B3" s="49"/>
      <c r="C3" s="285" t="s">
        <v>46</v>
      </c>
      <c r="D3" s="286"/>
      <c r="E3" s="286"/>
      <c r="F3" s="286"/>
      <c r="G3" s="287"/>
      <c r="AC3" s="121" t="s">
        <v>83</v>
      </c>
      <c r="AG3" t="s">
        <v>84</v>
      </c>
    </row>
    <row r="4" spans="1:60" ht="24.95" customHeight="1" x14ac:dyDescent="0.2">
      <c r="A4" s="141" t="s">
        <v>10</v>
      </c>
      <c r="B4" s="142"/>
      <c r="C4" s="288" t="s">
        <v>44</v>
      </c>
      <c r="D4" s="289"/>
      <c r="E4" s="289"/>
      <c r="F4" s="289"/>
      <c r="G4" s="290"/>
      <c r="AG4" t="s">
        <v>85</v>
      </c>
    </row>
    <row r="5" spans="1:60" x14ac:dyDescent="0.2">
      <c r="D5" s="10"/>
    </row>
    <row r="6" spans="1:60" ht="38.25" x14ac:dyDescent="0.2">
      <c r="A6" s="144" t="s">
        <v>86</v>
      </c>
      <c r="B6" s="146" t="s">
        <v>87</v>
      </c>
      <c r="C6" s="146" t="s">
        <v>88</v>
      </c>
      <c r="D6" s="145" t="s">
        <v>89</v>
      </c>
      <c r="E6" s="144" t="s">
        <v>90</v>
      </c>
      <c r="F6" s="143" t="s">
        <v>91</v>
      </c>
      <c r="G6" s="144" t="s">
        <v>31</v>
      </c>
      <c r="H6" s="147" t="s">
        <v>32</v>
      </c>
      <c r="I6" s="147" t="s">
        <v>92</v>
      </c>
      <c r="J6" s="147" t="s">
        <v>33</v>
      </c>
      <c r="K6" s="147" t="s">
        <v>93</v>
      </c>
      <c r="L6" s="147" t="s">
        <v>94</v>
      </c>
      <c r="M6" s="147" t="s">
        <v>95</v>
      </c>
      <c r="N6" s="147" t="s">
        <v>96</v>
      </c>
      <c r="O6" s="147" t="s">
        <v>97</v>
      </c>
      <c r="P6" s="147" t="s">
        <v>98</v>
      </c>
      <c r="Q6" s="147" t="s">
        <v>99</v>
      </c>
      <c r="R6" s="147" t="s">
        <v>100</v>
      </c>
      <c r="S6" s="147" t="s">
        <v>101</v>
      </c>
      <c r="T6" s="147" t="s">
        <v>102</v>
      </c>
      <c r="U6" s="147" t="s">
        <v>103</v>
      </c>
      <c r="V6" s="147" t="s">
        <v>104</v>
      </c>
      <c r="W6" s="147" t="s">
        <v>105</v>
      </c>
      <c r="X6" s="147" t="s">
        <v>106</v>
      </c>
      <c r="Y6" s="147" t="s">
        <v>107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3" t="s">
        <v>108</v>
      </c>
      <c r="B8" s="164" t="s">
        <v>58</v>
      </c>
      <c r="C8" s="184" t="s">
        <v>59</v>
      </c>
      <c r="D8" s="165"/>
      <c r="E8" s="166"/>
      <c r="F8" s="167"/>
      <c r="G8" s="168">
        <f>SUMIF(AG9:AG15,"&lt;&gt;NOR",G9:G15)</f>
        <v>0</v>
      </c>
      <c r="H8" s="162"/>
      <c r="I8" s="162">
        <f>SUM(I9:I15)</f>
        <v>0</v>
      </c>
      <c r="J8" s="162"/>
      <c r="K8" s="162">
        <f>SUM(K9:K15)</f>
        <v>0</v>
      </c>
      <c r="L8" s="162"/>
      <c r="M8" s="162">
        <f>SUM(M9:M15)</f>
        <v>0</v>
      </c>
      <c r="N8" s="161"/>
      <c r="O8" s="161">
        <f>SUM(O9:O15)</f>
        <v>0</v>
      </c>
      <c r="P8" s="161"/>
      <c r="Q8" s="161">
        <f>SUM(Q9:Q15)</f>
        <v>0</v>
      </c>
      <c r="R8" s="162"/>
      <c r="S8" s="162"/>
      <c r="T8" s="162"/>
      <c r="U8" s="162"/>
      <c r="V8" s="162">
        <f>SUM(V9:V15)</f>
        <v>1.2699999999999998</v>
      </c>
      <c r="W8" s="162"/>
      <c r="X8" s="162"/>
      <c r="Y8" s="162"/>
      <c r="AG8" t="s">
        <v>109</v>
      </c>
    </row>
    <row r="9" spans="1:60" outlineLevel="1" x14ac:dyDescent="0.2">
      <c r="A9" s="176">
        <v>1</v>
      </c>
      <c r="B9" s="177" t="s">
        <v>110</v>
      </c>
      <c r="C9" s="185" t="s">
        <v>111</v>
      </c>
      <c r="D9" s="178" t="s">
        <v>112</v>
      </c>
      <c r="E9" s="179">
        <v>4.7</v>
      </c>
      <c r="F9" s="180"/>
      <c r="G9" s="181">
        <f t="shared" ref="G9:G15" si="0">ROUND(E9*F9,2)</f>
        <v>0</v>
      </c>
      <c r="H9" s="160"/>
      <c r="I9" s="159">
        <f t="shared" ref="I9:I15" si="1">ROUND(E9*H9,2)</f>
        <v>0</v>
      </c>
      <c r="J9" s="160"/>
      <c r="K9" s="159">
        <f t="shared" ref="K9:K15" si="2">ROUND(E9*J9,2)</f>
        <v>0</v>
      </c>
      <c r="L9" s="159">
        <v>15</v>
      </c>
      <c r="M9" s="159">
        <f t="shared" ref="M9:M15" si="3">G9*(1+L9/100)</f>
        <v>0</v>
      </c>
      <c r="N9" s="158">
        <v>0</v>
      </c>
      <c r="O9" s="158">
        <f t="shared" ref="O9:O15" si="4">ROUND(E9*N9,2)</f>
        <v>0</v>
      </c>
      <c r="P9" s="158">
        <v>0</v>
      </c>
      <c r="Q9" s="158">
        <f t="shared" ref="Q9:Q15" si="5">ROUND(E9*P9,2)</f>
        <v>0</v>
      </c>
      <c r="R9" s="159"/>
      <c r="S9" s="159" t="s">
        <v>113</v>
      </c>
      <c r="T9" s="159" t="s">
        <v>114</v>
      </c>
      <c r="U9" s="159">
        <v>0.155</v>
      </c>
      <c r="V9" s="159">
        <f t="shared" ref="V9:V15" si="6">ROUND(E9*U9,2)</f>
        <v>0.73</v>
      </c>
      <c r="W9" s="159"/>
      <c r="X9" s="159" t="s">
        <v>115</v>
      </c>
      <c r="Y9" s="159" t="s">
        <v>116</v>
      </c>
      <c r="Z9" s="148"/>
      <c r="AA9" s="148"/>
      <c r="AB9" s="148"/>
      <c r="AC9" s="148"/>
      <c r="AD9" s="148"/>
      <c r="AE9" s="148"/>
      <c r="AF9" s="148"/>
      <c r="AG9" s="148" t="s">
        <v>117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76">
        <v>2</v>
      </c>
      <c r="B10" s="177" t="s">
        <v>118</v>
      </c>
      <c r="C10" s="185" t="s">
        <v>119</v>
      </c>
      <c r="D10" s="178" t="s">
        <v>112</v>
      </c>
      <c r="E10" s="179">
        <v>47</v>
      </c>
      <c r="F10" s="180"/>
      <c r="G10" s="181">
        <f t="shared" si="0"/>
        <v>0</v>
      </c>
      <c r="H10" s="160"/>
      <c r="I10" s="159">
        <f t="shared" si="1"/>
        <v>0</v>
      </c>
      <c r="J10" s="160"/>
      <c r="K10" s="159">
        <f t="shared" si="2"/>
        <v>0</v>
      </c>
      <c r="L10" s="159">
        <v>15</v>
      </c>
      <c r="M10" s="159">
        <f t="shared" si="3"/>
        <v>0</v>
      </c>
      <c r="N10" s="158">
        <v>0</v>
      </c>
      <c r="O10" s="158">
        <f t="shared" si="4"/>
        <v>0</v>
      </c>
      <c r="P10" s="158">
        <v>0</v>
      </c>
      <c r="Q10" s="158">
        <f t="shared" si="5"/>
        <v>0</v>
      </c>
      <c r="R10" s="159"/>
      <c r="S10" s="159" t="s">
        <v>113</v>
      </c>
      <c r="T10" s="159" t="s">
        <v>114</v>
      </c>
      <c r="U10" s="159">
        <v>8.0000000000000002E-3</v>
      </c>
      <c r="V10" s="159">
        <f t="shared" si="6"/>
        <v>0.38</v>
      </c>
      <c r="W10" s="159"/>
      <c r="X10" s="159" t="s">
        <v>115</v>
      </c>
      <c r="Y10" s="159" t="s">
        <v>116</v>
      </c>
      <c r="Z10" s="148"/>
      <c r="AA10" s="148"/>
      <c r="AB10" s="148"/>
      <c r="AC10" s="148"/>
      <c r="AD10" s="148"/>
      <c r="AE10" s="148"/>
      <c r="AF10" s="148"/>
      <c r="AG10" s="148" t="s">
        <v>117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76">
        <v>3</v>
      </c>
      <c r="B11" s="177" t="s">
        <v>120</v>
      </c>
      <c r="C11" s="185" t="s">
        <v>121</v>
      </c>
      <c r="D11" s="178" t="s">
        <v>112</v>
      </c>
      <c r="E11" s="179">
        <v>4.7</v>
      </c>
      <c r="F11" s="180"/>
      <c r="G11" s="181">
        <f t="shared" si="0"/>
        <v>0</v>
      </c>
      <c r="H11" s="160"/>
      <c r="I11" s="159">
        <f t="shared" si="1"/>
        <v>0</v>
      </c>
      <c r="J11" s="160"/>
      <c r="K11" s="159">
        <f t="shared" si="2"/>
        <v>0</v>
      </c>
      <c r="L11" s="159">
        <v>15</v>
      </c>
      <c r="M11" s="159">
        <f t="shared" si="3"/>
        <v>0</v>
      </c>
      <c r="N11" s="158">
        <v>0</v>
      </c>
      <c r="O11" s="158">
        <f t="shared" si="4"/>
        <v>0</v>
      </c>
      <c r="P11" s="158">
        <v>0</v>
      </c>
      <c r="Q11" s="158">
        <f t="shared" si="5"/>
        <v>0</v>
      </c>
      <c r="R11" s="159"/>
      <c r="S11" s="159" t="s">
        <v>113</v>
      </c>
      <c r="T11" s="159" t="s">
        <v>114</v>
      </c>
      <c r="U11" s="159">
        <v>3.4000000000000002E-2</v>
      </c>
      <c r="V11" s="159">
        <f t="shared" si="6"/>
        <v>0.16</v>
      </c>
      <c r="W11" s="159"/>
      <c r="X11" s="159" t="s">
        <v>115</v>
      </c>
      <c r="Y11" s="159" t="s">
        <v>116</v>
      </c>
      <c r="Z11" s="148"/>
      <c r="AA11" s="148"/>
      <c r="AB11" s="148"/>
      <c r="AC11" s="148"/>
      <c r="AD11" s="148"/>
      <c r="AE11" s="148"/>
      <c r="AF11" s="148"/>
      <c r="AG11" s="148" t="s">
        <v>117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6">
        <v>4</v>
      </c>
      <c r="B12" s="177" t="s">
        <v>122</v>
      </c>
      <c r="C12" s="185" t="s">
        <v>123</v>
      </c>
      <c r="D12" s="178" t="s">
        <v>112</v>
      </c>
      <c r="E12" s="179">
        <v>0.1</v>
      </c>
      <c r="F12" s="180"/>
      <c r="G12" s="181">
        <f t="shared" si="0"/>
        <v>0</v>
      </c>
      <c r="H12" s="160"/>
      <c r="I12" s="159">
        <f t="shared" si="1"/>
        <v>0</v>
      </c>
      <c r="J12" s="160"/>
      <c r="K12" s="159">
        <f t="shared" si="2"/>
        <v>0</v>
      </c>
      <c r="L12" s="159">
        <v>15</v>
      </c>
      <c r="M12" s="159">
        <f t="shared" si="3"/>
        <v>0</v>
      </c>
      <c r="N12" s="158">
        <v>0</v>
      </c>
      <c r="O12" s="158">
        <f t="shared" si="4"/>
        <v>0</v>
      </c>
      <c r="P12" s="158">
        <v>0</v>
      </c>
      <c r="Q12" s="158">
        <f t="shared" si="5"/>
        <v>0</v>
      </c>
      <c r="R12" s="159"/>
      <c r="S12" s="159" t="s">
        <v>113</v>
      </c>
      <c r="T12" s="159" t="s">
        <v>114</v>
      </c>
      <c r="U12" s="159">
        <v>0</v>
      </c>
      <c r="V12" s="159">
        <f t="shared" si="6"/>
        <v>0</v>
      </c>
      <c r="W12" s="159"/>
      <c r="X12" s="159" t="s">
        <v>115</v>
      </c>
      <c r="Y12" s="159" t="s">
        <v>116</v>
      </c>
      <c r="Z12" s="148"/>
      <c r="AA12" s="148"/>
      <c r="AB12" s="148"/>
      <c r="AC12" s="148"/>
      <c r="AD12" s="148"/>
      <c r="AE12" s="148"/>
      <c r="AF12" s="148"/>
      <c r="AG12" s="148" t="s">
        <v>117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76">
        <v>5</v>
      </c>
      <c r="B13" s="177" t="s">
        <v>124</v>
      </c>
      <c r="C13" s="185" t="s">
        <v>125</v>
      </c>
      <c r="D13" s="178" t="s">
        <v>112</v>
      </c>
      <c r="E13" s="179">
        <v>0.1</v>
      </c>
      <c r="F13" s="180"/>
      <c r="G13" s="181">
        <f t="shared" si="0"/>
        <v>0</v>
      </c>
      <c r="H13" s="160"/>
      <c r="I13" s="159">
        <f t="shared" si="1"/>
        <v>0</v>
      </c>
      <c r="J13" s="160"/>
      <c r="K13" s="159">
        <f t="shared" si="2"/>
        <v>0</v>
      </c>
      <c r="L13" s="159">
        <v>15</v>
      </c>
      <c r="M13" s="159">
        <f t="shared" si="3"/>
        <v>0</v>
      </c>
      <c r="N13" s="158">
        <v>0</v>
      </c>
      <c r="O13" s="158">
        <f t="shared" si="4"/>
        <v>0</v>
      </c>
      <c r="P13" s="158">
        <v>0</v>
      </c>
      <c r="Q13" s="158">
        <f t="shared" si="5"/>
        <v>0</v>
      </c>
      <c r="R13" s="159"/>
      <c r="S13" s="159" t="s">
        <v>113</v>
      </c>
      <c r="T13" s="159" t="s">
        <v>114</v>
      </c>
      <c r="U13" s="159">
        <v>0</v>
      </c>
      <c r="V13" s="159">
        <f t="shared" si="6"/>
        <v>0</v>
      </c>
      <c r="W13" s="159"/>
      <c r="X13" s="159" t="s">
        <v>115</v>
      </c>
      <c r="Y13" s="159" t="s">
        <v>116</v>
      </c>
      <c r="Z13" s="148"/>
      <c r="AA13" s="148"/>
      <c r="AB13" s="148"/>
      <c r="AC13" s="148"/>
      <c r="AD13" s="148"/>
      <c r="AE13" s="148"/>
      <c r="AF13" s="148"/>
      <c r="AG13" s="148" t="s">
        <v>117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6">
        <v>6</v>
      </c>
      <c r="B14" s="177" t="s">
        <v>126</v>
      </c>
      <c r="C14" s="185" t="s">
        <v>127</v>
      </c>
      <c r="D14" s="178" t="s">
        <v>112</v>
      </c>
      <c r="E14" s="179">
        <v>0.5</v>
      </c>
      <c r="F14" s="180"/>
      <c r="G14" s="181">
        <f t="shared" si="0"/>
        <v>0</v>
      </c>
      <c r="H14" s="160"/>
      <c r="I14" s="159">
        <f t="shared" si="1"/>
        <v>0</v>
      </c>
      <c r="J14" s="160"/>
      <c r="K14" s="159">
        <f t="shared" si="2"/>
        <v>0</v>
      </c>
      <c r="L14" s="159">
        <v>15</v>
      </c>
      <c r="M14" s="159">
        <f t="shared" si="3"/>
        <v>0</v>
      </c>
      <c r="N14" s="158">
        <v>0</v>
      </c>
      <c r="O14" s="158">
        <f t="shared" si="4"/>
        <v>0</v>
      </c>
      <c r="P14" s="158">
        <v>0</v>
      </c>
      <c r="Q14" s="158">
        <f t="shared" si="5"/>
        <v>0</v>
      </c>
      <c r="R14" s="159"/>
      <c r="S14" s="159" t="s">
        <v>113</v>
      </c>
      <c r="T14" s="159" t="s">
        <v>114</v>
      </c>
      <c r="U14" s="159">
        <v>0</v>
      </c>
      <c r="V14" s="159">
        <f t="shared" si="6"/>
        <v>0</v>
      </c>
      <c r="W14" s="159"/>
      <c r="X14" s="159" t="s">
        <v>115</v>
      </c>
      <c r="Y14" s="159" t="s">
        <v>116</v>
      </c>
      <c r="Z14" s="148"/>
      <c r="AA14" s="148"/>
      <c r="AB14" s="148"/>
      <c r="AC14" s="148"/>
      <c r="AD14" s="148"/>
      <c r="AE14" s="148"/>
      <c r="AF14" s="148"/>
      <c r="AG14" s="148" t="s">
        <v>128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6">
        <v>7</v>
      </c>
      <c r="B15" s="177" t="s">
        <v>129</v>
      </c>
      <c r="C15" s="185" t="s">
        <v>130</v>
      </c>
      <c r="D15" s="178" t="s">
        <v>112</v>
      </c>
      <c r="E15" s="179">
        <v>4</v>
      </c>
      <c r="F15" s="180"/>
      <c r="G15" s="181">
        <f t="shared" si="0"/>
        <v>0</v>
      </c>
      <c r="H15" s="160"/>
      <c r="I15" s="159">
        <f t="shared" si="1"/>
        <v>0</v>
      </c>
      <c r="J15" s="160"/>
      <c r="K15" s="159">
        <f t="shared" si="2"/>
        <v>0</v>
      </c>
      <c r="L15" s="159">
        <v>15</v>
      </c>
      <c r="M15" s="159">
        <f t="shared" si="3"/>
        <v>0</v>
      </c>
      <c r="N15" s="158">
        <v>0</v>
      </c>
      <c r="O15" s="158">
        <f t="shared" si="4"/>
        <v>0</v>
      </c>
      <c r="P15" s="158">
        <v>0</v>
      </c>
      <c r="Q15" s="158">
        <f t="shared" si="5"/>
        <v>0</v>
      </c>
      <c r="R15" s="159"/>
      <c r="S15" s="159" t="s">
        <v>131</v>
      </c>
      <c r="T15" s="159" t="s">
        <v>114</v>
      </c>
      <c r="U15" s="159">
        <v>0</v>
      </c>
      <c r="V15" s="159">
        <f t="shared" si="6"/>
        <v>0</v>
      </c>
      <c r="W15" s="159"/>
      <c r="X15" s="159" t="s">
        <v>115</v>
      </c>
      <c r="Y15" s="159" t="s">
        <v>116</v>
      </c>
      <c r="Z15" s="148"/>
      <c r="AA15" s="148"/>
      <c r="AB15" s="148"/>
      <c r="AC15" s="148"/>
      <c r="AD15" s="148"/>
      <c r="AE15" s="148"/>
      <c r="AF15" s="148"/>
      <c r="AG15" s="148" t="s">
        <v>117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63" t="s">
        <v>108</v>
      </c>
      <c r="B16" s="164" t="s">
        <v>60</v>
      </c>
      <c r="C16" s="184" t="s">
        <v>61</v>
      </c>
      <c r="D16" s="165"/>
      <c r="E16" s="166"/>
      <c r="F16" s="167"/>
      <c r="G16" s="168">
        <f>SUMIF(AG17:AG22,"&lt;&gt;NOR",G17:G22)</f>
        <v>0</v>
      </c>
      <c r="H16" s="162"/>
      <c r="I16" s="162">
        <f>SUM(I17:I22)</f>
        <v>0</v>
      </c>
      <c r="J16" s="162"/>
      <c r="K16" s="162">
        <f>SUM(K17:K22)</f>
        <v>0</v>
      </c>
      <c r="L16" s="162"/>
      <c r="M16" s="162">
        <f>SUM(M17:M22)</f>
        <v>0</v>
      </c>
      <c r="N16" s="161"/>
      <c r="O16" s="161">
        <f>SUM(O17:O22)</f>
        <v>0.08</v>
      </c>
      <c r="P16" s="161"/>
      <c r="Q16" s="161">
        <f>SUM(Q17:Q22)</f>
        <v>0</v>
      </c>
      <c r="R16" s="162"/>
      <c r="S16" s="162"/>
      <c r="T16" s="162"/>
      <c r="U16" s="162"/>
      <c r="V16" s="162">
        <f>SUM(V17:V22)</f>
        <v>0</v>
      </c>
      <c r="W16" s="162"/>
      <c r="X16" s="162"/>
      <c r="Y16" s="162"/>
      <c r="AG16" t="s">
        <v>109</v>
      </c>
    </row>
    <row r="17" spans="1:60" outlineLevel="1" x14ac:dyDescent="0.2">
      <c r="A17" s="176">
        <v>8</v>
      </c>
      <c r="B17" s="177" t="s">
        <v>132</v>
      </c>
      <c r="C17" s="185" t="s">
        <v>133</v>
      </c>
      <c r="D17" s="178" t="s">
        <v>134</v>
      </c>
      <c r="E17" s="179">
        <v>72</v>
      </c>
      <c r="F17" s="180"/>
      <c r="G17" s="181">
        <f t="shared" ref="G17:G22" si="7">ROUND(E17*F17,2)</f>
        <v>0</v>
      </c>
      <c r="H17" s="160"/>
      <c r="I17" s="159">
        <f t="shared" ref="I17:I22" si="8">ROUND(E17*H17,2)</f>
        <v>0</v>
      </c>
      <c r="J17" s="160"/>
      <c r="K17" s="159">
        <f t="shared" ref="K17:K22" si="9">ROUND(E17*J17,2)</f>
        <v>0</v>
      </c>
      <c r="L17" s="159">
        <v>15</v>
      </c>
      <c r="M17" s="159">
        <f t="shared" ref="M17:M22" si="10">G17*(1+L17/100)</f>
        <v>0</v>
      </c>
      <c r="N17" s="158">
        <v>0</v>
      </c>
      <c r="O17" s="158">
        <f t="shared" ref="O17:O22" si="11">ROUND(E17*N17,2)</f>
        <v>0</v>
      </c>
      <c r="P17" s="158">
        <v>0</v>
      </c>
      <c r="Q17" s="158">
        <f t="shared" ref="Q17:Q22" si="12">ROUND(E17*P17,2)</f>
        <v>0</v>
      </c>
      <c r="R17" s="159"/>
      <c r="S17" s="159" t="s">
        <v>131</v>
      </c>
      <c r="T17" s="159" t="s">
        <v>114</v>
      </c>
      <c r="U17" s="159">
        <v>0</v>
      </c>
      <c r="V17" s="159">
        <f t="shared" ref="V17:V22" si="13">ROUND(E17*U17,2)</f>
        <v>0</v>
      </c>
      <c r="W17" s="159"/>
      <c r="X17" s="159" t="s">
        <v>115</v>
      </c>
      <c r="Y17" s="159" t="s">
        <v>116</v>
      </c>
      <c r="Z17" s="148"/>
      <c r="AA17" s="148"/>
      <c r="AB17" s="148"/>
      <c r="AC17" s="148"/>
      <c r="AD17" s="148"/>
      <c r="AE17" s="148"/>
      <c r="AF17" s="148"/>
      <c r="AG17" s="148" t="s">
        <v>135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2.5" outlineLevel="1" x14ac:dyDescent="0.2">
      <c r="A18" s="176">
        <v>9</v>
      </c>
      <c r="B18" s="177" t="s">
        <v>136</v>
      </c>
      <c r="C18" s="185" t="s">
        <v>137</v>
      </c>
      <c r="D18" s="178" t="s">
        <v>134</v>
      </c>
      <c r="E18" s="179">
        <v>12</v>
      </c>
      <c r="F18" s="180"/>
      <c r="G18" s="181">
        <f t="shared" si="7"/>
        <v>0</v>
      </c>
      <c r="H18" s="160"/>
      <c r="I18" s="159">
        <f t="shared" si="8"/>
        <v>0</v>
      </c>
      <c r="J18" s="160"/>
      <c r="K18" s="159">
        <f t="shared" si="9"/>
        <v>0</v>
      </c>
      <c r="L18" s="159">
        <v>15</v>
      </c>
      <c r="M18" s="159">
        <f t="shared" si="10"/>
        <v>0</v>
      </c>
      <c r="N18" s="158">
        <v>3.8999999999999999E-4</v>
      </c>
      <c r="O18" s="158">
        <f t="shared" si="11"/>
        <v>0</v>
      </c>
      <c r="P18" s="158">
        <v>0</v>
      </c>
      <c r="Q18" s="158">
        <f t="shared" si="12"/>
        <v>0</v>
      </c>
      <c r="R18" s="159" t="s">
        <v>138</v>
      </c>
      <c r="S18" s="159" t="s">
        <v>113</v>
      </c>
      <c r="T18" s="159" t="s">
        <v>139</v>
      </c>
      <c r="U18" s="159">
        <v>0</v>
      </c>
      <c r="V18" s="159">
        <f t="shared" si="13"/>
        <v>0</v>
      </c>
      <c r="W18" s="159"/>
      <c r="X18" s="159" t="s">
        <v>140</v>
      </c>
      <c r="Y18" s="159" t="s">
        <v>116</v>
      </c>
      <c r="Z18" s="148"/>
      <c r="AA18" s="148"/>
      <c r="AB18" s="148"/>
      <c r="AC18" s="148"/>
      <c r="AD18" s="148"/>
      <c r="AE18" s="148"/>
      <c r="AF18" s="148"/>
      <c r="AG18" s="148" t="s">
        <v>141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22.5" outlineLevel="1" x14ac:dyDescent="0.2">
      <c r="A19" s="176">
        <v>10</v>
      </c>
      <c r="B19" s="177" t="s">
        <v>142</v>
      </c>
      <c r="C19" s="185" t="s">
        <v>143</v>
      </c>
      <c r="D19" s="178" t="s">
        <v>134</v>
      </c>
      <c r="E19" s="179">
        <v>12</v>
      </c>
      <c r="F19" s="180"/>
      <c r="G19" s="181">
        <f t="shared" si="7"/>
        <v>0</v>
      </c>
      <c r="H19" s="160"/>
      <c r="I19" s="159">
        <f t="shared" si="8"/>
        <v>0</v>
      </c>
      <c r="J19" s="160"/>
      <c r="K19" s="159">
        <f t="shared" si="9"/>
        <v>0</v>
      </c>
      <c r="L19" s="159">
        <v>15</v>
      </c>
      <c r="M19" s="159">
        <f t="shared" si="10"/>
        <v>0</v>
      </c>
      <c r="N19" s="158">
        <v>8.0000000000000004E-4</v>
      </c>
      <c r="O19" s="158">
        <f t="shared" si="11"/>
        <v>0.01</v>
      </c>
      <c r="P19" s="158">
        <v>0</v>
      </c>
      <c r="Q19" s="158">
        <f t="shared" si="12"/>
        <v>0</v>
      </c>
      <c r="R19" s="159" t="s">
        <v>138</v>
      </c>
      <c r="S19" s="159" t="s">
        <v>113</v>
      </c>
      <c r="T19" s="159" t="s">
        <v>139</v>
      </c>
      <c r="U19" s="159">
        <v>0</v>
      </c>
      <c r="V19" s="159">
        <f t="shared" si="13"/>
        <v>0</v>
      </c>
      <c r="W19" s="159"/>
      <c r="X19" s="159" t="s">
        <v>140</v>
      </c>
      <c r="Y19" s="159" t="s">
        <v>116</v>
      </c>
      <c r="Z19" s="148"/>
      <c r="AA19" s="148"/>
      <c r="AB19" s="148"/>
      <c r="AC19" s="148"/>
      <c r="AD19" s="148"/>
      <c r="AE19" s="148"/>
      <c r="AF19" s="148"/>
      <c r="AG19" s="148" t="s">
        <v>141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outlineLevel="1" x14ac:dyDescent="0.2">
      <c r="A20" s="176">
        <v>11</v>
      </c>
      <c r="B20" s="177" t="s">
        <v>144</v>
      </c>
      <c r="C20" s="185" t="s">
        <v>145</v>
      </c>
      <c r="D20" s="178" t="s">
        <v>134</v>
      </c>
      <c r="E20" s="179">
        <v>32</v>
      </c>
      <c r="F20" s="180"/>
      <c r="G20" s="181">
        <f t="shared" si="7"/>
        <v>0</v>
      </c>
      <c r="H20" s="160"/>
      <c r="I20" s="159">
        <f t="shared" si="8"/>
        <v>0</v>
      </c>
      <c r="J20" s="160"/>
      <c r="K20" s="159">
        <f t="shared" si="9"/>
        <v>0</v>
      </c>
      <c r="L20" s="159">
        <v>15</v>
      </c>
      <c r="M20" s="159">
        <f t="shared" si="10"/>
        <v>0</v>
      </c>
      <c r="N20" s="158">
        <v>1.23E-3</v>
      </c>
      <c r="O20" s="158">
        <f t="shared" si="11"/>
        <v>0.04</v>
      </c>
      <c r="P20" s="158">
        <v>0</v>
      </c>
      <c r="Q20" s="158">
        <f t="shared" si="12"/>
        <v>0</v>
      </c>
      <c r="R20" s="159" t="s">
        <v>138</v>
      </c>
      <c r="S20" s="159" t="s">
        <v>113</v>
      </c>
      <c r="T20" s="159" t="s">
        <v>139</v>
      </c>
      <c r="U20" s="159">
        <v>0</v>
      </c>
      <c r="V20" s="159">
        <f t="shared" si="13"/>
        <v>0</v>
      </c>
      <c r="W20" s="159"/>
      <c r="X20" s="159" t="s">
        <v>140</v>
      </c>
      <c r="Y20" s="159" t="s">
        <v>116</v>
      </c>
      <c r="Z20" s="148"/>
      <c r="AA20" s="148"/>
      <c r="AB20" s="148"/>
      <c r="AC20" s="148"/>
      <c r="AD20" s="148"/>
      <c r="AE20" s="148"/>
      <c r="AF20" s="148"/>
      <c r="AG20" s="148" t="s">
        <v>146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1" x14ac:dyDescent="0.2">
      <c r="A21" s="170">
        <v>12</v>
      </c>
      <c r="B21" s="171" t="s">
        <v>147</v>
      </c>
      <c r="C21" s="186" t="s">
        <v>148</v>
      </c>
      <c r="D21" s="172" t="s">
        <v>134</v>
      </c>
      <c r="E21" s="173">
        <v>16</v>
      </c>
      <c r="F21" s="174"/>
      <c r="G21" s="175">
        <f t="shared" si="7"/>
        <v>0</v>
      </c>
      <c r="H21" s="160"/>
      <c r="I21" s="159">
        <f t="shared" si="8"/>
        <v>0</v>
      </c>
      <c r="J21" s="160"/>
      <c r="K21" s="159">
        <f t="shared" si="9"/>
        <v>0</v>
      </c>
      <c r="L21" s="159">
        <v>15</v>
      </c>
      <c r="M21" s="159">
        <f t="shared" si="10"/>
        <v>0</v>
      </c>
      <c r="N21" s="158">
        <v>1.8699999999999999E-3</v>
      </c>
      <c r="O21" s="158">
        <f t="shared" si="11"/>
        <v>0.03</v>
      </c>
      <c r="P21" s="158">
        <v>0</v>
      </c>
      <c r="Q21" s="158">
        <f t="shared" si="12"/>
        <v>0</v>
      </c>
      <c r="R21" s="159" t="s">
        <v>138</v>
      </c>
      <c r="S21" s="159" t="s">
        <v>113</v>
      </c>
      <c r="T21" s="159" t="s">
        <v>139</v>
      </c>
      <c r="U21" s="159">
        <v>0</v>
      </c>
      <c r="V21" s="159">
        <f t="shared" si="13"/>
        <v>0</v>
      </c>
      <c r="W21" s="159"/>
      <c r="X21" s="159" t="s">
        <v>140</v>
      </c>
      <c r="Y21" s="159" t="s">
        <v>116</v>
      </c>
      <c r="Z21" s="148"/>
      <c r="AA21" s="148"/>
      <c r="AB21" s="148"/>
      <c r="AC21" s="148"/>
      <c r="AD21" s="148"/>
      <c r="AE21" s="148"/>
      <c r="AF21" s="148"/>
      <c r="AG21" s="148" t="s">
        <v>146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55">
        <v>13</v>
      </c>
      <c r="B22" s="156" t="s">
        <v>149</v>
      </c>
      <c r="C22" s="187" t="s">
        <v>150</v>
      </c>
      <c r="D22" s="157" t="s">
        <v>0</v>
      </c>
      <c r="E22" s="182"/>
      <c r="F22" s="160"/>
      <c r="G22" s="159">
        <f t="shared" si="7"/>
        <v>0</v>
      </c>
      <c r="H22" s="160"/>
      <c r="I22" s="159">
        <f t="shared" si="8"/>
        <v>0</v>
      </c>
      <c r="J22" s="160"/>
      <c r="K22" s="159">
        <f t="shared" si="9"/>
        <v>0</v>
      </c>
      <c r="L22" s="159">
        <v>15</v>
      </c>
      <c r="M22" s="159">
        <f t="shared" si="10"/>
        <v>0</v>
      </c>
      <c r="N22" s="158">
        <v>0</v>
      </c>
      <c r="O22" s="158">
        <f t="shared" si="11"/>
        <v>0</v>
      </c>
      <c r="P22" s="158">
        <v>0</v>
      </c>
      <c r="Q22" s="158">
        <f t="shared" si="12"/>
        <v>0</v>
      </c>
      <c r="R22" s="159"/>
      <c r="S22" s="159" t="s">
        <v>113</v>
      </c>
      <c r="T22" s="159" t="s">
        <v>151</v>
      </c>
      <c r="U22" s="159">
        <v>0</v>
      </c>
      <c r="V22" s="159">
        <f t="shared" si="13"/>
        <v>0</v>
      </c>
      <c r="W22" s="159"/>
      <c r="X22" s="159" t="s">
        <v>152</v>
      </c>
      <c r="Y22" s="159" t="s">
        <v>116</v>
      </c>
      <c r="Z22" s="148"/>
      <c r="AA22" s="148"/>
      <c r="AB22" s="148"/>
      <c r="AC22" s="148"/>
      <c r="AD22" s="148"/>
      <c r="AE22" s="148"/>
      <c r="AF22" s="148"/>
      <c r="AG22" s="148" t="s">
        <v>153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">
      <c r="A23" s="163" t="s">
        <v>108</v>
      </c>
      <c r="B23" s="164" t="s">
        <v>62</v>
      </c>
      <c r="C23" s="184" t="s">
        <v>63</v>
      </c>
      <c r="D23" s="165"/>
      <c r="E23" s="166"/>
      <c r="F23" s="167"/>
      <c r="G23" s="168">
        <f>SUMIF(AG24:AG29,"&lt;&gt;NOR",G24:G29)</f>
        <v>0</v>
      </c>
      <c r="H23" s="162"/>
      <c r="I23" s="162">
        <f>SUM(I24:I29)</f>
        <v>0</v>
      </c>
      <c r="J23" s="162"/>
      <c r="K23" s="162">
        <f>SUM(K24:K29)</f>
        <v>0</v>
      </c>
      <c r="L23" s="162"/>
      <c r="M23" s="162">
        <f>SUM(M24:M29)</f>
        <v>0</v>
      </c>
      <c r="N23" s="161"/>
      <c r="O23" s="161">
        <f>SUM(O24:O29)</f>
        <v>0.01</v>
      </c>
      <c r="P23" s="161"/>
      <c r="Q23" s="161">
        <f>SUM(Q24:Q29)</f>
        <v>0</v>
      </c>
      <c r="R23" s="162"/>
      <c r="S23" s="162"/>
      <c r="T23" s="162"/>
      <c r="U23" s="162"/>
      <c r="V23" s="162">
        <f>SUM(V24:V29)</f>
        <v>4.29</v>
      </c>
      <c r="W23" s="162"/>
      <c r="X23" s="162"/>
      <c r="Y23" s="162"/>
      <c r="AG23" t="s">
        <v>109</v>
      </c>
    </row>
    <row r="24" spans="1:60" outlineLevel="1" x14ac:dyDescent="0.2">
      <c r="A24" s="170">
        <v>14</v>
      </c>
      <c r="B24" s="171" t="s">
        <v>154</v>
      </c>
      <c r="C24" s="186" t="s">
        <v>155</v>
      </c>
      <c r="D24" s="172" t="s">
        <v>134</v>
      </c>
      <c r="E24" s="173">
        <v>10</v>
      </c>
      <c r="F24" s="174"/>
      <c r="G24" s="175">
        <f>ROUND(E24*F24,2)</f>
        <v>0</v>
      </c>
      <c r="H24" s="160"/>
      <c r="I24" s="159">
        <f>ROUND(E24*H24,2)</f>
        <v>0</v>
      </c>
      <c r="J24" s="160"/>
      <c r="K24" s="159">
        <f>ROUND(E24*J24,2)</f>
        <v>0</v>
      </c>
      <c r="L24" s="159">
        <v>15</v>
      </c>
      <c r="M24" s="159">
        <f>G24*(1+L24/100)</f>
        <v>0</v>
      </c>
      <c r="N24" s="158">
        <v>5.9000000000000003E-4</v>
      </c>
      <c r="O24" s="158">
        <f>ROUND(E24*N24,2)</f>
        <v>0.01</v>
      </c>
      <c r="P24" s="158">
        <v>0</v>
      </c>
      <c r="Q24" s="158">
        <f>ROUND(E24*P24,2)</f>
        <v>0</v>
      </c>
      <c r="R24" s="159"/>
      <c r="S24" s="159" t="s">
        <v>113</v>
      </c>
      <c r="T24" s="159" t="s">
        <v>113</v>
      </c>
      <c r="U24" s="159">
        <v>0.3</v>
      </c>
      <c r="V24" s="159">
        <f>ROUND(E24*U24,2)</f>
        <v>3</v>
      </c>
      <c r="W24" s="159"/>
      <c r="X24" s="159" t="s">
        <v>115</v>
      </c>
      <c r="Y24" s="159" t="s">
        <v>116</v>
      </c>
      <c r="Z24" s="148"/>
      <c r="AA24" s="148"/>
      <c r="AB24" s="148"/>
      <c r="AC24" s="148"/>
      <c r="AD24" s="148"/>
      <c r="AE24" s="148"/>
      <c r="AF24" s="148"/>
      <c r="AG24" s="148" t="s">
        <v>128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94" t="s">
        <v>156</v>
      </c>
      <c r="D25" s="194"/>
      <c r="E25" s="194"/>
      <c r="F25" s="194"/>
      <c r="G25" s="194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157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12.75" customHeight="1" outlineLevel="3" x14ac:dyDescent="0.2">
      <c r="A26" s="155"/>
      <c r="B26" s="156"/>
      <c r="C26" s="282" t="s">
        <v>158</v>
      </c>
      <c r="D26" s="282"/>
      <c r="E26" s="282"/>
      <c r="F26" s="195"/>
      <c r="G26" s="195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157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2.5" outlineLevel="1" x14ac:dyDescent="0.2">
      <c r="A27" s="170">
        <v>15</v>
      </c>
      <c r="B27" s="171" t="s">
        <v>159</v>
      </c>
      <c r="C27" s="186" t="s">
        <v>160</v>
      </c>
      <c r="D27" s="172" t="s">
        <v>134</v>
      </c>
      <c r="E27" s="173">
        <v>10</v>
      </c>
      <c r="F27" s="174"/>
      <c r="G27" s="175">
        <f>ROUND(E27*F27,2)</f>
        <v>0</v>
      </c>
      <c r="H27" s="160"/>
      <c r="I27" s="159">
        <f>ROUND(E27*H27,2)</f>
        <v>0</v>
      </c>
      <c r="J27" s="160"/>
      <c r="K27" s="159">
        <f>ROUND(E27*J27,2)</f>
        <v>0</v>
      </c>
      <c r="L27" s="159">
        <v>15</v>
      </c>
      <c r="M27" s="159">
        <f>G27*(1+L27/100)</f>
        <v>0</v>
      </c>
      <c r="N27" s="158">
        <v>3.0000000000000001E-5</v>
      </c>
      <c r="O27" s="158">
        <f>ROUND(E27*N27,2)</f>
        <v>0</v>
      </c>
      <c r="P27" s="158">
        <v>0</v>
      </c>
      <c r="Q27" s="158">
        <f>ROUND(E27*P27,2)</f>
        <v>0</v>
      </c>
      <c r="R27" s="159"/>
      <c r="S27" s="159" t="s">
        <v>113</v>
      </c>
      <c r="T27" s="159" t="s">
        <v>113</v>
      </c>
      <c r="U27" s="159">
        <v>0.129</v>
      </c>
      <c r="V27" s="159">
        <f>ROUND(E27*U27,2)</f>
        <v>1.29</v>
      </c>
      <c r="W27" s="159"/>
      <c r="X27" s="159" t="s">
        <v>115</v>
      </c>
      <c r="Y27" s="159" t="s">
        <v>116</v>
      </c>
      <c r="Z27" s="148"/>
      <c r="AA27" s="148"/>
      <c r="AB27" s="148"/>
      <c r="AC27" s="148"/>
      <c r="AD27" s="148"/>
      <c r="AE27" s="148"/>
      <c r="AF27" s="148"/>
      <c r="AG27" s="148" t="s">
        <v>128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12.75" customHeight="1" outlineLevel="2" x14ac:dyDescent="0.2">
      <c r="A28" s="155"/>
      <c r="B28" s="156"/>
      <c r="C28" s="194" t="s">
        <v>161</v>
      </c>
      <c r="D28" s="194"/>
      <c r="E28" s="194"/>
      <c r="F28" s="194"/>
      <c r="G28" s="194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157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55">
        <v>16</v>
      </c>
      <c r="B29" s="156" t="s">
        <v>162</v>
      </c>
      <c r="C29" s="187" t="s">
        <v>163</v>
      </c>
      <c r="D29" s="157" t="s">
        <v>0</v>
      </c>
      <c r="E29" s="182"/>
      <c r="F29" s="160"/>
      <c r="G29" s="159">
        <f>ROUND(E29*F29,2)</f>
        <v>0</v>
      </c>
      <c r="H29" s="160"/>
      <c r="I29" s="159">
        <f>ROUND(E29*H29,2)</f>
        <v>0</v>
      </c>
      <c r="J29" s="160"/>
      <c r="K29" s="159">
        <f>ROUND(E29*J29,2)</f>
        <v>0</v>
      </c>
      <c r="L29" s="159">
        <v>15</v>
      </c>
      <c r="M29" s="159">
        <f>G29*(1+L29/100)</f>
        <v>0</v>
      </c>
      <c r="N29" s="158">
        <v>0</v>
      </c>
      <c r="O29" s="158">
        <f>ROUND(E29*N29,2)</f>
        <v>0</v>
      </c>
      <c r="P29" s="158">
        <v>0</v>
      </c>
      <c r="Q29" s="158">
        <f>ROUND(E29*P29,2)</f>
        <v>0</v>
      </c>
      <c r="R29" s="159"/>
      <c r="S29" s="159" t="s">
        <v>113</v>
      </c>
      <c r="T29" s="159" t="s">
        <v>113</v>
      </c>
      <c r="U29" s="159">
        <v>0</v>
      </c>
      <c r="V29" s="159">
        <f>ROUND(E29*U29,2)</f>
        <v>0</v>
      </c>
      <c r="W29" s="159"/>
      <c r="X29" s="159" t="s">
        <v>152</v>
      </c>
      <c r="Y29" s="159" t="s">
        <v>116</v>
      </c>
      <c r="Z29" s="148"/>
      <c r="AA29" s="148"/>
      <c r="AB29" s="148"/>
      <c r="AC29" s="148"/>
      <c r="AD29" s="148"/>
      <c r="AE29" s="148"/>
      <c r="AF29" s="148"/>
      <c r="AG29" s="148" t="s">
        <v>153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x14ac:dyDescent="0.2">
      <c r="A30" s="163" t="s">
        <v>108</v>
      </c>
      <c r="B30" s="164" t="s">
        <v>64</v>
      </c>
      <c r="C30" s="184" t="s">
        <v>65</v>
      </c>
      <c r="D30" s="165"/>
      <c r="E30" s="166"/>
      <c r="F30" s="167"/>
      <c r="G30" s="168">
        <f>SUMIF(AG31:AG39,"&lt;&gt;NOR",G31:G39)</f>
        <v>0</v>
      </c>
      <c r="H30" s="162"/>
      <c r="I30" s="162">
        <f>SUM(I31:I39)</f>
        <v>0</v>
      </c>
      <c r="J30" s="162"/>
      <c r="K30" s="162">
        <f>SUM(K31:K39)</f>
        <v>0</v>
      </c>
      <c r="L30" s="162"/>
      <c r="M30" s="162">
        <f>SUM(M31:M39)</f>
        <v>0</v>
      </c>
      <c r="N30" s="161"/>
      <c r="O30" s="161">
        <f>SUM(O31:O39)</f>
        <v>6.9999999999999993E-2</v>
      </c>
      <c r="P30" s="161"/>
      <c r="Q30" s="161">
        <f>SUM(Q31:Q39)</f>
        <v>0</v>
      </c>
      <c r="R30" s="162"/>
      <c r="S30" s="162"/>
      <c r="T30" s="162"/>
      <c r="U30" s="162"/>
      <c r="V30" s="162">
        <f>SUM(V31:V39)</f>
        <v>5.0400000000000009</v>
      </c>
      <c r="W30" s="162"/>
      <c r="X30" s="162"/>
      <c r="Y30" s="162"/>
      <c r="AG30" t="s">
        <v>109</v>
      </c>
    </row>
    <row r="31" spans="1:60" ht="22.5" outlineLevel="1" x14ac:dyDescent="0.2">
      <c r="A31" s="170">
        <v>17</v>
      </c>
      <c r="B31" s="171" t="s">
        <v>164</v>
      </c>
      <c r="C31" s="186" t="s">
        <v>165</v>
      </c>
      <c r="D31" s="172" t="s">
        <v>134</v>
      </c>
      <c r="E31" s="173">
        <v>4</v>
      </c>
      <c r="F31" s="174"/>
      <c r="G31" s="175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15</v>
      </c>
      <c r="M31" s="159">
        <f>G31*(1+L31/100)</f>
        <v>0</v>
      </c>
      <c r="N31" s="158">
        <v>1.455E-2</v>
      </c>
      <c r="O31" s="158">
        <f>ROUND(E31*N31,2)</f>
        <v>0.06</v>
      </c>
      <c r="P31" s="158">
        <v>0</v>
      </c>
      <c r="Q31" s="158">
        <f>ROUND(E31*P31,2)</f>
        <v>0</v>
      </c>
      <c r="R31" s="159"/>
      <c r="S31" s="159" t="s">
        <v>113</v>
      </c>
      <c r="T31" s="159" t="s">
        <v>113</v>
      </c>
      <c r="U31" s="159">
        <v>0.78</v>
      </c>
      <c r="V31" s="159">
        <f>ROUND(E31*U31,2)</f>
        <v>3.12</v>
      </c>
      <c r="W31" s="159"/>
      <c r="X31" s="159" t="s">
        <v>115</v>
      </c>
      <c r="Y31" s="159" t="s">
        <v>116</v>
      </c>
      <c r="Z31" s="148"/>
      <c r="AA31" s="148"/>
      <c r="AB31" s="148"/>
      <c r="AC31" s="148"/>
      <c r="AD31" s="148"/>
      <c r="AE31" s="148"/>
      <c r="AF31" s="148"/>
      <c r="AG31" s="148" t="s">
        <v>128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94" t="s">
        <v>166</v>
      </c>
      <c r="D32" s="194"/>
      <c r="E32" s="194"/>
      <c r="F32" s="194"/>
      <c r="G32" s="194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157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t="12.75" customHeight="1" outlineLevel="3" x14ac:dyDescent="0.2">
      <c r="A33" s="155"/>
      <c r="B33" s="156"/>
      <c r="C33" s="282" t="s">
        <v>158</v>
      </c>
      <c r="D33" s="282"/>
      <c r="E33" s="282"/>
      <c r="F33" s="195"/>
      <c r="G33" s="195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157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6">
        <v>18</v>
      </c>
      <c r="B34" s="177" t="s">
        <v>167</v>
      </c>
      <c r="C34" s="185" t="s">
        <v>168</v>
      </c>
      <c r="D34" s="178" t="s">
        <v>134</v>
      </c>
      <c r="E34" s="179">
        <v>6</v>
      </c>
      <c r="F34" s="180"/>
      <c r="G34" s="181">
        <f t="shared" ref="G34:G39" si="14">ROUND(E34*F34,2)</f>
        <v>0</v>
      </c>
      <c r="H34" s="160"/>
      <c r="I34" s="159">
        <f t="shared" ref="I34:I39" si="15">ROUND(E34*H34,2)</f>
        <v>0</v>
      </c>
      <c r="J34" s="160"/>
      <c r="K34" s="159">
        <f t="shared" ref="K34:K39" si="16">ROUND(E34*J34,2)</f>
        <v>0</v>
      </c>
      <c r="L34" s="159">
        <v>15</v>
      </c>
      <c r="M34" s="159">
        <f t="shared" ref="M34:M39" si="17">G34*(1+L34/100)</f>
        <v>0</v>
      </c>
      <c r="N34" s="158">
        <v>0</v>
      </c>
      <c r="O34" s="158">
        <f t="shared" ref="O34:O39" si="18">ROUND(E34*N34,2)</f>
        <v>0</v>
      </c>
      <c r="P34" s="158">
        <v>0</v>
      </c>
      <c r="Q34" s="158">
        <f t="shared" ref="Q34:Q39" si="19">ROUND(E34*P34,2)</f>
        <v>0</v>
      </c>
      <c r="R34" s="159"/>
      <c r="S34" s="159" t="s">
        <v>113</v>
      </c>
      <c r="T34" s="159" t="s">
        <v>113</v>
      </c>
      <c r="U34" s="159">
        <v>6.2E-2</v>
      </c>
      <c r="V34" s="159">
        <f t="shared" ref="V34:V39" si="20">ROUND(E34*U34,2)</f>
        <v>0.37</v>
      </c>
      <c r="W34" s="159"/>
      <c r="X34" s="159" t="s">
        <v>115</v>
      </c>
      <c r="Y34" s="159" t="s">
        <v>116</v>
      </c>
      <c r="Z34" s="148"/>
      <c r="AA34" s="148"/>
      <c r="AB34" s="148"/>
      <c r="AC34" s="148"/>
      <c r="AD34" s="148"/>
      <c r="AE34" s="148"/>
      <c r="AF34" s="148"/>
      <c r="AG34" s="148" t="s">
        <v>128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6">
        <v>19</v>
      </c>
      <c r="B35" s="177" t="s">
        <v>169</v>
      </c>
      <c r="C35" s="185" t="s">
        <v>170</v>
      </c>
      <c r="D35" s="178" t="s">
        <v>171</v>
      </c>
      <c r="E35" s="179">
        <v>1</v>
      </c>
      <c r="F35" s="180"/>
      <c r="G35" s="181">
        <f t="shared" si="14"/>
        <v>0</v>
      </c>
      <c r="H35" s="160"/>
      <c r="I35" s="159">
        <f t="shared" si="15"/>
        <v>0</v>
      </c>
      <c r="J35" s="160"/>
      <c r="K35" s="159">
        <f t="shared" si="16"/>
        <v>0</v>
      </c>
      <c r="L35" s="159">
        <v>15</v>
      </c>
      <c r="M35" s="159">
        <f t="shared" si="17"/>
        <v>0</v>
      </c>
      <c r="N35" s="158">
        <v>0</v>
      </c>
      <c r="O35" s="158">
        <f t="shared" si="18"/>
        <v>0</v>
      </c>
      <c r="P35" s="158">
        <v>0</v>
      </c>
      <c r="Q35" s="158">
        <f t="shared" si="19"/>
        <v>0</v>
      </c>
      <c r="R35" s="159"/>
      <c r="S35" s="159" t="s">
        <v>113</v>
      </c>
      <c r="T35" s="159" t="s">
        <v>113</v>
      </c>
      <c r="U35" s="159">
        <v>0.48199999999999998</v>
      </c>
      <c r="V35" s="159">
        <f t="shared" si="20"/>
        <v>0.48</v>
      </c>
      <c r="W35" s="159"/>
      <c r="X35" s="159" t="s">
        <v>115</v>
      </c>
      <c r="Y35" s="159" t="s">
        <v>116</v>
      </c>
      <c r="Z35" s="148"/>
      <c r="AA35" s="148"/>
      <c r="AB35" s="148"/>
      <c r="AC35" s="148"/>
      <c r="AD35" s="148"/>
      <c r="AE35" s="148"/>
      <c r="AF35" s="148"/>
      <c r="AG35" s="148" t="s">
        <v>128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76">
        <v>20</v>
      </c>
      <c r="B36" s="177" t="s">
        <v>172</v>
      </c>
      <c r="C36" s="185" t="s">
        <v>173</v>
      </c>
      <c r="D36" s="178" t="s">
        <v>171</v>
      </c>
      <c r="E36" s="179">
        <v>2</v>
      </c>
      <c r="F36" s="180"/>
      <c r="G36" s="181">
        <f t="shared" si="14"/>
        <v>0</v>
      </c>
      <c r="H36" s="160"/>
      <c r="I36" s="159">
        <f t="shared" si="15"/>
        <v>0</v>
      </c>
      <c r="J36" s="160"/>
      <c r="K36" s="159">
        <f t="shared" si="16"/>
        <v>0</v>
      </c>
      <c r="L36" s="159">
        <v>15</v>
      </c>
      <c r="M36" s="159">
        <f t="shared" si="17"/>
        <v>0</v>
      </c>
      <c r="N36" s="158">
        <v>3.6999999999999999E-4</v>
      </c>
      <c r="O36" s="158">
        <f t="shared" si="18"/>
        <v>0</v>
      </c>
      <c r="P36" s="158">
        <v>0</v>
      </c>
      <c r="Q36" s="158">
        <f t="shared" si="19"/>
        <v>0</v>
      </c>
      <c r="R36" s="159"/>
      <c r="S36" s="159" t="s">
        <v>113</v>
      </c>
      <c r="T36" s="159" t="s">
        <v>113</v>
      </c>
      <c r="U36" s="159">
        <v>0.21</v>
      </c>
      <c r="V36" s="159">
        <f t="shared" si="20"/>
        <v>0.42</v>
      </c>
      <c r="W36" s="159"/>
      <c r="X36" s="159" t="s">
        <v>115</v>
      </c>
      <c r="Y36" s="159" t="s">
        <v>116</v>
      </c>
      <c r="Z36" s="148"/>
      <c r="AA36" s="148"/>
      <c r="AB36" s="148"/>
      <c r="AC36" s="148"/>
      <c r="AD36" s="148"/>
      <c r="AE36" s="148"/>
      <c r="AF36" s="148"/>
      <c r="AG36" s="148" t="s">
        <v>128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76">
        <v>21</v>
      </c>
      <c r="B37" s="177" t="s">
        <v>174</v>
      </c>
      <c r="C37" s="185" t="s">
        <v>175</v>
      </c>
      <c r="D37" s="178" t="s">
        <v>171</v>
      </c>
      <c r="E37" s="179">
        <v>2</v>
      </c>
      <c r="F37" s="180"/>
      <c r="G37" s="181">
        <f t="shared" si="14"/>
        <v>0</v>
      </c>
      <c r="H37" s="160"/>
      <c r="I37" s="159">
        <f t="shared" si="15"/>
        <v>0</v>
      </c>
      <c r="J37" s="160"/>
      <c r="K37" s="159">
        <f t="shared" si="16"/>
        <v>0</v>
      </c>
      <c r="L37" s="159">
        <v>15</v>
      </c>
      <c r="M37" s="159">
        <f t="shared" si="17"/>
        <v>0</v>
      </c>
      <c r="N37" s="158">
        <v>3.0000000000000001E-5</v>
      </c>
      <c r="O37" s="158">
        <f t="shared" si="18"/>
        <v>0</v>
      </c>
      <c r="P37" s="158">
        <v>0</v>
      </c>
      <c r="Q37" s="158">
        <f t="shared" si="19"/>
        <v>0</v>
      </c>
      <c r="R37" s="159"/>
      <c r="S37" s="159" t="s">
        <v>113</v>
      </c>
      <c r="T37" s="159" t="s">
        <v>113</v>
      </c>
      <c r="U37" s="159">
        <v>0.20599999999999999</v>
      </c>
      <c r="V37" s="159">
        <f t="shared" si="20"/>
        <v>0.41</v>
      </c>
      <c r="W37" s="159"/>
      <c r="X37" s="159" t="s">
        <v>115</v>
      </c>
      <c r="Y37" s="159" t="s">
        <v>116</v>
      </c>
      <c r="Z37" s="148"/>
      <c r="AA37" s="148"/>
      <c r="AB37" s="148"/>
      <c r="AC37" s="148"/>
      <c r="AD37" s="148"/>
      <c r="AE37" s="148"/>
      <c r="AF37" s="148"/>
      <c r="AG37" s="148" t="s">
        <v>128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22.5" outlineLevel="1" x14ac:dyDescent="0.2">
      <c r="A38" s="170">
        <v>22</v>
      </c>
      <c r="B38" s="171" t="s">
        <v>176</v>
      </c>
      <c r="C38" s="186" t="s">
        <v>177</v>
      </c>
      <c r="D38" s="172" t="s">
        <v>178</v>
      </c>
      <c r="E38" s="173">
        <v>2</v>
      </c>
      <c r="F38" s="174"/>
      <c r="G38" s="175">
        <f t="shared" si="14"/>
        <v>0</v>
      </c>
      <c r="H38" s="160"/>
      <c r="I38" s="159">
        <f t="shared" si="15"/>
        <v>0</v>
      </c>
      <c r="J38" s="160"/>
      <c r="K38" s="159">
        <f t="shared" si="16"/>
        <v>0</v>
      </c>
      <c r="L38" s="159">
        <v>15</v>
      </c>
      <c r="M38" s="159">
        <f t="shared" si="17"/>
        <v>0</v>
      </c>
      <c r="N38" s="158">
        <v>2.7499999999999998E-3</v>
      </c>
      <c r="O38" s="158">
        <f t="shared" si="18"/>
        <v>0.01</v>
      </c>
      <c r="P38" s="158">
        <v>0</v>
      </c>
      <c r="Q38" s="158">
        <f t="shared" si="19"/>
        <v>0</v>
      </c>
      <c r="R38" s="159"/>
      <c r="S38" s="159" t="s">
        <v>131</v>
      </c>
      <c r="T38" s="159" t="s">
        <v>114</v>
      </c>
      <c r="U38" s="159">
        <v>0.12</v>
      </c>
      <c r="V38" s="159">
        <f t="shared" si="20"/>
        <v>0.24</v>
      </c>
      <c r="W38" s="159"/>
      <c r="X38" s="159" t="s">
        <v>115</v>
      </c>
      <c r="Y38" s="159" t="s">
        <v>116</v>
      </c>
      <c r="Z38" s="148"/>
      <c r="AA38" s="148"/>
      <c r="AB38" s="148"/>
      <c r="AC38" s="148"/>
      <c r="AD38" s="148"/>
      <c r="AE38" s="148"/>
      <c r="AF38" s="148"/>
      <c r="AG38" s="148" t="s">
        <v>128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55">
        <v>23</v>
      </c>
      <c r="B39" s="156" t="s">
        <v>179</v>
      </c>
      <c r="C39" s="187" t="s">
        <v>180</v>
      </c>
      <c r="D39" s="157" t="s">
        <v>0</v>
      </c>
      <c r="E39" s="182"/>
      <c r="F39" s="160"/>
      <c r="G39" s="159">
        <f t="shared" si="14"/>
        <v>0</v>
      </c>
      <c r="H39" s="160"/>
      <c r="I39" s="159">
        <f t="shared" si="15"/>
        <v>0</v>
      </c>
      <c r="J39" s="160"/>
      <c r="K39" s="159">
        <f t="shared" si="16"/>
        <v>0</v>
      </c>
      <c r="L39" s="159">
        <v>15</v>
      </c>
      <c r="M39" s="159">
        <f t="shared" si="17"/>
        <v>0</v>
      </c>
      <c r="N39" s="158">
        <v>0</v>
      </c>
      <c r="O39" s="158">
        <f t="shared" si="18"/>
        <v>0</v>
      </c>
      <c r="P39" s="158">
        <v>0</v>
      </c>
      <c r="Q39" s="158">
        <f t="shared" si="19"/>
        <v>0</v>
      </c>
      <c r="R39" s="159"/>
      <c r="S39" s="159" t="s">
        <v>113</v>
      </c>
      <c r="T39" s="159" t="s">
        <v>113</v>
      </c>
      <c r="U39" s="159">
        <v>0</v>
      </c>
      <c r="V39" s="159">
        <f t="shared" si="20"/>
        <v>0</v>
      </c>
      <c r="W39" s="159"/>
      <c r="X39" s="159" t="s">
        <v>152</v>
      </c>
      <c r="Y39" s="159" t="s">
        <v>116</v>
      </c>
      <c r="Z39" s="148"/>
      <c r="AA39" s="148"/>
      <c r="AB39" s="148"/>
      <c r="AC39" s="148"/>
      <c r="AD39" s="148"/>
      <c r="AE39" s="148"/>
      <c r="AF39" s="148"/>
      <c r="AG39" s="148" t="s">
        <v>153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x14ac:dyDescent="0.2">
      <c r="A40" s="163" t="s">
        <v>108</v>
      </c>
      <c r="B40" s="164" t="s">
        <v>66</v>
      </c>
      <c r="C40" s="184" t="s">
        <v>67</v>
      </c>
      <c r="D40" s="165"/>
      <c r="E40" s="166"/>
      <c r="F40" s="167"/>
      <c r="G40" s="168">
        <f>SUMIF(AG41:AG44,"&lt;&gt;NOR",G41:G44)</f>
        <v>0</v>
      </c>
      <c r="H40" s="162"/>
      <c r="I40" s="162">
        <f>SUM(I41:I44)</f>
        <v>0</v>
      </c>
      <c r="J40" s="162"/>
      <c r="K40" s="162">
        <f>SUM(K41:K44)</f>
        <v>0</v>
      </c>
      <c r="L40" s="162"/>
      <c r="M40" s="162">
        <f>SUM(M41:M44)</f>
        <v>0</v>
      </c>
      <c r="N40" s="161"/>
      <c r="O40" s="161">
        <f>SUM(O41:O44)</f>
        <v>0</v>
      </c>
      <c r="P40" s="161"/>
      <c r="Q40" s="161">
        <f>SUM(Q41:Q44)</f>
        <v>0</v>
      </c>
      <c r="R40" s="162"/>
      <c r="S40" s="162"/>
      <c r="T40" s="162"/>
      <c r="U40" s="162"/>
      <c r="V40" s="162">
        <f>SUM(V41:V44)</f>
        <v>8</v>
      </c>
      <c r="W40" s="162"/>
      <c r="X40" s="162"/>
      <c r="Y40" s="162"/>
      <c r="AG40" t="s">
        <v>109</v>
      </c>
    </row>
    <row r="41" spans="1:60" outlineLevel="1" x14ac:dyDescent="0.2">
      <c r="A41" s="176">
        <v>24</v>
      </c>
      <c r="B41" s="177" t="s">
        <v>181</v>
      </c>
      <c r="C41" s="185" t="s">
        <v>182</v>
      </c>
      <c r="D41" s="178" t="s">
        <v>183</v>
      </c>
      <c r="E41" s="179">
        <v>80</v>
      </c>
      <c r="F41" s="180"/>
      <c r="G41" s="181">
        <f>ROUND(E41*F41,2)</f>
        <v>0</v>
      </c>
      <c r="H41" s="160"/>
      <c r="I41" s="159">
        <f>ROUND(E41*H41,2)</f>
        <v>0</v>
      </c>
      <c r="J41" s="160"/>
      <c r="K41" s="159">
        <f>ROUND(E41*J41,2)</f>
        <v>0</v>
      </c>
      <c r="L41" s="159">
        <v>15</v>
      </c>
      <c r="M41" s="159">
        <f>G41*(1+L41/100)</f>
        <v>0</v>
      </c>
      <c r="N41" s="158">
        <v>0</v>
      </c>
      <c r="O41" s="158">
        <f>ROUND(E41*N41,2)</f>
        <v>0</v>
      </c>
      <c r="P41" s="158">
        <v>0</v>
      </c>
      <c r="Q41" s="158">
        <f>ROUND(E41*P41,2)</f>
        <v>0</v>
      </c>
      <c r="R41" s="159"/>
      <c r="S41" s="159" t="s">
        <v>131</v>
      </c>
      <c r="T41" s="159" t="s">
        <v>114</v>
      </c>
      <c r="U41" s="159">
        <v>0</v>
      </c>
      <c r="V41" s="159">
        <f>ROUND(E41*U41,2)</f>
        <v>0</v>
      </c>
      <c r="W41" s="159"/>
      <c r="X41" s="159" t="s">
        <v>115</v>
      </c>
      <c r="Y41" s="159" t="s">
        <v>116</v>
      </c>
      <c r="Z41" s="148"/>
      <c r="AA41" s="148"/>
      <c r="AB41" s="148"/>
      <c r="AC41" s="148"/>
      <c r="AD41" s="148"/>
      <c r="AE41" s="148"/>
      <c r="AF41" s="148"/>
      <c r="AG41" s="148" t="s">
        <v>135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76">
        <v>25</v>
      </c>
      <c r="B42" s="177" t="s">
        <v>184</v>
      </c>
      <c r="C42" s="185" t="s">
        <v>185</v>
      </c>
      <c r="D42" s="178" t="s">
        <v>183</v>
      </c>
      <c r="E42" s="179">
        <v>64</v>
      </c>
      <c r="F42" s="180"/>
      <c r="G42" s="181">
        <f>ROUND(E42*F42,2)</f>
        <v>0</v>
      </c>
      <c r="H42" s="160"/>
      <c r="I42" s="159">
        <f>ROUND(E42*H42,2)</f>
        <v>0</v>
      </c>
      <c r="J42" s="160"/>
      <c r="K42" s="159">
        <f>ROUND(E42*J42,2)</f>
        <v>0</v>
      </c>
      <c r="L42" s="159">
        <v>15</v>
      </c>
      <c r="M42" s="159">
        <f>G42*(1+L42/100)</f>
        <v>0</v>
      </c>
      <c r="N42" s="158">
        <v>0</v>
      </c>
      <c r="O42" s="158">
        <f>ROUND(E42*N42,2)</f>
        <v>0</v>
      </c>
      <c r="P42" s="158">
        <v>0</v>
      </c>
      <c r="Q42" s="158">
        <f>ROUND(E42*P42,2)</f>
        <v>0</v>
      </c>
      <c r="R42" s="159"/>
      <c r="S42" s="159" t="s">
        <v>131</v>
      </c>
      <c r="T42" s="159" t="s">
        <v>114</v>
      </c>
      <c r="U42" s="159">
        <v>0</v>
      </c>
      <c r="V42" s="159">
        <f>ROUND(E42*U42,2)</f>
        <v>0</v>
      </c>
      <c r="W42" s="159"/>
      <c r="X42" s="159" t="s">
        <v>115</v>
      </c>
      <c r="Y42" s="159" t="s">
        <v>116</v>
      </c>
      <c r="Z42" s="148"/>
      <c r="AA42" s="148"/>
      <c r="AB42" s="148"/>
      <c r="AC42" s="148"/>
      <c r="AD42" s="148"/>
      <c r="AE42" s="148"/>
      <c r="AF42" s="148"/>
      <c r="AG42" s="148" t="s">
        <v>135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76">
        <v>26</v>
      </c>
      <c r="B43" s="177" t="s">
        <v>186</v>
      </c>
      <c r="C43" s="185" t="s">
        <v>187</v>
      </c>
      <c r="D43" s="178" t="s">
        <v>183</v>
      </c>
      <c r="E43" s="179">
        <v>40</v>
      </c>
      <c r="F43" s="180"/>
      <c r="G43" s="181">
        <f>ROUND(E43*F43,2)</f>
        <v>0</v>
      </c>
      <c r="H43" s="160"/>
      <c r="I43" s="159">
        <f>ROUND(E43*H43,2)</f>
        <v>0</v>
      </c>
      <c r="J43" s="160"/>
      <c r="K43" s="159">
        <f>ROUND(E43*J43,2)</f>
        <v>0</v>
      </c>
      <c r="L43" s="159">
        <v>15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131</v>
      </c>
      <c r="T43" s="159" t="s">
        <v>114</v>
      </c>
      <c r="U43" s="159">
        <v>0</v>
      </c>
      <c r="V43" s="159">
        <f>ROUND(E43*U43,2)</f>
        <v>0</v>
      </c>
      <c r="W43" s="159"/>
      <c r="X43" s="159" t="s">
        <v>115</v>
      </c>
      <c r="Y43" s="159" t="s">
        <v>116</v>
      </c>
      <c r="Z43" s="148"/>
      <c r="AA43" s="148"/>
      <c r="AB43" s="148"/>
      <c r="AC43" s="148"/>
      <c r="AD43" s="148"/>
      <c r="AE43" s="148"/>
      <c r="AF43" s="148"/>
      <c r="AG43" s="148" t="s">
        <v>135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76">
        <v>27</v>
      </c>
      <c r="B44" s="177" t="s">
        <v>188</v>
      </c>
      <c r="C44" s="185" t="s">
        <v>189</v>
      </c>
      <c r="D44" s="178" t="s">
        <v>183</v>
      </c>
      <c r="E44" s="179">
        <v>8</v>
      </c>
      <c r="F44" s="180"/>
      <c r="G44" s="181">
        <f>ROUND(E44*F44,2)</f>
        <v>0</v>
      </c>
      <c r="H44" s="160"/>
      <c r="I44" s="159">
        <f>ROUND(E44*H44,2)</f>
        <v>0</v>
      </c>
      <c r="J44" s="160"/>
      <c r="K44" s="159">
        <f>ROUND(E44*J44,2)</f>
        <v>0</v>
      </c>
      <c r="L44" s="159">
        <v>15</v>
      </c>
      <c r="M44" s="159">
        <f>G44*(1+L44/100)</f>
        <v>0</v>
      </c>
      <c r="N44" s="158">
        <v>0</v>
      </c>
      <c r="O44" s="158">
        <f>ROUND(E44*N44,2)</f>
        <v>0</v>
      </c>
      <c r="P44" s="158">
        <v>0</v>
      </c>
      <c r="Q44" s="158">
        <f>ROUND(E44*P44,2)</f>
        <v>0</v>
      </c>
      <c r="R44" s="159" t="s">
        <v>190</v>
      </c>
      <c r="S44" s="159" t="s">
        <v>113</v>
      </c>
      <c r="T44" s="159" t="s">
        <v>114</v>
      </c>
      <c r="U44" s="159">
        <v>1</v>
      </c>
      <c r="V44" s="159">
        <f>ROUND(E44*U44,2)</f>
        <v>8</v>
      </c>
      <c r="W44" s="159"/>
      <c r="X44" s="159" t="s">
        <v>191</v>
      </c>
      <c r="Y44" s="159" t="s">
        <v>116</v>
      </c>
      <c r="Z44" s="148"/>
      <c r="AA44" s="148"/>
      <c r="AB44" s="148"/>
      <c r="AC44" s="148"/>
      <c r="AD44" s="148"/>
      <c r="AE44" s="148"/>
      <c r="AF44" s="148"/>
      <c r="AG44" s="148" t="s">
        <v>192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x14ac:dyDescent="0.2">
      <c r="A45" s="163" t="s">
        <v>108</v>
      </c>
      <c r="B45" s="164" t="s">
        <v>68</v>
      </c>
      <c r="C45" s="184" t="s">
        <v>69</v>
      </c>
      <c r="D45" s="165"/>
      <c r="E45" s="166"/>
      <c r="F45" s="167"/>
      <c r="G45" s="168">
        <f>SUMIF(AG46:AG62,"&lt;&gt;NOR",G46:G62)</f>
        <v>0</v>
      </c>
      <c r="H45" s="162"/>
      <c r="I45" s="162">
        <f>SUM(I46:I62)</f>
        <v>0</v>
      </c>
      <c r="J45" s="162"/>
      <c r="K45" s="162">
        <f>SUM(K46:K62)</f>
        <v>0</v>
      </c>
      <c r="L45" s="162"/>
      <c r="M45" s="162">
        <f>SUM(M46:M62)</f>
        <v>0</v>
      </c>
      <c r="N45" s="161"/>
      <c r="O45" s="161">
        <f>SUM(O46:O62)</f>
        <v>20.919999999999998</v>
      </c>
      <c r="P45" s="161"/>
      <c r="Q45" s="161">
        <f>SUM(Q46:Q62)</f>
        <v>0</v>
      </c>
      <c r="R45" s="162"/>
      <c r="S45" s="162"/>
      <c r="T45" s="162"/>
      <c r="U45" s="162"/>
      <c r="V45" s="162">
        <f>SUM(V46:V62)</f>
        <v>26.11</v>
      </c>
      <c r="W45" s="162"/>
      <c r="X45" s="162"/>
      <c r="Y45" s="162"/>
      <c r="AG45" t="s">
        <v>109</v>
      </c>
    </row>
    <row r="46" spans="1:60" outlineLevel="1" x14ac:dyDescent="0.2">
      <c r="A46" s="176">
        <v>28</v>
      </c>
      <c r="B46" s="177" t="s">
        <v>193</v>
      </c>
      <c r="C46" s="185" t="s">
        <v>194</v>
      </c>
      <c r="D46" s="178" t="s">
        <v>178</v>
      </c>
      <c r="E46" s="179">
        <v>2</v>
      </c>
      <c r="F46" s="180"/>
      <c r="G46" s="181">
        <f t="shared" ref="G46:G62" si="21">ROUND(E46*F46,2)</f>
        <v>0</v>
      </c>
      <c r="H46" s="160"/>
      <c r="I46" s="159">
        <f t="shared" ref="I46:I62" si="22">ROUND(E46*H46,2)</f>
        <v>0</v>
      </c>
      <c r="J46" s="160"/>
      <c r="K46" s="159">
        <f t="shared" ref="K46:K62" si="23">ROUND(E46*J46,2)</f>
        <v>0</v>
      </c>
      <c r="L46" s="159">
        <v>15</v>
      </c>
      <c r="M46" s="159">
        <f t="shared" ref="M46:M62" si="24">G46*(1+L46/100)</f>
        <v>0</v>
      </c>
      <c r="N46" s="158">
        <v>6.2E-4</v>
      </c>
      <c r="O46" s="158">
        <f t="shared" ref="O46:O62" si="25">ROUND(E46*N46,2)</f>
        <v>0</v>
      </c>
      <c r="P46" s="158">
        <v>0</v>
      </c>
      <c r="Q46" s="158">
        <f t="shared" ref="Q46:Q62" si="26">ROUND(E46*P46,2)</f>
        <v>0</v>
      </c>
      <c r="R46" s="159"/>
      <c r="S46" s="159" t="s">
        <v>113</v>
      </c>
      <c r="T46" s="159" t="s">
        <v>113</v>
      </c>
      <c r="U46" s="159">
        <v>10.5261</v>
      </c>
      <c r="V46" s="159">
        <f t="shared" ref="V46:V62" si="27">ROUND(E46*U46,2)</f>
        <v>21.05</v>
      </c>
      <c r="W46" s="159"/>
      <c r="X46" s="159" t="s">
        <v>115</v>
      </c>
      <c r="Y46" s="159" t="s">
        <v>116</v>
      </c>
      <c r="Z46" s="148"/>
      <c r="AA46" s="148"/>
      <c r="AB46" s="148"/>
      <c r="AC46" s="148"/>
      <c r="AD46" s="148"/>
      <c r="AE46" s="148"/>
      <c r="AF46" s="148"/>
      <c r="AG46" s="148" t="s">
        <v>135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76">
        <v>29</v>
      </c>
      <c r="B47" s="177" t="s">
        <v>195</v>
      </c>
      <c r="C47" s="185" t="s">
        <v>196</v>
      </c>
      <c r="D47" s="178" t="s">
        <v>197</v>
      </c>
      <c r="E47" s="179">
        <v>1</v>
      </c>
      <c r="F47" s="180"/>
      <c r="G47" s="181">
        <f t="shared" si="21"/>
        <v>0</v>
      </c>
      <c r="H47" s="160"/>
      <c r="I47" s="159">
        <f t="shared" si="22"/>
        <v>0</v>
      </c>
      <c r="J47" s="160"/>
      <c r="K47" s="159">
        <f t="shared" si="23"/>
        <v>0</v>
      </c>
      <c r="L47" s="159">
        <v>15</v>
      </c>
      <c r="M47" s="159">
        <f t="shared" si="24"/>
        <v>0</v>
      </c>
      <c r="N47" s="158">
        <v>1.01E-3</v>
      </c>
      <c r="O47" s="158">
        <f t="shared" si="25"/>
        <v>0</v>
      </c>
      <c r="P47" s="158">
        <v>0</v>
      </c>
      <c r="Q47" s="158">
        <f t="shared" si="26"/>
        <v>0</v>
      </c>
      <c r="R47" s="159"/>
      <c r="S47" s="159" t="s">
        <v>113</v>
      </c>
      <c r="T47" s="159" t="s">
        <v>114</v>
      </c>
      <c r="U47" s="159">
        <v>5.0570000000000004</v>
      </c>
      <c r="V47" s="159">
        <f t="shared" si="27"/>
        <v>5.0599999999999996</v>
      </c>
      <c r="W47" s="159"/>
      <c r="X47" s="159" t="s">
        <v>115</v>
      </c>
      <c r="Y47" s="159" t="s">
        <v>116</v>
      </c>
      <c r="Z47" s="148"/>
      <c r="AA47" s="148"/>
      <c r="AB47" s="148"/>
      <c r="AC47" s="148"/>
      <c r="AD47" s="148"/>
      <c r="AE47" s="148"/>
      <c r="AF47" s="148"/>
      <c r="AG47" s="148" t="s">
        <v>135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76">
        <v>30</v>
      </c>
      <c r="B48" s="177" t="s">
        <v>198</v>
      </c>
      <c r="C48" s="185" t="s">
        <v>199</v>
      </c>
      <c r="D48" s="178" t="s">
        <v>171</v>
      </c>
      <c r="E48" s="179">
        <v>24</v>
      </c>
      <c r="F48" s="180"/>
      <c r="G48" s="181">
        <f t="shared" si="21"/>
        <v>0</v>
      </c>
      <c r="H48" s="160"/>
      <c r="I48" s="159">
        <f t="shared" si="22"/>
        <v>0</v>
      </c>
      <c r="J48" s="160"/>
      <c r="K48" s="159">
        <f t="shared" si="23"/>
        <v>0</v>
      </c>
      <c r="L48" s="159">
        <v>15</v>
      </c>
      <c r="M48" s="159">
        <f t="shared" si="24"/>
        <v>0</v>
      </c>
      <c r="N48" s="158">
        <v>0.87</v>
      </c>
      <c r="O48" s="158">
        <f t="shared" si="25"/>
        <v>20.88</v>
      </c>
      <c r="P48" s="158">
        <v>0</v>
      </c>
      <c r="Q48" s="158">
        <f t="shared" si="26"/>
        <v>0</v>
      </c>
      <c r="R48" s="159"/>
      <c r="S48" s="159" t="s">
        <v>131</v>
      </c>
      <c r="T48" s="159" t="s">
        <v>114</v>
      </c>
      <c r="U48" s="159">
        <v>0</v>
      </c>
      <c r="V48" s="159">
        <f t="shared" si="27"/>
        <v>0</v>
      </c>
      <c r="W48" s="159"/>
      <c r="X48" s="159" t="s">
        <v>200</v>
      </c>
      <c r="Y48" s="159" t="s">
        <v>116</v>
      </c>
      <c r="Z48" s="148"/>
      <c r="AA48" s="148"/>
      <c r="AB48" s="148"/>
      <c r="AC48" s="148"/>
      <c r="AD48" s="148"/>
      <c r="AE48" s="148"/>
      <c r="AF48" s="148"/>
      <c r="AG48" s="148" t="s">
        <v>201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76">
        <v>31</v>
      </c>
      <c r="B49" s="177" t="s">
        <v>202</v>
      </c>
      <c r="C49" s="185" t="s">
        <v>203</v>
      </c>
      <c r="D49" s="178" t="s">
        <v>171</v>
      </c>
      <c r="E49" s="179">
        <v>2</v>
      </c>
      <c r="F49" s="180"/>
      <c r="G49" s="181">
        <f t="shared" si="21"/>
        <v>0</v>
      </c>
      <c r="H49" s="160"/>
      <c r="I49" s="159">
        <f t="shared" si="22"/>
        <v>0</v>
      </c>
      <c r="J49" s="160"/>
      <c r="K49" s="159">
        <f t="shared" si="23"/>
        <v>0</v>
      </c>
      <c r="L49" s="159">
        <v>15</v>
      </c>
      <c r="M49" s="159">
        <f t="shared" si="24"/>
        <v>0</v>
      </c>
      <c r="N49" s="158">
        <v>0</v>
      </c>
      <c r="O49" s="158">
        <f t="shared" si="25"/>
        <v>0</v>
      </c>
      <c r="P49" s="158">
        <v>0</v>
      </c>
      <c r="Q49" s="158">
        <f t="shared" si="26"/>
        <v>0</v>
      </c>
      <c r="R49" s="159"/>
      <c r="S49" s="159" t="s">
        <v>131</v>
      </c>
      <c r="T49" s="159" t="s">
        <v>114</v>
      </c>
      <c r="U49" s="159">
        <v>0</v>
      </c>
      <c r="V49" s="159">
        <f t="shared" si="27"/>
        <v>0</v>
      </c>
      <c r="W49" s="159"/>
      <c r="X49" s="159" t="s">
        <v>200</v>
      </c>
      <c r="Y49" s="159" t="s">
        <v>116</v>
      </c>
      <c r="Z49" s="148"/>
      <c r="AA49" s="148"/>
      <c r="AB49" s="148"/>
      <c r="AC49" s="148"/>
      <c r="AD49" s="148"/>
      <c r="AE49" s="148"/>
      <c r="AF49" s="148"/>
      <c r="AG49" s="148" t="s">
        <v>201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76">
        <v>32</v>
      </c>
      <c r="B50" s="177" t="s">
        <v>204</v>
      </c>
      <c r="C50" s="185" t="s">
        <v>205</v>
      </c>
      <c r="D50" s="178" t="s">
        <v>171</v>
      </c>
      <c r="E50" s="179">
        <v>2</v>
      </c>
      <c r="F50" s="180"/>
      <c r="G50" s="181">
        <f t="shared" si="21"/>
        <v>0</v>
      </c>
      <c r="H50" s="160"/>
      <c r="I50" s="159">
        <f t="shared" si="22"/>
        <v>0</v>
      </c>
      <c r="J50" s="160"/>
      <c r="K50" s="159">
        <f t="shared" si="23"/>
        <v>0</v>
      </c>
      <c r="L50" s="159">
        <v>15</v>
      </c>
      <c r="M50" s="159">
        <f t="shared" si="24"/>
        <v>0</v>
      </c>
      <c r="N50" s="158">
        <v>5.0000000000000001E-4</v>
      </c>
      <c r="O50" s="158">
        <f t="shared" si="25"/>
        <v>0</v>
      </c>
      <c r="P50" s="158">
        <v>0</v>
      </c>
      <c r="Q50" s="158">
        <f t="shared" si="26"/>
        <v>0</v>
      </c>
      <c r="R50" s="159"/>
      <c r="S50" s="159" t="s">
        <v>131</v>
      </c>
      <c r="T50" s="159" t="s">
        <v>114</v>
      </c>
      <c r="U50" s="159">
        <v>0</v>
      </c>
      <c r="V50" s="159">
        <f t="shared" si="27"/>
        <v>0</v>
      </c>
      <c r="W50" s="159"/>
      <c r="X50" s="159" t="s">
        <v>200</v>
      </c>
      <c r="Y50" s="159" t="s">
        <v>116</v>
      </c>
      <c r="Z50" s="148"/>
      <c r="AA50" s="148"/>
      <c r="AB50" s="148"/>
      <c r="AC50" s="148"/>
      <c r="AD50" s="148"/>
      <c r="AE50" s="148"/>
      <c r="AF50" s="148"/>
      <c r="AG50" s="148" t="s">
        <v>201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76">
        <v>33</v>
      </c>
      <c r="B51" s="177" t="s">
        <v>206</v>
      </c>
      <c r="C51" s="185" t="s">
        <v>207</v>
      </c>
      <c r="D51" s="178" t="s">
        <v>171</v>
      </c>
      <c r="E51" s="179">
        <v>2</v>
      </c>
      <c r="F51" s="180"/>
      <c r="G51" s="181">
        <f t="shared" si="21"/>
        <v>0</v>
      </c>
      <c r="H51" s="160"/>
      <c r="I51" s="159">
        <f t="shared" si="22"/>
        <v>0</v>
      </c>
      <c r="J51" s="160"/>
      <c r="K51" s="159">
        <f t="shared" si="23"/>
        <v>0</v>
      </c>
      <c r="L51" s="159">
        <v>15</v>
      </c>
      <c r="M51" s="159">
        <f t="shared" si="24"/>
        <v>0</v>
      </c>
      <c r="N51" s="158">
        <v>0</v>
      </c>
      <c r="O51" s="158">
        <f t="shared" si="25"/>
        <v>0</v>
      </c>
      <c r="P51" s="158">
        <v>0</v>
      </c>
      <c r="Q51" s="158">
        <f t="shared" si="26"/>
        <v>0</v>
      </c>
      <c r="R51" s="159"/>
      <c r="S51" s="159" t="s">
        <v>131</v>
      </c>
      <c r="T51" s="159" t="s">
        <v>114</v>
      </c>
      <c r="U51" s="159">
        <v>0</v>
      </c>
      <c r="V51" s="159">
        <f t="shared" si="27"/>
        <v>0</v>
      </c>
      <c r="W51" s="159"/>
      <c r="X51" s="159" t="s">
        <v>200</v>
      </c>
      <c r="Y51" s="159" t="s">
        <v>116</v>
      </c>
      <c r="Z51" s="148"/>
      <c r="AA51" s="148"/>
      <c r="AB51" s="148"/>
      <c r="AC51" s="148"/>
      <c r="AD51" s="148"/>
      <c r="AE51" s="148"/>
      <c r="AF51" s="148"/>
      <c r="AG51" s="148" t="s">
        <v>201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6">
        <v>34</v>
      </c>
      <c r="B52" s="177" t="s">
        <v>208</v>
      </c>
      <c r="C52" s="185" t="s">
        <v>209</v>
      </c>
      <c r="D52" s="178" t="s">
        <v>171</v>
      </c>
      <c r="E52" s="179">
        <v>2</v>
      </c>
      <c r="F52" s="180"/>
      <c r="G52" s="181">
        <f t="shared" si="21"/>
        <v>0</v>
      </c>
      <c r="H52" s="160"/>
      <c r="I52" s="159">
        <f t="shared" si="22"/>
        <v>0</v>
      </c>
      <c r="J52" s="160"/>
      <c r="K52" s="159">
        <f t="shared" si="23"/>
        <v>0</v>
      </c>
      <c r="L52" s="159">
        <v>15</v>
      </c>
      <c r="M52" s="159">
        <f t="shared" si="24"/>
        <v>0</v>
      </c>
      <c r="N52" s="158">
        <v>0</v>
      </c>
      <c r="O52" s="158">
        <f t="shared" si="25"/>
        <v>0</v>
      </c>
      <c r="P52" s="158">
        <v>0</v>
      </c>
      <c r="Q52" s="158">
        <f t="shared" si="26"/>
        <v>0</v>
      </c>
      <c r="R52" s="159"/>
      <c r="S52" s="159" t="s">
        <v>131</v>
      </c>
      <c r="T52" s="159" t="s">
        <v>114</v>
      </c>
      <c r="U52" s="159">
        <v>0</v>
      </c>
      <c r="V52" s="159">
        <f t="shared" si="27"/>
        <v>0</v>
      </c>
      <c r="W52" s="159"/>
      <c r="X52" s="159" t="s">
        <v>200</v>
      </c>
      <c r="Y52" s="159" t="s">
        <v>116</v>
      </c>
      <c r="Z52" s="148"/>
      <c r="AA52" s="148"/>
      <c r="AB52" s="148"/>
      <c r="AC52" s="148"/>
      <c r="AD52" s="148"/>
      <c r="AE52" s="148"/>
      <c r="AF52" s="148"/>
      <c r="AG52" s="148" t="s">
        <v>201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6">
        <v>35</v>
      </c>
      <c r="B53" s="177" t="s">
        <v>210</v>
      </c>
      <c r="C53" s="185" t="s">
        <v>211</v>
      </c>
      <c r="D53" s="178" t="s">
        <v>171</v>
      </c>
      <c r="E53" s="179">
        <v>2</v>
      </c>
      <c r="F53" s="180"/>
      <c r="G53" s="181">
        <f t="shared" si="21"/>
        <v>0</v>
      </c>
      <c r="H53" s="160"/>
      <c r="I53" s="159">
        <f t="shared" si="22"/>
        <v>0</v>
      </c>
      <c r="J53" s="160"/>
      <c r="K53" s="159">
        <f t="shared" si="23"/>
        <v>0</v>
      </c>
      <c r="L53" s="159">
        <v>15</v>
      </c>
      <c r="M53" s="159">
        <f t="shared" si="24"/>
        <v>0</v>
      </c>
      <c r="N53" s="158">
        <v>0</v>
      </c>
      <c r="O53" s="158">
        <f t="shared" si="25"/>
        <v>0</v>
      </c>
      <c r="P53" s="158">
        <v>0</v>
      </c>
      <c r="Q53" s="158">
        <f t="shared" si="26"/>
        <v>0</v>
      </c>
      <c r="R53" s="159"/>
      <c r="S53" s="159" t="s">
        <v>131</v>
      </c>
      <c r="T53" s="159" t="s">
        <v>114</v>
      </c>
      <c r="U53" s="159">
        <v>0</v>
      </c>
      <c r="V53" s="159">
        <f t="shared" si="27"/>
        <v>0</v>
      </c>
      <c r="W53" s="159"/>
      <c r="X53" s="159" t="s">
        <v>200</v>
      </c>
      <c r="Y53" s="159" t="s">
        <v>116</v>
      </c>
      <c r="Z53" s="148"/>
      <c r="AA53" s="148"/>
      <c r="AB53" s="148"/>
      <c r="AC53" s="148"/>
      <c r="AD53" s="148"/>
      <c r="AE53" s="148"/>
      <c r="AF53" s="148"/>
      <c r="AG53" s="148" t="s">
        <v>201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76">
        <v>36</v>
      </c>
      <c r="B54" s="177" t="s">
        <v>212</v>
      </c>
      <c r="C54" s="185" t="s">
        <v>213</v>
      </c>
      <c r="D54" s="178" t="s">
        <v>178</v>
      </c>
      <c r="E54" s="179">
        <v>2</v>
      </c>
      <c r="F54" s="180"/>
      <c r="G54" s="181">
        <f t="shared" si="21"/>
        <v>0</v>
      </c>
      <c r="H54" s="160"/>
      <c r="I54" s="159">
        <f t="shared" si="22"/>
        <v>0</v>
      </c>
      <c r="J54" s="160"/>
      <c r="K54" s="159">
        <f t="shared" si="23"/>
        <v>0</v>
      </c>
      <c r="L54" s="159">
        <v>15</v>
      </c>
      <c r="M54" s="159">
        <f t="shared" si="24"/>
        <v>0</v>
      </c>
      <c r="N54" s="158">
        <v>0</v>
      </c>
      <c r="O54" s="158">
        <f t="shared" si="25"/>
        <v>0</v>
      </c>
      <c r="P54" s="158">
        <v>0</v>
      </c>
      <c r="Q54" s="158">
        <f t="shared" si="26"/>
        <v>0</v>
      </c>
      <c r="R54" s="159"/>
      <c r="S54" s="159" t="s">
        <v>131</v>
      </c>
      <c r="T54" s="159" t="s">
        <v>114</v>
      </c>
      <c r="U54" s="159">
        <v>0</v>
      </c>
      <c r="V54" s="159">
        <f t="shared" si="27"/>
        <v>0</v>
      </c>
      <c r="W54" s="159"/>
      <c r="X54" s="159" t="s">
        <v>200</v>
      </c>
      <c r="Y54" s="159" t="s">
        <v>116</v>
      </c>
      <c r="Z54" s="148"/>
      <c r="AA54" s="148"/>
      <c r="AB54" s="148"/>
      <c r="AC54" s="148"/>
      <c r="AD54" s="148"/>
      <c r="AE54" s="148"/>
      <c r="AF54" s="148"/>
      <c r="AG54" s="148" t="s">
        <v>201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6">
        <v>37</v>
      </c>
      <c r="B55" s="177" t="s">
        <v>214</v>
      </c>
      <c r="C55" s="185" t="s">
        <v>215</v>
      </c>
      <c r="D55" s="178" t="s">
        <v>171</v>
      </c>
      <c r="E55" s="179">
        <v>2</v>
      </c>
      <c r="F55" s="180"/>
      <c r="G55" s="181">
        <f t="shared" si="21"/>
        <v>0</v>
      </c>
      <c r="H55" s="160"/>
      <c r="I55" s="159">
        <f t="shared" si="22"/>
        <v>0</v>
      </c>
      <c r="J55" s="160"/>
      <c r="K55" s="159">
        <f t="shared" si="23"/>
        <v>0</v>
      </c>
      <c r="L55" s="159">
        <v>15</v>
      </c>
      <c r="M55" s="159">
        <f t="shared" si="24"/>
        <v>0</v>
      </c>
      <c r="N55" s="158">
        <v>0</v>
      </c>
      <c r="O55" s="158">
        <f t="shared" si="25"/>
        <v>0</v>
      </c>
      <c r="P55" s="158">
        <v>0</v>
      </c>
      <c r="Q55" s="158">
        <f t="shared" si="26"/>
        <v>0</v>
      </c>
      <c r="R55" s="159"/>
      <c r="S55" s="159" t="s">
        <v>131</v>
      </c>
      <c r="T55" s="159" t="s">
        <v>114</v>
      </c>
      <c r="U55" s="159">
        <v>0</v>
      </c>
      <c r="V55" s="159">
        <f t="shared" si="27"/>
        <v>0</v>
      </c>
      <c r="W55" s="159"/>
      <c r="X55" s="159" t="s">
        <v>200</v>
      </c>
      <c r="Y55" s="159" t="s">
        <v>116</v>
      </c>
      <c r="Z55" s="148"/>
      <c r="AA55" s="148"/>
      <c r="AB55" s="148"/>
      <c r="AC55" s="148"/>
      <c r="AD55" s="148"/>
      <c r="AE55" s="148"/>
      <c r="AF55" s="148"/>
      <c r="AG55" s="148" t="s">
        <v>201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76">
        <v>38</v>
      </c>
      <c r="B56" s="177" t="s">
        <v>216</v>
      </c>
      <c r="C56" s="185" t="s">
        <v>217</v>
      </c>
      <c r="D56" s="178" t="s">
        <v>171</v>
      </c>
      <c r="E56" s="179">
        <v>2</v>
      </c>
      <c r="F56" s="180"/>
      <c r="G56" s="181">
        <f t="shared" si="21"/>
        <v>0</v>
      </c>
      <c r="H56" s="160"/>
      <c r="I56" s="159">
        <f t="shared" si="22"/>
        <v>0</v>
      </c>
      <c r="J56" s="160"/>
      <c r="K56" s="159">
        <f t="shared" si="23"/>
        <v>0</v>
      </c>
      <c r="L56" s="159">
        <v>15</v>
      </c>
      <c r="M56" s="159">
        <f t="shared" si="24"/>
        <v>0</v>
      </c>
      <c r="N56" s="158">
        <v>0</v>
      </c>
      <c r="O56" s="158">
        <f t="shared" si="25"/>
        <v>0</v>
      </c>
      <c r="P56" s="158">
        <v>0</v>
      </c>
      <c r="Q56" s="158">
        <f t="shared" si="26"/>
        <v>0</v>
      </c>
      <c r="R56" s="159"/>
      <c r="S56" s="159" t="s">
        <v>131</v>
      </c>
      <c r="T56" s="159" t="s">
        <v>114</v>
      </c>
      <c r="U56" s="159">
        <v>0</v>
      </c>
      <c r="V56" s="159">
        <f t="shared" si="27"/>
        <v>0</v>
      </c>
      <c r="W56" s="159"/>
      <c r="X56" s="159" t="s">
        <v>200</v>
      </c>
      <c r="Y56" s="159" t="s">
        <v>116</v>
      </c>
      <c r="Z56" s="148"/>
      <c r="AA56" s="148"/>
      <c r="AB56" s="148"/>
      <c r="AC56" s="148"/>
      <c r="AD56" s="148"/>
      <c r="AE56" s="148"/>
      <c r="AF56" s="148"/>
      <c r="AG56" s="148" t="s">
        <v>201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76">
        <v>39</v>
      </c>
      <c r="B57" s="177" t="s">
        <v>218</v>
      </c>
      <c r="C57" s="185" t="s">
        <v>219</v>
      </c>
      <c r="D57" s="178" t="s">
        <v>171</v>
      </c>
      <c r="E57" s="179">
        <v>2</v>
      </c>
      <c r="F57" s="180"/>
      <c r="G57" s="181">
        <f t="shared" si="21"/>
        <v>0</v>
      </c>
      <c r="H57" s="160"/>
      <c r="I57" s="159">
        <f t="shared" si="22"/>
        <v>0</v>
      </c>
      <c r="J57" s="160"/>
      <c r="K57" s="159">
        <f t="shared" si="23"/>
        <v>0</v>
      </c>
      <c r="L57" s="159">
        <v>15</v>
      </c>
      <c r="M57" s="159">
        <f t="shared" si="24"/>
        <v>0</v>
      </c>
      <c r="N57" s="158">
        <v>0</v>
      </c>
      <c r="O57" s="158">
        <f t="shared" si="25"/>
        <v>0</v>
      </c>
      <c r="P57" s="158">
        <v>0</v>
      </c>
      <c r="Q57" s="158">
        <f t="shared" si="26"/>
        <v>0</v>
      </c>
      <c r="R57" s="159"/>
      <c r="S57" s="159" t="s">
        <v>131</v>
      </c>
      <c r="T57" s="159" t="s">
        <v>114</v>
      </c>
      <c r="U57" s="159">
        <v>0</v>
      </c>
      <c r="V57" s="159">
        <f t="shared" si="27"/>
        <v>0</v>
      </c>
      <c r="W57" s="159"/>
      <c r="X57" s="159" t="s">
        <v>200</v>
      </c>
      <c r="Y57" s="159" t="s">
        <v>116</v>
      </c>
      <c r="Z57" s="148"/>
      <c r="AA57" s="148"/>
      <c r="AB57" s="148"/>
      <c r="AC57" s="148"/>
      <c r="AD57" s="148"/>
      <c r="AE57" s="148"/>
      <c r="AF57" s="148"/>
      <c r="AG57" s="148" t="s">
        <v>201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76">
        <v>40</v>
      </c>
      <c r="B58" s="177" t="s">
        <v>220</v>
      </c>
      <c r="C58" s="185" t="s">
        <v>221</v>
      </c>
      <c r="D58" s="178" t="s">
        <v>171</v>
      </c>
      <c r="E58" s="179">
        <v>6</v>
      </c>
      <c r="F58" s="180"/>
      <c r="G58" s="181">
        <f t="shared" si="21"/>
        <v>0</v>
      </c>
      <c r="H58" s="160"/>
      <c r="I58" s="159">
        <f t="shared" si="22"/>
        <v>0</v>
      </c>
      <c r="J58" s="160"/>
      <c r="K58" s="159">
        <f t="shared" si="23"/>
        <v>0</v>
      </c>
      <c r="L58" s="159">
        <v>15</v>
      </c>
      <c r="M58" s="159">
        <f t="shared" si="24"/>
        <v>0</v>
      </c>
      <c r="N58" s="158">
        <v>0</v>
      </c>
      <c r="O58" s="158">
        <f t="shared" si="25"/>
        <v>0</v>
      </c>
      <c r="P58" s="158">
        <v>0</v>
      </c>
      <c r="Q58" s="158">
        <f t="shared" si="26"/>
        <v>0</v>
      </c>
      <c r="R58" s="159"/>
      <c r="S58" s="159" t="s">
        <v>131</v>
      </c>
      <c r="T58" s="159" t="s">
        <v>114</v>
      </c>
      <c r="U58" s="159">
        <v>0</v>
      </c>
      <c r="V58" s="159">
        <f t="shared" si="27"/>
        <v>0</v>
      </c>
      <c r="W58" s="159"/>
      <c r="X58" s="159" t="s">
        <v>200</v>
      </c>
      <c r="Y58" s="159" t="s">
        <v>116</v>
      </c>
      <c r="Z58" s="148"/>
      <c r="AA58" s="148"/>
      <c r="AB58" s="148"/>
      <c r="AC58" s="148"/>
      <c r="AD58" s="148"/>
      <c r="AE58" s="148"/>
      <c r="AF58" s="148"/>
      <c r="AG58" s="148" t="s">
        <v>201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76">
        <v>41</v>
      </c>
      <c r="B59" s="177" t="s">
        <v>222</v>
      </c>
      <c r="C59" s="185" t="s">
        <v>223</v>
      </c>
      <c r="D59" s="178" t="s">
        <v>171</v>
      </c>
      <c r="E59" s="179">
        <v>4</v>
      </c>
      <c r="F59" s="180"/>
      <c r="G59" s="181">
        <f t="shared" si="21"/>
        <v>0</v>
      </c>
      <c r="H59" s="160"/>
      <c r="I59" s="159">
        <f t="shared" si="22"/>
        <v>0</v>
      </c>
      <c r="J59" s="160"/>
      <c r="K59" s="159">
        <f t="shared" si="23"/>
        <v>0</v>
      </c>
      <c r="L59" s="159">
        <v>15</v>
      </c>
      <c r="M59" s="159">
        <f t="shared" si="24"/>
        <v>0</v>
      </c>
      <c r="N59" s="158">
        <v>0</v>
      </c>
      <c r="O59" s="158">
        <f t="shared" si="25"/>
        <v>0</v>
      </c>
      <c r="P59" s="158">
        <v>0</v>
      </c>
      <c r="Q59" s="158">
        <f t="shared" si="26"/>
        <v>0</v>
      </c>
      <c r="R59" s="159"/>
      <c r="S59" s="159" t="s">
        <v>131</v>
      </c>
      <c r="T59" s="159" t="s">
        <v>114</v>
      </c>
      <c r="U59" s="159">
        <v>0</v>
      </c>
      <c r="V59" s="159">
        <f t="shared" si="27"/>
        <v>0</v>
      </c>
      <c r="W59" s="159"/>
      <c r="X59" s="159" t="s">
        <v>200</v>
      </c>
      <c r="Y59" s="159" t="s">
        <v>116</v>
      </c>
      <c r="Z59" s="148"/>
      <c r="AA59" s="148"/>
      <c r="AB59" s="148"/>
      <c r="AC59" s="148"/>
      <c r="AD59" s="148"/>
      <c r="AE59" s="148"/>
      <c r="AF59" s="148"/>
      <c r="AG59" s="148" t="s">
        <v>201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6">
        <v>42</v>
      </c>
      <c r="B60" s="177" t="s">
        <v>224</v>
      </c>
      <c r="C60" s="185" t="s">
        <v>225</v>
      </c>
      <c r="D60" s="178" t="s">
        <v>171</v>
      </c>
      <c r="E60" s="179">
        <v>3</v>
      </c>
      <c r="F60" s="180"/>
      <c r="G60" s="181">
        <f t="shared" si="21"/>
        <v>0</v>
      </c>
      <c r="H60" s="160"/>
      <c r="I60" s="159">
        <f t="shared" si="22"/>
        <v>0</v>
      </c>
      <c r="J60" s="160"/>
      <c r="K60" s="159">
        <f t="shared" si="23"/>
        <v>0</v>
      </c>
      <c r="L60" s="159">
        <v>15</v>
      </c>
      <c r="M60" s="159">
        <f t="shared" si="24"/>
        <v>0</v>
      </c>
      <c r="N60" s="158">
        <v>0</v>
      </c>
      <c r="O60" s="158">
        <f t="shared" si="25"/>
        <v>0</v>
      </c>
      <c r="P60" s="158">
        <v>0</v>
      </c>
      <c r="Q60" s="158">
        <f t="shared" si="26"/>
        <v>0</v>
      </c>
      <c r="R60" s="159"/>
      <c r="S60" s="159" t="s">
        <v>131</v>
      </c>
      <c r="T60" s="159" t="s">
        <v>114</v>
      </c>
      <c r="U60" s="159">
        <v>0</v>
      </c>
      <c r="V60" s="159">
        <f t="shared" si="27"/>
        <v>0</v>
      </c>
      <c r="W60" s="159"/>
      <c r="X60" s="159" t="s">
        <v>200</v>
      </c>
      <c r="Y60" s="159" t="s">
        <v>116</v>
      </c>
      <c r="Z60" s="148"/>
      <c r="AA60" s="148"/>
      <c r="AB60" s="148"/>
      <c r="AC60" s="148"/>
      <c r="AD60" s="148"/>
      <c r="AE60" s="148"/>
      <c r="AF60" s="148"/>
      <c r="AG60" s="148" t="s">
        <v>201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1" x14ac:dyDescent="0.2">
      <c r="A61" s="170">
        <v>43</v>
      </c>
      <c r="B61" s="171" t="s">
        <v>226</v>
      </c>
      <c r="C61" s="186" t="s">
        <v>227</v>
      </c>
      <c r="D61" s="172" t="s">
        <v>178</v>
      </c>
      <c r="E61" s="173">
        <v>1</v>
      </c>
      <c r="F61" s="174"/>
      <c r="G61" s="175">
        <f t="shared" si="21"/>
        <v>0</v>
      </c>
      <c r="H61" s="160"/>
      <c r="I61" s="159">
        <f t="shared" si="22"/>
        <v>0</v>
      </c>
      <c r="J61" s="160"/>
      <c r="K61" s="159">
        <f t="shared" si="23"/>
        <v>0</v>
      </c>
      <c r="L61" s="159">
        <v>15</v>
      </c>
      <c r="M61" s="159">
        <f t="shared" si="24"/>
        <v>0</v>
      </c>
      <c r="N61" s="158">
        <v>0.04</v>
      </c>
      <c r="O61" s="158">
        <f t="shared" si="25"/>
        <v>0.04</v>
      </c>
      <c r="P61" s="158">
        <v>0</v>
      </c>
      <c r="Q61" s="158">
        <f t="shared" si="26"/>
        <v>0</v>
      </c>
      <c r="R61" s="159"/>
      <c r="S61" s="159" t="s">
        <v>131</v>
      </c>
      <c r="T61" s="159" t="s">
        <v>114</v>
      </c>
      <c r="U61" s="159">
        <v>0</v>
      </c>
      <c r="V61" s="159">
        <f t="shared" si="27"/>
        <v>0</v>
      </c>
      <c r="W61" s="159"/>
      <c r="X61" s="159" t="s">
        <v>140</v>
      </c>
      <c r="Y61" s="159" t="s">
        <v>116</v>
      </c>
      <c r="Z61" s="148"/>
      <c r="AA61" s="148"/>
      <c r="AB61" s="148"/>
      <c r="AC61" s="148"/>
      <c r="AD61" s="148"/>
      <c r="AE61" s="148"/>
      <c r="AF61" s="148"/>
      <c r="AG61" s="148" t="s">
        <v>141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55">
        <v>44</v>
      </c>
      <c r="B62" s="156" t="s">
        <v>228</v>
      </c>
      <c r="C62" s="187" t="s">
        <v>229</v>
      </c>
      <c r="D62" s="157" t="s">
        <v>0</v>
      </c>
      <c r="E62" s="182"/>
      <c r="F62" s="160"/>
      <c r="G62" s="159">
        <f t="shared" si="21"/>
        <v>0</v>
      </c>
      <c r="H62" s="160"/>
      <c r="I62" s="159">
        <f t="shared" si="22"/>
        <v>0</v>
      </c>
      <c r="J62" s="160"/>
      <c r="K62" s="159">
        <f t="shared" si="23"/>
        <v>0</v>
      </c>
      <c r="L62" s="159">
        <v>15</v>
      </c>
      <c r="M62" s="159">
        <f t="shared" si="24"/>
        <v>0</v>
      </c>
      <c r="N62" s="158">
        <v>0</v>
      </c>
      <c r="O62" s="158">
        <f t="shared" si="25"/>
        <v>0</v>
      </c>
      <c r="P62" s="158">
        <v>0</v>
      </c>
      <c r="Q62" s="158">
        <f t="shared" si="26"/>
        <v>0</v>
      </c>
      <c r="R62" s="159"/>
      <c r="S62" s="159" t="s">
        <v>113</v>
      </c>
      <c r="T62" s="159" t="s">
        <v>113</v>
      </c>
      <c r="U62" s="159">
        <v>0</v>
      </c>
      <c r="V62" s="159">
        <f t="shared" si="27"/>
        <v>0</v>
      </c>
      <c r="W62" s="159"/>
      <c r="X62" s="159" t="s">
        <v>152</v>
      </c>
      <c r="Y62" s="159" t="s">
        <v>116</v>
      </c>
      <c r="Z62" s="148"/>
      <c r="AA62" s="148"/>
      <c r="AB62" s="148"/>
      <c r="AC62" s="148"/>
      <c r="AD62" s="148"/>
      <c r="AE62" s="148"/>
      <c r="AF62" s="148"/>
      <c r="AG62" s="148" t="s">
        <v>153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x14ac:dyDescent="0.2">
      <c r="A63" s="163" t="s">
        <v>108</v>
      </c>
      <c r="B63" s="164" t="s">
        <v>70</v>
      </c>
      <c r="C63" s="184" t="s">
        <v>71</v>
      </c>
      <c r="D63" s="165"/>
      <c r="E63" s="166"/>
      <c r="F63" s="167"/>
      <c r="G63" s="168">
        <f>SUMIF(AG64:AG82,"&lt;&gt;NOR",G64:G82)</f>
        <v>0</v>
      </c>
      <c r="H63" s="162"/>
      <c r="I63" s="162">
        <f>SUM(I64:I82)</f>
        <v>0</v>
      </c>
      <c r="J63" s="162"/>
      <c r="K63" s="162">
        <f>SUM(K64:K82)</f>
        <v>0</v>
      </c>
      <c r="L63" s="162"/>
      <c r="M63" s="162">
        <f>SUM(M64:M82)</f>
        <v>0</v>
      </c>
      <c r="N63" s="161"/>
      <c r="O63" s="161">
        <f>SUM(O64:O82)</f>
        <v>0.16000000000000003</v>
      </c>
      <c r="P63" s="161"/>
      <c r="Q63" s="161">
        <f>SUM(Q64:Q82)</f>
        <v>0</v>
      </c>
      <c r="R63" s="162"/>
      <c r="S63" s="162"/>
      <c r="T63" s="162"/>
      <c r="U63" s="162"/>
      <c r="V63" s="162">
        <f>SUM(V64:V82)</f>
        <v>8.0299999999999994</v>
      </c>
      <c r="W63" s="162"/>
      <c r="X63" s="162"/>
      <c r="Y63" s="162"/>
      <c r="AG63" t="s">
        <v>109</v>
      </c>
    </row>
    <row r="64" spans="1:60" outlineLevel="1" x14ac:dyDescent="0.2">
      <c r="A64" s="176">
        <v>45</v>
      </c>
      <c r="B64" s="177" t="s">
        <v>230</v>
      </c>
      <c r="C64" s="185" t="s">
        <v>231</v>
      </c>
      <c r="D64" s="178" t="s">
        <v>171</v>
      </c>
      <c r="E64" s="179">
        <v>1</v>
      </c>
      <c r="F64" s="180"/>
      <c r="G64" s="181">
        <f t="shared" ref="G64:G82" si="28">ROUND(E64*F64,2)</f>
        <v>0</v>
      </c>
      <c r="H64" s="160"/>
      <c r="I64" s="159">
        <f t="shared" ref="I64:I82" si="29">ROUND(E64*H64,2)</f>
        <v>0</v>
      </c>
      <c r="J64" s="160"/>
      <c r="K64" s="159">
        <f t="shared" ref="K64:K82" si="30">ROUND(E64*J64,2)</f>
        <v>0</v>
      </c>
      <c r="L64" s="159">
        <v>15</v>
      </c>
      <c r="M64" s="159">
        <f t="shared" ref="M64:M82" si="31">G64*(1+L64/100)</f>
        <v>0</v>
      </c>
      <c r="N64" s="158">
        <v>6.6350000000000006E-2</v>
      </c>
      <c r="O64" s="158">
        <f t="shared" ref="O64:O82" si="32">ROUND(E64*N64,2)</f>
        <v>7.0000000000000007E-2</v>
      </c>
      <c r="P64" s="158">
        <v>0</v>
      </c>
      <c r="Q64" s="158">
        <f t="shared" ref="Q64:Q82" si="33">ROUND(E64*P64,2)</f>
        <v>0</v>
      </c>
      <c r="R64" s="159"/>
      <c r="S64" s="159" t="s">
        <v>113</v>
      </c>
      <c r="T64" s="159" t="s">
        <v>113</v>
      </c>
      <c r="U64" s="159">
        <v>0.88</v>
      </c>
      <c r="V64" s="159">
        <f t="shared" ref="V64:V82" si="34">ROUND(E64*U64,2)</f>
        <v>0.88</v>
      </c>
      <c r="W64" s="159"/>
      <c r="X64" s="159" t="s">
        <v>115</v>
      </c>
      <c r="Y64" s="159" t="s">
        <v>116</v>
      </c>
      <c r="Z64" s="148"/>
      <c r="AA64" s="148"/>
      <c r="AB64" s="148"/>
      <c r="AC64" s="148"/>
      <c r="AD64" s="148"/>
      <c r="AE64" s="148"/>
      <c r="AF64" s="148"/>
      <c r="AG64" s="148" t="s">
        <v>135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6">
        <v>46</v>
      </c>
      <c r="B65" s="177" t="s">
        <v>232</v>
      </c>
      <c r="C65" s="185" t="s">
        <v>233</v>
      </c>
      <c r="D65" s="178" t="s">
        <v>171</v>
      </c>
      <c r="E65" s="179">
        <v>2</v>
      </c>
      <c r="F65" s="180"/>
      <c r="G65" s="181">
        <f t="shared" si="28"/>
        <v>0</v>
      </c>
      <c r="H65" s="160"/>
      <c r="I65" s="159">
        <f t="shared" si="29"/>
        <v>0</v>
      </c>
      <c r="J65" s="160"/>
      <c r="K65" s="159">
        <f t="shared" si="30"/>
        <v>0</v>
      </c>
      <c r="L65" s="159">
        <v>15</v>
      </c>
      <c r="M65" s="159">
        <f t="shared" si="31"/>
        <v>0</v>
      </c>
      <c r="N65" s="158">
        <v>2.3800000000000002E-3</v>
      </c>
      <c r="O65" s="158">
        <f t="shared" si="32"/>
        <v>0</v>
      </c>
      <c r="P65" s="158">
        <v>0</v>
      </c>
      <c r="Q65" s="158">
        <f t="shared" si="33"/>
        <v>0</v>
      </c>
      <c r="R65" s="159"/>
      <c r="S65" s="159" t="s">
        <v>113</v>
      </c>
      <c r="T65" s="159" t="s">
        <v>113</v>
      </c>
      <c r="U65" s="159">
        <v>0.109</v>
      </c>
      <c r="V65" s="159">
        <f t="shared" si="34"/>
        <v>0.22</v>
      </c>
      <c r="W65" s="159"/>
      <c r="X65" s="159" t="s">
        <v>115</v>
      </c>
      <c r="Y65" s="159" t="s">
        <v>116</v>
      </c>
      <c r="Z65" s="148"/>
      <c r="AA65" s="148"/>
      <c r="AB65" s="148"/>
      <c r="AC65" s="148"/>
      <c r="AD65" s="148"/>
      <c r="AE65" s="148"/>
      <c r="AF65" s="148"/>
      <c r="AG65" s="148" t="s">
        <v>135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76">
        <v>47</v>
      </c>
      <c r="B66" s="177" t="s">
        <v>234</v>
      </c>
      <c r="C66" s="185" t="s">
        <v>235</v>
      </c>
      <c r="D66" s="178" t="s">
        <v>178</v>
      </c>
      <c r="E66" s="179">
        <v>1</v>
      </c>
      <c r="F66" s="180"/>
      <c r="G66" s="181">
        <f t="shared" si="28"/>
        <v>0</v>
      </c>
      <c r="H66" s="160"/>
      <c r="I66" s="159">
        <f t="shared" si="29"/>
        <v>0</v>
      </c>
      <c r="J66" s="160"/>
      <c r="K66" s="159">
        <f t="shared" si="30"/>
        <v>0</v>
      </c>
      <c r="L66" s="159">
        <v>15</v>
      </c>
      <c r="M66" s="159">
        <f t="shared" si="31"/>
        <v>0</v>
      </c>
      <c r="N66" s="158">
        <v>4.7600000000000003E-3</v>
      </c>
      <c r="O66" s="158">
        <f t="shared" si="32"/>
        <v>0</v>
      </c>
      <c r="P66" s="158">
        <v>0</v>
      </c>
      <c r="Q66" s="158">
        <f t="shared" si="33"/>
        <v>0</v>
      </c>
      <c r="R66" s="159"/>
      <c r="S66" s="159" t="s">
        <v>113</v>
      </c>
      <c r="T66" s="159" t="s">
        <v>113</v>
      </c>
      <c r="U66" s="159">
        <v>1.93</v>
      </c>
      <c r="V66" s="159">
        <f t="shared" si="34"/>
        <v>1.93</v>
      </c>
      <c r="W66" s="159"/>
      <c r="X66" s="159" t="s">
        <v>115</v>
      </c>
      <c r="Y66" s="159" t="s">
        <v>116</v>
      </c>
      <c r="Z66" s="148"/>
      <c r="AA66" s="148"/>
      <c r="AB66" s="148"/>
      <c r="AC66" s="148"/>
      <c r="AD66" s="148"/>
      <c r="AE66" s="148"/>
      <c r="AF66" s="148"/>
      <c r="AG66" s="148" t="s">
        <v>135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6">
        <v>48</v>
      </c>
      <c r="B67" s="177" t="s">
        <v>236</v>
      </c>
      <c r="C67" s="185" t="s">
        <v>237</v>
      </c>
      <c r="D67" s="178" t="s">
        <v>178</v>
      </c>
      <c r="E67" s="179">
        <v>1</v>
      </c>
      <c r="F67" s="180"/>
      <c r="G67" s="181">
        <f t="shared" si="28"/>
        <v>0</v>
      </c>
      <c r="H67" s="160"/>
      <c r="I67" s="159">
        <f t="shared" si="29"/>
        <v>0</v>
      </c>
      <c r="J67" s="160"/>
      <c r="K67" s="159">
        <f t="shared" si="30"/>
        <v>0</v>
      </c>
      <c r="L67" s="159">
        <v>15</v>
      </c>
      <c r="M67" s="159">
        <f t="shared" si="31"/>
        <v>0</v>
      </c>
      <c r="N67" s="158">
        <v>2.1069999999999998E-2</v>
      </c>
      <c r="O67" s="158">
        <f t="shared" si="32"/>
        <v>0.02</v>
      </c>
      <c r="P67" s="158">
        <v>0</v>
      </c>
      <c r="Q67" s="158">
        <f t="shared" si="33"/>
        <v>0</v>
      </c>
      <c r="R67" s="159"/>
      <c r="S67" s="159" t="s">
        <v>113</v>
      </c>
      <c r="T67" s="159" t="s">
        <v>113</v>
      </c>
      <c r="U67" s="159">
        <v>2.1640000000000001</v>
      </c>
      <c r="V67" s="159">
        <f t="shared" si="34"/>
        <v>2.16</v>
      </c>
      <c r="W67" s="159"/>
      <c r="X67" s="159" t="s">
        <v>115</v>
      </c>
      <c r="Y67" s="159" t="s">
        <v>116</v>
      </c>
      <c r="Z67" s="148"/>
      <c r="AA67" s="148"/>
      <c r="AB67" s="148"/>
      <c r="AC67" s="148"/>
      <c r="AD67" s="148"/>
      <c r="AE67" s="148"/>
      <c r="AF67" s="148"/>
      <c r="AG67" s="148" t="s">
        <v>135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6">
        <v>49</v>
      </c>
      <c r="B68" s="177" t="s">
        <v>238</v>
      </c>
      <c r="C68" s="185" t="s">
        <v>239</v>
      </c>
      <c r="D68" s="178" t="s">
        <v>178</v>
      </c>
      <c r="E68" s="179">
        <v>2</v>
      </c>
      <c r="F68" s="180"/>
      <c r="G68" s="181">
        <f t="shared" si="28"/>
        <v>0</v>
      </c>
      <c r="H68" s="160"/>
      <c r="I68" s="159">
        <f t="shared" si="29"/>
        <v>0</v>
      </c>
      <c r="J68" s="160"/>
      <c r="K68" s="159">
        <f t="shared" si="30"/>
        <v>0</v>
      </c>
      <c r="L68" s="159">
        <v>15</v>
      </c>
      <c r="M68" s="159">
        <f t="shared" si="31"/>
        <v>0</v>
      </c>
      <c r="N68" s="158">
        <v>0</v>
      </c>
      <c r="O68" s="158">
        <f t="shared" si="32"/>
        <v>0</v>
      </c>
      <c r="P68" s="158">
        <v>0</v>
      </c>
      <c r="Q68" s="158">
        <f t="shared" si="33"/>
        <v>0</v>
      </c>
      <c r="R68" s="159"/>
      <c r="S68" s="159" t="s">
        <v>113</v>
      </c>
      <c r="T68" s="159" t="s">
        <v>113</v>
      </c>
      <c r="U68" s="159">
        <v>0.28100000000000003</v>
      </c>
      <c r="V68" s="159">
        <f t="shared" si="34"/>
        <v>0.56000000000000005</v>
      </c>
      <c r="W68" s="159"/>
      <c r="X68" s="159" t="s">
        <v>115</v>
      </c>
      <c r="Y68" s="159" t="s">
        <v>116</v>
      </c>
      <c r="Z68" s="148"/>
      <c r="AA68" s="148"/>
      <c r="AB68" s="148"/>
      <c r="AC68" s="148"/>
      <c r="AD68" s="148"/>
      <c r="AE68" s="148"/>
      <c r="AF68" s="148"/>
      <c r="AG68" s="148" t="s">
        <v>128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76">
        <v>50</v>
      </c>
      <c r="B69" s="177" t="s">
        <v>240</v>
      </c>
      <c r="C69" s="185" t="s">
        <v>241</v>
      </c>
      <c r="D69" s="178" t="s">
        <v>178</v>
      </c>
      <c r="E69" s="179">
        <v>1</v>
      </c>
      <c r="F69" s="180"/>
      <c r="G69" s="181">
        <f t="shared" si="28"/>
        <v>0</v>
      </c>
      <c r="H69" s="160"/>
      <c r="I69" s="159">
        <f t="shared" si="29"/>
        <v>0</v>
      </c>
      <c r="J69" s="160"/>
      <c r="K69" s="159">
        <f t="shared" si="30"/>
        <v>0</v>
      </c>
      <c r="L69" s="159">
        <v>15</v>
      </c>
      <c r="M69" s="159">
        <f t="shared" si="31"/>
        <v>0</v>
      </c>
      <c r="N69" s="158">
        <v>3.0000000000000001E-5</v>
      </c>
      <c r="O69" s="158">
        <f t="shared" si="32"/>
        <v>0</v>
      </c>
      <c r="P69" s="158">
        <v>0</v>
      </c>
      <c r="Q69" s="158">
        <f t="shared" si="33"/>
        <v>0</v>
      </c>
      <c r="R69" s="159"/>
      <c r="S69" s="159" t="s">
        <v>131</v>
      </c>
      <c r="T69" s="159" t="s">
        <v>114</v>
      </c>
      <c r="U69" s="159">
        <v>0</v>
      </c>
      <c r="V69" s="159">
        <f t="shared" si="34"/>
        <v>0</v>
      </c>
      <c r="W69" s="159"/>
      <c r="X69" s="159" t="s">
        <v>115</v>
      </c>
      <c r="Y69" s="159" t="s">
        <v>116</v>
      </c>
      <c r="Z69" s="148"/>
      <c r="AA69" s="148"/>
      <c r="AB69" s="148"/>
      <c r="AC69" s="148"/>
      <c r="AD69" s="148"/>
      <c r="AE69" s="148"/>
      <c r="AF69" s="148"/>
      <c r="AG69" s="148" t="s">
        <v>242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76">
        <v>51</v>
      </c>
      <c r="B70" s="177" t="s">
        <v>243</v>
      </c>
      <c r="C70" s="185" t="s">
        <v>244</v>
      </c>
      <c r="D70" s="178" t="s">
        <v>178</v>
      </c>
      <c r="E70" s="179">
        <v>1</v>
      </c>
      <c r="F70" s="180"/>
      <c r="G70" s="181">
        <f t="shared" si="28"/>
        <v>0</v>
      </c>
      <c r="H70" s="160"/>
      <c r="I70" s="159">
        <f t="shared" si="29"/>
        <v>0</v>
      </c>
      <c r="J70" s="160"/>
      <c r="K70" s="159">
        <f t="shared" si="30"/>
        <v>0</v>
      </c>
      <c r="L70" s="159">
        <v>15</v>
      </c>
      <c r="M70" s="159">
        <f t="shared" si="31"/>
        <v>0</v>
      </c>
      <c r="N70" s="158">
        <v>2.571E-2</v>
      </c>
      <c r="O70" s="158">
        <f t="shared" si="32"/>
        <v>0.03</v>
      </c>
      <c r="P70" s="158">
        <v>0</v>
      </c>
      <c r="Q70" s="158">
        <f t="shared" si="33"/>
        <v>0</v>
      </c>
      <c r="R70" s="159"/>
      <c r="S70" s="159" t="s">
        <v>131</v>
      </c>
      <c r="T70" s="159" t="s">
        <v>114</v>
      </c>
      <c r="U70" s="159">
        <v>1.7150000000000001</v>
      </c>
      <c r="V70" s="159">
        <f t="shared" si="34"/>
        <v>1.72</v>
      </c>
      <c r="W70" s="159"/>
      <c r="X70" s="159" t="s">
        <v>115</v>
      </c>
      <c r="Y70" s="159" t="s">
        <v>116</v>
      </c>
      <c r="Z70" s="148"/>
      <c r="AA70" s="148"/>
      <c r="AB70" s="148"/>
      <c r="AC70" s="148"/>
      <c r="AD70" s="148"/>
      <c r="AE70" s="148"/>
      <c r="AF70" s="148"/>
      <c r="AG70" s="148" t="s">
        <v>135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1" x14ac:dyDescent="0.2">
      <c r="A71" s="176">
        <v>52</v>
      </c>
      <c r="B71" s="177" t="s">
        <v>245</v>
      </c>
      <c r="C71" s="185" t="s">
        <v>246</v>
      </c>
      <c r="D71" s="178" t="s">
        <v>178</v>
      </c>
      <c r="E71" s="179">
        <v>2</v>
      </c>
      <c r="F71" s="180"/>
      <c r="G71" s="181">
        <f t="shared" si="28"/>
        <v>0</v>
      </c>
      <c r="H71" s="160"/>
      <c r="I71" s="159">
        <f t="shared" si="29"/>
        <v>0</v>
      </c>
      <c r="J71" s="160"/>
      <c r="K71" s="159">
        <f t="shared" si="30"/>
        <v>0</v>
      </c>
      <c r="L71" s="159">
        <v>15</v>
      </c>
      <c r="M71" s="159">
        <f t="shared" si="31"/>
        <v>0</v>
      </c>
      <c r="N71" s="158">
        <v>0</v>
      </c>
      <c r="O71" s="158">
        <f t="shared" si="32"/>
        <v>0</v>
      </c>
      <c r="P71" s="158">
        <v>0</v>
      </c>
      <c r="Q71" s="158">
        <f t="shared" si="33"/>
        <v>0</v>
      </c>
      <c r="R71" s="159"/>
      <c r="S71" s="159" t="s">
        <v>131</v>
      </c>
      <c r="T71" s="159" t="s">
        <v>114</v>
      </c>
      <c r="U71" s="159">
        <v>0.28100000000000003</v>
      </c>
      <c r="V71" s="159">
        <f t="shared" si="34"/>
        <v>0.56000000000000005</v>
      </c>
      <c r="W71" s="159"/>
      <c r="X71" s="159" t="s">
        <v>115</v>
      </c>
      <c r="Y71" s="159" t="s">
        <v>116</v>
      </c>
      <c r="Z71" s="148"/>
      <c r="AA71" s="148"/>
      <c r="AB71" s="148"/>
      <c r="AC71" s="148"/>
      <c r="AD71" s="148"/>
      <c r="AE71" s="148"/>
      <c r="AF71" s="148"/>
      <c r="AG71" s="148" t="s">
        <v>135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ht="22.5" outlineLevel="1" x14ac:dyDescent="0.2">
      <c r="A72" s="176">
        <v>53</v>
      </c>
      <c r="B72" s="177" t="s">
        <v>247</v>
      </c>
      <c r="C72" s="185" t="s">
        <v>248</v>
      </c>
      <c r="D72" s="178" t="s">
        <v>171</v>
      </c>
      <c r="E72" s="179">
        <v>1</v>
      </c>
      <c r="F72" s="180"/>
      <c r="G72" s="181">
        <f t="shared" si="28"/>
        <v>0</v>
      </c>
      <c r="H72" s="160"/>
      <c r="I72" s="159">
        <f t="shared" si="29"/>
        <v>0</v>
      </c>
      <c r="J72" s="160"/>
      <c r="K72" s="159">
        <f t="shared" si="30"/>
        <v>0</v>
      </c>
      <c r="L72" s="159">
        <v>15</v>
      </c>
      <c r="M72" s="159">
        <f t="shared" si="31"/>
        <v>0</v>
      </c>
      <c r="N72" s="158">
        <v>1.9000000000000001E-4</v>
      </c>
      <c r="O72" s="158">
        <f t="shared" si="32"/>
        <v>0</v>
      </c>
      <c r="P72" s="158">
        <v>0</v>
      </c>
      <c r="Q72" s="158">
        <f t="shared" si="33"/>
        <v>0</v>
      </c>
      <c r="R72" s="159"/>
      <c r="S72" s="159" t="s">
        <v>131</v>
      </c>
      <c r="T72" s="159" t="s">
        <v>114</v>
      </c>
      <c r="U72" s="159">
        <v>0</v>
      </c>
      <c r="V72" s="159">
        <f t="shared" si="34"/>
        <v>0</v>
      </c>
      <c r="W72" s="159"/>
      <c r="X72" s="159" t="s">
        <v>200</v>
      </c>
      <c r="Y72" s="159" t="s">
        <v>116</v>
      </c>
      <c r="Z72" s="148"/>
      <c r="AA72" s="148"/>
      <c r="AB72" s="148"/>
      <c r="AC72" s="148"/>
      <c r="AD72" s="148"/>
      <c r="AE72" s="148"/>
      <c r="AF72" s="148"/>
      <c r="AG72" s="148" t="s">
        <v>201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ht="22.5" outlineLevel="1" x14ac:dyDescent="0.2">
      <c r="A73" s="176">
        <v>54</v>
      </c>
      <c r="B73" s="177" t="s">
        <v>249</v>
      </c>
      <c r="C73" s="185" t="s">
        <v>250</v>
      </c>
      <c r="D73" s="178" t="s">
        <v>171</v>
      </c>
      <c r="E73" s="179">
        <v>1</v>
      </c>
      <c r="F73" s="180"/>
      <c r="G73" s="181">
        <f t="shared" si="28"/>
        <v>0</v>
      </c>
      <c r="H73" s="160"/>
      <c r="I73" s="159">
        <f t="shared" si="29"/>
        <v>0</v>
      </c>
      <c r="J73" s="160"/>
      <c r="K73" s="159">
        <f t="shared" si="30"/>
        <v>0</v>
      </c>
      <c r="L73" s="159">
        <v>15</v>
      </c>
      <c r="M73" s="159">
        <f t="shared" si="31"/>
        <v>0</v>
      </c>
      <c r="N73" s="158">
        <v>0</v>
      </c>
      <c r="O73" s="158">
        <f t="shared" si="32"/>
        <v>0</v>
      </c>
      <c r="P73" s="158">
        <v>0</v>
      </c>
      <c r="Q73" s="158">
        <f t="shared" si="33"/>
        <v>0</v>
      </c>
      <c r="R73" s="159"/>
      <c r="S73" s="159" t="s">
        <v>131</v>
      </c>
      <c r="T73" s="159" t="s">
        <v>114</v>
      </c>
      <c r="U73" s="159">
        <v>0</v>
      </c>
      <c r="V73" s="159">
        <f t="shared" si="34"/>
        <v>0</v>
      </c>
      <c r="W73" s="159"/>
      <c r="X73" s="159" t="s">
        <v>200</v>
      </c>
      <c r="Y73" s="159" t="s">
        <v>116</v>
      </c>
      <c r="Z73" s="148"/>
      <c r="AA73" s="148"/>
      <c r="AB73" s="148"/>
      <c r="AC73" s="148"/>
      <c r="AD73" s="148"/>
      <c r="AE73" s="148"/>
      <c r="AF73" s="148"/>
      <c r="AG73" s="148" t="s">
        <v>201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1" x14ac:dyDescent="0.2">
      <c r="A74" s="176">
        <v>55</v>
      </c>
      <c r="B74" s="177" t="s">
        <v>251</v>
      </c>
      <c r="C74" s="185" t="s">
        <v>252</v>
      </c>
      <c r="D74" s="178" t="s">
        <v>171</v>
      </c>
      <c r="E74" s="179">
        <v>1</v>
      </c>
      <c r="F74" s="180"/>
      <c r="G74" s="181">
        <f t="shared" si="28"/>
        <v>0</v>
      </c>
      <c r="H74" s="160"/>
      <c r="I74" s="159">
        <f t="shared" si="29"/>
        <v>0</v>
      </c>
      <c r="J74" s="160"/>
      <c r="K74" s="159">
        <f t="shared" si="30"/>
        <v>0</v>
      </c>
      <c r="L74" s="159">
        <v>15</v>
      </c>
      <c r="M74" s="159">
        <f t="shared" si="31"/>
        <v>0</v>
      </c>
      <c r="N74" s="158">
        <v>0</v>
      </c>
      <c r="O74" s="158">
        <f t="shared" si="32"/>
        <v>0</v>
      </c>
      <c r="P74" s="158">
        <v>0</v>
      </c>
      <c r="Q74" s="158">
        <f t="shared" si="33"/>
        <v>0</v>
      </c>
      <c r="R74" s="159"/>
      <c r="S74" s="159" t="s">
        <v>131</v>
      </c>
      <c r="T74" s="159" t="s">
        <v>114</v>
      </c>
      <c r="U74" s="159">
        <v>0</v>
      </c>
      <c r="V74" s="159">
        <f t="shared" si="34"/>
        <v>0</v>
      </c>
      <c r="W74" s="159"/>
      <c r="X74" s="159" t="s">
        <v>200</v>
      </c>
      <c r="Y74" s="159" t="s">
        <v>116</v>
      </c>
      <c r="Z74" s="148"/>
      <c r="AA74" s="148"/>
      <c r="AB74" s="148"/>
      <c r="AC74" s="148"/>
      <c r="AD74" s="148"/>
      <c r="AE74" s="148"/>
      <c r="AF74" s="148"/>
      <c r="AG74" s="148" t="s">
        <v>201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76">
        <v>56</v>
      </c>
      <c r="B75" s="177" t="s">
        <v>253</v>
      </c>
      <c r="C75" s="185" t="s">
        <v>254</v>
      </c>
      <c r="D75" s="178" t="s">
        <v>171</v>
      </c>
      <c r="E75" s="179">
        <v>1</v>
      </c>
      <c r="F75" s="180"/>
      <c r="G75" s="181">
        <f t="shared" si="28"/>
        <v>0</v>
      </c>
      <c r="H75" s="160"/>
      <c r="I75" s="159">
        <f t="shared" si="29"/>
        <v>0</v>
      </c>
      <c r="J75" s="160"/>
      <c r="K75" s="159">
        <f t="shared" si="30"/>
        <v>0</v>
      </c>
      <c r="L75" s="159">
        <v>15</v>
      </c>
      <c r="M75" s="159">
        <f t="shared" si="31"/>
        <v>0</v>
      </c>
      <c r="N75" s="158">
        <v>0</v>
      </c>
      <c r="O75" s="158">
        <f t="shared" si="32"/>
        <v>0</v>
      </c>
      <c r="P75" s="158">
        <v>0</v>
      </c>
      <c r="Q75" s="158">
        <f t="shared" si="33"/>
        <v>0</v>
      </c>
      <c r="R75" s="159"/>
      <c r="S75" s="159" t="s">
        <v>131</v>
      </c>
      <c r="T75" s="159" t="s">
        <v>114</v>
      </c>
      <c r="U75" s="159">
        <v>0</v>
      </c>
      <c r="V75" s="159">
        <f t="shared" si="34"/>
        <v>0</v>
      </c>
      <c r="W75" s="159"/>
      <c r="X75" s="159" t="s">
        <v>200</v>
      </c>
      <c r="Y75" s="159" t="s">
        <v>116</v>
      </c>
      <c r="Z75" s="148"/>
      <c r="AA75" s="148"/>
      <c r="AB75" s="148"/>
      <c r="AC75" s="148"/>
      <c r="AD75" s="148"/>
      <c r="AE75" s="148"/>
      <c r="AF75" s="148"/>
      <c r="AG75" s="148" t="s">
        <v>201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ht="22.5" outlineLevel="1" x14ac:dyDescent="0.2">
      <c r="A76" s="176">
        <v>57</v>
      </c>
      <c r="B76" s="177" t="s">
        <v>255</v>
      </c>
      <c r="C76" s="185" t="s">
        <v>256</v>
      </c>
      <c r="D76" s="178" t="s">
        <v>171</v>
      </c>
      <c r="E76" s="179">
        <v>1</v>
      </c>
      <c r="F76" s="180"/>
      <c r="G76" s="181">
        <f t="shared" si="28"/>
        <v>0</v>
      </c>
      <c r="H76" s="160"/>
      <c r="I76" s="159">
        <f t="shared" si="29"/>
        <v>0</v>
      </c>
      <c r="J76" s="160"/>
      <c r="K76" s="159">
        <f t="shared" si="30"/>
        <v>0</v>
      </c>
      <c r="L76" s="159">
        <v>15</v>
      </c>
      <c r="M76" s="159">
        <f t="shared" si="31"/>
        <v>0</v>
      </c>
      <c r="N76" s="158">
        <v>0.01</v>
      </c>
      <c r="O76" s="158">
        <f t="shared" si="32"/>
        <v>0.01</v>
      </c>
      <c r="P76" s="158">
        <v>0</v>
      </c>
      <c r="Q76" s="158">
        <f t="shared" si="33"/>
        <v>0</v>
      </c>
      <c r="R76" s="159"/>
      <c r="S76" s="159" t="s">
        <v>131</v>
      </c>
      <c r="T76" s="159" t="s">
        <v>114</v>
      </c>
      <c r="U76" s="159">
        <v>0</v>
      </c>
      <c r="V76" s="159">
        <f t="shared" si="34"/>
        <v>0</v>
      </c>
      <c r="W76" s="159"/>
      <c r="X76" s="159" t="s">
        <v>140</v>
      </c>
      <c r="Y76" s="159" t="s">
        <v>116</v>
      </c>
      <c r="Z76" s="148"/>
      <c r="AA76" s="148"/>
      <c r="AB76" s="148"/>
      <c r="AC76" s="148"/>
      <c r="AD76" s="148"/>
      <c r="AE76" s="148"/>
      <c r="AF76" s="148"/>
      <c r="AG76" s="148" t="s">
        <v>141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22.5" outlineLevel="1" x14ac:dyDescent="0.2">
      <c r="A77" s="176">
        <v>58</v>
      </c>
      <c r="B77" s="177" t="s">
        <v>257</v>
      </c>
      <c r="C77" s="185" t="s">
        <v>258</v>
      </c>
      <c r="D77" s="178" t="s">
        <v>178</v>
      </c>
      <c r="E77" s="179">
        <v>1</v>
      </c>
      <c r="F77" s="180"/>
      <c r="G77" s="181">
        <f t="shared" si="28"/>
        <v>0</v>
      </c>
      <c r="H77" s="160"/>
      <c r="I77" s="159">
        <f t="shared" si="29"/>
        <v>0</v>
      </c>
      <c r="J77" s="160"/>
      <c r="K77" s="159">
        <f t="shared" si="30"/>
        <v>0</v>
      </c>
      <c r="L77" s="159">
        <v>15</v>
      </c>
      <c r="M77" s="159">
        <f t="shared" si="31"/>
        <v>0</v>
      </c>
      <c r="N77" s="158">
        <v>0</v>
      </c>
      <c r="O77" s="158">
        <f t="shared" si="32"/>
        <v>0</v>
      </c>
      <c r="P77" s="158">
        <v>0</v>
      </c>
      <c r="Q77" s="158">
        <f t="shared" si="33"/>
        <v>0</v>
      </c>
      <c r="R77" s="159"/>
      <c r="S77" s="159" t="s">
        <v>131</v>
      </c>
      <c r="T77" s="159" t="s">
        <v>114</v>
      </c>
      <c r="U77" s="159">
        <v>0</v>
      </c>
      <c r="V77" s="159">
        <f t="shared" si="34"/>
        <v>0</v>
      </c>
      <c r="W77" s="159"/>
      <c r="X77" s="159" t="s">
        <v>140</v>
      </c>
      <c r="Y77" s="159" t="s">
        <v>116</v>
      </c>
      <c r="Z77" s="148"/>
      <c r="AA77" s="148"/>
      <c r="AB77" s="148"/>
      <c r="AC77" s="148"/>
      <c r="AD77" s="148"/>
      <c r="AE77" s="148"/>
      <c r="AF77" s="148"/>
      <c r="AG77" s="148" t="s">
        <v>146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ht="22.5" outlineLevel="1" x14ac:dyDescent="0.2">
      <c r="A78" s="176">
        <v>59</v>
      </c>
      <c r="B78" s="177" t="s">
        <v>259</v>
      </c>
      <c r="C78" s="185" t="s">
        <v>260</v>
      </c>
      <c r="D78" s="178" t="s">
        <v>171</v>
      </c>
      <c r="E78" s="179">
        <v>1</v>
      </c>
      <c r="F78" s="180"/>
      <c r="G78" s="181">
        <f t="shared" si="28"/>
        <v>0</v>
      </c>
      <c r="H78" s="160"/>
      <c r="I78" s="159">
        <f t="shared" si="29"/>
        <v>0</v>
      </c>
      <c r="J78" s="160"/>
      <c r="K78" s="159">
        <f t="shared" si="30"/>
        <v>0</v>
      </c>
      <c r="L78" s="159">
        <v>15</v>
      </c>
      <c r="M78" s="159">
        <f t="shared" si="31"/>
        <v>0</v>
      </c>
      <c r="N78" s="158">
        <v>5.4000000000000003E-3</v>
      </c>
      <c r="O78" s="158">
        <f t="shared" si="32"/>
        <v>0.01</v>
      </c>
      <c r="P78" s="158">
        <v>0</v>
      </c>
      <c r="Q78" s="158">
        <f t="shared" si="33"/>
        <v>0</v>
      </c>
      <c r="R78" s="159"/>
      <c r="S78" s="159" t="s">
        <v>131</v>
      </c>
      <c r="T78" s="159" t="s">
        <v>114</v>
      </c>
      <c r="U78" s="159">
        <v>0</v>
      </c>
      <c r="V78" s="159">
        <f t="shared" si="34"/>
        <v>0</v>
      </c>
      <c r="W78" s="159"/>
      <c r="X78" s="159" t="s">
        <v>140</v>
      </c>
      <c r="Y78" s="159" t="s">
        <v>116</v>
      </c>
      <c r="Z78" s="148"/>
      <c r="AA78" s="148"/>
      <c r="AB78" s="148"/>
      <c r="AC78" s="148"/>
      <c r="AD78" s="148"/>
      <c r="AE78" s="148"/>
      <c r="AF78" s="148"/>
      <c r="AG78" s="148" t="s">
        <v>141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ht="22.5" outlineLevel="1" x14ac:dyDescent="0.2">
      <c r="A79" s="176">
        <v>60</v>
      </c>
      <c r="B79" s="177" t="s">
        <v>261</v>
      </c>
      <c r="C79" s="185" t="s">
        <v>262</v>
      </c>
      <c r="D79" s="178" t="s">
        <v>171</v>
      </c>
      <c r="E79" s="179">
        <v>1</v>
      </c>
      <c r="F79" s="180"/>
      <c r="G79" s="181">
        <f t="shared" si="28"/>
        <v>0</v>
      </c>
      <c r="H79" s="160"/>
      <c r="I79" s="159">
        <f t="shared" si="29"/>
        <v>0</v>
      </c>
      <c r="J79" s="160"/>
      <c r="K79" s="159">
        <f t="shared" si="30"/>
        <v>0</v>
      </c>
      <c r="L79" s="159">
        <v>15</v>
      </c>
      <c r="M79" s="159">
        <f t="shared" si="31"/>
        <v>0</v>
      </c>
      <c r="N79" s="158">
        <v>5.4000000000000003E-3</v>
      </c>
      <c r="O79" s="158">
        <f t="shared" si="32"/>
        <v>0.01</v>
      </c>
      <c r="P79" s="158">
        <v>0</v>
      </c>
      <c r="Q79" s="158">
        <f t="shared" si="33"/>
        <v>0</v>
      </c>
      <c r="R79" s="159"/>
      <c r="S79" s="159" t="s">
        <v>131</v>
      </c>
      <c r="T79" s="159" t="s">
        <v>114</v>
      </c>
      <c r="U79" s="159">
        <v>0</v>
      </c>
      <c r="V79" s="159">
        <f t="shared" si="34"/>
        <v>0</v>
      </c>
      <c r="W79" s="159"/>
      <c r="X79" s="159" t="s">
        <v>140</v>
      </c>
      <c r="Y79" s="159" t="s">
        <v>116</v>
      </c>
      <c r="Z79" s="148"/>
      <c r="AA79" s="148"/>
      <c r="AB79" s="148"/>
      <c r="AC79" s="148"/>
      <c r="AD79" s="148"/>
      <c r="AE79" s="148"/>
      <c r="AF79" s="148"/>
      <c r="AG79" s="148" t="s">
        <v>141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2.5" outlineLevel="1" x14ac:dyDescent="0.2">
      <c r="A80" s="176">
        <v>61</v>
      </c>
      <c r="B80" s="177" t="s">
        <v>263</v>
      </c>
      <c r="C80" s="185" t="s">
        <v>264</v>
      </c>
      <c r="D80" s="178" t="s">
        <v>171</v>
      </c>
      <c r="E80" s="179">
        <v>2</v>
      </c>
      <c r="F80" s="180"/>
      <c r="G80" s="181">
        <f t="shared" si="28"/>
        <v>0</v>
      </c>
      <c r="H80" s="160"/>
      <c r="I80" s="159">
        <f t="shared" si="29"/>
        <v>0</v>
      </c>
      <c r="J80" s="160"/>
      <c r="K80" s="159">
        <f t="shared" si="30"/>
        <v>0</v>
      </c>
      <c r="L80" s="159">
        <v>15</v>
      </c>
      <c r="M80" s="159">
        <f t="shared" si="31"/>
        <v>0</v>
      </c>
      <c r="N80" s="158">
        <v>5.4000000000000003E-3</v>
      </c>
      <c r="O80" s="158">
        <f t="shared" si="32"/>
        <v>0.01</v>
      </c>
      <c r="P80" s="158">
        <v>0</v>
      </c>
      <c r="Q80" s="158">
        <f t="shared" si="33"/>
        <v>0</v>
      </c>
      <c r="R80" s="159"/>
      <c r="S80" s="159" t="s">
        <v>131</v>
      </c>
      <c r="T80" s="159" t="s">
        <v>114</v>
      </c>
      <c r="U80" s="159">
        <v>0</v>
      </c>
      <c r="V80" s="159">
        <f t="shared" si="34"/>
        <v>0</v>
      </c>
      <c r="W80" s="159"/>
      <c r="X80" s="159" t="s">
        <v>140</v>
      </c>
      <c r="Y80" s="159" t="s">
        <v>116</v>
      </c>
      <c r="Z80" s="148"/>
      <c r="AA80" s="148"/>
      <c r="AB80" s="148"/>
      <c r="AC80" s="148"/>
      <c r="AD80" s="148"/>
      <c r="AE80" s="148"/>
      <c r="AF80" s="148"/>
      <c r="AG80" s="148" t="s">
        <v>141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outlineLevel="1" x14ac:dyDescent="0.2">
      <c r="A81" s="170">
        <v>62</v>
      </c>
      <c r="B81" s="171" t="s">
        <v>265</v>
      </c>
      <c r="C81" s="186" t="s">
        <v>266</v>
      </c>
      <c r="D81" s="172" t="s">
        <v>178</v>
      </c>
      <c r="E81" s="173">
        <v>1</v>
      </c>
      <c r="F81" s="174"/>
      <c r="G81" s="175">
        <f t="shared" si="28"/>
        <v>0</v>
      </c>
      <c r="H81" s="160"/>
      <c r="I81" s="159">
        <f t="shared" si="29"/>
        <v>0</v>
      </c>
      <c r="J81" s="160"/>
      <c r="K81" s="159">
        <f t="shared" si="30"/>
        <v>0</v>
      </c>
      <c r="L81" s="159">
        <v>15</v>
      </c>
      <c r="M81" s="159">
        <f t="shared" si="31"/>
        <v>0</v>
      </c>
      <c r="N81" s="158">
        <v>0</v>
      </c>
      <c r="O81" s="158">
        <f t="shared" si="32"/>
        <v>0</v>
      </c>
      <c r="P81" s="158">
        <v>0</v>
      </c>
      <c r="Q81" s="158">
        <f t="shared" si="33"/>
        <v>0</v>
      </c>
      <c r="R81" s="159"/>
      <c r="S81" s="159" t="s">
        <v>131</v>
      </c>
      <c r="T81" s="159" t="s">
        <v>114</v>
      </c>
      <c r="U81" s="159">
        <v>0</v>
      </c>
      <c r="V81" s="159">
        <f t="shared" si="34"/>
        <v>0</v>
      </c>
      <c r="W81" s="159"/>
      <c r="X81" s="159" t="s">
        <v>140</v>
      </c>
      <c r="Y81" s="159" t="s">
        <v>116</v>
      </c>
      <c r="Z81" s="148"/>
      <c r="AA81" s="148"/>
      <c r="AB81" s="148"/>
      <c r="AC81" s="148"/>
      <c r="AD81" s="148"/>
      <c r="AE81" s="148"/>
      <c r="AF81" s="148"/>
      <c r="AG81" s="148" t="s">
        <v>146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55">
        <v>63</v>
      </c>
      <c r="B82" s="156" t="s">
        <v>267</v>
      </c>
      <c r="C82" s="187" t="s">
        <v>268</v>
      </c>
      <c r="D82" s="157" t="s">
        <v>0</v>
      </c>
      <c r="E82" s="182"/>
      <c r="F82" s="160"/>
      <c r="G82" s="159">
        <f t="shared" si="28"/>
        <v>0</v>
      </c>
      <c r="H82" s="160"/>
      <c r="I82" s="159">
        <f t="shared" si="29"/>
        <v>0</v>
      </c>
      <c r="J82" s="160"/>
      <c r="K82" s="159">
        <f t="shared" si="30"/>
        <v>0</v>
      </c>
      <c r="L82" s="159">
        <v>15</v>
      </c>
      <c r="M82" s="159">
        <f t="shared" si="31"/>
        <v>0</v>
      </c>
      <c r="N82" s="158">
        <v>0</v>
      </c>
      <c r="O82" s="158">
        <f t="shared" si="32"/>
        <v>0</v>
      </c>
      <c r="P82" s="158">
        <v>0</v>
      </c>
      <c r="Q82" s="158">
        <f t="shared" si="33"/>
        <v>0</v>
      </c>
      <c r="R82" s="159"/>
      <c r="S82" s="159" t="s">
        <v>113</v>
      </c>
      <c r="T82" s="159" t="s">
        <v>113</v>
      </c>
      <c r="U82" s="159">
        <v>0</v>
      </c>
      <c r="V82" s="159">
        <f t="shared" si="34"/>
        <v>0</v>
      </c>
      <c r="W82" s="159"/>
      <c r="X82" s="159" t="s">
        <v>152</v>
      </c>
      <c r="Y82" s="159" t="s">
        <v>116</v>
      </c>
      <c r="Z82" s="148"/>
      <c r="AA82" s="148"/>
      <c r="AB82" s="148"/>
      <c r="AC82" s="148"/>
      <c r="AD82" s="148"/>
      <c r="AE82" s="148"/>
      <c r="AF82" s="148"/>
      <c r="AG82" s="148" t="s">
        <v>153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x14ac:dyDescent="0.2">
      <c r="A83" s="163" t="s">
        <v>108</v>
      </c>
      <c r="B83" s="164" t="s">
        <v>72</v>
      </c>
      <c r="C83" s="184" t="s">
        <v>73</v>
      </c>
      <c r="D83" s="165"/>
      <c r="E83" s="166"/>
      <c r="F83" s="167"/>
      <c r="G83" s="168">
        <f>SUMIF(AG84:AG95,"&lt;&gt;NOR",G84:G95)</f>
        <v>0</v>
      </c>
      <c r="H83" s="162"/>
      <c r="I83" s="162">
        <f>SUM(I84:I95)</f>
        <v>0</v>
      </c>
      <c r="J83" s="162"/>
      <c r="K83" s="162">
        <f>SUM(K84:K95)</f>
        <v>0</v>
      </c>
      <c r="L83" s="162"/>
      <c r="M83" s="162">
        <f>SUM(M84:M95)</f>
        <v>0</v>
      </c>
      <c r="N83" s="161"/>
      <c r="O83" s="161">
        <f>SUM(O84:O95)</f>
        <v>0.70000000000000007</v>
      </c>
      <c r="P83" s="161"/>
      <c r="Q83" s="161">
        <f>SUM(Q84:Q95)</f>
        <v>0</v>
      </c>
      <c r="R83" s="162"/>
      <c r="S83" s="162"/>
      <c r="T83" s="162"/>
      <c r="U83" s="162"/>
      <c r="V83" s="162">
        <f>SUM(V84:V95)</f>
        <v>63.330000000000005</v>
      </c>
      <c r="W83" s="162"/>
      <c r="X83" s="162"/>
      <c r="Y83" s="162"/>
      <c r="AG83" t="s">
        <v>109</v>
      </c>
    </row>
    <row r="84" spans="1:60" outlineLevel="1" x14ac:dyDescent="0.2">
      <c r="A84" s="170">
        <v>64</v>
      </c>
      <c r="B84" s="171" t="s">
        <v>269</v>
      </c>
      <c r="C84" s="212" t="s">
        <v>270</v>
      </c>
      <c r="D84" s="172" t="s">
        <v>134</v>
      </c>
      <c r="E84" s="173">
        <v>6</v>
      </c>
      <c r="F84" s="174"/>
      <c r="G84" s="175">
        <f>ROUND(E84*F84,2)</f>
        <v>0</v>
      </c>
      <c r="H84" s="160"/>
      <c r="I84" s="159">
        <f>ROUND(E84*H84,2)</f>
        <v>0</v>
      </c>
      <c r="J84" s="160"/>
      <c r="K84" s="159">
        <f>ROUND(E84*J84,2)</f>
        <v>0</v>
      </c>
      <c r="L84" s="159">
        <v>15</v>
      </c>
      <c r="M84" s="159">
        <f>G84*(1+L84/100)</f>
        <v>0</v>
      </c>
      <c r="N84" s="158">
        <v>7.0400000000000003E-3</v>
      </c>
      <c r="O84" s="158">
        <f>ROUND(E84*N84,2)</f>
        <v>0.04</v>
      </c>
      <c r="P84" s="158">
        <v>0</v>
      </c>
      <c r="Q84" s="158">
        <f>ROUND(E84*P84,2)</f>
        <v>0</v>
      </c>
      <c r="R84" s="159"/>
      <c r="S84" s="159" t="s">
        <v>113</v>
      </c>
      <c r="T84" s="159" t="s">
        <v>113</v>
      </c>
      <c r="U84" s="159">
        <v>0.56499999999999995</v>
      </c>
      <c r="V84" s="159">
        <f>ROUND(E84*U84,2)</f>
        <v>3.39</v>
      </c>
      <c r="W84" s="159"/>
      <c r="X84" s="159" t="s">
        <v>115</v>
      </c>
      <c r="Y84" s="159" t="s">
        <v>116</v>
      </c>
      <c r="Z84" s="148"/>
      <c r="AA84" s="148"/>
      <c r="AB84" s="148"/>
      <c r="AC84" s="148"/>
      <c r="AD84" s="148"/>
      <c r="AE84" s="148"/>
      <c r="AF84" s="148"/>
      <c r="AG84" s="148" t="s">
        <v>135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194" t="s">
        <v>166</v>
      </c>
      <c r="D85" s="194"/>
      <c r="E85" s="194"/>
      <c r="F85" s="194"/>
      <c r="G85" s="194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157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1" x14ac:dyDescent="0.2">
      <c r="A86" s="170">
        <v>65</v>
      </c>
      <c r="B86" s="171" t="s">
        <v>271</v>
      </c>
      <c r="C86" s="186" t="s">
        <v>272</v>
      </c>
      <c r="D86" s="172" t="s">
        <v>134</v>
      </c>
      <c r="E86" s="173">
        <v>12</v>
      </c>
      <c r="F86" s="174"/>
      <c r="G86" s="175">
        <f>ROUND(E86*F86,2)</f>
        <v>0</v>
      </c>
      <c r="H86" s="160"/>
      <c r="I86" s="159">
        <f>ROUND(E86*H86,2)</f>
        <v>0</v>
      </c>
      <c r="J86" s="160"/>
      <c r="K86" s="159">
        <f>ROUND(E86*J86,2)</f>
        <v>0</v>
      </c>
      <c r="L86" s="159">
        <v>15</v>
      </c>
      <c r="M86" s="159">
        <f>G86*(1+L86/100)</f>
        <v>0</v>
      </c>
      <c r="N86" s="158">
        <v>7.8499999999999993E-3</v>
      </c>
      <c r="O86" s="158">
        <f>ROUND(E86*N86,2)</f>
        <v>0.09</v>
      </c>
      <c r="P86" s="158">
        <v>0</v>
      </c>
      <c r="Q86" s="158">
        <f>ROUND(E86*P86,2)</f>
        <v>0</v>
      </c>
      <c r="R86" s="159"/>
      <c r="S86" s="159" t="s">
        <v>113</v>
      </c>
      <c r="T86" s="159" t="s">
        <v>113</v>
      </c>
      <c r="U86" s="159">
        <v>0.7</v>
      </c>
      <c r="V86" s="159">
        <f>ROUND(E86*U86,2)</f>
        <v>8.4</v>
      </c>
      <c r="W86" s="159"/>
      <c r="X86" s="159" t="s">
        <v>115</v>
      </c>
      <c r="Y86" s="159" t="s">
        <v>116</v>
      </c>
      <c r="Z86" s="148"/>
      <c r="AA86" s="148"/>
      <c r="AB86" s="148"/>
      <c r="AC86" s="148"/>
      <c r="AD86" s="148"/>
      <c r="AE86" s="148"/>
      <c r="AF86" s="148"/>
      <c r="AG86" s="148" t="s">
        <v>135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94" t="s">
        <v>166</v>
      </c>
      <c r="D87" s="194"/>
      <c r="E87" s="194"/>
      <c r="F87" s="194"/>
      <c r="G87" s="194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157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1" x14ac:dyDescent="0.2">
      <c r="A88" s="170">
        <v>66</v>
      </c>
      <c r="B88" s="171" t="s">
        <v>273</v>
      </c>
      <c r="C88" s="186" t="s">
        <v>274</v>
      </c>
      <c r="D88" s="172" t="s">
        <v>134</v>
      </c>
      <c r="E88" s="173">
        <v>12</v>
      </c>
      <c r="F88" s="174"/>
      <c r="G88" s="175">
        <f>ROUND(E88*F88,2)</f>
        <v>0</v>
      </c>
      <c r="H88" s="160"/>
      <c r="I88" s="159">
        <f>ROUND(E88*H88,2)</f>
        <v>0</v>
      </c>
      <c r="J88" s="160"/>
      <c r="K88" s="159">
        <f>ROUND(E88*J88,2)</f>
        <v>0</v>
      </c>
      <c r="L88" s="159">
        <v>15</v>
      </c>
      <c r="M88" s="159">
        <f>G88*(1+L88/100)</f>
        <v>0</v>
      </c>
      <c r="N88" s="158">
        <v>8.2699999999999996E-3</v>
      </c>
      <c r="O88" s="158">
        <f>ROUND(E88*N88,2)</f>
        <v>0.1</v>
      </c>
      <c r="P88" s="158">
        <v>0</v>
      </c>
      <c r="Q88" s="158">
        <f>ROUND(E88*P88,2)</f>
        <v>0</v>
      </c>
      <c r="R88" s="159"/>
      <c r="S88" s="159" t="s">
        <v>113</v>
      </c>
      <c r="T88" s="159" t="s">
        <v>113</v>
      </c>
      <c r="U88" s="159">
        <v>0.74</v>
      </c>
      <c r="V88" s="159">
        <f>ROUND(E88*U88,2)</f>
        <v>8.8800000000000008</v>
      </c>
      <c r="W88" s="159"/>
      <c r="X88" s="159" t="s">
        <v>115</v>
      </c>
      <c r="Y88" s="159" t="s">
        <v>116</v>
      </c>
      <c r="Z88" s="148"/>
      <c r="AA88" s="148"/>
      <c r="AB88" s="148"/>
      <c r="AC88" s="148"/>
      <c r="AD88" s="148"/>
      <c r="AE88" s="148"/>
      <c r="AF88" s="148"/>
      <c r="AG88" s="148" t="s">
        <v>135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2">
      <c r="A89" s="155"/>
      <c r="B89" s="156"/>
      <c r="C89" s="194" t="s">
        <v>166</v>
      </c>
      <c r="D89" s="194"/>
      <c r="E89" s="194"/>
      <c r="F89" s="194"/>
      <c r="G89" s="194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157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 x14ac:dyDescent="0.2">
      <c r="A90" s="170">
        <v>67</v>
      </c>
      <c r="B90" s="171" t="s">
        <v>275</v>
      </c>
      <c r="C90" s="186" t="s">
        <v>276</v>
      </c>
      <c r="D90" s="172" t="s">
        <v>134</v>
      </c>
      <c r="E90" s="173">
        <v>32</v>
      </c>
      <c r="F90" s="174"/>
      <c r="G90" s="175">
        <f>ROUND(E90*F90,2)</f>
        <v>0</v>
      </c>
      <c r="H90" s="160"/>
      <c r="I90" s="159">
        <f>ROUND(E90*H90,2)</f>
        <v>0</v>
      </c>
      <c r="J90" s="160"/>
      <c r="K90" s="159">
        <f>ROUND(E90*J90,2)</f>
        <v>0</v>
      </c>
      <c r="L90" s="159">
        <v>15</v>
      </c>
      <c r="M90" s="159">
        <f>G90*(1+L90/100)</f>
        <v>0</v>
      </c>
      <c r="N90" s="158">
        <v>1.0120000000000001E-2</v>
      </c>
      <c r="O90" s="158">
        <f>ROUND(E90*N90,2)</f>
        <v>0.32</v>
      </c>
      <c r="P90" s="158">
        <v>0</v>
      </c>
      <c r="Q90" s="158">
        <f>ROUND(E90*P90,2)</f>
        <v>0</v>
      </c>
      <c r="R90" s="159"/>
      <c r="S90" s="159" t="s">
        <v>113</v>
      </c>
      <c r="T90" s="159" t="s">
        <v>113</v>
      </c>
      <c r="U90" s="159">
        <v>0.83</v>
      </c>
      <c r="V90" s="159">
        <f>ROUND(E90*U90,2)</f>
        <v>26.56</v>
      </c>
      <c r="W90" s="159"/>
      <c r="X90" s="159" t="s">
        <v>115</v>
      </c>
      <c r="Y90" s="159" t="s">
        <v>116</v>
      </c>
      <c r="Z90" s="148"/>
      <c r="AA90" s="148"/>
      <c r="AB90" s="148"/>
      <c r="AC90" s="148"/>
      <c r="AD90" s="148"/>
      <c r="AE90" s="148"/>
      <c r="AF90" s="148"/>
      <c r="AG90" s="148" t="s">
        <v>135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194" t="s">
        <v>166</v>
      </c>
      <c r="D91" s="194"/>
      <c r="E91" s="194"/>
      <c r="F91" s="194"/>
      <c r="G91" s="194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157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1" x14ac:dyDescent="0.2">
      <c r="A92" s="170">
        <v>68</v>
      </c>
      <c r="B92" s="171" t="s">
        <v>277</v>
      </c>
      <c r="C92" s="186" t="s">
        <v>278</v>
      </c>
      <c r="D92" s="172" t="s">
        <v>134</v>
      </c>
      <c r="E92" s="173">
        <v>16</v>
      </c>
      <c r="F92" s="174"/>
      <c r="G92" s="175">
        <f>ROUND(E92*F92,2)</f>
        <v>0</v>
      </c>
      <c r="H92" s="160"/>
      <c r="I92" s="159">
        <f>ROUND(E92*H92,2)</f>
        <v>0</v>
      </c>
      <c r="J92" s="160"/>
      <c r="K92" s="159">
        <f>ROUND(E92*J92,2)</f>
        <v>0</v>
      </c>
      <c r="L92" s="159">
        <v>15</v>
      </c>
      <c r="M92" s="159">
        <f>G92*(1+L92/100)</f>
        <v>0</v>
      </c>
      <c r="N92" s="158">
        <v>9.1599999999999997E-3</v>
      </c>
      <c r="O92" s="158">
        <f>ROUND(E92*N92,2)</f>
        <v>0.15</v>
      </c>
      <c r="P92" s="158">
        <v>0</v>
      </c>
      <c r="Q92" s="158">
        <f>ROUND(E92*P92,2)</f>
        <v>0</v>
      </c>
      <c r="R92" s="159"/>
      <c r="S92" s="159" t="s">
        <v>113</v>
      </c>
      <c r="T92" s="159" t="s">
        <v>113</v>
      </c>
      <c r="U92" s="159">
        <v>0.91900000000000004</v>
      </c>
      <c r="V92" s="159">
        <f>ROUND(E92*U92,2)</f>
        <v>14.7</v>
      </c>
      <c r="W92" s="159"/>
      <c r="X92" s="159" t="s">
        <v>115</v>
      </c>
      <c r="Y92" s="159" t="s">
        <v>116</v>
      </c>
      <c r="Z92" s="148"/>
      <c r="AA92" s="148"/>
      <c r="AB92" s="148"/>
      <c r="AC92" s="148"/>
      <c r="AD92" s="148"/>
      <c r="AE92" s="148"/>
      <c r="AF92" s="148"/>
      <c r="AG92" s="148" t="s">
        <v>135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2" x14ac:dyDescent="0.2">
      <c r="A93" s="155"/>
      <c r="B93" s="156"/>
      <c r="C93" s="194" t="s">
        <v>166</v>
      </c>
      <c r="D93" s="194"/>
      <c r="E93" s="194"/>
      <c r="F93" s="194"/>
      <c r="G93" s="194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157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1" x14ac:dyDescent="0.2">
      <c r="A94" s="170">
        <v>69</v>
      </c>
      <c r="B94" s="171" t="s">
        <v>279</v>
      </c>
      <c r="C94" s="186" t="s">
        <v>280</v>
      </c>
      <c r="D94" s="172" t="s">
        <v>134</v>
      </c>
      <c r="E94" s="173">
        <v>78</v>
      </c>
      <c r="F94" s="174"/>
      <c r="G94" s="175">
        <f>ROUND(E94*F94,2)</f>
        <v>0</v>
      </c>
      <c r="H94" s="160"/>
      <c r="I94" s="159">
        <f>ROUND(E94*H94,2)</f>
        <v>0</v>
      </c>
      <c r="J94" s="160"/>
      <c r="K94" s="159">
        <f>ROUND(E94*J94,2)</f>
        <v>0</v>
      </c>
      <c r="L94" s="159">
        <v>15</v>
      </c>
      <c r="M94" s="159">
        <f>G94*(1+L94/100)</f>
        <v>0</v>
      </c>
      <c r="N94" s="158">
        <v>0</v>
      </c>
      <c r="O94" s="158">
        <f>ROUND(E94*N94,2)</f>
        <v>0</v>
      </c>
      <c r="P94" s="158">
        <v>0</v>
      </c>
      <c r="Q94" s="158">
        <f>ROUND(E94*P94,2)</f>
        <v>0</v>
      </c>
      <c r="R94" s="159"/>
      <c r="S94" s="159" t="s">
        <v>113</v>
      </c>
      <c r="T94" s="159" t="s">
        <v>113</v>
      </c>
      <c r="U94" s="159">
        <v>1.7999999999999999E-2</v>
      </c>
      <c r="V94" s="159">
        <f>ROUND(E94*U94,2)</f>
        <v>1.4</v>
      </c>
      <c r="W94" s="159"/>
      <c r="X94" s="159" t="s">
        <v>115</v>
      </c>
      <c r="Y94" s="159" t="s">
        <v>116</v>
      </c>
      <c r="Z94" s="148"/>
      <c r="AA94" s="148"/>
      <c r="AB94" s="148"/>
      <c r="AC94" s="148"/>
      <c r="AD94" s="148"/>
      <c r="AE94" s="148"/>
      <c r="AF94" s="148"/>
      <c r="AG94" s="148" t="s">
        <v>135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">
      <c r="A95" s="155">
        <v>70</v>
      </c>
      <c r="B95" s="156" t="s">
        <v>281</v>
      </c>
      <c r="C95" s="187" t="s">
        <v>282</v>
      </c>
      <c r="D95" s="157" t="s">
        <v>0</v>
      </c>
      <c r="E95" s="182"/>
      <c r="F95" s="160"/>
      <c r="G95" s="159">
        <f>ROUND(E95*F95,2)</f>
        <v>0</v>
      </c>
      <c r="H95" s="160"/>
      <c r="I95" s="159">
        <f>ROUND(E95*H95,2)</f>
        <v>0</v>
      </c>
      <c r="J95" s="160"/>
      <c r="K95" s="159">
        <f>ROUND(E95*J95,2)</f>
        <v>0</v>
      </c>
      <c r="L95" s="159">
        <v>15</v>
      </c>
      <c r="M95" s="159">
        <f>G95*(1+L95/100)</f>
        <v>0</v>
      </c>
      <c r="N95" s="158">
        <v>0</v>
      </c>
      <c r="O95" s="158">
        <f>ROUND(E95*N95,2)</f>
        <v>0</v>
      </c>
      <c r="P95" s="158">
        <v>0</v>
      </c>
      <c r="Q95" s="158">
        <f>ROUND(E95*P95,2)</f>
        <v>0</v>
      </c>
      <c r="R95" s="159"/>
      <c r="S95" s="159" t="s">
        <v>113</v>
      </c>
      <c r="T95" s="159" t="s">
        <v>113</v>
      </c>
      <c r="U95" s="159">
        <v>0</v>
      </c>
      <c r="V95" s="159">
        <f>ROUND(E95*U95,2)</f>
        <v>0</v>
      </c>
      <c r="W95" s="159"/>
      <c r="X95" s="159" t="s">
        <v>152</v>
      </c>
      <c r="Y95" s="159" t="s">
        <v>116</v>
      </c>
      <c r="Z95" s="148"/>
      <c r="AA95" s="148"/>
      <c r="AB95" s="148"/>
      <c r="AC95" s="148"/>
      <c r="AD95" s="148"/>
      <c r="AE95" s="148"/>
      <c r="AF95" s="148"/>
      <c r="AG95" s="148" t="s">
        <v>153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x14ac:dyDescent="0.2">
      <c r="A96" s="163" t="s">
        <v>108</v>
      </c>
      <c r="B96" s="164" t="s">
        <v>74</v>
      </c>
      <c r="C96" s="184" t="s">
        <v>75</v>
      </c>
      <c r="D96" s="165"/>
      <c r="E96" s="166"/>
      <c r="F96" s="167"/>
      <c r="G96" s="168">
        <f>SUMIF(AG97:AG142,"&lt;&gt;NOR",G97:G142)</f>
        <v>0</v>
      </c>
      <c r="H96" s="162"/>
      <c r="I96" s="162">
        <f>SUM(I97:I142)</f>
        <v>0</v>
      </c>
      <c r="J96" s="162"/>
      <c r="K96" s="162">
        <f>SUM(K97:K142)</f>
        <v>0</v>
      </c>
      <c r="L96" s="162"/>
      <c r="M96" s="162">
        <f>SUM(M97:M142)</f>
        <v>0</v>
      </c>
      <c r="N96" s="161"/>
      <c r="O96" s="161">
        <f>SUM(O97:O142)</f>
        <v>0.05</v>
      </c>
      <c r="P96" s="161"/>
      <c r="Q96" s="161">
        <f>SUM(Q97:Q142)</f>
        <v>0</v>
      </c>
      <c r="R96" s="162"/>
      <c r="S96" s="162"/>
      <c r="T96" s="162"/>
      <c r="U96" s="162"/>
      <c r="V96" s="162">
        <f>SUM(V97:V142)</f>
        <v>62.02</v>
      </c>
      <c r="W96" s="162"/>
      <c r="X96" s="162"/>
      <c r="Y96" s="162"/>
      <c r="AG96" t="s">
        <v>109</v>
      </c>
    </row>
    <row r="97" spans="1:60" outlineLevel="1" x14ac:dyDescent="0.2">
      <c r="A97" s="176">
        <v>71</v>
      </c>
      <c r="B97" s="177" t="s">
        <v>283</v>
      </c>
      <c r="C97" s="185" t="s">
        <v>284</v>
      </c>
      <c r="D97" s="178" t="s">
        <v>171</v>
      </c>
      <c r="E97" s="179">
        <v>1</v>
      </c>
      <c r="F97" s="180"/>
      <c r="G97" s="181">
        <f t="shared" ref="G97:G132" si="35">ROUND(E97*F97,2)</f>
        <v>0</v>
      </c>
      <c r="H97" s="160"/>
      <c r="I97" s="159">
        <f t="shared" ref="I97:I132" si="36">ROUND(E97*H97,2)</f>
        <v>0</v>
      </c>
      <c r="J97" s="160"/>
      <c r="K97" s="159">
        <f t="shared" ref="K97:K132" si="37">ROUND(E97*J97,2)</f>
        <v>0</v>
      </c>
      <c r="L97" s="159">
        <v>15</v>
      </c>
      <c r="M97" s="159">
        <f t="shared" ref="M97:M132" si="38">G97*(1+L97/100)</f>
        <v>0</v>
      </c>
      <c r="N97" s="158">
        <v>3.4000000000000002E-4</v>
      </c>
      <c r="O97" s="158">
        <f t="shared" ref="O97:O132" si="39">ROUND(E97*N97,2)</f>
        <v>0</v>
      </c>
      <c r="P97" s="158">
        <v>0</v>
      </c>
      <c r="Q97" s="158">
        <f t="shared" ref="Q97:Q132" si="40">ROUND(E97*P97,2)</f>
        <v>0</v>
      </c>
      <c r="R97" s="159"/>
      <c r="S97" s="159" t="s">
        <v>113</v>
      </c>
      <c r="T97" s="159" t="s">
        <v>113</v>
      </c>
      <c r="U97" s="159">
        <v>0.20599999999999999</v>
      </c>
      <c r="V97" s="159">
        <f t="shared" ref="V97:V132" si="41">ROUND(E97*U97,2)</f>
        <v>0.21</v>
      </c>
      <c r="W97" s="159"/>
      <c r="X97" s="159" t="s">
        <v>115</v>
      </c>
      <c r="Y97" s="159" t="s">
        <v>116</v>
      </c>
      <c r="Z97" s="148"/>
      <c r="AA97" s="148"/>
      <c r="AB97" s="148"/>
      <c r="AC97" s="148"/>
      <c r="AD97" s="148"/>
      <c r="AE97" s="148"/>
      <c r="AF97" s="148"/>
      <c r="AG97" s="148" t="s">
        <v>135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76">
        <v>72</v>
      </c>
      <c r="B98" s="177" t="s">
        <v>285</v>
      </c>
      <c r="C98" s="185" t="s">
        <v>286</v>
      </c>
      <c r="D98" s="178" t="s">
        <v>171</v>
      </c>
      <c r="E98" s="179">
        <v>3</v>
      </c>
      <c r="F98" s="180"/>
      <c r="G98" s="181">
        <f t="shared" si="35"/>
        <v>0</v>
      </c>
      <c r="H98" s="160"/>
      <c r="I98" s="159">
        <f t="shared" si="36"/>
        <v>0</v>
      </c>
      <c r="J98" s="160"/>
      <c r="K98" s="159">
        <f t="shared" si="37"/>
        <v>0</v>
      </c>
      <c r="L98" s="159">
        <v>15</v>
      </c>
      <c r="M98" s="159">
        <f t="shared" si="38"/>
        <v>0</v>
      </c>
      <c r="N98" s="158">
        <v>6.8000000000000005E-4</v>
      </c>
      <c r="O98" s="158">
        <f t="shared" si="39"/>
        <v>0</v>
      </c>
      <c r="P98" s="158">
        <v>0</v>
      </c>
      <c r="Q98" s="158">
        <f t="shared" si="40"/>
        <v>0</v>
      </c>
      <c r="R98" s="159"/>
      <c r="S98" s="159" t="s">
        <v>113</v>
      </c>
      <c r="T98" s="159" t="s">
        <v>113</v>
      </c>
      <c r="U98" s="159">
        <v>0.23</v>
      </c>
      <c r="V98" s="159">
        <f t="shared" si="41"/>
        <v>0.69</v>
      </c>
      <c r="W98" s="159"/>
      <c r="X98" s="159" t="s">
        <v>115</v>
      </c>
      <c r="Y98" s="159" t="s">
        <v>116</v>
      </c>
      <c r="Z98" s="148"/>
      <c r="AA98" s="148"/>
      <c r="AB98" s="148"/>
      <c r="AC98" s="148"/>
      <c r="AD98" s="148"/>
      <c r="AE98" s="148"/>
      <c r="AF98" s="148"/>
      <c r="AG98" s="148" t="s">
        <v>135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">
      <c r="A99" s="176">
        <v>73</v>
      </c>
      <c r="B99" s="177" t="s">
        <v>287</v>
      </c>
      <c r="C99" s="185" t="s">
        <v>288</v>
      </c>
      <c r="D99" s="178" t="s">
        <v>171</v>
      </c>
      <c r="E99" s="179">
        <v>26</v>
      </c>
      <c r="F99" s="180"/>
      <c r="G99" s="181">
        <f t="shared" si="35"/>
        <v>0</v>
      </c>
      <c r="H99" s="160"/>
      <c r="I99" s="159">
        <f t="shared" si="36"/>
        <v>0</v>
      </c>
      <c r="J99" s="160"/>
      <c r="K99" s="159">
        <f t="shared" si="37"/>
        <v>0</v>
      </c>
      <c r="L99" s="159">
        <v>15</v>
      </c>
      <c r="M99" s="159">
        <f t="shared" si="38"/>
        <v>0</v>
      </c>
      <c r="N99" s="158">
        <v>0</v>
      </c>
      <c r="O99" s="158">
        <f t="shared" si="39"/>
        <v>0</v>
      </c>
      <c r="P99" s="158">
        <v>0</v>
      </c>
      <c r="Q99" s="158">
        <f t="shared" si="40"/>
        <v>0</v>
      </c>
      <c r="R99" s="159"/>
      <c r="S99" s="159" t="s">
        <v>113</v>
      </c>
      <c r="T99" s="159" t="s">
        <v>113</v>
      </c>
      <c r="U99" s="159">
        <v>5.0999999999999997E-2</v>
      </c>
      <c r="V99" s="159">
        <f t="shared" si="41"/>
        <v>1.33</v>
      </c>
      <c r="W99" s="159"/>
      <c r="X99" s="159" t="s">
        <v>115</v>
      </c>
      <c r="Y99" s="159" t="s">
        <v>116</v>
      </c>
      <c r="Z99" s="148"/>
      <c r="AA99" s="148"/>
      <c r="AB99" s="148"/>
      <c r="AC99" s="148"/>
      <c r="AD99" s="148"/>
      <c r="AE99" s="148"/>
      <c r="AF99" s="148"/>
      <c r="AG99" s="148" t="s">
        <v>135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 x14ac:dyDescent="0.2">
      <c r="A100" s="176">
        <v>74</v>
      </c>
      <c r="B100" s="177" t="s">
        <v>289</v>
      </c>
      <c r="C100" s="185" t="s">
        <v>290</v>
      </c>
      <c r="D100" s="178" t="s">
        <v>171</v>
      </c>
      <c r="E100" s="179">
        <v>1</v>
      </c>
      <c r="F100" s="180"/>
      <c r="G100" s="181">
        <f t="shared" si="35"/>
        <v>0</v>
      </c>
      <c r="H100" s="160"/>
      <c r="I100" s="159">
        <f t="shared" si="36"/>
        <v>0</v>
      </c>
      <c r="J100" s="160"/>
      <c r="K100" s="159">
        <f t="shared" si="37"/>
        <v>0</v>
      </c>
      <c r="L100" s="159">
        <v>15</v>
      </c>
      <c r="M100" s="159">
        <f t="shared" si="38"/>
        <v>0</v>
      </c>
      <c r="N100" s="158">
        <v>0</v>
      </c>
      <c r="O100" s="158">
        <f t="shared" si="39"/>
        <v>0</v>
      </c>
      <c r="P100" s="158">
        <v>0</v>
      </c>
      <c r="Q100" s="158">
        <f t="shared" si="40"/>
        <v>0</v>
      </c>
      <c r="R100" s="159"/>
      <c r="S100" s="159" t="s">
        <v>113</v>
      </c>
      <c r="T100" s="159" t="s">
        <v>113</v>
      </c>
      <c r="U100" s="159">
        <v>5.2999999999999999E-2</v>
      </c>
      <c r="V100" s="159">
        <f t="shared" si="41"/>
        <v>0.05</v>
      </c>
      <c r="W100" s="159"/>
      <c r="X100" s="159" t="s">
        <v>115</v>
      </c>
      <c r="Y100" s="159" t="s">
        <v>116</v>
      </c>
      <c r="Z100" s="148"/>
      <c r="AA100" s="148"/>
      <c r="AB100" s="148"/>
      <c r="AC100" s="148"/>
      <c r="AD100" s="148"/>
      <c r="AE100" s="148"/>
      <c r="AF100" s="148"/>
      <c r="AG100" s="148" t="s">
        <v>135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1" x14ac:dyDescent="0.2">
      <c r="A101" s="176">
        <v>75</v>
      </c>
      <c r="B101" s="177" t="s">
        <v>291</v>
      </c>
      <c r="C101" s="185" t="s">
        <v>292</v>
      </c>
      <c r="D101" s="178" t="s">
        <v>171</v>
      </c>
      <c r="E101" s="179">
        <v>3</v>
      </c>
      <c r="F101" s="180"/>
      <c r="G101" s="181">
        <f t="shared" si="35"/>
        <v>0</v>
      </c>
      <c r="H101" s="160"/>
      <c r="I101" s="159">
        <f t="shared" si="36"/>
        <v>0</v>
      </c>
      <c r="J101" s="160"/>
      <c r="K101" s="159">
        <f t="shared" si="37"/>
        <v>0</v>
      </c>
      <c r="L101" s="159">
        <v>15</v>
      </c>
      <c r="M101" s="159">
        <f t="shared" si="38"/>
        <v>0</v>
      </c>
      <c r="N101" s="158">
        <v>0</v>
      </c>
      <c r="O101" s="158">
        <f t="shared" si="39"/>
        <v>0</v>
      </c>
      <c r="P101" s="158">
        <v>0</v>
      </c>
      <c r="Q101" s="158">
        <f t="shared" si="40"/>
        <v>0</v>
      </c>
      <c r="R101" s="159"/>
      <c r="S101" s="159" t="s">
        <v>113</v>
      </c>
      <c r="T101" s="159" t="s">
        <v>113</v>
      </c>
      <c r="U101" s="159">
        <v>0.06</v>
      </c>
      <c r="V101" s="159">
        <f t="shared" si="41"/>
        <v>0.18</v>
      </c>
      <c r="W101" s="159"/>
      <c r="X101" s="159" t="s">
        <v>115</v>
      </c>
      <c r="Y101" s="159" t="s">
        <v>116</v>
      </c>
      <c r="Z101" s="148"/>
      <c r="AA101" s="148"/>
      <c r="AB101" s="148"/>
      <c r="AC101" s="148"/>
      <c r="AD101" s="148"/>
      <c r="AE101" s="148"/>
      <c r="AF101" s="148"/>
      <c r="AG101" s="148" t="s">
        <v>135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1" x14ac:dyDescent="0.2">
      <c r="A102" s="176">
        <v>76</v>
      </c>
      <c r="B102" s="177" t="s">
        <v>293</v>
      </c>
      <c r="C102" s="185" t="s">
        <v>294</v>
      </c>
      <c r="D102" s="178" t="s">
        <v>171</v>
      </c>
      <c r="E102" s="179">
        <v>10</v>
      </c>
      <c r="F102" s="180"/>
      <c r="G102" s="181">
        <f t="shared" si="35"/>
        <v>0</v>
      </c>
      <c r="H102" s="160"/>
      <c r="I102" s="159">
        <f t="shared" si="36"/>
        <v>0</v>
      </c>
      <c r="J102" s="160"/>
      <c r="K102" s="159">
        <f t="shared" si="37"/>
        <v>0</v>
      </c>
      <c r="L102" s="159">
        <v>15</v>
      </c>
      <c r="M102" s="159">
        <f t="shared" si="38"/>
        <v>0</v>
      </c>
      <c r="N102" s="158">
        <v>0</v>
      </c>
      <c r="O102" s="158">
        <f t="shared" si="39"/>
        <v>0</v>
      </c>
      <c r="P102" s="158">
        <v>0</v>
      </c>
      <c r="Q102" s="158">
        <f t="shared" si="40"/>
        <v>0</v>
      </c>
      <c r="R102" s="159"/>
      <c r="S102" s="159" t="s">
        <v>113</v>
      </c>
      <c r="T102" s="159" t="s">
        <v>113</v>
      </c>
      <c r="U102" s="159">
        <v>0.21</v>
      </c>
      <c r="V102" s="159">
        <f t="shared" si="41"/>
        <v>2.1</v>
      </c>
      <c r="W102" s="159"/>
      <c r="X102" s="159" t="s">
        <v>115</v>
      </c>
      <c r="Y102" s="159" t="s">
        <v>116</v>
      </c>
      <c r="Z102" s="148"/>
      <c r="AA102" s="148"/>
      <c r="AB102" s="148"/>
      <c r="AC102" s="148"/>
      <c r="AD102" s="148"/>
      <c r="AE102" s="148"/>
      <c r="AF102" s="148"/>
      <c r="AG102" s="148" t="s">
        <v>135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1" x14ac:dyDescent="0.2">
      <c r="A103" s="176">
        <v>77</v>
      </c>
      <c r="B103" s="177" t="s">
        <v>295</v>
      </c>
      <c r="C103" s="185" t="s">
        <v>296</v>
      </c>
      <c r="D103" s="178" t="s">
        <v>171</v>
      </c>
      <c r="E103" s="179">
        <v>1</v>
      </c>
      <c r="F103" s="180"/>
      <c r="G103" s="181">
        <f t="shared" si="35"/>
        <v>0</v>
      </c>
      <c r="H103" s="160"/>
      <c r="I103" s="159">
        <f t="shared" si="36"/>
        <v>0</v>
      </c>
      <c r="J103" s="160"/>
      <c r="K103" s="159">
        <f t="shared" si="37"/>
        <v>0</v>
      </c>
      <c r="L103" s="159">
        <v>15</v>
      </c>
      <c r="M103" s="159">
        <f t="shared" si="38"/>
        <v>0</v>
      </c>
      <c r="N103" s="158">
        <v>0</v>
      </c>
      <c r="O103" s="158">
        <f t="shared" si="39"/>
        <v>0</v>
      </c>
      <c r="P103" s="158">
        <v>0</v>
      </c>
      <c r="Q103" s="158">
        <f t="shared" si="40"/>
        <v>0</v>
      </c>
      <c r="R103" s="159"/>
      <c r="S103" s="159" t="s">
        <v>113</v>
      </c>
      <c r="T103" s="159" t="s">
        <v>113</v>
      </c>
      <c r="U103" s="159">
        <v>0.22700000000000001</v>
      </c>
      <c r="V103" s="159">
        <f t="shared" si="41"/>
        <v>0.23</v>
      </c>
      <c r="W103" s="159"/>
      <c r="X103" s="159" t="s">
        <v>115</v>
      </c>
      <c r="Y103" s="159" t="s">
        <v>116</v>
      </c>
      <c r="Z103" s="148"/>
      <c r="AA103" s="148"/>
      <c r="AB103" s="148"/>
      <c r="AC103" s="148"/>
      <c r="AD103" s="148"/>
      <c r="AE103" s="148"/>
      <c r="AF103" s="148"/>
      <c r="AG103" s="148" t="s">
        <v>135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1" x14ac:dyDescent="0.2">
      <c r="A104" s="176">
        <v>78</v>
      </c>
      <c r="B104" s="177" t="s">
        <v>297</v>
      </c>
      <c r="C104" s="185" t="s">
        <v>298</v>
      </c>
      <c r="D104" s="178" t="s">
        <v>171</v>
      </c>
      <c r="E104" s="179">
        <v>9</v>
      </c>
      <c r="F104" s="180"/>
      <c r="G104" s="181">
        <f t="shared" si="35"/>
        <v>0</v>
      </c>
      <c r="H104" s="160"/>
      <c r="I104" s="159">
        <f t="shared" si="36"/>
        <v>0</v>
      </c>
      <c r="J104" s="160"/>
      <c r="K104" s="159">
        <f t="shared" si="37"/>
        <v>0</v>
      </c>
      <c r="L104" s="159">
        <v>15</v>
      </c>
      <c r="M104" s="159">
        <f t="shared" si="38"/>
        <v>0</v>
      </c>
      <c r="N104" s="158">
        <v>0</v>
      </c>
      <c r="O104" s="158">
        <f t="shared" si="39"/>
        <v>0</v>
      </c>
      <c r="P104" s="158">
        <v>0</v>
      </c>
      <c r="Q104" s="158">
        <f t="shared" si="40"/>
        <v>0</v>
      </c>
      <c r="R104" s="159"/>
      <c r="S104" s="159" t="s">
        <v>113</v>
      </c>
      <c r="T104" s="159" t="s">
        <v>113</v>
      </c>
      <c r="U104" s="159">
        <v>0.26800000000000002</v>
      </c>
      <c r="V104" s="159">
        <f t="shared" si="41"/>
        <v>2.41</v>
      </c>
      <c r="W104" s="159"/>
      <c r="X104" s="159" t="s">
        <v>115</v>
      </c>
      <c r="Y104" s="159" t="s">
        <v>116</v>
      </c>
      <c r="Z104" s="148"/>
      <c r="AA104" s="148"/>
      <c r="AB104" s="148"/>
      <c r="AC104" s="148"/>
      <c r="AD104" s="148"/>
      <c r="AE104" s="148"/>
      <c r="AF104" s="148"/>
      <c r="AG104" s="148" t="s">
        <v>135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1" x14ac:dyDescent="0.2">
      <c r="A105" s="176">
        <v>79</v>
      </c>
      <c r="B105" s="177" t="s">
        <v>299</v>
      </c>
      <c r="C105" s="185" t="s">
        <v>300</v>
      </c>
      <c r="D105" s="178" t="s">
        <v>171</v>
      </c>
      <c r="E105" s="179">
        <v>7</v>
      </c>
      <c r="F105" s="180"/>
      <c r="G105" s="181">
        <f t="shared" si="35"/>
        <v>0</v>
      </c>
      <c r="H105" s="160"/>
      <c r="I105" s="159">
        <f t="shared" si="36"/>
        <v>0</v>
      </c>
      <c r="J105" s="160"/>
      <c r="K105" s="159">
        <f t="shared" si="37"/>
        <v>0</v>
      </c>
      <c r="L105" s="159">
        <v>15</v>
      </c>
      <c r="M105" s="159">
        <f t="shared" si="38"/>
        <v>0</v>
      </c>
      <c r="N105" s="158">
        <v>0</v>
      </c>
      <c r="O105" s="158">
        <f t="shared" si="39"/>
        <v>0</v>
      </c>
      <c r="P105" s="158">
        <v>0</v>
      </c>
      <c r="Q105" s="158">
        <f t="shared" si="40"/>
        <v>0</v>
      </c>
      <c r="R105" s="159"/>
      <c r="S105" s="159" t="s">
        <v>113</v>
      </c>
      <c r="T105" s="159" t="s">
        <v>113</v>
      </c>
      <c r="U105" s="159">
        <v>0.35</v>
      </c>
      <c r="V105" s="159">
        <f t="shared" si="41"/>
        <v>2.4500000000000002</v>
      </c>
      <c r="W105" s="159"/>
      <c r="X105" s="159" t="s">
        <v>115</v>
      </c>
      <c r="Y105" s="159" t="s">
        <v>116</v>
      </c>
      <c r="Z105" s="148"/>
      <c r="AA105" s="148"/>
      <c r="AB105" s="148"/>
      <c r="AC105" s="148"/>
      <c r="AD105" s="148"/>
      <c r="AE105" s="148"/>
      <c r="AF105" s="148"/>
      <c r="AG105" s="148" t="s">
        <v>135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1" x14ac:dyDescent="0.2">
      <c r="A106" s="176">
        <v>80</v>
      </c>
      <c r="B106" s="177" t="s">
        <v>301</v>
      </c>
      <c r="C106" s="185" t="s">
        <v>302</v>
      </c>
      <c r="D106" s="178" t="s">
        <v>171</v>
      </c>
      <c r="E106" s="179">
        <v>18</v>
      </c>
      <c r="F106" s="180"/>
      <c r="G106" s="181">
        <f t="shared" si="35"/>
        <v>0</v>
      </c>
      <c r="H106" s="160"/>
      <c r="I106" s="159">
        <f t="shared" si="36"/>
        <v>0</v>
      </c>
      <c r="J106" s="160"/>
      <c r="K106" s="159">
        <f t="shared" si="37"/>
        <v>0</v>
      </c>
      <c r="L106" s="159">
        <v>15</v>
      </c>
      <c r="M106" s="159">
        <f t="shared" si="38"/>
        <v>0</v>
      </c>
      <c r="N106" s="158">
        <v>0</v>
      </c>
      <c r="O106" s="158">
        <f t="shared" si="39"/>
        <v>0</v>
      </c>
      <c r="P106" s="158">
        <v>0</v>
      </c>
      <c r="Q106" s="158">
        <f t="shared" si="40"/>
        <v>0</v>
      </c>
      <c r="R106" s="159"/>
      <c r="S106" s="159" t="s">
        <v>113</v>
      </c>
      <c r="T106" s="159" t="s">
        <v>113</v>
      </c>
      <c r="U106" s="159">
        <v>0.42</v>
      </c>
      <c r="V106" s="159">
        <f t="shared" si="41"/>
        <v>7.56</v>
      </c>
      <c r="W106" s="159"/>
      <c r="X106" s="159" t="s">
        <v>115</v>
      </c>
      <c r="Y106" s="159" t="s">
        <v>116</v>
      </c>
      <c r="Z106" s="148"/>
      <c r="AA106" s="148"/>
      <c r="AB106" s="148"/>
      <c r="AC106" s="148"/>
      <c r="AD106" s="148"/>
      <c r="AE106" s="148"/>
      <c r="AF106" s="148"/>
      <c r="AG106" s="148" t="s">
        <v>135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1" x14ac:dyDescent="0.2">
      <c r="A107" s="176">
        <v>81</v>
      </c>
      <c r="B107" s="177" t="s">
        <v>303</v>
      </c>
      <c r="C107" s="185" t="s">
        <v>304</v>
      </c>
      <c r="D107" s="178" t="s">
        <v>171</v>
      </c>
      <c r="E107" s="179">
        <v>2</v>
      </c>
      <c r="F107" s="180"/>
      <c r="G107" s="181">
        <f t="shared" si="35"/>
        <v>0</v>
      </c>
      <c r="H107" s="160"/>
      <c r="I107" s="159">
        <f t="shared" si="36"/>
        <v>0</v>
      </c>
      <c r="J107" s="160"/>
      <c r="K107" s="159">
        <f t="shared" si="37"/>
        <v>0</v>
      </c>
      <c r="L107" s="159">
        <v>15</v>
      </c>
      <c r="M107" s="159">
        <f t="shared" si="38"/>
        <v>0</v>
      </c>
      <c r="N107" s="158">
        <v>0</v>
      </c>
      <c r="O107" s="158">
        <f t="shared" si="39"/>
        <v>0</v>
      </c>
      <c r="P107" s="158">
        <v>0</v>
      </c>
      <c r="Q107" s="158">
        <f t="shared" si="40"/>
        <v>0</v>
      </c>
      <c r="R107" s="159"/>
      <c r="S107" s="159" t="s">
        <v>113</v>
      </c>
      <c r="T107" s="159" t="s">
        <v>113</v>
      </c>
      <c r="U107" s="159">
        <v>0.53600000000000003</v>
      </c>
      <c r="V107" s="159">
        <f t="shared" si="41"/>
        <v>1.07</v>
      </c>
      <c r="W107" s="159"/>
      <c r="X107" s="159" t="s">
        <v>115</v>
      </c>
      <c r="Y107" s="159" t="s">
        <v>116</v>
      </c>
      <c r="Z107" s="148"/>
      <c r="AA107" s="148"/>
      <c r="AB107" s="148"/>
      <c r="AC107" s="148"/>
      <c r="AD107" s="148"/>
      <c r="AE107" s="148"/>
      <c r="AF107" s="148"/>
      <c r="AG107" s="148" t="s">
        <v>135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1" x14ac:dyDescent="0.2">
      <c r="A108" s="176">
        <v>82</v>
      </c>
      <c r="B108" s="177" t="s">
        <v>305</v>
      </c>
      <c r="C108" s="185" t="s">
        <v>306</v>
      </c>
      <c r="D108" s="178" t="s">
        <v>171</v>
      </c>
      <c r="E108" s="179">
        <v>2</v>
      </c>
      <c r="F108" s="180"/>
      <c r="G108" s="181">
        <f t="shared" si="35"/>
        <v>0</v>
      </c>
      <c r="H108" s="160"/>
      <c r="I108" s="159">
        <f t="shared" si="36"/>
        <v>0</v>
      </c>
      <c r="J108" s="160"/>
      <c r="K108" s="159">
        <f t="shared" si="37"/>
        <v>0</v>
      </c>
      <c r="L108" s="159">
        <v>15</v>
      </c>
      <c r="M108" s="159">
        <f t="shared" si="38"/>
        <v>0</v>
      </c>
      <c r="N108" s="158">
        <v>0</v>
      </c>
      <c r="O108" s="158">
        <f t="shared" si="39"/>
        <v>0</v>
      </c>
      <c r="P108" s="158">
        <v>0</v>
      </c>
      <c r="Q108" s="158">
        <f t="shared" si="40"/>
        <v>0</v>
      </c>
      <c r="R108" s="159"/>
      <c r="S108" s="159" t="s">
        <v>113</v>
      </c>
      <c r="T108" s="159" t="s">
        <v>113</v>
      </c>
      <c r="U108" s="159">
        <v>0.28999999999999998</v>
      </c>
      <c r="V108" s="159">
        <f t="shared" si="41"/>
        <v>0.57999999999999996</v>
      </c>
      <c r="W108" s="159"/>
      <c r="X108" s="159" t="s">
        <v>115</v>
      </c>
      <c r="Y108" s="159" t="s">
        <v>116</v>
      </c>
      <c r="Z108" s="148"/>
      <c r="AA108" s="148"/>
      <c r="AB108" s="148"/>
      <c r="AC108" s="148"/>
      <c r="AD108" s="148"/>
      <c r="AE108" s="148"/>
      <c r="AF108" s="148"/>
      <c r="AG108" s="148" t="s">
        <v>128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2">
      <c r="A109" s="176">
        <v>83</v>
      </c>
      <c r="B109" s="177" t="s">
        <v>307</v>
      </c>
      <c r="C109" s="185" t="s">
        <v>308</v>
      </c>
      <c r="D109" s="178" t="s">
        <v>171</v>
      </c>
      <c r="E109" s="179">
        <v>2</v>
      </c>
      <c r="F109" s="180"/>
      <c r="G109" s="181">
        <f t="shared" si="35"/>
        <v>0</v>
      </c>
      <c r="H109" s="160"/>
      <c r="I109" s="159">
        <f t="shared" si="36"/>
        <v>0</v>
      </c>
      <c r="J109" s="160"/>
      <c r="K109" s="159">
        <f t="shared" si="37"/>
        <v>0</v>
      </c>
      <c r="L109" s="159">
        <v>15</v>
      </c>
      <c r="M109" s="159">
        <f t="shared" si="38"/>
        <v>0</v>
      </c>
      <c r="N109" s="158">
        <v>0</v>
      </c>
      <c r="O109" s="158">
        <f t="shared" si="39"/>
        <v>0</v>
      </c>
      <c r="P109" s="158">
        <v>0</v>
      </c>
      <c r="Q109" s="158">
        <f t="shared" si="40"/>
        <v>0</v>
      </c>
      <c r="R109" s="159"/>
      <c r="S109" s="159" t="s">
        <v>113</v>
      </c>
      <c r="T109" s="159" t="s">
        <v>113</v>
      </c>
      <c r="U109" s="159">
        <v>0.34</v>
      </c>
      <c r="V109" s="159">
        <f t="shared" si="41"/>
        <v>0.68</v>
      </c>
      <c r="W109" s="159"/>
      <c r="X109" s="159" t="s">
        <v>115</v>
      </c>
      <c r="Y109" s="159" t="s">
        <v>116</v>
      </c>
      <c r="Z109" s="148"/>
      <c r="AA109" s="148"/>
      <c r="AB109" s="148"/>
      <c r="AC109" s="148"/>
      <c r="AD109" s="148"/>
      <c r="AE109" s="148"/>
      <c r="AF109" s="148"/>
      <c r="AG109" s="148" t="s">
        <v>128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1" x14ac:dyDescent="0.2">
      <c r="A110" s="176">
        <v>84</v>
      </c>
      <c r="B110" s="177" t="s">
        <v>309</v>
      </c>
      <c r="C110" s="185" t="s">
        <v>310</v>
      </c>
      <c r="D110" s="178" t="s">
        <v>171</v>
      </c>
      <c r="E110" s="179">
        <v>10</v>
      </c>
      <c r="F110" s="180"/>
      <c r="G110" s="181">
        <f t="shared" si="35"/>
        <v>0</v>
      </c>
      <c r="H110" s="160"/>
      <c r="I110" s="159">
        <f t="shared" si="36"/>
        <v>0</v>
      </c>
      <c r="J110" s="160"/>
      <c r="K110" s="159">
        <f t="shared" si="37"/>
        <v>0</v>
      </c>
      <c r="L110" s="159">
        <v>15</v>
      </c>
      <c r="M110" s="159">
        <f t="shared" si="38"/>
        <v>0</v>
      </c>
      <c r="N110" s="158">
        <v>8.0000000000000004E-4</v>
      </c>
      <c r="O110" s="158">
        <f t="shared" si="39"/>
        <v>0.01</v>
      </c>
      <c r="P110" s="158">
        <v>0</v>
      </c>
      <c r="Q110" s="158">
        <f t="shared" si="40"/>
        <v>0</v>
      </c>
      <c r="R110" s="159"/>
      <c r="S110" s="159" t="s">
        <v>113</v>
      </c>
      <c r="T110" s="159" t="s">
        <v>113</v>
      </c>
      <c r="U110" s="159">
        <v>6.2E-2</v>
      </c>
      <c r="V110" s="159">
        <f t="shared" si="41"/>
        <v>0.62</v>
      </c>
      <c r="W110" s="159"/>
      <c r="X110" s="159" t="s">
        <v>115</v>
      </c>
      <c r="Y110" s="159" t="s">
        <v>116</v>
      </c>
      <c r="Z110" s="148"/>
      <c r="AA110" s="148"/>
      <c r="AB110" s="148"/>
      <c r="AC110" s="148"/>
      <c r="AD110" s="148"/>
      <c r="AE110" s="148"/>
      <c r="AF110" s="148"/>
      <c r="AG110" s="148" t="s">
        <v>128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1" x14ac:dyDescent="0.2">
      <c r="A111" s="176">
        <v>85</v>
      </c>
      <c r="B111" s="177" t="s">
        <v>311</v>
      </c>
      <c r="C111" s="185" t="s">
        <v>312</v>
      </c>
      <c r="D111" s="178" t="s">
        <v>171</v>
      </c>
      <c r="E111" s="179">
        <v>8</v>
      </c>
      <c r="F111" s="180"/>
      <c r="G111" s="181">
        <f t="shared" si="35"/>
        <v>0</v>
      </c>
      <c r="H111" s="160"/>
      <c r="I111" s="159">
        <f t="shared" si="36"/>
        <v>0</v>
      </c>
      <c r="J111" s="160"/>
      <c r="K111" s="159">
        <f t="shared" si="37"/>
        <v>0</v>
      </c>
      <c r="L111" s="159">
        <v>15</v>
      </c>
      <c r="M111" s="159">
        <f t="shared" si="38"/>
        <v>0</v>
      </c>
      <c r="N111" s="158">
        <v>2.0000000000000001E-4</v>
      </c>
      <c r="O111" s="158">
        <f t="shared" si="39"/>
        <v>0</v>
      </c>
      <c r="P111" s="158">
        <v>0</v>
      </c>
      <c r="Q111" s="158">
        <f t="shared" si="40"/>
        <v>0</v>
      </c>
      <c r="R111" s="159"/>
      <c r="S111" s="159" t="s">
        <v>113</v>
      </c>
      <c r="T111" s="159" t="s">
        <v>113</v>
      </c>
      <c r="U111" s="159">
        <v>0.20699999999999999</v>
      </c>
      <c r="V111" s="159">
        <f t="shared" si="41"/>
        <v>1.66</v>
      </c>
      <c r="W111" s="159"/>
      <c r="X111" s="159" t="s">
        <v>115</v>
      </c>
      <c r="Y111" s="159" t="s">
        <v>116</v>
      </c>
      <c r="Z111" s="148"/>
      <c r="AA111" s="148"/>
      <c r="AB111" s="148"/>
      <c r="AC111" s="148"/>
      <c r="AD111" s="148"/>
      <c r="AE111" s="148"/>
      <c r="AF111" s="148"/>
      <c r="AG111" s="148" t="s">
        <v>128</v>
      </c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x14ac:dyDescent="0.2">
      <c r="A112" s="176">
        <v>86</v>
      </c>
      <c r="B112" s="177" t="s">
        <v>313</v>
      </c>
      <c r="C112" s="185" t="s">
        <v>314</v>
      </c>
      <c r="D112" s="178" t="s">
        <v>171</v>
      </c>
      <c r="E112" s="179">
        <v>3</v>
      </c>
      <c r="F112" s="180"/>
      <c r="G112" s="181">
        <f t="shared" si="35"/>
        <v>0</v>
      </c>
      <c r="H112" s="160"/>
      <c r="I112" s="159">
        <f t="shared" si="36"/>
        <v>0</v>
      </c>
      <c r="J112" s="160"/>
      <c r="K112" s="159">
        <f t="shared" si="37"/>
        <v>0</v>
      </c>
      <c r="L112" s="159">
        <v>15</v>
      </c>
      <c r="M112" s="159">
        <f t="shared" si="38"/>
        <v>0</v>
      </c>
      <c r="N112" s="158">
        <v>5.1999999999999995E-4</v>
      </c>
      <c r="O112" s="158">
        <f t="shared" si="39"/>
        <v>0</v>
      </c>
      <c r="P112" s="158">
        <v>0</v>
      </c>
      <c r="Q112" s="158">
        <f t="shared" si="40"/>
        <v>0</v>
      </c>
      <c r="R112" s="159"/>
      <c r="S112" s="159" t="s">
        <v>113</v>
      </c>
      <c r="T112" s="159" t="s">
        <v>113</v>
      </c>
      <c r="U112" s="159">
        <v>0.26900000000000002</v>
      </c>
      <c r="V112" s="159">
        <f t="shared" si="41"/>
        <v>0.81</v>
      </c>
      <c r="W112" s="159"/>
      <c r="X112" s="159" t="s">
        <v>115</v>
      </c>
      <c r="Y112" s="159" t="s">
        <v>116</v>
      </c>
      <c r="Z112" s="148"/>
      <c r="AA112" s="148"/>
      <c r="AB112" s="148"/>
      <c r="AC112" s="148"/>
      <c r="AD112" s="148"/>
      <c r="AE112" s="148"/>
      <c r="AF112" s="148"/>
      <c r="AG112" s="148" t="s">
        <v>135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1" x14ac:dyDescent="0.2">
      <c r="A113" s="176">
        <v>87</v>
      </c>
      <c r="B113" s="177" t="s">
        <v>315</v>
      </c>
      <c r="C113" s="185" t="s">
        <v>316</v>
      </c>
      <c r="D113" s="178" t="s">
        <v>171</v>
      </c>
      <c r="E113" s="179">
        <v>3</v>
      </c>
      <c r="F113" s="180"/>
      <c r="G113" s="181">
        <f t="shared" si="35"/>
        <v>0</v>
      </c>
      <c r="H113" s="160"/>
      <c r="I113" s="159">
        <f t="shared" si="36"/>
        <v>0</v>
      </c>
      <c r="J113" s="160"/>
      <c r="K113" s="159">
        <f t="shared" si="37"/>
        <v>0</v>
      </c>
      <c r="L113" s="159">
        <v>15</v>
      </c>
      <c r="M113" s="159">
        <f t="shared" si="38"/>
        <v>0</v>
      </c>
      <c r="N113" s="158">
        <v>0</v>
      </c>
      <c r="O113" s="158">
        <f t="shared" si="39"/>
        <v>0</v>
      </c>
      <c r="P113" s="158">
        <v>0</v>
      </c>
      <c r="Q113" s="158">
        <f t="shared" si="40"/>
        <v>0</v>
      </c>
      <c r="R113" s="159"/>
      <c r="S113" s="159" t="s">
        <v>113</v>
      </c>
      <c r="T113" s="159" t="s">
        <v>113</v>
      </c>
      <c r="U113" s="159">
        <v>0.35099999999999998</v>
      </c>
      <c r="V113" s="159">
        <f t="shared" si="41"/>
        <v>1.05</v>
      </c>
      <c r="W113" s="159"/>
      <c r="X113" s="159" t="s">
        <v>115</v>
      </c>
      <c r="Y113" s="159" t="s">
        <v>116</v>
      </c>
      <c r="Z113" s="148"/>
      <c r="AA113" s="148"/>
      <c r="AB113" s="148"/>
      <c r="AC113" s="148"/>
      <c r="AD113" s="148"/>
      <c r="AE113" s="148"/>
      <c r="AF113" s="148"/>
      <c r="AG113" s="148" t="s">
        <v>135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1" x14ac:dyDescent="0.2">
      <c r="A114" s="176">
        <v>88</v>
      </c>
      <c r="B114" s="177" t="s">
        <v>317</v>
      </c>
      <c r="C114" s="185" t="s">
        <v>318</v>
      </c>
      <c r="D114" s="178" t="s">
        <v>171</v>
      </c>
      <c r="E114" s="179">
        <v>10</v>
      </c>
      <c r="F114" s="180"/>
      <c r="G114" s="181">
        <f t="shared" si="35"/>
        <v>0</v>
      </c>
      <c r="H114" s="160"/>
      <c r="I114" s="159">
        <f t="shared" si="36"/>
        <v>0</v>
      </c>
      <c r="J114" s="160"/>
      <c r="K114" s="159">
        <f t="shared" si="37"/>
        <v>0</v>
      </c>
      <c r="L114" s="159">
        <v>15</v>
      </c>
      <c r="M114" s="159">
        <f t="shared" si="38"/>
        <v>0</v>
      </c>
      <c r="N114" s="158">
        <v>1.24E-3</v>
      </c>
      <c r="O114" s="158">
        <f t="shared" si="39"/>
        <v>0.01</v>
      </c>
      <c r="P114" s="158">
        <v>0</v>
      </c>
      <c r="Q114" s="158">
        <f t="shared" si="40"/>
        <v>0</v>
      </c>
      <c r="R114" s="159"/>
      <c r="S114" s="159" t="s">
        <v>113</v>
      </c>
      <c r="T114" s="159" t="s">
        <v>113</v>
      </c>
      <c r="U114" s="159">
        <v>0.42</v>
      </c>
      <c r="V114" s="159">
        <f t="shared" si="41"/>
        <v>4.2</v>
      </c>
      <c r="W114" s="159"/>
      <c r="X114" s="159" t="s">
        <v>115</v>
      </c>
      <c r="Y114" s="159" t="s">
        <v>116</v>
      </c>
      <c r="Z114" s="148"/>
      <c r="AA114" s="148"/>
      <c r="AB114" s="148"/>
      <c r="AC114" s="148"/>
      <c r="AD114" s="148"/>
      <c r="AE114" s="148"/>
      <c r="AF114" s="148"/>
      <c r="AG114" s="148" t="s">
        <v>135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">
      <c r="A115" s="176">
        <v>89</v>
      </c>
      <c r="B115" s="177" t="s">
        <v>319</v>
      </c>
      <c r="C115" s="185" t="s">
        <v>320</v>
      </c>
      <c r="D115" s="178" t="s">
        <v>171</v>
      </c>
      <c r="E115" s="179">
        <v>2</v>
      </c>
      <c r="F115" s="180"/>
      <c r="G115" s="181">
        <f t="shared" si="35"/>
        <v>0</v>
      </c>
      <c r="H115" s="160"/>
      <c r="I115" s="159">
        <f t="shared" si="36"/>
        <v>0</v>
      </c>
      <c r="J115" s="160"/>
      <c r="K115" s="159">
        <f t="shared" si="37"/>
        <v>0</v>
      </c>
      <c r="L115" s="159">
        <v>15</v>
      </c>
      <c r="M115" s="159">
        <f t="shared" si="38"/>
        <v>0</v>
      </c>
      <c r="N115" s="158">
        <v>2.8999999999999998E-3</v>
      </c>
      <c r="O115" s="158">
        <f t="shared" si="39"/>
        <v>0.01</v>
      </c>
      <c r="P115" s="158">
        <v>0</v>
      </c>
      <c r="Q115" s="158">
        <f t="shared" si="40"/>
        <v>0</v>
      </c>
      <c r="R115" s="159"/>
      <c r="S115" s="159" t="s">
        <v>113</v>
      </c>
      <c r="T115" s="159" t="s">
        <v>113</v>
      </c>
      <c r="U115" s="159">
        <v>0.53800000000000003</v>
      </c>
      <c r="V115" s="159">
        <f t="shared" si="41"/>
        <v>1.08</v>
      </c>
      <c r="W115" s="159"/>
      <c r="X115" s="159" t="s">
        <v>115</v>
      </c>
      <c r="Y115" s="159" t="s">
        <v>116</v>
      </c>
      <c r="Z115" s="148"/>
      <c r="AA115" s="148"/>
      <c r="AB115" s="148"/>
      <c r="AC115" s="148"/>
      <c r="AD115" s="148"/>
      <c r="AE115" s="148"/>
      <c r="AF115" s="148"/>
      <c r="AG115" s="148" t="s">
        <v>135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76">
        <v>90</v>
      </c>
      <c r="B116" s="177" t="s">
        <v>321</v>
      </c>
      <c r="C116" s="185" t="s">
        <v>322</v>
      </c>
      <c r="D116" s="178" t="s">
        <v>171</v>
      </c>
      <c r="E116" s="179">
        <v>1</v>
      </c>
      <c r="F116" s="180"/>
      <c r="G116" s="181">
        <f t="shared" si="35"/>
        <v>0</v>
      </c>
      <c r="H116" s="160"/>
      <c r="I116" s="159">
        <f t="shared" si="36"/>
        <v>0</v>
      </c>
      <c r="J116" s="160"/>
      <c r="K116" s="159">
        <f t="shared" si="37"/>
        <v>0</v>
      </c>
      <c r="L116" s="159">
        <v>15</v>
      </c>
      <c r="M116" s="159">
        <f t="shared" si="38"/>
        <v>0</v>
      </c>
      <c r="N116" s="158">
        <v>3.5E-4</v>
      </c>
      <c r="O116" s="158">
        <f t="shared" si="39"/>
        <v>0</v>
      </c>
      <c r="P116" s="158">
        <v>0</v>
      </c>
      <c r="Q116" s="158">
        <f t="shared" si="40"/>
        <v>0</v>
      </c>
      <c r="R116" s="159"/>
      <c r="S116" s="159" t="s">
        <v>113</v>
      </c>
      <c r="T116" s="159" t="s">
        <v>113</v>
      </c>
      <c r="U116" s="159">
        <v>0.27</v>
      </c>
      <c r="V116" s="159">
        <f t="shared" si="41"/>
        <v>0.27</v>
      </c>
      <c r="W116" s="159"/>
      <c r="X116" s="159" t="s">
        <v>115</v>
      </c>
      <c r="Y116" s="159" t="s">
        <v>116</v>
      </c>
      <c r="Z116" s="148"/>
      <c r="AA116" s="148"/>
      <c r="AB116" s="148"/>
      <c r="AC116" s="148"/>
      <c r="AD116" s="148"/>
      <c r="AE116" s="148"/>
      <c r="AF116" s="148"/>
      <c r="AG116" s="148" t="s">
        <v>128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1" x14ac:dyDescent="0.2">
      <c r="A117" s="176">
        <v>91</v>
      </c>
      <c r="B117" s="177" t="s">
        <v>323</v>
      </c>
      <c r="C117" s="185" t="s">
        <v>324</v>
      </c>
      <c r="D117" s="178" t="s">
        <v>171</v>
      </c>
      <c r="E117" s="179">
        <v>1</v>
      </c>
      <c r="F117" s="180"/>
      <c r="G117" s="181">
        <f t="shared" si="35"/>
        <v>0</v>
      </c>
      <c r="H117" s="160"/>
      <c r="I117" s="159">
        <f t="shared" si="36"/>
        <v>0</v>
      </c>
      <c r="J117" s="160"/>
      <c r="K117" s="159">
        <f t="shared" si="37"/>
        <v>0</v>
      </c>
      <c r="L117" s="159">
        <v>15</v>
      </c>
      <c r="M117" s="159">
        <f t="shared" si="38"/>
        <v>0</v>
      </c>
      <c r="N117" s="158">
        <v>5.8E-4</v>
      </c>
      <c r="O117" s="158">
        <f t="shared" si="39"/>
        <v>0</v>
      </c>
      <c r="P117" s="158">
        <v>0</v>
      </c>
      <c r="Q117" s="158">
        <f t="shared" si="40"/>
        <v>0</v>
      </c>
      <c r="R117" s="159"/>
      <c r="S117" s="159" t="s">
        <v>113</v>
      </c>
      <c r="T117" s="159" t="s">
        <v>113</v>
      </c>
      <c r="U117" s="159">
        <v>0.35</v>
      </c>
      <c r="V117" s="159">
        <f t="shared" si="41"/>
        <v>0.35</v>
      </c>
      <c r="W117" s="159"/>
      <c r="X117" s="159" t="s">
        <v>115</v>
      </c>
      <c r="Y117" s="159" t="s">
        <v>116</v>
      </c>
      <c r="Z117" s="148"/>
      <c r="AA117" s="148"/>
      <c r="AB117" s="148"/>
      <c r="AC117" s="148"/>
      <c r="AD117" s="148"/>
      <c r="AE117" s="148"/>
      <c r="AF117" s="148"/>
      <c r="AG117" s="148" t="s">
        <v>128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76">
        <v>92</v>
      </c>
      <c r="B118" s="177" t="s">
        <v>325</v>
      </c>
      <c r="C118" s="185" t="s">
        <v>326</v>
      </c>
      <c r="D118" s="178" t="s">
        <v>171</v>
      </c>
      <c r="E118" s="179">
        <v>4</v>
      </c>
      <c r="F118" s="180"/>
      <c r="G118" s="181">
        <f t="shared" si="35"/>
        <v>0</v>
      </c>
      <c r="H118" s="160"/>
      <c r="I118" s="159">
        <f t="shared" si="36"/>
        <v>0</v>
      </c>
      <c r="J118" s="160"/>
      <c r="K118" s="159">
        <f t="shared" si="37"/>
        <v>0</v>
      </c>
      <c r="L118" s="159">
        <v>15</v>
      </c>
      <c r="M118" s="159">
        <f t="shared" si="38"/>
        <v>0</v>
      </c>
      <c r="N118" s="158">
        <v>7.6999999999999996E-4</v>
      </c>
      <c r="O118" s="158">
        <f t="shared" si="39"/>
        <v>0</v>
      </c>
      <c r="P118" s="158">
        <v>0</v>
      </c>
      <c r="Q118" s="158">
        <f t="shared" si="40"/>
        <v>0</v>
      </c>
      <c r="R118" s="159"/>
      <c r="S118" s="159" t="s">
        <v>113</v>
      </c>
      <c r="T118" s="159" t="s">
        <v>113</v>
      </c>
      <c r="U118" s="159">
        <v>0.42399999999999999</v>
      </c>
      <c r="V118" s="159">
        <f t="shared" si="41"/>
        <v>1.7</v>
      </c>
      <c r="W118" s="159"/>
      <c r="X118" s="159" t="s">
        <v>115</v>
      </c>
      <c r="Y118" s="159" t="s">
        <v>116</v>
      </c>
      <c r="Z118" s="148"/>
      <c r="AA118" s="148"/>
      <c r="AB118" s="148"/>
      <c r="AC118" s="148"/>
      <c r="AD118" s="148"/>
      <c r="AE118" s="148"/>
      <c r="AF118" s="148"/>
      <c r="AG118" s="148" t="s">
        <v>128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6">
        <v>93</v>
      </c>
      <c r="B119" s="177" t="s">
        <v>327</v>
      </c>
      <c r="C119" s="185" t="s">
        <v>328</v>
      </c>
      <c r="D119" s="178" t="s">
        <v>171</v>
      </c>
      <c r="E119" s="179">
        <v>16</v>
      </c>
      <c r="F119" s="180"/>
      <c r="G119" s="181">
        <f t="shared" si="35"/>
        <v>0</v>
      </c>
      <c r="H119" s="160"/>
      <c r="I119" s="159">
        <f t="shared" si="36"/>
        <v>0</v>
      </c>
      <c r="J119" s="160"/>
      <c r="K119" s="159">
        <f t="shared" si="37"/>
        <v>0</v>
      </c>
      <c r="L119" s="159">
        <v>15</v>
      </c>
      <c r="M119" s="159">
        <f t="shared" si="38"/>
        <v>0</v>
      </c>
      <c r="N119" s="158">
        <v>1.9000000000000001E-4</v>
      </c>
      <c r="O119" s="158">
        <f t="shared" si="39"/>
        <v>0</v>
      </c>
      <c r="P119" s="158">
        <v>0</v>
      </c>
      <c r="Q119" s="158">
        <f t="shared" si="40"/>
        <v>0</v>
      </c>
      <c r="R119" s="159"/>
      <c r="S119" s="159" t="s">
        <v>113</v>
      </c>
      <c r="T119" s="159" t="s">
        <v>113</v>
      </c>
      <c r="U119" s="159">
        <v>0.08</v>
      </c>
      <c r="V119" s="159">
        <f t="shared" si="41"/>
        <v>1.28</v>
      </c>
      <c r="W119" s="159"/>
      <c r="X119" s="159" t="s">
        <v>115</v>
      </c>
      <c r="Y119" s="159" t="s">
        <v>116</v>
      </c>
      <c r="Z119" s="148"/>
      <c r="AA119" s="148"/>
      <c r="AB119" s="148"/>
      <c r="AC119" s="148"/>
      <c r="AD119" s="148"/>
      <c r="AE119" s="148"/>
      <c r="AF119" s="148"/>
      <c r="AG119" s="148" t="s">
        <v>128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1" x14ac:dyDescent="0.2">
      <c r="A120" s="176">
        <v>94</v>
      </c>
      <c r="B120" s="177" t="s">
        <v>329</v>
      </c>
      <c r="C120" s="185" t="s">
        <v>330</v>
      </c>
      <c r="D120" s="178" t="s">
        <v>171</v>
      </c>
      <c r="E120" s="179">
        <v>1</v>
      </c>
      <c r="F120" s="180"/>
      <c r="G120" s="181">
        <f t="shared" si="35"/>
        <v>0</v>
      </c>
      <c r="H120" s="160"/>
      <c r="I120" s="159">
        <f t="shared" si="36"/>
        <v>0</v>
      </c>
      <c r="J120" s="160"/>
      <c r="K120" s="159">
        <f t="shared" si="37"/>
        <v>0</v>
      </c>
      <c r="L120" s="159">
        <v>15</v>
      </c>
      <c r="M120" s="159">
        <f t="shared" si="38"/>
        <v>0</v>
      </c>
      <c r="N120" s="158">
        <v>5.5999999999999995E-4</v>
      </c>
      <c r="O120" s="158">
        <f t="shared" si="39"/>
        <v>0</v>
      </c>
      <c r="P120" s="158">
        <v>0</v>
      </c>
      <c r="Q120" s="158">
        <f t="shared" si="40"/>
        <v>0</v>
      </c>
      <c r="R120" s="159"/>
      <c r="S120" s="159" t="s">
        <v>113</v>
      </c>
      <c r="T120" s="159" t="s">
        <v>113</v>
      </c>
      <c r="U120" s="159">
        <v>0.27</v>
      </c>
      <c r="V120" s="159">
        <f t="shared" si="41"/>
        <v>0.27</v>
      </c>
      <c r="W120" s="159"/>
      <c r="X120" s="159" t="s">
        <v>115</v>
      </c>
      <c r="Y120" s="159" t="s">
        <v>116</v>
      </c>
      <c r="Z120" s="148"/>
      <c r="AA120" s="148"/>
      <c r="AB120" s="148"/>
      <c r="AC120" s="148"/>
      <c r="AD120" s="148"/>
      <c r="AE120" s="148"/>
      <c r="AF120" s="148"/>
      <c r="AG120" s="148" t="s">
        <v>128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1" x14ac:dyDescent="0.2">
      <c r="A121" s="176">
        <v>95</v>
      </c>
      <c r="B121" s="177" t="s">
        <v>331</v>
      </c>
      <c r="C121" s="185" t="s">
        <v>332</v>
      </c>
      <c r="D121" s="178" t="s">
        <v>171</v>
      </c>
      <c r="E121" s="179">
        <v>1</v>
      </c>
      <c r="F121" s="180"/>
      <c r="G121" s="181">
        <f t="shared" si="35"/>
        <v>0</v>
      </c>
      <c r="H121" s="160"/>
      <c r="I121" s="159">
        <f t="shared" si="36"/>
        <v>0</v>
      </c>
      <c r="J121" s="160"/>
      <c r="K121" s="159">
        <f t="shared" si="37"/>
        <v>0</v>
      </c>
      <c r="L121" s="159">
        <v>15</v>
      </c>
      <c r="M121" s="159">
        <f t="shared" si="38"/>
        <v>0</v>
      </c>
      <c r="N121" s="158">
        <v>8.4000000000000003E-4</v>
      </c>
      <c r="O121" s="158">
        <f t="shared" si="39"/>
        <v>0</v>
      </c>
      <c r="P121" s="158">
        <v>0</v>
      </c>
      <c r="Q121" s="158">
        <f t="shared" si="40"/>
        <v>0</v>
      </c>
      <c r="R121" s="159"/>
      <c r="S121" s="159" t="s">
        <v>113</v>
      </c>
      <c r="T121" s="159" t="s">
        <v>113</v>
      </c>
      <c r="U121" s="159">
        <v>0.35</v>
      </c>
      <c r="V121" s="159">
        <f t="shared" si="41"/>
        <v>0.35</v>
      </c>
      <c r="W121" s="159"/>
      <c r="X121" s="159" t="s">
        <v>115</v>
      </c>
      <c r="Y121" s="159" t="s">
        <v>116</v>
      </c>
      <c r="Z121" s="148"/>
      <c r="AA121" s="148"/>
      <c r="AB121" s="148"/>
      <c r="AC121" s="148"/>
      <c r="AD121" s="148"/>
      <c r="AE121" s="148"/>
      <c r="AF121" s="148"/>
      <c r="AG121" s="148" t="s">
        <v>128</v>
      </c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76">
        <v>96</v>
      </c>
      <c r="B122" s="177" t="s">
        <v>333</v>
      </c>
      <c r="C122" s="185" t="s">
        <v>334</v>
      </c>
      <c r="D122" s="178" t="s">
        <v>171</v>
      </c>
      <c r="E122" s="179">
        <v>2</v>
      </c>
      <c r="F122" s="180"/>
      <c r="G122" s="181">
        <f t="shared" si="35"/>
        <v>0</v>
      </c>
      <c r="H122" s="160"/>
      <c r="I122" s="159">
        <f t="shared" si="36"/>
        <v>0</v>
      </c>
      <c r="J122" s="160"/>
      <c r="K122" s="159">
        <f t="shared" si="37"/>
        <v>0</v>
      </c>
      <c r="L122" s="159">
        <v>15</v>
      </c>
      <c r="M122" s="159">
        <f t="shared" si="38"/>
        <v>0</v>
      </c>
      <c r="N122" s="158">
        <v>1.42E-3</v>
      </c>
      <c r="O122" s="158">
        <f t="shared" si="39"/>
        <v>0</v>
      </c>
      <c r="P122" s="158">
        <v>0</v>
      </c>
      <c r="Q122" s="158">
        <f t="shared" si="40"/>
        <v>0</v>
      </c>
      <c r="R122" s="159"/>
      <c r="S122" s="159" t="s">
        <v>113</v>
      </c>
      <c r="T122" s="159" t="s">
        <v>113</v>
      </c>
      <c r="U122" s="159">
        <v>0.42399999999999999</v>
      </c>
      <c r="V122" s="159">
        <f t="shared" si="41"/>
        <v>0.85</v>
      </c>
      <c r="W122" s="159"/>
      <c r="X122" s="159" t="s">
        <v>115</v>
      </c>
      <c r="Y122" s="159" t="s">
        <v>116</v>
      </c>
      <c r="Z122" s="148"/>
      <c r="AA122" s="148"/>
      <c r="AB122" s="148"/>
      <c r="AC122" s="148"/>
      <c r="AD122" s="148"/>
      <c r="AE122" s="148"/>
      <c r="AF122" s="148"/>
      <c r="AG122" s="148" t="s">
        <v>128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1" x14ac:dyDescent="0.2">
      <c r="A123" s="176">
        <v>97</v>
      </c>
      <c r="B123" s="177" t="s">
        <v>335</v>
      </c>
      <c r="C123" s="185" t="s">
        <v>336</v>
      </c>
      <c r="D123" s="178" t="s">
        <v>171</v>
      </c>
      <c r="E123" s="179">
        <v>12</v>
      </c>
      <c r="F123" s="180"/>
      <c r="G123" s="181">
        <f t="shared" si="35"/>
        <v>0</v>
      </c>
      <c r="H123" s="160"/>
      <c r="I123" s="159">
        <f t="shared" si="36"/>
        <v>0</v>
      </c>
      <c r="J123" s="160"/>
      <c r="K123" s="159">
        <f t="shared" si="37"/>
        <v>0</v>
      </c>
      <c r="L123" s="159">
        <v>15</v>
      </c>
      <c r="M123" s="159">
        <f t="shared" si="38"/>
        <v>0</v>
      </c>
      <c r="N123" s="158">
        <v>0</v>
      </c>
      <c r="O123" s="158">
        <f t="shared" si="39"/>
        <v>0</v>
      </c>
      <c r="P123" s="158">
        <v>0</v>
      </c>
      <c r="Q123" s="158">
        <f t="shared" si="40"/>
        <v>0</v>
      </c>
      <c r="R123" s="159"/>
      <c r="S123" s="159" t="s">
        <v>113</v>
      </c>
      <c r="T123" s="159" t="s">
        <v>113</v>
      </c>
      <c r="U123" s="159">
        <v>0.38100000000000001</v>
      </c>
      <c r="V123" s="159">
        <f t="shared" si="41"/>
        <v>4.57</v>
      </c>
      <c r="W123" s="159"/>
      <c r="X123" s="159" t="s">
        <v>115</v>
      </c>
      <c r="Y123" s="159" t="s">
        <v>116</v>
      </c>
      <c r="Z123" s="148"/>
      <c r="AA123" s="148"/>
      <c r="AB123" s="148"/>
      <c r="AC123" s="148"/>
      <c r="AD123" s="148"/>
      <c r="AE123" s="148"/>
      <c r="AF123" s="148"/>
      <c r="AG123" s="148" t="s">
        <v>135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ht="22.5" outlineLevel="1" x14ac:dyDescent="0.2">
      <c r="A124" s="176">
        <v>98</v>
      </c>
      <c r="B124" s="177" t="s">
        <v>337</v>
      </c>
      <c r="C124" s="185" t="s">
        <v>338</v>
      </c>
      <c r="D124" s="178" t="s">
        <v>171</v>
      </c>
      <c r="E124" s="179">
        <v>12</v>
      </c>
      <c r="F124" s="180"/>
      <c r="G124" s="181">
        <f t="shared" si="35"/>
        <v>0</v>
      </c>
      <c r="H124" s="160"/>
      <c r="I124" s="159">
        <f t="shared" si="36"/>
        <v>0</v>
      </c>
      <c r="J124" s="160"/>
      <c r="K124" s="159">
        <f t="shared" si="37"/>
        <v>0</v>
      </c>
      <c r="L124" s="159">
        <v>15</v>
      </c>
      <c r="M124" s="159">
        <f t="shared" si="38"/>
        <v>0</v>
      </c>
      <c r="N124" s="158">
        <v>2.7E-4</v>
      </c>
      <c r="O124" s="158">
        <f t="shared" si="39"/>
        <v>0</v>
      </c>
      <c r="P124" s="158">
        <v>0</v>
      </c>
      <c r="Q124" s="158">
        <f t="shared" si="40"/>
        <v>0</v>
      </c>
      <c r="R124" s="159"/>
      <c r="S124" s="159" t="s">
        <v>113</v>
      </c>
      <c r="T124" s="159" t="s">
        <v>113</v>
      </c>
      <c r="U124" s="159">
        <v>0.38100000000000001</v>
      </c>
      <c r="V124" s="159">
        <f t="shared" si="41"/>
        <v>4.57</v>
      </c>
      <c r="W124" s="159"/>
      <c r="X124" s="159" t="s">
        <v>115</v>
      </c>
      <c r="Y124" s="159" t="s">
        <v>116</v>
      </c>
      <c r="Z124" s="148"/>
      <c r="AA124" s="148"/>
      <c r="AB124" s="148"/>
      <c r="AC124" s="148"/>
      <c r="AD124" s="148"/>
      <c r="AE124" s="148"/>
      <c r="AF124" s="148"/>
      <c r="AG124" s="148" t="s">
        <v>128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1" x14ac:dyDescent="0.2">
      <c r="A125" s="176">
        <v>99</v>
      </c>
      <c r="B125" s="177" t="s">
        <v>339</v>
      </c>
      <c r="C125" s="185" t="s">
        <v>340</v>
      </c>
      <c r="D125" s="178" t="s">
        <v>171</v>
      </c>
      <c r="E125" s="179">
        <v>10</v>
      </c>
      <c r="F125" s="180"/>
      <c r="G125" s="181">
        <f t="shared" si="35"/>
        <v>0</v>
      </c>
      <c r="H125" s="160"/>
      <c r="I125" s="159">
        <f t="shared" si="36"/>
        <v>0</v>
      </c>
      <c r="J125" s="160"/>
      <c r="K125" s="159">
        <f t="shared" si="37"/>
        <v>0</v>
      </c>
      <c r="L125" s="159">
        <v>15</v>
      </c>
      <c r="M125" s="159">
        <f t="shared" si="38"/>
        <v>0</v>
      </c>
      <c r="N125" s="158">
        <v>0</v>
      </c>
      <c r="O125" s="158">
        <f t="shared" si="39"/>
        <v>0</v>
      </c>
      <c r="P125" s="158">
        <v>0</v>
      </c>
      <c r="Q125" s="158">
        <f t="shared" si="40"/>
        <v>0</v>
      </c>
      <c r="R125" s="159"/>
      <c r="S125" s="159" t="s">
        <v>113</v>
      </c>
      <c r="T125" s="159" t="s">
        <v>113</v>
      </c>
      <c r="U125" s="159">
        <v>0.433</v>
      </c>
      <c r="V125" s="159">
        <f t="shared" si="41"/>
        <v>4.33</v>
      </c>
      <c r="W125" s="159"/>
      <c r="X125" s="159" t="s">
        <v>115</v>
      </c>
      <c r="Y125" s="159" t="s">
        <v>116</v>
      </c>
      <c r="Z125" s="148"/>
      <c r="AA125" s="148"/>
      <c r="AB125" s="148"/>
      <c r="AC125" s="148"/>
      <c r="AD125" s="148"/>
      <c r="AE125" s="148"/>
      <c r="AF125" s="148"/>
      <c r="AG125" s="148" t="s">
        <v>135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1" x14ac:dyDescent="0.2">
      <c r="A126" s="176">
        <v>100</v>
      </c>
      <c r="B126" s="177" t="s">
        <v>341</v>
      </c>
      <c r="C126" s="185" t="s">
        <v>342</v>
      </c>
      <c r="D126" s="178" t="s">
        <v>171</v>
      </c>
      <c r="E126" s="179">
        <v>10</v>
      </c>
      <c r="F126" s="180"/>
      <c r="G126" s="181">
        <f t="shared" si="35"/>
        <v>0</v>
      </c>
      <c r="H126" s="160"/>
      <c r="I126" s="159">
        <f t="shared" si="36"/>
        <v>0</v>
      </c>
      <c r="J126" s="160"/>
      <c r="K126" s="159">
        <f t="shared" si="37"/>
        <v>0</v>
      </c>
      <c r="L126" s="159">
        <v>15</v>
      </c>
      <c r="M126" s="159">
        <f t="shared" si="38"/>
        <v>0</v>
      </c>
      <c r="N126" s="158">
        <v>1.8699999999999999E-3</v>
      </c>
      <c r="O126" s="158">
        <f t="shared" si="39"/>
        <v>0.02</v>
      </c>
      <c r="P126" s="158">
        <v>0</v>
      </c>
      <c r="Q126" s="158">
        <f t="shared" si="40"/>
        <v>0</v>
      </c>
      <c r="R126" s="159"/>
      <c r="S126" s="159" t="s">
        <v>113</v>
      </c>
      <c r="T126" s="159" t="s">
        <v>113</v>
      </c>
      <c r="U126" s="159">
        <v>0.43</v>
      </c>
      <c r="V126" s="159">
        <f t="shared" si="41"/>
        <v>4.3</v>
      </c>
      <c r="W126" s="159"/>
      <c r="X126" s="159" t="s">
        <v>115</v>
      </c>
      <c r="Y126" s="159" t="s">
        <v>116</v>
      </c>
      <c r="Z126" s="148"/>
      <c r="AA126" s="148"/>
      <c r="AB126" s="148"/>
      <c r="AC126" s="148"/>
      <c r="AD126" s="148"/>
      <c r="AE126" s="148"/>
      <c r="AF126" s="148"/>
      <c r="AG126" s="148" t="s">
        <v>128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1" x14ac:dyDescent="0.2">
      <c r="A127" s="176">
        <v>101</v>
      </c>
      <c r="B127" s="177" t="s">
        <v>343</v>
      </c>
      <c r="C127" s="185" t="s">
        <v>344</v>
      </c>
      <c r="D127" s="178" t="s">
        <v>171</v>
      </c>
      <c r="E127" s="179">
        <v>20</v>
      </c>
      <c r="F127" s="180"/>
      <c r="G127" s="181">
        <f t="shared" si="35"/>
        <v>0</v>
      </c>
      <c r="H127" s="160"/>
      <c r="I127" s="159">
        <f t="shared" si="36"/>
        <v>0</v>
      </c>
      <c r="J127" s="160"/>
      <c r="K127" s="159">
        <f t="shared" si="37"/>
        <v>0</v>
      </c>
      <c r="L127" s="159">
        <v>15</v>
      </c>
      <c r="M127" s="159">
        <f t="shared" si="38"/>
        <v>0</v>
      </c>
      <c r="N127" s="158">
        <v>2.4000000000000001E-4</v>
      </c>
      <c r="O127" s="158">
        <f t="shared" si="39"/>
        <v>0</v>
      </c>
      <c r="P127" s="158">
        <v>0</v>
      </c>
      <c r="Q127" s="158">
        <f t="shared" si="40"/>
        <v>0</v>
      </c>
      <c r="R127" s="159"/>
      <c r="S127" s="159" t="s">
        <v>113</v>
      </c>
      <c r="T127" s="159" t="s">
        <v>113</v>
      </c>
      <c r="U127" s="159">
        <v>0.27800000000000002</v>
      </c>
      <c r="V127" s="159">
        <f t="shared" si="41"/>
        <v>5.56</v>
      </c>
      <c r="W127" s="159"/>
      <c r="X127" s="159" t="s">
        <v>115</v>
      </c>
      <c r="Y127" s="159" t="s">
        <v>116</v>
      </c>
      <c r="Z127" s="148"/>
      <c r="AA127" s="148"/>
      <c r="AB127" s="148"/>
      <c r="AC127" s="148"/>
      <c r="AD127" s="148"/>
      <c r="AE127" s="148"/>
      <c r="AF127" s="148"/>
      <c r="AG127" s="148" t="s">
        <v>128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1" x14ac:dyDescent="0.2">
      <c r="A128" s="176">
        <v>102</v>
      </c>
      <c r="B128" s="177" t="s">
        <v>345</v>
      </c>
      <c r="C128" s="185" t="s">
        <v>346</v>
      </c>
      <c r="D128" s="178" t="s">
        <v>171</v>
      </c>
      <c r="E128" s="179">
        <v>20</v>
      </c>
      <c r="F128" s="180"/>
      <c r="G128" s="181">
        <f t="shared" si="35"/>
        <v>0</v>
      </c>
      <c r="H128" s="160"/>
      <c r="I128" s="159">
        <f t="shared" si="36"/>
        <v>0</v>
      </c>
      <c r="J128" s="160"/>
      <c r="K128" s="159">
        <f t="shared" si="37"/>
        <v>0</v>
      </c>
      <c r="L128" s="159">
        <v>15</v>
      </c>
      <c r="M128" s="159">
        <f t="shared" si="38"/>
        <v>0</v>
      </c>
      <c r="N128" s="158">
        <v>1.4999999999999999E-4</v>
      </c>
      <c r="O128" s="158">
        <f t="shared" si="39"/>
        <v>0</v>
      </c>
      <c r="P128" s="158">
        <v>0</v>
      </c>
      <c r="Q128" s="158">
        <f t="shared" si="40"/>
        <v>0</v>
      </c>
      <c r="R128" s="159"/>
      <c r="S128" s="159" t="s">
        <v>113</v>
      </c>
      <c r="T128" s="159" t="s">
        <v>113</v>
      </c>
      <c r="U128" s="159">
        <v>0.20599999999999999</v>
      </c>
      <c r="V128" s="159">
        <f t="shared" si="41"/>
        <v>4.12</v>
      </c>
      <c r="W128" s="159"/>
      <c r="X128" s="159" t="s">
        <v>115</v>
      </c>
      <c r="Y128" s="159" t="s">
        <v>116</v>
      </c>
      <c r="Z128" s="148"/>
      <c r="AA128" s="148"/>
      <c r="AB128" s="148"/>
      <c r="AC128" s="148"/>
      <c r="AD128" s="148"/>
      <c r="AE128" s="148"/>
      <c r="AF128" s="148"/>
      <c r="AG128" s="148" t="s">
        <v>128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t="22.5" outlineLevel="1" x14ac:dyDescent="0.2">
      <c r="A129" s="176">
        <v>103</v>
      </c>
      <c r="B129" s="177" t="s">
        <v>347</v>
      </c>
      <c r="C129" s="185" t="s">
        <v>348</v>
      </c>
      <c r="D129" s="178" t="s">
        <v>171</v>
      </c>
      <c r="E129" s="179">
        <v>4</v>
      </c>
      <c r="F129" s="180"/>
      <c r="G129" s="181">
        <f t="shared" si="35"/>
        <v>0</v>
      </c>
      <c r="H129" s="160"/>
      <c r="I129" s="159">
        <f t="shared" si="36"/>
        <v>0</v>
      </c>
      <c r="J129" s="160"/>
      <c r="K129" s="159">
        <f t="shared" si="37"/>
        <v>0</v>
      </c>
      <c r="L129" s="159">
        <v>15</v>
      </c>
      <c r="M129" s="159">
        <f t="shared" si="38"/>
        <v>0</v>
      </c>
      <c r="N129" s="158">
        <v>0</v>
      </c>
      <c r="O129" s="158">
        <f t="shared" si="39"/>
        <v>0</v>
      </c>
      <c r="P129" s="158">
        <v>0</v>
      </c>
      <c r="Q129" s="158">
        <f t="shared" si="40"/>
        <v>0</v>
      </c>
      <c r="R129" s="159"/>
      <c r="S129" s="159" t="s">
        <v>131</v>
      </c>
      <c r="T129" s="159" t="s">
        <v>114</v>
      </c>
      <c r="U129" s="159">
        <v>0.13400000000000001</v>
      </c>
      <c r="V129" s="159">
        <f t="shared" si="41"/>
        <v>0.54</v>
      </c>
      <c r="W129" s="159"/>
      <c r="X129" s="159" t="s">
        <v>115</v>
      </c>
      <c r="Y129" s="159" t="s">
        <v>116</v>
      </c>
      <c r="Z129" s="148"/>
      <c r="AA129" s="148"/>
      <c r="AB129" s="148"/>
      <c r="AC129" s="148"/>
      <c r="AD129" s="148"/>
      <c r="AE129" s="148"/>
      <c r="AF129" s="148"/>
      <c r="AG129" s="148" t="s">
        <v>128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6">
        <v>104</v>
      </c>
      <c r="B130" s="177" t="s">
        <v>349</v>
      </c>
      <c r="C130" s="185" t="s">
        <v>350</v>
      </c>
      <c r="D130" s="178" t="s">
        <v>178</v>
      </c>
      <c r="E130" s="179">
        <v>1</v>
      </c>
      <c r="F130" s="180"/>
      <c r="G130" s="181">
        <f t="shared" si="35"/>
        <v>0</v>
      </c>
      <c r="H130" s="160"/>
      <c r="I130" s="159">
        <f t="shared" si="36"/>
        <v>0</v>
      </c>
      <c r="J130" s="160"/>
      <c r="K130" s="159">
        <f t="shared" si="37"/>
        <v>0</v>
      </c>
      <c r="L130" s="159">
        <v>15</v>
      </c>
      <c r="M130" s="159">
        <f t="shared" si="38"/>
        <v>0</v>
      </c>
      <c r="N130" s="158">
        <v>0</v>
      </c>
      <c r="O130" s="158">
        <f t="shared" si="39"/>
        <v>0</v>
      </c>
      <c r="P130" s="158">
        <v>0</v>
      </c>
      <c r="Q130" s="158">
        <f t="shared" si="40"/>
        <v>0</v>
      </c>
      <c r="R130" s="159"/>
      <c r="S130" s="159" t="s">
        <v>131</v>
      </c>
      <c r="T130" s="159" t="s">
        <v>114</v>
      </c>
      <c r="U130" s="159">
        <v>0</v>
      </c>
      <c r="V130" s="159">
        <f t="shared" si="41"/>
        <v>0</v>
      </c>
      <c r="W130" s="159"/>
      <c r="X130" s="159" t="s">
        <v>140</v>
      </c>
      <c r="Y130" s="159" t="s">
        <v>116</v>
      </c>
      <c r="Z130" s="148"/>
      <c r="AA130" s="148"/>
      <c r="AB130" s="148"/>
      <c r="AC130" s="148"/>
      <c r="AD130" s="148"/>
      <c r="AE130" s="148"/>
      <c r="AF130" s="148"/>
      <c r="AG130" s="148" t="s">
        <v>146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2.5" outlineLevel="1" x14ac:dyDescent="0.2">
      <c r="A131" s="176">
        <v>105</v>
      </c>
      <c r="B131" s="177" t="s">
        <v>351</v>
      </c>
      <c r="C131" s="185" t="s">
        <v>352</v>
      </c>
      <c r="D131" s="178" t="s">
        <v>171</v>
      </c>
      <c r="E131" s="179">
        <v>2</v>
      </c>
      <c r="F131" s="180"/>
      <c r="G131" s="181">
        <f t="shared" si="35"/>
        <v>0</v>
      </c>
      <c r="H131" s="160"/>
      <c r="I131" s="159">
        <f t="shared" si="36"/>
        <v>0</v>
      </c>
      <c r="J131" s="160"/>
      <c r="K131" s="159">
        <f t="shared" si="37"/>
        <v>0</v>
      </c>
      <c r="L131" s="159">
        <v>15</v>
      </c>
      <c r="M131" s="159">
        <f t="shared" si="38"/>
        <v>0</v>
      </c>
      <c r="N131" s="158">
        <v>0</v>
      </c>
      <c r="O131" s="158">
        <f t="shared" si="39"/>
        <v>0</v>
      </c>
      <c r="P131" s="158">
        <v>0</v>
      </c>
      <c r="Q131" s="158">
        <f t="shared" si="40"/>
        <v>0</v>
      </c>
      <c r="R131" s="159"/>
      <c r="S131" s="159" t="s">
        <v>131</v>
      </c>
      <c r="T131" s="159" t="s">
        <v>114</v>
      </c>
      <c r="U131" s="159">
        <v>0</v>
      </c>
      <c r="V131" s="159">
        <f t="shared" si="41"/>
        <v>0</v>
      </c>
      <c r="W131" s="159"/>
      <c r="X131" s="159" t="s">
        <v>140</v>
      </c>
      <c r="Y131" s="159" t="s">
        <v>116</v>
      </c>
      <c r="Z131" s="148"/>
      <c r="AA131" s="148"/>
      <c r="AB131" s="148"/>
      <c r="AC131" s="148"/>
      <c r="AD131" s="148"/>
      <c r="AE131" s="148"/>
      <c r="AF131" s="148"/>
      <c r="AG131" s="148" t="s">
        <v>141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ht="33.75" outlineLevel="1" x14ac:dyDescent="0.2">
      <c r="A132" s="170">
        <v>106</v>
      </c>
      <c r="B132" s="171" t="s">
        <v>353</v>
      </c>
      <c r="C132" s="186" t="s">
        <v>354</v>
      </c>
      <c r="D132" s="172" t="s">
        <v>171</v>
      </c>
      <c r="E132" s="173">
        <v>1</v>
      </c>
      <c r="F132" s="174"/>
      <c r="G132" s="175">
        <f t="shared" si="35"/>
        <v>0</v>
      </c>
      <c r="H132" s="160"/>
      <c r="I132" s="159">
        <f t="shared" si="36"/>
        <v>0</v>
      </c>
      <c r="J132" s="160"/>
      <c r="K132" s="159">
        <f t="shared" si="37"/>
        <v>0</v>
      </c>
      <c r="L132" s="159">
        <v>15</v>
      </c>
      <c r="M132" s="159">
        <f t="shared" si="38"/>
        <v>0</v>
      </c>
      <c r="N132" s="158">
        <v>4.0000000000000001E-3</v>
      </c>
      <c r="O132" s="158">
        <f t="shared" si="39"/>
        <v>0</v>
      </c>
      <c r="P132" s="158">
        <v>0</v>
      </c>
      <c r="Q132" s="158">
        <f t="shared" si="40"/>
        <v>0</v>
      </c>
      <c r="R132" s="159"/>
      <c r="S132" s="159" t="s">
        <v>131</v>
      </c>
      <c r="T132" s="159" t="s">
        <v>114</v>
      </c>
      <c r="U132" s="159">
        <v>0</v>
      </c>
      <c r="V132" s="159">
        <f t="shared" si="41"/>
        <v>0</v>
      </c>
      <c r="W132" s="159"/>
      <c r="X132" s="159" t="s">
        <v>140</v>
      </c>
      <c r="Y132" s="159" t="s">
        <v>116</v>
      </c>
      <c r="Z132" s="148"/>
      <c r="AA132" s="148"/>
      <c r="AB132" s="148"/>
      <c r="AC132" s="148"/>
      <c r="AD132" s="148"/>
      <c r="AE132" s="148"/>
      <c r="AF132" s="148"/>
      <c r="AG132" s="148" t="s">
        <v>141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ht="47.25" customHeight="1" outlineLevel="2" x14ac:dyDescent="0.2">
      <c r="A133" s="155"/>
      <c r="B133" s="156"/>
      <c r="C133" s="283" t="s">
        <v>355</v>
      </c>
      <c r="D133" s="283"/>
      <c r="E133" s="283"/>
      <c r="F133" s="194"/>
      <c r="G133" s="194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157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83" t="str">
        <f>C133</f>
        <v>Měření spotřeby tepelné energie, zobrazení hodnot parametrů a poruch, volitelný rozsah zobrazení, optické rozhraní, bateriové napájení (baterie 6 let dodávány z výroby v měřiči), dodatečné funkce s vestavnými moduly, standardně montáž do zpátečky, GJ</v>
      </c>
      <c r="BB133" s="148"/>
      <c r="BC133" s="148"/>
      <c r="BD133" s="148"/>
      <c r="BE133" s="148"/>
      <c r="BF133" s="148"/>
      <c r="BG133" s="148"/>
      <c r="BH133" s="148"/>
    </row>
    <row r="134" spans="1:60" ht="22.5" outlineLevel="1" x14ac:dyDescent="0.2">
      <c r="A134" s="176">
        <v>107</v>
      </c>
      <c r="B134" s="177" t="s">
        <v>356</v>
      </c>
      <c r="C134" s="185" t="s">
        <v>357</v>
      </c>
      <c r="D134" s="178" t="s">
        <v>171</v>
      </c>
      <c r="E134" s="179">
        <v>1</v>
      </c>
      <c r="F134" s="180"/>
      <c r="G134" s="181">
        <f t="shared" ref="G134:G142" si="42">ROUND(E134*F134,2)</f>
        <v>0</v>
      </c>
      <c r="H134" s="160"/>
      <c r="I134" s="159">
        <f t="shared" ref="I134:I142" si="43">ROUND(E134*H134,2)</f>
        <v>0</v>
      </c>
      <c r="J134" s="160"/>
      <c r="K134" s="159">
        <f t="shared" ref="K134:K142" si="44">ROUND(E134*J134,2)</f>
        <v>0</v>
      </c>
      <c r="L134" s="159">
        <v>15</v>
      </c>
      <c r="M134" s="159">
        <f t="shared" ref="M134:M142" si="45">G134*(1+L134/100)</f>
        <v>0</v>
      </c>
      <c r="N134" s="158">
        <v>2.0000000000000001E-4</v>
      </c>
      <c r="O134" s="158">
        <f t="shared" ref="O134:O142" si="46">ROUND(E134*N134,2)</f>
        <v>0</v>
      </c>
      <c r="P134" s="158">
        <v>0</v>
      </c>
      <c r="Q134" s="158">
        <f t="shared" ref="Q134:Q142" si="47">ROUND(E134*P134,2)</f>
        <v>0</v>
      </c>
      <c r="R134" s="159"/>
      <c r="S134" s="159" t="s">
        <v>131</v>
      </c>
      <c r="T134" s="159" t="s">
        <v>114</v>
      </c>
      <c r="U134" s="159">
        <v>0</v>
      </c>
      <c r="V134" s="159">
        <f t="shared" ref="V134:V142" si="48">ROUND(E134*U134,2)</f>
        <v>0</v>
      </c>
      <c r="W134" s="159"/>
      <c r="X134" s="159" t="s">
        <v>140</v>
      </c>
      <c r="Y134" s="159" t="s">
        <v>116</v>
      </c>
      <c r="Z134" s="148"/>
      <c r="AA134" s="148"/>
      <c r="AB134" s="148"/>
      <c r="AC134" s="148"/>
      <c r="AD134" s="148"/>
      <c r="AE134" s="148"/>
      <c r="AF134" s="148"/>
      <c r="AG134" s="148" t="s">
        <v>141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ht="22.5" outlineLevel="1" x14ac:dyDescent="0.2">
      <c r="A135" s="176">
        <v>108</v>
      </c>
      <c r="B135" s="177" t="s">
        <v>358</v>
      </c>
      <c r="C135" s="185" t="s">
        <v>359</v>
      </c>
      <c r="D135" s="178" t="s">
        <v>171</v>
      </c>
      <c r="E135" s="179">
        <v>2</v>
      </c>
      <c r="F135" s="180"/>
      <c r="G135" s="181">
        <f t="shared" si="42"/>
        <v>0</v>
      </c>
      <c r="H135" s="160"/>
      <c r="I135" s="159">
        <f t="shared" si="43"/>
        <v>0</v>
      </c>
      <c r="J135" s="160"/>
      <c r="K135" s="159">
        <f t="shared" si="44"/>
        <v>0</v>
      </c>
      <c r="L135" s="159">
        <v>15</v>
      </c>
      <c r="M135" s="159">
        <f t="shared" si="45"/>
        <v>0</v>
      </c>
      <c r="N135" s="158">
        <v>2.0000000000000001E-4</v>
      </c>
      <c r="O135" s="158">
        <f t="shared" si="46"/>
        <v>0</v>
      </c>
      <c r="P135" s="158">
        <v>0</v>
      </c>
      <c r="Q135" s="158">
        <f t="shared" si="47"/>
        <v>0</v>
      </c>
      <c r="R135" s="159"/>
      <c r="S135" s="159" t="s">
        <v>131</v>
      </c>
      <c r="T135" s="159" t="s">
        <v>114</v>
      </c>
      <c r="U135" s="159">
        <v>0</v>
      </c>
      <c r="V135" s="159">
        <f t="shared" si="48"/>
        <v>0</v>
      </c>
      <c r="W135" s="159"/>
      <c r="X135" s="159" t="s">
        <v>140</v>
      </c>
      <c r="Y135" s="159" t="s">
        <v>116</v>
      </c>
      <c r="Z135" s="148"/>
      <c r="AA135" s="148"/>
      <c r="AB135" s="148"/>
      <c r="AC135" s="148"/>
      <c r="AD135" s="148"/>
      <c r="AE135" s="148"/>
      <c r="AF135" s="148"/>
      <c r="AG135" s="148" t="s">
        <v>141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ht="22.5" outlineLevel="1" x14ac:dyDescent="0.2">
      <c r="A136" s="176">
        <v>109</v>
      </c>
      <c r="B136" s="177" t="s">
        <v>360</v>
      </c>
      <c r="C136" s="185" t="s">
        <v>361</v>
      </c>
      <c r="D136" s="178" t="s">
        <v>171</v>
      </c>
      <c r="E136" s="179">
        <v>2</v>
      </c>
      <c r="F136" s="180"/>
      <c r="G136" s="181">
        <f t="shared" si="42"/>
        <v>0</v>
      </c>
      <c r="H136" s="160"/>
      <c r="I136" s="159">
        <f t="shared" si="43"/>
        <v>0</v>
      </c>
      <c r="J136" s="160"/>
      <c r="K136" s="159">
        <f t="shared" si="44"/>
        <v>0</v>
      </c>
      <c r="L136" s="159">
        <v>15</v>
      </c>
      <c r="M136" s="159">
        <f t="shared" si="45"/>
        <v>0</v>
      </c>
      <c r="N136" s="158">
        <v>0</v>
      </c>
      <c r="O136" s="158">
        <f t="shared" si="46"/>
        <v>0</v>
      </c>
      <c r="P136" s="158">
        <v>0</v>
      </c>
      <c r="Q136" s="158">
        <f t="shared" si="47"/>
        <v>0</v>
      </c>
      <c r="R136" s="159"/>
      <c r="S136" s="159" t="s">
        <v>131</v>
      </c>
      <c r="T136" s="159" t="s">
        <v>114</v>
      </c>
      <c r="U136" s="159">
        <v>0</v>
      </c>
      <c r="V136" s="159">
        <f t="shared" si="48"/>
        <v>0</v>
      </c>
      <c r="W136" s="159"/>
      <c r="X136" s="159" t="s">
        <v>140</v>
      </c>
      <c r="Y136" s="159" t="s">
        <v>116</v>
      </c>
      <c r="Z136" s="148"/>
      <c r="AA136" s="148"/>
      <c r="AB136" s="148"/>
      <c r="AC136" s="148"/>
      <c r="AD136" s="148"/>
      <c r="AE136" s="148"/>
      <c r="AF136" s="148"/>
      <c r="AG136" s="148" t="s">
        <v>141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ht="22.5" outlineLevel="1" x14ac:dyDescent="0.2">
      <c r="A137" s="176">
        <v>110</v>
      </c>
      <c r="B137" s="177" t="s">
        <v>362</v>
      </c>
      <c r="C137" s="185" t="s">
        <v>363</v>
      </c>
      <c r="D137" s="178" t="s">
        <v>171</v>
      </c>
      <c r="E137" s="179">
        <v>2</v>
      </c>
      <c r="F137" s="180"/>
      <c r="G137" s="181">
        <f t="shared" si="42"/>
        <v>0</v>
      </c>
      <c r="H137" s="160"/>
      <c r="I137" s="159">
        <f t="shared" si="43"/>
        <v>0</v>
      </c>
      <c r="J137" s="160"/>
      <c r="K137" s="159">
        <f t="shared" si="44"/>
        <v>0</v>
      </c>
      <c r="L137" s="159">
        <v>15</v>
      </c>
      <c r="M137" s="159">
        <f t="shared" si="45"/>
        <v>0</v>
      </c>
      <c r="N137" s="158">
        <v>0</v>
      </c>
      <c r="O137" s="158">
        <f t="shared" si="46"/>
        <v>0</v>
      </c>
      <c r="P137" s="158">
        <v>0</v>
      </c>
      <c r="Q137" s="158">
        <f t="shared" si="47"/>
        <v>0</v>
      </c>
      <c r="R137" s="159"/>
      <c r="S137" s="159" t="s">
        <v>131</v>
      </c>
      <c r="T137" s="159" t="s">
        <v>114</v>
      </c>
      <c r="U137" s="159">
        <v>0</v>
      </c>
      <c r="V137" s="159">
        <f t="shared" si="48"/>
        <v>0</v>
      </c>
      <c r="W137" s="159"/>
      <c r="X137" s="159" t="s">
        <v>140</v>
      </c>
      <c r="Y137" s="159" t="s">
        <v>116</v>
      </c>
      <c r="Z137" s="148"/>
      <c r="AA137" s="148"/>
      <c r="AB137" s="148"/>
      <c r="AC137" s="148"/>
      <c r="AD137" s="148"/>
      <c r="AE137" s="148"/>
      <c r="AF137" s="148"/>
      <c r="AG137" s="148" t="s">
        <v>141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ht="22.5" outlineLevel="1" x14ac:dyDescent="0.2">
      <c r="A138" s="176">
        <v>111</v>
      </c>
      <c r="B138" s="177" t="s">
        <v>364</v>
      </c>
      <c r="C138" s="185" t="s">
        <v>365</v>
      </c>
      <c r="D138" s="178" t="s">
        <v>171</v>
      </c>
      <c r="E138" s="179">
        <v>2</v>
      </c>
      <c r="F138" s="180"/>
      <c r="G138" s="181">
        <f t="shared" si="42"/>
        <v>0</v>
      </c>
      <c r="H138" s="160"/>
      <c r="I138" s="159">
        <f t="shared" si="43"/>
        <v>0</v>
      </c>
      <c r="J138" s="160"/>
      <c r="K138" s="159">
        <f t="shared" si="44"/>
        <v>0</v>
      </c>
      <c r="L138" s="159">
        <v>15</v>
      </c>
      <c r="M138" s="159">
        <f t="shared" si="45"/>
        <v>0</v>
      </c>
      <c r="N138" s="158">
        <v>0</v>
      </c>
      <c r="O138" s="158">
        <f t="shared" si="46"/>
        <v>0</v>
      </c>
      <c r="P138" s="158">
        <v>0</v>
      </c>
      <c r="Q138" s="158">
        <f t="shared" si="47"/>
        <v>0</v>
      </c>
      <c r="R138" s="159"/>
      <c r="S138" s="159" t="s">
        <v>131</v>
      </c>
      <c r="T138" s="159" t="s">
        <v>114</v>
      </c>
      <c r="U138" s="159">
        <v>0</v>
      </c>
      <c r="V138" s="159">
        <f t="shared" si="48"/>
        <v>0</v>
      </c>
      <c r="W138" s="159"/>
      <c r="X138" s="159" t="s">
        <v>140</v>
      </c>
      <c r="Y138" s="159" t="s">
        <v>116</v>
      </c>
      <c r="Z138" s="148"/>
      <c r="AA138" s="148"/>
      <c r="AB138" s="148"/>
      <c r="AC138" s="148"/>
      <c r="AD138" s="148"/>
      <c r="AE138" s="148"/>
      <c r="AF138" s="148"/>
      <c r="AG138" s="148" t="s">
        <v>141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ht="22.5" outlineLevel="1" x14ac:dyDescent="0.2">
      <c r="A139" s="176">
        <v>112</v>
      </c>
      <c r="B139" s="177" t="s">
        <v>366</v>
      </c>
      <c r="C139" s="185" t="s">
        <v>367</v>
      </c>
      <c r="D139" s="178" t="s">
        <v>171</v>
      </c>
      <c r="E139" s="179">
        <v>2</v>
      </c>
      <c r="F139" s="180"/>
      <c r="G139" s="181">
        <f t="shared" si="42"/>
        <v>0</v>
      </c>
      <c r="H139" s="160"/>
      <c r="I139" s="159">
        <f t="shared" si="43"/>
        <v>0</v>
      </c>
      <c r="J139" s="160"/>
      <c r="K139" s="159">
        <f t="shared" si="44"/>
        <v>0</v>
      </c>
      <c r="L139" s="159">
        <v>15</v>
      </c>
      <c r="M139" s="159">
        <f t="shared" si="45"/>
        <v>0</v>
      </c>
      <c r="N139" s="158">
        <v>0</v>
      </c>
      <c r="O139" s="158">
        <f t="shared" si="46"/>
        <v>0</v>
      </c>
      <c r="P139" s="158">
        <v>0</v>
      </c>
      <c r="Q139" s="158">
        <f t="shared" si="47"/>
        <v>0</v>
      </c>
      <c r="R139" s="159"/>
      <c r="S139" s="159" t="s">
        <v>131</v>
      </c>
      <c r="T139" s="159" t="s">
        <v>114</v>
      </c>
      <c r="U139" s="159">
        <v>0</v>
      </c>
      <c r="V139" s="159">
        <f t="shared" si="48"/>
        <v>0</v>
      </c>
      <c r="W139" s="159"/>
      <c r="X139" s="159" t="s">
        <v>140</v>
      </c>
      <c r="Y139" s="159" t="s">
        <v>116</v>
      </c>
      <c r="Z139" s="148"/>
      <c r="AA139" s="148"/>
      <c r="AB139" s="148"/>
      <c r="AC139" s="148"/>
      <c r="AD139" s="148"/>
      <c r="AE139" s="148"/>
      <c r="AF139" s="148"/>
      <c r="AG139" s="148" t="s">
        <v>141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76">
        <v>113</v>
      </c>
      <c r="B140" s="177" t="s">
        <v>368</v>
      </c>
      <c r="C140" s="185" t="s">
        <v>369</v>
      </c>
      <c r="D140" s="178" t="s">
        <v>171</v>
      </c>
      <c r="E140" s="179">
        <v>2</v>
      </c>
      <c r="F140" s="180"/>
      <c r="G140" s="181">
        <f t="shared" si="42"/>
        <v>0</v>
      </c>
      <c r="H140" s="160"/>
      <c r="I140" s="159">
        <f t="shared" si="43"/>
        <v>0</v>
      </c>
      <c r="J140" s="160"/>
      <c r="K140" s="159">
        <f t="shared" si="44"/>
        <v>0</v>
      </c>
      <c r="L140" s="159">
        <v>15</v>
      </c>
      <c r="M140" s="159">
        <f t="shared" si="45"/>
        <v>0</v>
      </c>
      <c r="N140" s="158">
        <v>0</v>
      </c>
      <c r="O140" s="158">
        <f t="shared" si="46"/>
        <v>0</v>
      </c>
      <c r="P140" s="158">
        <v>0</v>
      </c>
      <c r="Q140" s="158">
        <f t="shared" si="47"/>
        <v>0</v>
      </c>
      <c r="R140" s="159"/>
      <c r="S140" s="159" t="s">
        <v>131</v>
      </c>
      <c r="T140" s="159" t="s">
        <v>114</v>
      </c>
      <c r="U140" s="159">
        <v>0</v>
      </c>
      <c r="V140" s="159">
        <f t="shared" si="48"/>
        <v>0</v>
      </c>
      <c r="W140" s="159"/>
      <c r="X140" s="159" t="s">
        <v>140</v>
      </c>
      <c r="Y140" s="159" t="s">
        <v>116</v>
      </c>
      <c r="Z140" s="148"/>
      <c r="AA140" s="148"/>
      <c r="AB140" s="148"/>
      <c r="AC140" s="148"/>
      <c r="AD140" s="148"/>
      <c r="AE140" s="148"/>
      <c r="AF140" s="148"/>
      <c r="AG140" s="148" t="s">
        <v>141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1" x14ac:dyDescent="0.2">
      <c r="A141" s="170">
        <v>114</v>
      </c>
      <c r="B141" s="171" t="s">
        <v>370</v>
      </c>
      <c r="C141" s="186" t="s">
        <v>371</v>
      </c>
      <c r="D141" s="172" t="s">
        <v>171</v>
      </c>
      <c r="E141" s="173">
        <v>2</v>
      </c>
      <c r="F141" s="174"/>
      <c r="G141" s="175">
        <f t="shared" si="42"/>
        <v>0</v>
      </c>
      <c r="H141" s="160"/>
      <c r="I141" s="159">
        <f t="shared" si="43"/>
        <v>0</v>
      </c>
      <c r="J141" s="160"/>
      <c r="K141" s="159">
        <f t="shared" si="44"/>
        <v>0</v>
      </c>
      <c r="L141" s="159">
        <v>15</v>
      </c>
      <c r="M141" s="159">
        <f t="shared" si="45"/>
        <v>0</v>
      </c>
      <c r="N141" s="158">
        <v>0</v>
      </c>
      <c r="O141" s="158">
        <f t="shared" si="46"/>
        <v>0</v>
      </c>
      <c r="P141" s="158">
        <v>0</v>
      </c>
      <c r="Q141" s="158">
        <f t="shared" si="47"/>
        <v>0</v>
      </c>
      <c r="R141" s="159"/>
      <c r="S141" s="159" t="s">
        <v>131</v>
      </c>
      <c r="T141" s="159" t="s">
        <v>114</v>
      </c>
      <c r="U141" s="159">
        <v>0</v>
      </c>
      <c r="V141" s="159">
        <f t="shared" si="48"/>
        <v>0</v>
      </c>
      <c r="W141" s="159"/>
      <c r="X141" s="159" t="s">
        <v>140</v>
      </c>
      <c r="Y141" s="159" t="s">
        <v>116</v>
      </c>
      <c r="Z141" s="148"/>
      <c r="AA141" s="148"/>
      <c r="AB141" s="148"/>
      <c r="AC141" s="148"/>
      <c r="AD141" s="148"/>
      <c r="AE141" s="148"/>
      <c r="AF141" s="148"/>
      <c r="AG141" s="148" t="s">
        <v>141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1" x14ac:dyDescent="0.2">
      <c r="A142" s="155">
        <v>115</v>
      </c>
      <c r="B142" s="156" t="s">
        <v>372</v>
      </c>
      <c r="C142" s="187" t="s">
        <v>373</v>
      </c>
      <c r="D142" s="157" t="s">
        <v>0</v>
      </c>
      <c r="E142" s="182"/>
      <c r="F142" s="160"/>
      <c r="G142" s="159">
        <f t="shared" si="42"/>
        <v>0</v>
      </c>
      <c r="H142" s="160"/>
      <c r="I142" s="159">
        <f t="shared" si="43"/>
        <v>0</v>
      </c>
      <c r="J142" s="160"/>
      <c r="K142" s="159">
        <f t="shared" si="44"/>
        <v>0</v>
      </c>
      <c r="L142" s="159">
        <v>15</v>
      </c>
      <c r="M142" s="159">
        <f t="shared" si="45"/>
        <v>0</v>
      </c>
      <c r="N142" s="158">
        <v>0</v>
      </c>
      <c r="O142" s="158">
        <f t="shared" si="46"/>
        <v>0</v>
      </c>
      <c r="P142" s="158">
        <v>0</v>
      </c>
      <c r="Q142" s="158">
        <f t="shared" si="47"/>
        <v>0</v>
      </c>
      <c r="R142" s="159"/>
      <c r="S142" s="159" t="s">
        <v>113</v>
      </c>
      <c r="T142" s="159" t="s">
        <v>113</v>
      </c>
      <c r="U142" s="159">
        <v>0</v>
      </c>
      <c r="V142" s="159">
        <f t="shared" si="48"/>
        <v>0</v>
      </c>
      <c r="W142" s="159"/>
      <c r="X142" s="159" t="s">
        <v>152</v>
      </c>
      <c r="Y142" s="159" t="s">
        <v>116</v>
      </c>
      <c r="Z142" s="148"/>
      <c r="AA142" s="148"/>
      <c r="AB142" s="148"/>
      <c r="AC142" s="148"/>
      <c r="AD142" s="148"/>
      <c r="AE142" s="148"/>
      <c r="AF142" s="148"/>
      <c r="AG142" s="148" t="s">
        <v>153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x14ac:dyDescent="0.2">
      <c r="A143" s="163" t="s">
        <v>108</v>
      </c>
      <c r="B143" s="164" t="s">
        <v>76</v>
      </c>
      <c r="C143" s="184" t="s">
        <v>77</v>
      </c>
      <c r="D143" s="165"/>
      <c r="E143" s="166"/>
      <c r="F143" s="167"/>
      <c r="G143" s="168">
        <f>SUMIF(AG144:AG145,"&lt;&gt;NOR",G144:G145)</f>
        <v>0</v>
      </c>
      <c r="H143" s="162"/>
      <c r="I143" s="162">
        <f>SUM(I144:I145)</f>
        <v>0</v>
      </c>
      <c r="J143" s="162"/>
      <c r="K143" s="162">
        <f>SUM(K144:K145)</f>
        <v>0</v>
      </c>
      <c r="L143" s="162"/>
      <c r="M143" s="162">
        <f>SUM(M144:M145)</f>
        <v>0</v>
      </c>
      <c r="N143" s="161"/>
      <c r="O143" s="161">
        <f>SUM(O144:O145)</f>
        <v>0</v>
      </c>
      <c r="P143" s="161"/>
      <c r="Q143" s="161">
        <f>SUM(Q144:Q145)</f>
        <v>0</v>
      </c>
      <c r="R143" s="162"/>
      <c r="S143" s="162"/>
      <c r="T143" s="162"/>
      <c r="U143" s="162"/>
      <c r="V143" s="162">
        <f>SUM(V144:V145)</f>
        <v>77.349999999999994</v>
      </c>
      <c r="W143" s="162"/>
      <c r="X143" s="162"/>
      <c r="Y143" s="162"/>
      <c r="AG143" t="s">
        <v>109</v>
      </c>
    </row>
    <row r="144" spans="1:60" ht="22.5" outlineLevel="1" x14ac:dyDescent="0.2">
      <c r="A144" s="176">
        <v>116</v>
      </c>
      <c r="B144" s="177" t="s">
        <v>374</v>
      </c>
      <c r="C144" s="185" t="s">
        <v>375</v>
      </c>
      <c r="D144" s="178" t="s">
        <v>376</v>
      </c>
      <c r="E144" s="179">
        <v>350</v>
      </c>
      <c r="F144" s="180"/>
      <c r="G144" s="181">
        <f>ROUND(E144*F144,2)</f>
        <v>0</v>
      </c>
      <c r="H144" s="160"/>
      <c r="I144" s="159">
        <f>ROUND(E144*H144,2)</f>
        <v>0</v>
      </c>
      <c r="J144" s="160"/>
      <c r="K144" s="159">
        <f>ROUND(E144*J144,2)</f>
        <v>0</v>
      </c>
      <c r="L144" s="159">
        <v>15</v>
      </c>
      <c r="M144" s="159">
        <f>G144*(1+L144/100)</f>
        <v>0</v>
      </c>
      <c r="N144" s="158">
        <v>0</v>
      </c>
      <c r="O144" s="158">
        <f>ROUND(E144*N144,2)</f>
        <v>0</v>
      </c>
      <c r="P144" s="158">
        <v>0</v>
      </c>
      <c r="Q144" s="158">
        <f>ROUND(E144*P144,2)</f>
        <v>0</v>
      </c>
      <c r="R144" s="159"/>
      <c r="S144" s="159" t="s">
        <v>113</v>
      </c>
      <c r="T144" s="159" t="s">
        <v>114</v>
      </c>
      <c r="U144" s="159">
        <v>0.221</v>
      </c>
      <c r="V144" s="159">
        <f>ROUND(E144*U144,2)</f>
        <v>77.349999999999994</v>
      </c>
      <c r="W144" s="159"/>
      <c r="X144" s="159" t="s">
        <v>115</v>
      </c>
      <c r="Y144" s="159" t="s">
        <v>116</v>
      </c>
      <c r="Z144" s="148"/>
      <c r="AA144" s="148"/>
      <c r="AB144" s="148"/>
      <c r="AC144" s="148"/>
      <c r="AD144" s="148"/>
      <c r="AE144" s="148"/>
      <c r="AF144" s="148"/>
      <c r="AG144" s="148" t="s">
        <v>135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1" x14ac:dyDescent="0.2">
      <c r="A145" s="176">
        <v>117</v>
      </c>
      <c r="B145" s="177" t="s">
        <v>377</v>
      </c>
      <c r="C145" s="185" t="s">
        <v>378</v>
      </c>
      <c r="D145" s="178" t="s">
        <v>0</v>
      </c>
      <c r="E145" s="179">
        <v>45.54</v>
      </c>
      <c r="F145" s="180"/>
      <c r="G145" s="181">
        <f>ROUND(E145*F145,2)</f>
        <v>0</v>
      </c>
      <c r="H145" s="160"/>
      <c r="I145" s="159">
        <f>ROUND(E145*H145,2)</f>
        <v>0</v>
      </c>
      <c r="J145" s="160"/>
      <c r="K145" s="159">
        <f>ROUND(E145*J145,2)</f>
        <v>0</v>
      </c>
      <c r="L145" s="159">
        <v>15</v>
      </c>
      <c r="M145" s="159">
        <f>G145*(1+L145/100)</f>
        <v>0</v>
      </c>
      <c r="N145" s="158">
        <v>0</v>
      </c>
      <c r="O145" s="158">
        <f>ROUND(E145*N145,2)</f>
        <v>0</v>
      </c>
      <c r="P145" s="158">
        <v>0</v>
      </c>
      <c r="Q145" s="158">
        <f>ROUND(E145*P145,2)</f>
        <v>0</v>
      </c>
      <c r="R145" s="159"/>
      <c r="S145" s="159" t="s">
        <v>113</v>
      </c>
      <c r="T145" s="159" t="s">
        <v>114</v>
      </c>
      <c r="U145" s="159">
        <v>0</v>
      </c>
      <c r="V145" s="159">
        <f>ROUND(E145*U145,2)</f>
        <v>0</v>
      </c>
      <c r="W145" s="159"/>
      <c r="X145" s="159" t="s">
        <v>115</v>
      </c>
      <c r="Y145" s="159" t="s">
        <v>116</v>
      </c>
      <c r="Z145" s="148"/>
      <c r="AA145" s="148"/>
      <c r="AB145" s="148"/>
      <c r="AC145" s="148"/>
      <c r="AD145" s="148"/>
      <c r="AE145" s="148"/>
      <c r="AF145" s="148"/>
      <c r="AG145" s="148" t="s">
        <v>135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x14ac:dyDescent="0.2">
      <c r="A146" s="163" t="s">
        <v>108</v>
      </c>
      <c r="B146" s="164" t="s">
        <v>78</v>
      </c>
      <c r="C146" s="184" t="s">
        <v>79</v>
      </c>
      <c r="D146" s="165"/>
      <c r="E146" s="166"/>
      <c r="F146" s="167"/>
      <c r="G146" s="168">
        <f>SUMIF(AG147:AG149,"&lt;&gt;NOR",G147:G149)</f>
        <v>0</v>
      </c>
      <c r="H146" s="162"/>
      <c r="I146" s="162">
        <f>SUM(I147:I149)</f>
        <v>0</v>
      </c>
      <c r="J146" s="162"/>
      <c r="K146" s="162">
        <f>SUM(K147:K149)</f>
        <v>0</v>
      </c>
      <c r="L146" s="162"/>
      <c r="M146" s="162">
        <f>SUM(M147:M149)</f>
        <v>0</v>
      </c>
      <c r="N146" s="161"/>
      <c r="O146" s="161">
        <f>SUM(O147:O149)</f>
        <v>0</v>
      </c>
      <c r="P146" s="161"/>
      <c r="Q146" s="161">
        <f>SUM(Q147:Q149)</f>
        <v>0</v>
      </c>
      <c r="R146" s="162"/>
      <c r="S146" s="162"/>
      <c r="T146" s="162"/>
      <c r="U146" s="162"/>
      <c r="V146" s="162">
        <f>SUM(V147:V149)</f>
        <v>7.9500000000000011</v>
      </c>
      <c r="W146" s="162"/>
      <c r="X146" s="162"/>
      <c r="Y146" s="162"/>
      <c r="AG146" t="s">
        <v>109</v>
      </c>
    </row>
    <row r="147" spans="1:60" outlineLevel="1" x14ac:dyDescent="0.2">
      <c r="A147" s="176">
        <v>118</v>
      </c>
      <c r="B147" s="177" t="s">
        <v>379</v>
      </c>
      <c r="C147" s="185" t="s">
        <v>380</v>
      </c>
      <c r="D147" s="178" t="s">
        <v>134</v>
      </c>
      <c r="E147" s="179">
        <v>66</v>
      </c>
      <c r="F147" s="180"/>
      <c r="G147" s="181">
        <f>ROUND(E147*F147,2)</f>
        <v>0</v>
      </c>
      <c r="H147" s="160"/>
      <c r="I147" s="159">
        <f>ROUND(E147*H147,2)</f>
        <v>0</v>
      </c>
      <c r="J147" s="160"/>
      <c r="K147" s="159">
        <f>ROUND(E147*J147,2)</f>
        <v>0</v>
      </c>
      <c r="L147" s="159">
        <v>15</v>
      </c>
      <c r="M147" s="159">
        <f>G147*(1+L147/100)</f>
        <v>0</v>
      </c>
      <c r="N147" s="158">
        <v>6.9999999999999994E-5</v>
      </c>
      <c r="O147" s="158">
        <f>ROUND(E147*N147,2)</f>
        <v>0</v>
      </c>
      <c r="P147" s="158">
        <v>0</v>
      </c>
      <c r="Q147" s="158">
        <f>ROUND(E147*P147,2)</f>
        <v>0</v>
      </c>
      <c r="R147" s="159"/>
      <c r="S147" s="159" t="s">
        <v>113</v>
      </c>
      <c r="T147" s="159" t="s">
        <v>114</v>
      </c>
      <c r="U147" s="159">
        <v>0.09</v>
      </c>
      <c r="V147" s="159">
        <f>ROUND(E147*U147,2)</f>
        <v>5.94</v>
      </c>
      <c r="W147" s="159"/>
      <c r="X147" s="159" t="s">
        <v>115</v>
      </c>
      <c r="Y147" s="159" t="s">
        <v>116</v>
      </c>
      <c r="Z147" s="148"/>
      <c r="AA147" s="148"/>
      <c r="AB147" s="148"/>
      <c r="AC147" s="148"/>
      <c r="AD147" s="148"/>
      <c r="AE147" s="148"/>
      <c r="AF147" s="148"/>
      <c r="AG147" s="148" t="s">
        <v>128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1" x14ac:dyDescent="0.2">
      <c r="A148" s="176">
        <v>119</v>
      </c>
      <c r="B148" s="177" t="s">
        <v>381</v>
      </c>
      <c r="C148" s="185" t="s">
        <v>382</v>
      </c>
      <c r="D148" s="178" t="s">
        <v>134</v>
      </c>
      <c r="E148" s="179">
        <v>4</v>
      </c>
      <c r="F148" s="180"/>
      <c r="G148" s="181">
        <f>ROUND(E148*F148,2)</f>
        <v>0</v>
      </c>
      <c r="H148" s="160"/>
      <c r="I148" s="159">
        <f>ROUND(E148*H148,2)</f>
        <v>0</v>
      </c>
      <c r="J148" s="160"/>
      <c r="K148" s="159">
        <f>ROUND(E148*J148,2)</f>
        <v>0</v>
      </c>
      <c r="L148" s="159">
        <v>15</v>
      </c>
      <c r="M148" s="159">
        <f>G148*(1+L148/100)</f>
        <v>0</v>
      </c>
      <c r="N148" s="158">
        <v>6.9999999999999994E-5</v>
      </c>
      <c r="O148" s="158">
        <f>ROUND(E148*N148,2)</f>
        <v>0</v>
      </c>
      <c r="P148" s="158">
        <v>0</v>
      </c>
      <c r="Q148" s="158">
        <f>ROUND(E148*P148,2)</f>
        <v>0</v>
      </c>
      <c r="R148" s="159"/>
      <c r="S148" s="159" t="s">
        <v>113</v>
      </c>
      <c r="T148" s="159" t="s">
        <v>114</v>
      </c>
      <c r="U148" s="159">
        <v>8.8999999999999996E-2</v>
      </c>
      <c r="V148" s="159">
        <f>ROUND(E148*U148,2)</f>
        <v>0.36</v>
      </c>
      <c r="W148" s="159"/>
      <c r="X148" s="159" t="s">
        <v>115</v>
      </c>
      <c r="Y148" s="159" t="s">
        <v>116</v>
      </c>
      <c r="Z148" s="148"/>
      <c r="AA148" s="148"/>
      <c r="AB148" s="148"/>
      <c r="AC148" s="148"/>
      <c r="AD148" s="148"/>
      <c r="AE148" s="148"/>
      <c r="AF148" s="148"/>
      <c r="AG148" s="148" t="s">
        <v>128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1" x14ac:dyDescent="0.2">
      <c r="A149" s="170">
        <v>120</v>
      </c>
      <c r="B149" s="171" t="s">
        <v>383</v>
      </c>
      <c r="C149" s="186" t="s">
        <v>384</v>
      </c>
      <c r="D149" s="172" t="s">
        <v>134</v>
      </c>
      <c r="E149" s="173">
        <v>16</v>
      </c>
      <c r="F149" s="174"/>
      <c r="G149" s="175">
        <f>ROUND(E149*F149,2)</f>
        <v>0</v>
      </c>
      <c r="H149" s="160"/>
      <c r="I149" s="159">
        <f>ROUND(E149*H149,2)</f>
        <v>0</v>
      </c>
      <c r="J149" s="160"/>
      <c r="K149" s="159">
        <f>ROUND(E149*J149,2)</f>
        <v>0</v>
      </c>
      <c r="L149" s="159">
        <v>15</v>
      </c>
      <c r="M149" s="159">
        <f>G149*(1+L149/100)</f>
        <v>0</v>
      </c>
      <c r="N149" s="158">
        <v>9.0000000000000006E-5</v>
      </c>
      <c r="O149" s="158">
        <f>ROUND(E149*N149,2)</f>
        <v>0</v>
      </c>
      <c r="P149" s="158">
        <v>0</v>
      </c>
      <c r="Q149" s="158">
        <f>ROUND(E149*P149,2)</f>
        <v>0</v>
      </c>
      <c r="R149" s="159"/>
      <c r="S149" s="159" t="s">
        <v>113</v>
      </c>
      <c r="T149" s="159" t="s">
        <v>151</v>
      </c>
      <c r="U149" s="159">
        <v>0.10299999999999999</v>
      </c>
      <c r="V149" s="159">
        <f>ROUND(E149*U149,2)</f>
        <v>1.65</v>
      </c>
      <c r="W149" s="159"/>
      <c r="X149" s="159" t="s">
        <v>115</v>
      </c>
      <c r="Y149" s="159" t="s">
        <v>116</v>
      </c>
      <c r="Z149" s="148"/>
      <c r="AA149" s="148"/>
      <c r="AB149" s="148"/>
      <c r="AC149" s="148"/>
      <c r="AD149" s="148"/>
      <c r="AE149" s="148"/>
      <c r="AF149" s="148"/>
      <c r="AG149" s="148" t="s">
        <v>128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x14ac:dyDescent="0.2">
      <c r="A150" s="3"/>
      <c r="B150" s="4"/>
      <c r="C150" s="188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v>15</v>
      </c>
      <c r="AF150">
        <v>21</v>
      </c>
      <c r="AG150" t="s">
        <v>94</v>
      </c>
    </row>
    <row r="151" spans="1:60" x14ac:dyDescent="0.2">
      <c r="A151" s="151"/>
      <c r="B151" s="152" t="s">
        <v>31</v>
      </c>
      <c r="C151" s="189"/>
      <c r="D151" s="153"/>
      <c r="E151" s="154"/>
      <c r="F151" s="154"/>
      <c r="G151" s="169">
        <f>G8+G16+G23+G30+G40+G45+G63+G83+G96+G143+G146</f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E151">
        <f>SUMIF(L7:L149,AE150,G7:G149)</f>
        <v>0</v>
      </c>
      <c r="AF151">
        <f>SUMIF(L7:L149,AF150,G7:G149)</f>
        <v>0</v>
      </c>
      <c r="AG151" t="s">
        <v>385</v>
      </c>
    </row>
    <row r="152" spans="1:60" x14ac:dyDescent="0.2">
      <c r="A152" s="3"/>
      <c r="B152" s="4"/>
      <c r="C152" s="188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60" x14ac:dyDescent="0.2">
      <c r="A153" s="3"/>
      <c r="B153" s="4"/>
      <c r="C153" s="188"/>
      <c r="D153" s="6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60" x14ac:dyDescent="0.2">
      <c r="A154" s="291" t="s">
        <v>386</v>
      </c>
      <c r="B154" s="291"/>
      <c r="C154" s="292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60" x14ac:dyDescent="0.2">
      <c r="A155" s="270"/>
      <c r="B155" s="271"/>
      <c r="C155" s="272"/>
      <c r="D155" s="271"/>
      <c r="E155" s="271"/>
      <c r="F155" s="271"/>
      <c r="G155" s="27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AG155" t="s">
        <v>387</v>
      </c>
    </row>
    <row r="156" spans="1:60" x14ac:dyDescent="0.2">
      <c r="A156" s="274"/>
      <c r="B156" s="275"/>
      <c r="C156" s="276"/>
      <c r="D156" s="275"/>
      <c r="E156" s="275"/>
      <c r="F156" s="275"/>
      <c r="G156" s="27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">
      <c r="A157" s="274"/>
      <c r="B157" s="275"/>
      <c r="C157" s="276"/>
      <c r="D157" s="275"/>
      <c r="E157" s="275"/>
      <c r="F157" s="275"/>
      <c r="G157" s="27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60" x14ac:dyDescent="0.2">
      <c r="A158" s="274"/>
      <c r="B158" s="275"/>
      <c r="C158" s="276"/>
      <c r="D158" s="275"/>
      <c r="E158" s="275"/>
      <c r="F158" s="275"/>
      <c r="G158" s="27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">
      <c r="A159" s="278"/>
      <c r="B159" s="279"/>
      <c r="C159" s="280"/>
      <c r="D159" s="279"/>
      <c r="E159" s="279"/>
      <c r="F159" s="279"/>
      <c r="G159" s="28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60" x14ac:dyDescent="0.2">
      <c r="A160" s="3"/>
      <c r="B160" s="4"/>
      <c r="C160" s="188"/>
      <c r="D160" s="6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3:33" x14ac:dyDescent="0.2">
      <c r="C161" s="190"/>
      <c r="D161" s="10"/>
      <c r="AG161" t="s">
        <v>388</v>
      </c>
    </row>
    <row r="162" spans="3:33" x14ac:dyDescent="0.2">
      <c r="D162" s="10"/>
    </row>
    <row r="163" spans="3:33" x14ac:dyDescent="0.2">
      <c r="D163" s="10"/>
    </row>
    <row r="164" spans="3:33" x14ac:dyDescent="0.2">
      <c r="D164" s="10"/>
    </row>
    <row r="165" spans="3:33" x14ac:dyDescent="0.2">
      <c r="D165" s="10"/>
    </row>
    <row r="166" spans="3:33" x14ac:dyDescent="0.2">
      <c r="D166" s="10"/>
    </row>
    <row r="167" spans="3:33" x14ac:dyDescent="0.2">
      <c r="D167" s="10"/>
    </row>
    <row r="168" spans="3:33" x14ac:dyDescent="0.2">
      <c r="D168" s="10"/>
    </row>
    <row r="169" spans="3:33" x14ac:dyDescent="0.2">
      <c r="D169" s="10"/>
    </row>
    <row r="170" spans="3:33" x14ac:dyDescent="0.2">
      <c r="D170" s="10"/>
    </row>
    <row r="171" spans="3:33" x14ac:dyDescent="0.2">
      <c r="D171" s="10"/>
    </row>
    <row r="172" spans="3:33" x14ac:dyDescent="0.2">
      <c r="D172" s="10"/>
    </row>
    <row r="173" spans="3:33" x14ac:dyDescent="0.2">
      <c r="D173" s="10"/>
    </row>
    <row r="174" spans="3:33" x14ac:dyDescent="0.2">
      <c r="D174" s="10"/>
    </row>
    <row r="175" spans="3:33" x14ac:dyDescent="0.2">
      <c r="D175" s="10"/>
    </row>
    <row r="176" spans="3:33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9">
    <mergeCell ref="A155:G159"/>
    <mergeCell ref="C33:E33"/>
    <mergeCell ref="C133:E133"/>
    <mergeCell ref="C26:E26"/>
    <mergeCell ref="A1:G1"/>
    <mergeCell ref="C2:G2"/>
    <mergeCell ref="C3:G3"/>
    <mergeCell ref="C4:G4"/>
    <mergeCell ref="A154:C154"/>
  </mergeCells>
  <pageMargins left="0.59055118110236204" right="0.196850393700787" top="0.78740157499999996" bottom="0.78740157499999996" header="0.3" footer="0.3"/>
  <pageSetup paperSize="9" orientation="portrait" horizontalDpi="200" verticalDpi="20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4931"/>
  <sheetViews>
    <sheetView topLeftCell="A49" workbookViewId="0">
      <selection activeCell="E15" sqref="E15"/>
    </sheetView>
  </sheetViews>
  <sheetFormatPr defaultRowHeight="12.75" outlineLevelRow="1" x14ac:dyDescent="0.2"/>
  <cols>
    <col min="1" max="1" width="4.28515625" customWidth="1"/>
    <col min="2" max="2" width="14.42578125" style="121" customWidth="1"/>
    <col min="3" max="3" width="38.28515625" style="12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84" t="s">
        <v>7</v>
      </c>
      <c r="B1" s="284"/>
      <c r="C1" s="284"/>
      <c r="D1" s="284"/>
      <c r="E1" s="284"/>
      <c r="F1" s="284"/>
      <c r="G1" s="284"/>
      <c r="AE1" t="s">
        <v>82</v>
      </c>
    </row>
    <row r="2" spans="1:60" ht="24.95" customHeight="1" x14ac:dyDescent="0.2">
      <c r="A2" s="140" t="s">
        <v>8</v>
      </c>
      <c r="B2" s="191" t="s">
        <v>568</v>
      </c>
      <c r="C2" s="285" t="s">
        <v>567</v>
      </c>
      <c r="D2" s="286"/>
      <c r="E2" s="286"/>
      <c r="F2" s="286"/>
      <c r="G2" s="287"/>
      <c r="AE2" t="s">
        <v>83</v>
      </c>
    </row>
    <row r="3" spans="1:60" ht="24.95" customHeight="1" x14ac:dyDescent="0.2">
      <c r="A3" s="140" t="s">
        <v>9</v>
      </c>
      <c r="B3" s="191" t="s">
        <v>565</v>
      </c>
      <c r="C3" s="285" t="s">
        <v>389</v>
      </c>
      <c r="D3" s="286"/>
      <c r="E3" s="286"/>
      <c r="F3" s="286"/>
      <c r="G3" s="287"/>
      <c r="AC3" s="121" t="s">
        <v>83</v>
      </c>
      <c r="AE3" t="s">
        <v>84</v>
      </c>
    </row>
    <row r="4" spans="1:60" ht="24.95" customHeight="1" x14ac:dyDescent="0.2">
      <c r="A4" s="141" t="s">
        <v>10</v>
      </c>
      <c r="B4" s="192" t="s">
        <v>565</v>
      </c>
      <c r="C4" s="288" t="s">
        <v>390</v>
      </c>
      <c r="D4" s="289"/>
      <c r="E4" s="289"/>
      <c r="F4" s="289"/>
      <c r="G4" s="290"/>
      <c r="AE4" t="s">
        <v>85</v>
      </c>
    </row>
    <row r="5" spans="1:60" x14ac:dyDescent="0.2">
      <c r="D5" s="10"/>
    </row>
    <row r="6" spans="1:60" ht="38.25" x14ac:dyDescent="0.2">
      <c r="A6" s="196" t="s">
        <v>86</v>
      </c>
      <c r="B6" s="197" t="s">
        <v>87</v>
      </c>
      <c r="C6" s="197" t="s">
        <v>88</v>
      </c>
      <c r="D6" s="198" t="s">
        <v>89</v>
      </c>
      <c r="E6" s="196" t="s">
        <v>391</v>
      </c>
      <c r="F6" s="199" t="s">
        <v>392</v>
      </c>
      <c r="G6" s="196" t="s">
        <v>31</v>
      </c>
      <c r="H6" s="200" t="s">
        <v>32</v>
      </c>
      <c r="I6" s="200" t="s">
        <v>92</v>
      </c>
      <c r="J6" s="200" t="s">
        <v>33</v>
      </c>
      <c r="K6" s="200" t="s">
        <v>93</v>
      </c>
      <c r="L6" s="200" t="s">
        <v>94</v>
      </c>
      <c r="M6" s="200" t="s">
        <v>393</v>
      </c>
      <c r="N6" s="200" t="s">
        <v>394</v>
      </c>
      <c r="O6" s="200" t="s">
        <v>395</v>
      </c>
      <c r="P6" s="200" t="s">
        <v>396</v>
      </c>
      <c r="Q6" s="200" t="s">
        <v>397</v>
      </c>
      <c r="R6" s="200" t="s">
        <v>100</v>
      </c>
      <c r="S6" s="200" t="s">
        <v>398</v>
      </c>
      <c r="T6" s="200" t="s">
        <v>103</v>
      </c>
      <c r="U6" s="200" t="s">
        <v>104</v>
      </c>
    </row>
    <row r="7" spans="1:60" x14ac:dyDescent="0.2">
      <c r="A7" s="163" t="s">
        <v>108</v>
      </c>
      <c r="B7" s="164" t="s">
        <v>399</v>
      </c>
      <c r="C7" s="184" t="s">
        <v>400</v>
      </c>
      <c r="D7" s="165"/>
      <c r="E7" s="166"/>
      <c r="F7" s="167"/>
      <c r="G7" s="167">
        <f>SUMIF(AG8:AG14,"&lt;&gt;NOR",G8:G14)</f>
        <v>0</v>
      </c>
      <c r="H7" s="201"/>
      <c r="I7" s="201">
        <f>SUM(I8:I19)</f>
        <v>0</v>
      </c>
      <c r="J7" s="201"/>
      <c r="K7" s="201">
        <f>SUM(K8:K19)</f>
        <v>0</v>
      </c>
      <c r="L7" s="201"/>
      <c r="M7" s="201">
        <f>SUM(M8:M19)</f>
        <v>0</v>
      </c>
      <c r="N7" s="201"/>
      <c r="O7" s="201">
        <f>SUM(O8:O19)</f>
        <v>0</v>
      </c>
      <c r="P7" s="201"/>
      <c r="Q7" s="201">
        <f>SUM(Q8:Q19)</f>
        <v>0</v>
      </c>
      <c r="R7" s="201"/>
      <c r="S7" s="201"/>
      <c r="T7" s="202"/>
      <c r="U7" s="201">
        <f>SUM(U8:U19)</f>
        <v>4.3100000000000005</v>
      </c>
      <c r="AE7" t="s">
        <v>109</v>
      </c>
    </row>
    <row r="8" spans="1:60" ht="45" outlineLevel="1" x14ac:dyDescent="0.2">
      <c r="A8" s="176">
        <v>1</v>
      </c>
      <c r="B8" s="177" t="s">
        <v>401</v>
      </c>
      <c r="C8" s="185" t="s">
        <v>402</v>
      </c>
      <c r="D8" s="178" t="s">
        <v>403</v>
      </c>
      <c r="E8" s="179">
        <v>1</v>
      </c>
      <c r="F8" s="180"/>
      <c r="G8" s="203">
        <f>ROUND(E8*F8,2)</f>
        <v>0</v>
      </c>
      <c r="H8" s="204"/>
      <c r="I8" s="205">
        <f t="shared" ref="I8:I19" si="0">ROUND(E8*H8,2)</f>
        <v>0</v>
      </c>
      <c r="J8" s="204"/>
      <c r="K8" s="205">
        <f t="shared" ref="K8:K19" si="1">ROUND(E8*J8,2)</f>
        <v>0</v>
      </c>
      <c r="L8" s="205">
        <v>21</v>
      </c>
      <c r="M8" s="205">
        <f t="shared" ref="M8:M19" si="2">G8*(1+L8/100)</f>
        <v>0</v>
      </c>
      <c r="N8" s="205">
        <v>0</v>
      </c>
      <c r="O8" s="205">
        <f t="shared" ref="O8:O19" si="3">ROUND(E8*N8,2)</f>
        <v>0</v>
      </c>
      <c r="P8" s="205">
        <v>2.63E-3</v>
      </c>
      <c r="Q8" s="205">
        <f t="shared" ref="Q8:Q19" si="4">ROUND(E8*P8,2)</f>
        <v>0</v>
      </c>
      <c r="R8" s="205"/>
      <c r="S8" s="205"/>
      <c r="T8" s="206">
        <v>2.4500000000000002</v>
      </c>
      <c r="U8" s="205">
        <f t="shared" ref="U8:U19" si="5">ROUND(E8*T8,2)</f>
        <v>2.4500000000000002</v>
      </c>
      <c r="V8" s="148"/>
      <c r="W8" s="148"/>
      <c r="X8" s="148"/>
      <c r="Y8" s="148"/>
      <c r="Z8" s="148"/>
      <c r="AA8" s="148"/>
      <c r="AB8" s="148"/>
      <c r="AC8" s="148"/>
      <c r="AD8" s="148"/>
      <c r="AE8" s="148" t="s">
        <v>117</v>
      </c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</row>
    <row r="9" spans="1:60" ht="22.5" outlineLevel="1" x14ac:dyDescent="0.2">
      <c r="A9" s="176">
        <v>2</v>
      </c>
      <c r="B9" s="177" t="s">
        <v>404</v>
      </c>
      <c r="C9" s="185" t="s">
        <v>569</v>
      </c>
      <c r="D9" s="178" t="s">
        <v>403</v>
      </c>
      <c r="E9" s="179">
        <v>1</v>
      </c>
      <c r="F9" s="180"/>
      <c r="G9" s="203">
        <f>ROUND(E9*F9,2)</f>
        <v>0</v>
      </c>
      <c r="H9" s="204"/>
      <c r="I9" s="205"/>
      <c r="J9" s="204"/>
      <c r="K9" s="205"/>
      <c r="L9" s="205"/>
      <c r="M9" s="205"/>
      <c r="N9" s="205"/>
      <c r="O9" s="205"/>
      <c r="P9" s="205"/>
      <c r="Q9" s="205"/>
      <c r="R9" s="205"/>
      <c r="S9" s="205"/>
      <c r="T9" s="206"/>
      <c r="U9" s="205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76">
        <v>3</v>
      </c>
      <c r="B10" s="177" t="s">
        <v>405</v>
      </c>
      <c r="C10" s="185" t="s">
        <v>406</v>
      </c>
      <c r="D10" s="178" t="s">
        <v>403</v>
      </c>
      <c r="E10" s="179">
        <v>1</v>
      </c>
      <c r="F10" s="180"/>
      <c r="G10" s="203">
        <f t="shared" ref="G10:G12" si="6">ROUND(E10*F10,2)</f>
        <v>0</v>
      </c>
      <c r="H10" s="204"/>
      <c r="I10" s="205"/>
      <c r="J10" s="204"/>
      <c r="K10" s="205"/>
      <c r="L10" s="205"/>
      <c r="M10" s="205"/>
      <c r="N10" s="205"/>
      <c r="O10" s="205"/>
      <c r="P10" s="205"/>
      <c r="Q10" s="205"/>
      <c r="R10" s="205"/>
      <c r="S10" s="205"/>
      <c r="T10" s="206"/>
      <c r="U10" s="205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76">
        <v>4</v>
      </c>
      <c r="B11" s="177" t="s">
        <v>407</v>
      </c>
      <c r="C11" s="185" t="s">
        <v>408</v>
      </c>
      <c r="D11" s="178" t="s">
        <v>403</v>
      </c>
      <c r="E11" s="179">
        <v>1</v>
      </c>
      <c r="F11" s="180"/>
      <c r="G11" s="203">
        <f t="shared" si="6"/>
        <v>0</v>
      </c>
      <c r="H11" s="204"/>
      <c r="I11" s="205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6"/>
      <c r="U11" s="205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6">
        <v>5</v>
      </c>
      <c r="B12" s="177" t="s">
        <v>409</v>
      </c>
      <c r="C12" s="185" t="s">
        <v>410</v>
      </c>
      <c r="D12" s="178" t="s">
        <v>403</v>
      </c>
      <c r="E12" s="179">
        <v>1</v>
      </c>
      <c r="F12" s="180"/>
      <c r="G12" s="203">
        <f t="shared" si="6"/>
        <v>0</v>
      </c>
      <c r="H12" s="204"/>
      <c r="I12" s="205"/>
      <c r="J12" s="204"/>
      <c r="K12" s="205"/>
      <c r="L12" s="205"/>
      <c r="M12" s="205"/>
      <c r="N12" s="205"/>
      <c r="O12" s="205"/>
      <c r="P12" s="205"/>
      <c r="Q12" s="205"/>
      <c r="R12" s="205"/>
      <c r="S12" s="205"/>
      <c r="T12" s="206"/>
      <c r="U12" s="205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76">
        <v>6</v>
      </c>
      <c r="B13" s="177" t="s">
        <v>411</v>
      </c>
      <c r="C13" s="185" t="s">
        <v>412</v>
      </c>
      <c r="D13" s="178" t="s">
        <v>403</v>
      </c>
      <c r="E13" s="179">
        <v>1</v>
      </c>
      <c r="F13" s="180"/>
      <c r="G13" s="203">
        <f>ROUND(E13*F13,2)</f>
        <v>0</v>
      </c>
      <c r="H13" s="204"/>
      <c r="I13" s="205"/>
      <c r="J13" s="204"/>
      <c r="K13" s="205"/>
      <c r="L13" s="205"/>
      <c r="M13" s="205"/>
      <c r="N13" s="205"/>
      <c r="O13" s="205"/>
      <c r="P13" s="205"/>
      <c r="Q13" s="205"/>
      <c r="R13" s="205"/>
      <c r="S13" s="205"/>
      <c r="T13" s="206"/>
      <c r="U13" s="205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6">
        <v>7</v>
      </c>
      <c r="B14" s="177" t="s">
        <v>413</v>
      </c>
      <c r="C14" s="185" t="s">
        <v>414</v>
      </c>
      <c r="D14" s="178" t="s">
        <v>403</v>
      </c>
      <c r="E14" s="179">
        <v>1</v>
      </c>
      <c r="F14" s="180"/>
      <c r="G14" s="203">
        <f>ROUND(E14*F14,2)</f>
        <v>0</v>
      </c>
      <c r="H14" s="204"/>
      <c r="I14" s="205">
        <f t="shared" si="0"/>
        <v>0</v>
      </c>
      <c r="J14" s="204"/>
      <c r="K14" s="205">
        <f t="shared" si="1"/>
        <v>0</v>
      </c>
      <c r="L14" s="205">
        <v>21</v>
      </c>
      <c r="M14" s="205">
        <f t="shared" si="2"/>
        <v>0</v>
      </c>
      <c r="N14" s="205">
        <v>0</v>
      </c>
      <c r="O14" s="205">
        <f t="shared" si="3"/>
        <v>0</v>
      </c>
      <c r="P14" s="205">
        <v>0</v>
      </c>
      <c r="Q14" s="205">
        <f t="shared" si="4"/>
        <v>0</v>
      </c>
      <c r="R14" s="205"/>
      <c r="S14" s="205"/>
      <c r="T14" s="206">
        <v>1.8160000000000001</v>
      </c>
      <c r="U14" s="205">
        <f t="shared" si="5"/>
        <v>1.82</v>
      </c>
      <c r="V14" s="148"/>
      <c r="W14" s="148"/>
      <c r="X14" s="148"/>
      <c r="Y14" s="148"/>
      <c r="Z14" s="148"/>
      <c r="AA14" s="148"/>
      <c r="AB14" s="148"/>
      <c r="AC14" s="148"/>
      <c r="AD14" s="148"/>
      <c r="AE14" s="148" t="s">
        <v>415</v>
      </c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3" t="s">
        <v>108</v>
      </c>
      <c r="B15" s="164" t="s">
        <v>416</v>
      </c>
      <c r="C15" s="184" t="s">
        <v>417</v>
      </c>
      <c r="D15" s="165"/>
      <c r="E15" s="166"/>
      <c r="F15" s="167"/>
      <c r="G15" s="167">
        <f>SUMIF(AG16:AG36,"&lt;&gt;NOR",G16:G36)</f>
        <v>0</v>
      </c>
      <c r="H15" s="204"/>
      <c r="I15" s="205">
        <f t="shared" si="0"/>
        <v>0</v>
      </c>
      <c r="J15" s="204"/>
      <c r="K15" s="205">
        <f t="shared" si="1"/>
        <v>0</v>
      </c>
      <c r="L15" s="205">
        <v>21</v>
      </c>
      <c r="M15" s="205">
        <f t="shared" si="2"/>
        <v>0</v>
      </c>
      <c r="N15" s="205">
        <v>0</v>
      </c>
      <c r="O15" s="205">
        <f t="shared" si="3"/>
        <v>0</v>
      </c>
      <c r="P15" s="205">
        <v>0</v>
      </c>
      <c r="Q15" s="205">
        <f t="shared" si="4"/>
        <v>0</v>
      </c>
      <c r="R15" s="205"/>
      <c r="S15" s="205"/>
      <c r="T15" s="206">
        <v>0.155</v>
      </c>
      <c r="U15" s="205">
        <f t="shared" si="5"/>
        <v>0</v>
      </c>
      <c r="V15" s="148"/>
      <c r="W15" s="148"/>
      <c r="X15" s="148"/>
      <c r="Y15" s="148"/>
      <c r="Z15" s="148"/>
      <c r="AA15" s="148"/>
      <c r="AB15" s="148"/>
      <c r="AC15" s="148"/>
      <c r="AD15" s="148"/>
      <c r="AE15" s="148" t="s">
        <v>415</v>
      </c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6">
        <v>8</v>
      </c>
      <c r="B16" s="177" t="s">
        <v>418</v>
      </c>
      <c r="C16" s="185" t="s">
        <v>419</v>
      </c>
      <c r="D16" s="178" t="s">
        <v>403</v>
      </c>
      <c r="E16" s="179">
        <v>1</v>
      </c>
      <c r="F16" s="180"/>
      <c r="G16" s="203">
        <f t="shared" ref="G16:G36" si="7">ROUND(E16*F16,2)</f>
        <v>0</v>
      </c>
      <c r="H16" s="204"/>
      <c r="I16" s="205">
        <f t="shared" si="0"/>
        <v>0</v>
      </c>
      <c r="J16" s="204"/>
      <c r="K16" s="205">
        <f t="shared" si="1"/>
        <v>0</v>
      </c>
      <c r="L16" s="205">
        <v>21</v>
      </c>
      <c r="M16" s="205">
        <f t="shared" si="2"/>
        <v>0</v>
      </c>
      <c r="N16" s="205">
        <v>0</v>
      </c>
      <c r="O16" s="205">
        <f t="shared" si="3"/>
        <v>0</v>
      </c>
      <c r="P16" s="205">
        <v>0</v>
      </c>
      <c r="Q16" s="205">
        <f t="shared" si="4"/>
        <v>0</v>
      </c>
      <c r="R16" s="205"/>
      <c r="S16" s="205"/>
      <c r="T16" s="206">
        <v>8.0000000000000002E-3</v>
      </c>
      <c r="U16" s="205">
        <f t="shared" si="5"/>
        <v>0.01</v>
      </c>
      <c r="V16" s="148"/>
      <c r="W16" s="148"/>
      <c r="X16" s="148"/>
      <c r="Y16" s="148"/>
      <c r="Z16" s="148"/>
      <c r="AA16" s="148"/>
      <c r="AB16" s="148"/>
      <c r="AC16" s="148"/>
      <c r="AD16" s="148"/>
      <c r="AE16" s="148" t="s">
        <v>415</v>
      </c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76">
        <v>9</v>
      </c>
      <c r="B17" s="177" t="s">
        <v>420</v>
      </c>
      <c r="C17" s="185" t="s">
        <v>421</v>
      </c>
      <c r="D17" s="178" t="s">
        <v>403</v>
      </c>
      <c r="E17" s="179">
        <v>1</v>
      </c>
      <c r="F17" s="180"/>
      <c r="G17" s="203">
        <f t="shared" si="7"/>
        <v>0</v>
      </c>
      <c r="H17" s="204"/>
      <c r="I17" s="205">
        <f t="shared" si="0"/>
        <v>0</v>
      </c>
      <c r="J17" s="204"/>
      <c r="K17" s="205">
        <f t="shared" si="1"/>
        <v>0</v>
      </c>
      <c r="L17" s="205">
        <v>21</v>
      </c>
      <c r="M17" s="205">
        <f t="shared" si="2"/>
        <v>0</v>
      </c>
      <c r="N17" s="205">
        <v>0</v>
      </c>
      <c r="O17" s="205">
        <f t="shared" si="3"/>
        <v>0</v>
      </c>
      <c r="P17" s="205">
        <v>0</v>
      </c>
      <c r="Q17" s="205">
        <f t="shared" si="4"/>
        <v>0</v>
      </c>
      <c r="R17" s="205"/>
      <c r="S17" s="205"/>
      <c r="T17" s="206">
        <v>3.4000000000000002E-2</v>
      </c>
      <c r="U17" s="205">
        <f t="shared" si="5"/>
        <v>0.03</v>
      </c>
      <c r="V17" s="148"/>
      <c r="W17" s="148"/>
      <c r="X17" s="148"/>
      <c r="Y17" s="148"/>
      <c r="Z17" s="148"/>
      <c r="AA17" s="148"/>
      <c r="AB17" s="148"/>
      <c r="AC17" s="148"/>
      <c r="AD17" s="148"/>
      <c r="AE17" s="148" t="s">
        <v>415</v>
      </c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76">
        <v>10</v>
      </c>
      <c r="B18" s="177" t="s">
        <v>422</v>
      </c>
      <c r="C18" s="185" t="s">
        <v>423</v>
      </c>
      <c r="D18" s="178" t="s">
        <v>403</v>
      </c>
      <c r="E18" s="179">
        <v>1</v>
      </c>
      <c r="F18" s="180"/>
      <c r="G18" s="203">
        <f t="shared" si="7"/>
        <v>0</v>
      </c>
      <c r="H18" s="204"/>
      <c r="I18" s="205">
        <f t="shared" si="0"/>
        <v>0</v>
      </c>
      <c r="J18" s="204"/>
      <c r="K18" s="205">
        <f t="shared" si="1"/>
        <v>0</v>
      </c>
      <c r="L18" s="205">
        <v>21</v>
      </c>
      <c r="M18" s="205">
        <f t="shared" si="2"/>
        <v>0</v>
      </c>
      <c r="N18" s="205">
        <v>0</v>
      </c>
      <c r="O18" s="205">
        <f t="shared" si="3"/>
        <v>0</v>
      </c>
      <c r="P18" s="205">
        <v>0</v>
      </c>
      <c r="Q18" s="205">
        <f t="shared" si="4"/>
        <v>0</v>
      </c>
      <c r="R18" s="205"/>
      <c r="S18" s="205"/>
      <c r="T18" s="206">
        <v>0</v>
      </c>
      <c r="U18" s="205">
        <f t="shared" si="5"/>
        <v>0</v>
      </c>
      <c r="V18" s="148"/>
      <c r="W18" s="148"/>
      <c r="X18" s="148"/>
      <c r="Y18" s="148"/>
      <c r="Z18" s="148"/>
      <c r="AA18" s="148"/>
      <c r="AB18" s="148"/>
      <c r="AC18" s="148"/>
      <c r="AD18" s="148"/>
      <c r="AE18" s="148" t="s">
        <v>415</v>
      </c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6">
        <v>11</v>
      </c>
      <c r="B19" s="177" t="s">
        <v>424</v>
      </c>
      <c r="C19" s="185" t="s">
        <v>425</v>
      </c>
      <c r="D19" s="178" t="s">
        <v>403</v>
      </c>
      <c r="E19" s="179">
        <v>7</v>
      </c>
      <c r="F19" s="180"/>
      <c r="G19" s="203">
        <f t="shared" si="7"/>
        <v>0</v>
      </c>
      <c r="H19" s="204"/>
      <c r="I19" s="205">
        <f t="shared" si="0"/>
        <v>0</v>
      </c>
      <c r="J19" s="204"/>
      <c r="K19" s="205">
        <f t="shared" si="1"/>
        <v>0</v>
      </c>
      <c r="L19" s="205">
        <v>21</v>
      </c>
      <c r="M19" s="205">
        <f t="shared" si="2"/>
        <v>0</v>
      </c>
      <c r="N19" s="205">
        <v>0</v>
      </c>
      <c r="O19" s="205">
        <f t="shared" si="3"/>
        <v>0</v>
      </c>
      <c r="P19" s="205">
        <v>0</v>
      </c>
      <c r="Q19" s="205">
        <f t="shared" si="4"/>
        <v>0</v>
      </c>
      <c r="R19" s="205"/>
      <c r="S19" s="205"/>
      <c r="T19" s="206">
        <v>0</v>
      </c>
      <c r="U19" s="205">
        <f t="shared" si="5"/>
        <v>0</v>
      </c>
      <c r="V19" s="148"/>
      <c r="W19" s="148"/>
      <c r="X19" s="148"/>
      <c r="Y19" s="148"/>
      <c r="Z19" s="148"/>
      <c r="AA19" s="148"/>
      <c r="AB19" s="148"/>
      <c r="AC19" s="148"/>
      <c r="AD19" s="148"/>
      <c r="AE19" s="148" t="s">
        <v>415</v>
      </c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x14ac:dyDescent="0.2">
      <c r="A20" s="176">
        <v>12</v>
      </c>
      <c r="B20" s="177" t="s">
        <v>426</v>
      </c>
      <c r="C20" s="185" t="s">
        <v>427</v>
      </c>
      <c r="D20" s="178" t="s">
        <v>403</v>
      </c>
      <c r="E20" s="179">
        <v>2</v>
      </c>
      <c r="F20" s="180"/>
      <c r="G20" s="203">
        <f t="shared" si="7"/>
        <v>0</v>
      </c>
      <c r="H20" s="207"/>
      <c r="I20" s="207">
        <f>SUM(I21:I26)</f>
        <v>0</v>
      </c>
      <c r="J20" s="207"/>
      <c r="K20" s="207">
        <f>SUM(K21:K26)</f>
        <v>0</v>
      </c>
      <c r="L20" s="207"/>
      <c r="M20" s="207">
        <f>SUM(M21:M26)</f>
        <v>0</v>
      </c>
      <c r="N20" s="207"/>
      <c r="O20" s="207">
        <f>SUM(O21:O26)</f>
        <v>0</v>
      </c>
      <c r="P20" s="207"/>
      <c r="Q20" s="207">
        <f>SUM(Q21:Q26)</f>
        <v>0</v>
      </c>
      <c r="R20" s="207"/>
      <c r="S20" s="207"/>
      <c r="T20" s="208"/>
      <c r="U20" s="207">
        <f>SUM(U21:U26)</f>
        <v>0</v>
      </c>
      <c r="AE20" t="s">
        <v>109</v>
      </c>
    </row>
    <row r="21" spans="1:60" outlineLevel="1" x14ac:dyDescent="0.2">
      <c r="A21" s="176">
        <v>13</v>
      </c>
      <c r="B21" s="177" t="s">
        <v>428</v>
      </c>
      <c r="C21" s="209" t="s">
        <v>429</v>
      </c>
      <c r="D21" s="178" t="s">
        <v>403</v>
      </c>
      <c r="E21" s="179">
        <v>1</v>
      </c>
      <c r="F21" s="180"/>
      <c r="G21" s="203">
        <f t="shared" si="7"/>
        <v>0</v>
      </c>
      <c r="H21" s="204"/>
      <c r="I21" s="205">
        <f t="shared" ref="I21:I26" si="8">ROUND(E21*H21,2)</f>
        <v>0</v>
      </c>
      <c r="J21" s="204"/>
      <c r="K21" s="205">
        <f t="shared" ref="K21:K26" si="9">ROUND(E21*J21,2)</f>
        <v>0</v>
      </c>
      <c r="L21" s="205">
        <v>21</v>
      </c>
      <c r="M21" s="205">
        <f t="shared" ref="M21:M26" si="10">G21*(1+L21/100)</f>
        <v>0</v>
      </c>
      <c r="N21" s="205">
        <v>1E-4</v>
      </c>
      <c r="O21" s="205">
        <f t="shared" ref="O21:O26" si="11">ROUND(E21*N21,2)</f>
        <v>0</v>
      </c>
      <c r="P21" s="205">
        <v>0</v>
      </c>
      <c r="Q21" s="205">
        <f t="shared" ref="Q21:Q26" si="12">ROUND(E21*P21,2)</f>
        <v>0</v>
      </c>
      <c r="R21" s="205"/>
      <c r="S21" s="205"/>
      <c r="T21" s="206">
        <v>0</v>
      </c>
      <c r="U21" s="205">
        <f t="shared" ref="U21:U26" si="13">ROUND(E21*T21,2)</f>
        <v>0</v>
      </c>
      <c r="V21" s="148"/>
      <c r="W21" s="148"/>
      <c r="X21" s="148"/>
      <c r="Y21" s="148"/>
      <c r="Z21" s="148"/>
      <c r="AA21" s="148"/>
      <c r="AB21" s="148"/>
      <c r="AC21" s="148"/>
      <c r="AD21" s="148"/>
      <c r="AE21" s="148" t="s">
        <v>242</v>
      </c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6">
        <v>14</v>
      </c>
      <c r="B22" s="177" t="s">
        <v>430</v>
      </c>
      <c r="C22" s="185" t="s">
        <v>431</v>
      </c>
      <c r="D22" s="178" t="s">
        <v>403</v>
      </c>
      <c r="E22" s="179">
        <v>1</v>
      </c>
      <c r="F22" s="180"/>
      <c r="G22" s="203">
        <f t="shared" si="7"/>
        <v>0</v>
      </c>
      <c r="H22" s="204"/>
      <c r="I22" s="205">
        <f t="shared" si="8"/>
        <v>0</v>
      </c>
      <c r="J22" s="204"/>
      <c r="K22" s="205">
        <f t="shared" si="9"/>
        <v>0</v>
      </c>
      <c r="L22" s="205">
        <v>21</v>
      </c>
      <c r="M22" s="205">
        <f t="shared" si="10"/>
        <v>0</v>
      </c>
      <c r="N22" s="205">
        <v>0</v>
      </c>
      <c r="O22" s="205">
        <f t="shared" si="11"/>
        <v>0</v>
      </c>
      <c r="P22" s="205">
        <v>0</v>
      </c>
      <c r="Q22" s="205">
        <f t="shared" si="12"/>
        <v>0</v>
      </c>
      <c r="R22" s="205"/>
      <c r="S22" s="205"/>
      <c r="T22" s="206">
        <v>0</v>
      </c>
      <c r="U22" s="205">
        <f t="shared" si="13"/>
        <v>0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8" t="s">
        <v>201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6">
        <v>15</v>
      </c>
      <c r="B23" s="177" t="s">
        <v>432</v>
      </c>
      <c r="C23" s="185" t="s">
        <v>433</v>
      </c>
      <c r="D23" s="178" t="s">
        <v>403</v>
      </c>
      <c r="E23" s="179">
        <v>1</v>
      </c>
      <c r="F23" s="180"/>
      <c r="G23" s="203">
        <f t="shared" si="7"/>
        <v>0</v>
      </c>
      <c r="H23" s="204"/>
      <c r="I23" s="205">
        <f t="shared" si="8"/>
        <v>0</v>
      </c>
      <c r="J23" s="204"/>
      <c r="K23" s="205">
        <f t="shared" si="9"/>
        <v>0</v>
      </c>
      <c r="L23" s="205">
        <v>21</v>
      </c>
      <c r="M23" s="205">
        <f t="shared" si="10"/>
        <v>0</v>
      </c>
      <c r="N23" s="205">
        <v>0</v>
      </c>
      <c r="O23" s="205">
        <f t="shared" si="11"/>
        <v>0</v>
      </c>
      <c r="P23" s="205">
        <v>0</v>
      </c>
      <c r="Q23" s="205">
        <f t="shared" si="12"/>
        <v>0</v>
      </c>
      <c r="R23" s="205"/>
      <c r="S23" s="205"/>
      <c r="T23" s="206">
        <v>0</v>
      </c>
      <c r="U23" s="205">
        <f t="shared" si="13"/>
        <v>0</v>
      </c>
      <c r="V23" s="148"/>
      <c r="W23" s="148"/>
      <c r="X23" s="148"/>
      <c r="Y23" s="148"/>
      <c r="Z23" s="148"/>
      <c r="AA23" s="148"/>
      <c r="AB23" s="148"/>
      <c r="AC23" s="148"/>
      <c r="AD23" s="148"/>
      <c r="AE23" s="148" t="s">
        <v>201</v>
      </c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76">
        <v>16</v>
      </c>
      <c r="B24" s="177" t="s">
        <v>434</v>
      </c>
      <c r="C24" s="209" t="s">
        <v>435</v>
      </c>
      <c r="D24" s="178" t="s">
        <v>403</v>
      </c>
      <c r="E24" s="179">
        <v>2</v>
      </c>
      <c r="F24" s="180"/>
      <c r="G24" s="203">
        <f t="shared" si="7"/>
        <v>0</v>
      </c>
      <c r="H24" s="204"/>
      <c r="I24" s="205">
        <f t="shared" si="8"/>
        <v>0</v>
      </c>
      <c r="J24" s="204"/>
      <c r="K24" s="205">
        <f t="shared" si="9"/>
        <v>0</v>
      </c>
      <c r="L24" s="205">
        <v>21</v>
      </c>
      <c r="M24" s="205">
        <f t="shared" si="10"/>
        <v>0</v>
      </c>
      <c r="N24" s="205">
        <v>0</v>
      </c>
      <c r="O24" s="205">
        <f t="shared" si="11"/>
        <v>0</v>
      </c>
      <c r="P24" s="205">
        <v>0</v>
      </c>
      <c r="Q24" s="205">
        <f t="shared" si="12"/>
        <v>0</v>
      </c>
      <c r="R24" s="205"/>
      <c r="S24" s="205"/>
      <c r="T24" s="206">
        <v>0</v>
      </c>
      <c r="U24" s="205">
        <f t="shared" si="13"/>
        <v>0</v>
      </c>
      <c r="V24" s="148"/>
      <c r="W24" s="148"/>
      <c r="X24" s="148"/>
      <c r="Y24" s="148"/>
      <c r="Z24" s="148"/>
      <c r="AA24" s="148"/>
      <c r="AB24" s="148"/>
      <c r="AC24" s="148"/>
      <c r="AD24" s="148"/>
      <c r="AE24" s="148" t="s">
        <v>201</v>
      </c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6">
        <v>17</v>
      </c>
      <c r="B25" s="177" t="s">
        <v>436</v>
      </c>
      <c r="C25" s="185" t="s">
        <v>437</v>
      </c>
      <c r="D25" s="178" t="s">
        <v>403</v>
      </c>
      <c r="E25" s="179">
        <v>1</v>
      </c>
      <c r="F25" s="180"/>
      <c r="G25" s="203">
        <f t="shared" si="7"/>
        <v>0</v>
      </c>
      <c r="H25" s="204"/>
      <c r="I25" s="205">
        <f t="shared" si="8"/>
        <v>0</v>
      </c>
      <c r="J25" s="204"/>
      <c r="K25" s="205">
        <f t="shared" si="9"/>
        <v>0</v>
      </c>
      <c r="L25" s="205">
        <v>21</v>
      </c>
      <c r="M25" s="205">
        <f t="shared" si="10"/>
        <v>0</v>
      </c>
      <c r="N25" s="205">
        <v>0</v>
      </c>
      <c r="O25" s="205">
        <f t="shared" si="11"/>
        <v>0</v>
      </c>
      <c r="P25" s="205">
        <v>0</v>
      </c>
      <c r="Q25" s="205">
        <f t="shared" si="12"/>
        <v>0</v>
      </c>
      <c r="R25" s="205"/>
      <c r="S25" s="205"/>
      <c r="T25" s="206">
        <v>0</v>
      </c>
      <c r="U25" s="205">
        <f t="shared" si="13"/>
        <v>0</v>
      </c>
      <c r="V25" s="148"/>
      <c r="W25" s="148"/>
      <c r="X25" s="148"/>
      <c r="Y25" s="148"/>
      <c r="Z25" s="148"/>
      <c r="AA25" s="148"/>
      <c r="AB25" s="148"/>
      <c r="AC25" s="148"/>
      <c r="AD25" s="148"/>
      <c r="AE25" s="148" t="s">
        <v>201</v>
      </c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76">
        <v>18</v>
      </c>
      <c r="B26" s="177" t="s">
        <v>438</v>
      </c>
      <c r="C26" s="185" t="s">
        <v>439</v>
      </c>
      <c r="D26" s="178" t="s">
        <v>403</v>
      </c>
      <c r="E26" s="179">
        <v>1</v>
      </c>
      <c r="F26" s="180"/>
      <c r="G26" s="203">
        <f t="shared" si="7"/>
        <v>0</v>
      </c>
      <c r="H26" s="204"/>
      <c r="I26" s="205">
        <f t="shared" si="8"/>
        <v>0</v>
      </c>
      <c r="J26" s="204"/>
      <c r="K26" s="205">
        <f t="shared" si="9"/>
        <v>0</v>
      </c>
      <c r="L26" s="205">
        <v>21</v>
      </c>
      <c r="M26" s="205">
        <f t="shared" si="10"/>
        <v>0</v>
      </c>
      <c r="N26" s="205">
        <v>0</v>
      </c>
      <c r="O26" s="205">
        <f t="shared" si="11"/>
        <v>0</v>
      </c>
      <c r="P26" s="205">
        <v>0</v>
      </c>
      <c r="Q26" s="205">
        <f t="shared" si="12"/>
        <v>0</v>
      </c>
      <c r="R26" s="205"/>
      <c r="S26" s="205"/>
      <c r="T26" s="206">
        <v>0</v>
      </c>
      <c r="U26" s="205">
        <f t="shared" si="13"/>
        <v>0</v>
      </c>
      <c r="V26" s="148"/>
      <c r="W26" s="148"/>
      <c r="X26" s="148"/>
      <c r="Y26" s="148"/>
      <c r="Z26" s="148"/>
      <c r="AA26" s="148"/>
      <c r="AB26" s="148"/>
      <c r="AC26" s="148"/>
      <c r="AD26" s="148"/>
      <c r="AE26" s="148" t="s">
        <v>153</v>
      </c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6">
        <v>19</v>
      </c>
      <c r="B27" s="177" t="s">
        <v>440</v>
      </c>
      <c r="C27" s="185" t="s">
        <v>441</v>
      </c>
      <c r="D27" s="178" t="s">
        <v>403</v>
      </c>
      <c r="E27" s="179">
        <v>1</v>
      </c>
      <c r="F27" s="180"/>
      <c r="G27" s="203">
        <f t="shared" si="7"/>
        <v>0</v>
      </c>
      <c r="H27" s="204"/>
      <c r="I27" s="205"/>
      <c r="J27" s="204"/>
      <c r="K27" s="205"/>
      <c r="L27" s="205"/>
      <c r="M27" s="205"/>
      <c r="N27" s="205"/>
      <c r="O27" s="205"/>
      <c r="P27" s="205"/>
      <c r="Q27" s="205"/>
      <c r="R27" s="205"/>
      <c r="S27" s="205"/>
      <c r="T27" s="206"/>
      <c r="U27" s="205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76">
        <v>20</v>
      </c>
      <c r="B28" s="177" t="s">
        <v>442</v>
      </c>
      <c r="C28" s="185" t="s">
        <v>443</v>
      </c>
      <c r="D28" s="178" t="s">
        <v>403</v>
      </c>
      <c r="E28" s="179">
        <v>2</v>
      </c>
      <c r="F28" s="180"/>
      <c r="G28" s="203">
        <f t="shared" si="7"/>
        <v>0</v>
      </c>
      <c r="H28" s="204"/>
      <c r="I28" s="205"/>
      <c r="J28" s="204"/>
      <c r="K28" s="205"/>
      <c r="L28" s="205"/>
      <c r="M28" s="205"/>
      <c r="N28" s="205"/>
      <c r="O28" s="205"/>
      <c r="P28" s="205"/>
      <c r="Q28" s="205"/>
      <c r="R28" s="205"/>
      <c r="S28" s="205"/>
      <c r="T28" s="206"/>
      <c r="U28" s="205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22.5" outlineLevel="1" x14ac:dyDescent="0.2">
      <c r="A29" s="176">
        <v>21</v>
      </c>
      <c r="B29" s="177" t="s">
        <v>444</v>
      </c>
      <c r="C29" s="185" t="s">
        <v>445</v>
      </c>
      <c r="D29" s="178" t="s">
        <v>403</v>
      </c>
      <c r="E29" s="179">
        <v>4</v>
      </c>
      <c r="F29" s="180"/>
      <c r="G29" s="203">
        <f t="shared" si="7"/>
        <v>0</v>
      </c>
      <c r="H29" s="204"/>
      <c r="I29" s="205"/>
      <c r="J29" s="204"/>
      <c r="K29" s="205"/>
      <c r="L29" s="205"/>
      <c r="M29" s="205"/>
      <c r="N29" s="205"/>
      <c r="O29" s="205"/>
      <c r="P29" s="205"/>
      <c r="Q29" s="205"/>
      <c r="R29" s="205"/>
      <c r="S29" s="205"/>
      <c r="T29" s="206"/>
      <c r="U29" s="205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76">
        <v>22</v>
      </c>
      <c r="B30" s="177" t="s">
        <v>446</v>
      </c>
      <c r="C30" s="185" t="s">
        <v>447</v>
      </c>
      <c r="D30" s="178" t="s">
        <v>403</v>
      </c>
      <c r="E30" s="179">
        <v>4</v>
      </c>
      <c r="F30" s="180"/>
      <c r="G30" s="203">
        <f t="shared" si="7"/>
        <v>0</v>
      </c>
      <c r="H30" s="204"/>
      <c r="I30" s="205"/>
      <c r="J30" s="204"/>
      <c r="K30" s="205"/>
      <c r="L30" s="205"/>
      <c r="M30" s="205"/>
      <c r="N30" s="205"/>
      <c r="O30" s="205"/>
      <c r="P30" s="205"/>
      <c r="Q30" s="205"/>
      <c r="R30" s="205"/>
      <c r="S30" s="205"/>
      <c r="T30" s="206"/>
      <c r="U30" s="205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22.5" outlineLevel="1" x14ac:dyDescent="0.2">
      <c r="A31" s="176">
        <v>23</v>
      </c>
      <c r="B31" s="177" t="s">
        <v>448</v>
      </c>
      <c r="C31" s="185" t="s">
        <v>449</v>
      </c>
      <c r="D31" s="178" t="s">
        <v>403</v>
      </c>
      <c r="E31" s="179">
        <v>4</v>
      </c>
      <c r="F31" s="180"/>
      <c r="G31" s="203">
        <f t="shared" si="7"/>
        <v>0</v>
      </c>
      <c r="H31" s="204"/>
      <c r="I31" s="205"/>
      <c r="J31" s="204"/>
      <c r="K31" s="205"/>
      <c r="L31" s="205"/>
      <c r="M31" s="205"/>
      <c r="N31" s="205"/>
      <c r="O31" s="205"/>
      <c r="P31" s="205"/>
      <c r="Q31" s="205"/>
      <c r="R31" s="205"/>
      <c r="S31" s="205"/>
      <c r="T31" s="206"/>
      <c r="U31" s="205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6">
        <v>24</v>
      </c>
      <c r="B32" s="177" t="s">
        <v>450</v>
      </c>
      <c r="C32" s="209" t="s">
        <v>451</v>
      </c>
      <c r="D32" s="178" t="s">
        <v>403</v>
      </c>
      <c r="E32" s="179">
        <v>3</v>
      </c>
      <c r="F32" s="180"/>
      <c r="G32" s="203">
        <f t="shared" si="7"/>
        <v>0</v>
      </c>
      <c r="H32" s="204"/>
      <c r="I32" s="205"/>
      <c r="J32" s="204"/>
      <c r="K32" s="205"/>
      <c r="L32" s="205"/>
      <c r="M32" s="205"/>
      <c r="N32" s="205"/>
      <c r="O32" s="205"/>
      <c r="P32" s="205"/>
      <c r="Q32" s="205"/>
      <c r="R32" s="205"/>
      <c r="S32" s="205"/>
      <c r="T32" s="206"/>
      <c r="U32" s="205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ht="22.5" outlineLevel="1" x14ac:dyDescent="0.2">
      <c r="A33" s="176">
        <v>25</v>
      </c>
      <c r="B33" s="177" t="s">
        <v>452</v>
      </c>
      <c r="C33" s="185" t="s">
        <v>570</v>
      </c>
      <c r="D33" s="178" t="s">
        <v>403</v>
      </c>
      <c r="E33" s="179">
        <v>1</v>
      </c>
      <c r="F33" s="180"/>
      <c r="G33" s="203">
        <f t="shared" si="7"/>
        <v>0</v>
      </c>
      <c r="H33" s="204"/>
      <c r="I33" s="205"/>
      <c r="J33" s="204"/>
      <c r="K33" s="205"/>
      <c r="L33" s="205"/>
      <c r="M33" s="205"/>
      <c r="N33" s="205"/>
      <c r="O33" s="205"/>
      <c r="P33" s="205"/>
      <c r="Q33" s="205"/>
      <c r="R33" s="205"/>
      <c r="S33" s="205"/>
      <c r="T33" s="206"/>
      <c r="U33" s="205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12.75" customHeight="1" x14ac:dyDescent="0.2">
      <c r="A34" s="176">
        <v>26</v>
      </c>
      <c r="B34" s="177" t="s">
        <v>453</v>
      </c>
      <c r="C34" s="209" t="s">
        <v>454</v>
      </c>
      <c r="D34" s="178" t="s">
        <v>403</v>
      </c>
      <c r="E34" s="179">
        <v>1</v>
      </c>
      <c r="F34" s="180"/>
      <c r="G34" s="203">
        <f t="shared" si="7"/>
        <v>0</v>
      </c>
      <c r="H34" s="207"/>
      <c r="I34" s="207">
        <f>SUM(I35:I44)</f>
        <v>0</v>
      </c>
      <c r="J34" s="207"/>
      <c r="K34" s="207">
        <f>SUM(K35:K44)</f>
        <v>0</v>
      </c>
      <c r="L34" s="207"/>
      <c r="M34" s="207">
        <f>SUM(M35:M44)</f>
        <v>0</v>
      </c>
      <c r="N34" s="207"/>
      <c r="O34" s="207">
        <f>SUM(O35:O44)</f>
        <v>0.01</v>
      </c>
      <c r="P34" s="207"/>
      <c r="Q34" s="207">
        <f>SUM(Q35:Q44)</f>
        <v>0</v>
      </c>
      <c r="R34" s="207"/>
      <c r="S34" s="207"/>
      <c r="T34" s="208"/>
      <c r="U34" s="207">
        <f>SUM(U35:U44)</f>
        <v>47.39</v>
      </c>
      <c r="AE34" t="s">
        <v>109</v>
      </c>
    </row>
    <row r="35" spans="1:60" ht="22.5" outlineLevel="1" x14ac:dyDescent="0.2">
      <c r="A35" s="176">
        <v>27</v>
      </c>
      <c r="B35" s="177" t="s">
        <v>455</v>
      </c>
      <c r="C35" s="185" t="s">
        <v>456</v>
      </c>
      <c r="D35" s="178" t="s">
        <v>403</v>
      </c>
      <c r="E35" s="179">
        <v>1</v>
      </c>
      <c r="F35" s="180"/>
      <c r="G35" s="203">
        <f t="shared" si="7"/>
        <v>0</v>
      </c>
      <c r="H35" s="204"/>
      <c r="I35" s="205">
        <f t="shared" ref="I35:I44" si="14">ROUND(E35*H35,2)</f>
        <v>0</v>
      </c>
      <c r="J35" s="204"/>
      <c r="K35" s="205">
        <f t="shared" ref="K35:K44" si="15">ROUND(E35*J35,2)</f>
        <v>0</v>
      </c>
      <c r="L35" s="205">
        <v>21</v>
      </c>
      <c r="M35" s="205">
        <f t="shared" ref="M35:M44" si="16">G35*(1+L35/100)</f>
        <v>0</v>
      </c>
      <c r="N35" s="205">
        <v>5.9000000000000003E-4</v>
      </c>
      <c r="O35" s="205">
        <f t="shared" ref="O35:O44" si="17">ROUND(E35*N35,2)</f>
        <v>0</v>
      </c>
      <c r="P35" s="205">
        <v>0</v>
      </c>
      <c r="Q35" s="205">
        <f t="shared" ref="Q35:Q44" si="18">ROUND(E35*P35,2)</f>
        <v>0</v>
      </c>
      <c r="R35" s="205"/>
      <c r="S35" s="205"/>
      <c r="T35" s="206">
        <v>0.29730000000000001</v>
      </c>
      <c r="U35" s="205">
        <f t="shared" ref="U35:U44" si="19">ROUND(E35*T35,2)</f>
        <v>0.3</v>
      </c>
      <c r="V35" s="148"/>
      <c r="W35" s="148"/>
      <c r="X35" s="148"/>
      <c r="Y35" s="148"/>
      <c r="Z35" s="148"/>
      <c r="AA35" s="148"/>
      <c r="AB35" s="148"/>
      <c r="AC35" s="148"/>
      <c r="AD35" s="148"/>
      <c r="AE35" s="148" t="s">
        <v>128</v>
      </c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76">
        <v>28</v>
      </c>
      <c r="B36" s="177" t="s">
        <v>457</v>
      </c>
      <c r="C36" s="185" t="s">
        <v>458</v>
      </c>
      <c r="D36" s="178" t="s">
        <v>403</v>
      </c>
      <c r="E36" s="179">
        <v>1</v>
      </c>
      <c r="F36" s="180"/>
      <c r="G36" s="203">
        <f t="shared" si="7"/>
        <v>0</v>
      </c>
      <c r="H36" s="204"/>
      <c r="I36" s="205">
        <f t="shared" si="14"/>
        <v>0</v>
      </c>
      <c r="J36" s="204"/>
      <c r="K36" s="205">
        <f t="shared" si="15"/>
        <v>0</v>
      </c>
      <c r="L36" s="205">
        <v>21</v>
      </c>
      <c r="M36" s="205">
        <f t="shared" si="16"/>
        <v>0</v>
      </c>
      <c r="N36" s="205">
        <v>7.6999999999999996E-4</v>
      </c>
      <c r="O36" s="205">
        <f t="shared" si="17"/>
        <v>0</v>
      </c>
      <c r="P36" s="205">
        <v>0</v>
      </c>
      <c r="Q36" s="205">
        <f t="shared" si="18"/>
        <v>0</v>
      </c>
      <c r="R36" s="205"/>
      <c r="S36" s="205"/>
      <c r="T36" s="206">
        <v>0.33279999999999998</v>
      </c>
      <c r="U36" s="205">
        <f t="shared" si="19"/>
        <v>0.33</v>
      </c>
      <c r="V36" s="148"/>
      <c r="W36" s="148"/>
      <c r="X36" s="148"/>
      <c r="Y36" s="148"/>
      <c r="Z36" s="148"/>
      <c r="AA36" s="148"/>
      <c r="AB36" s="148"/>
      <c r="AC36" s="148"/>
      <c r="AD36" s="148"/>
      <c r="AE36" s="148" t="s">
        <v>128</v>
      </c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63" t="s">
        <v>108</v>
      </c>
      <c r="B37" s="164" t="s">
        <v>459</v>
      </c>
      <c r="C37" s="184" t="s">
        <v>460</v>
      </c>
      <c r="D37" s="165"/>
      <c r="E37" s="166"/>
      <c r="F37" s="167"/>
      <c r="G37" s="167">
        <f>SUMIF(AG38:AG40,"&lt;&gt;NOR",G38:G40)</f>
        <v>0</v>
      </c>
      <c r="H37" s="204"/>
      <c r="I37" s="205">
        <f t="shared" si="14"/>
        <v>0</v>
      </c>
      <c r="J37" s="204"/>
      <c r="K37" s="205">
        <f t="shared" si="15"/>
        <v>0</v>
      </c>
      <c r="L37" s="205">
        <v>21</v>
      </c>
      <c r="M37" s="205">
        <f t="shared" si="16"/>
        <v>0</v>
      </c>
      <c r="N37" s="205">
        <v>1.0399999999999999E-3</v>
      </c>
      <c r="O37" s="205">
        <f t="shared" si="17"/>
        <v>0</v>
      </c>
      <c r="P37" s="205">
        <v>0</v>
      </c>
      <c r="Q37" s="205">
        <f t="shared" si="18"/>
        <v>0</v>
      </c>
      <c r="R37" s="205"/>
      <c r="S37" s="205"/>
      <c r="T37" s="206">
        <v>0.38469999999999999</v>
      </c>
      <c r="U37" s="205">
        <f t="shared" si="19"/>
        <v>0</v>
      </c>
      <c r="V37" s="148"/>
      <c r="W37" s="148"/>
      <c r="X37" s="148"/>
      <c r="Y37" s="148"/>
      <c r="Z37" s="148"/>
      <c r="AA37" s="148"/>
      <c r="AB37" s="148"/>
      <c r="AC37" s="148"/>
      <c r="AD37" s="148"/>
      <c r="AE37" s="148" t="s">
        <v>128</v>
      </c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ht="33.75" outlineLevel="1" x14ac:dyDescent="0.2">
      <c r="A38" s="176">
        <v>29</v>
      </c>
      <c r="B38" s="177" t="s">
        <v>461</v>
      </c>
      <c r="C38" s="185" t="s">
        <v>462</v>
      </c>
      <c r="D38" s="178" t="s">
        <v>403</v>
      </c>
      <c r="E38" s="179">
        <v>1</v>
      </c>
      <c r="F38" s="180"/>
      <c r="G38" s="203">
        <f>ROUND(E38*F38,2)</f>
        <v>0</v>
      </c>
      <c r="H38" s="204"/>
      <c r="I38" s="205">
        <f t="shared" si="14"/>
        <v>0</v>
      </c>
      <c r="J38" s="204"/>
      <c r="K38" s="205">
        <f t="shared" si="15"/>
        <v>0</v>
      </c>
      <c r="L38" s="205">
        <v>21</v>
      </c>
      <c r="M38" s="205">
        <f t="shared" si="16"/>
        <v>0</v>
      </c>
      <c r="N38" s="205">
        <v>2.0000000000000002E-5</v>
      </c>
      <c r="O38" s="205">
        <f t="shared" si="17"/>
        <v>0</v>
      </c>
      <c r="P38" s="205">
        <v>0</v>
      </c>
      <c r="Q38" s="205">
        <f t="shared" si="18"/>
        <v>0</v>
      </c>
      <c r="R38" s="205"/>
      <c r="S38" s="205"/>
      <c r="T38" s="206">
        <v>0.13500000000000001</v>
      </c>
      <c r="U38" s="205">
        <f t="shared" si="19"/>
        <v>0.14000000000000001</v>
      </c>
      <c r="V38" s="148"/>
      <c r="W38" s="148"/>
      <c r="X38" s="148"/>
      <c r="Y38" s="148"/>
      <c r="Z38" s="148"/>
      <c r="AA38" s="148"/>
      <c r="AB38" s="148"/>
      <c r="AC38" s="148"/>
      <c r="AD38" s="148"/>
      <c r="AE38" s="148" t="s">
        <v>128</v>
      </c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ht="22.5" outlineLevel="1" x14ac:dyDescent="0.2">
      <c r="A39" s="176">
        <v>30</v>
      </c>
      <c r="B39" s="177" t="s">
        <v>463</v>
      </c>
      <c r="C39" s="185" t="s">
        <v>464</v>
      </c>
      <c r="D39" s="178" t="s">
        <v>465</v>
      </c>
      <c r="E39" s="179">
        <v>1</v>
      </c>
      <c r="F39" s="180"/>
      <c r="G39" s="203">
        <f>ROUND(E39*F39,2)</f>
        <v>0</v>
      </c>
      <c r="H39" s="204"/>
      <c r="I39" s="205">
        <f t="shared" si="14"/>
        <v>0</v>
      </c>
      <c r="J39" s="204"/>
      <c r="K39" s="205">
        <f t="shared" si="15"/>
        <v>0</v>
      </c>
      <c r="L39" s="205">
        <v>21</v>
      </c>
      <c r="M39" s="205">
        <f t="shared" si="16"/>
        <v>0</v>
      </c>
      <c r="N39" s="205">
        <v>3.0000000000000001E-5</v>
      </c>
      <c r="O39" s="205">
        <f t="shared" si="17"/>
        <v>0</v>
      </c>
      <c r="P39" s="205">
        <v>0</v>
      </c>
      <c r="Q39" s="205">
        <f t="shared" si="18"/>
        <v>0</v>
      </c>
      <c r="R39" s="205"/>
      <c r="S39" s="205"/>
      <c r="T39" s="206">
        <v>0.129</v>
      </c>
      <c r="U39" s="205">
        <f t="shared" si="19"/>
        <v>0.13</v>
      </c>
      <c r="V39" s="148"/>
      <c r="W39" s="148"/>
      <c r="X39" s="148"/>
      <c r="Y39" s="148"/>
      <c r="Z39" s="148"/>
      <c r="AA39" s="148"/>
      <c r="AB39" s="148"/>
      <c r="AC39" s="148"/>
      <c r="AD39" s="148"/>
      <c r="AE39" s="148" t="s">
        <v>128</v>
      </c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76">
        <v>31</v>
      </c>
      <c r="B40" s="177" t="s">
        <v>466</v>
      </c>
      <c r="C40" s="185" t="s">
        <v>467</v>
      </c>
      <c r="D40" s="178" t="s">
        <v>468</v>
      </c>
      <c r="E40" s="179">
        <v>32</v>
      </c>
      <c r="F40" s="180"/>
      <c r="G40" s="203">
        <f>ROUND(E40*F40,2)</f>
        <v>0</v>
      </c>
      <c r="H40" s="204"/>
      <c r="I40" s="205">
        <f t="shared" si="14"/>
        <v>0</v>
      </c>
      <c r="J40" s="204"/>
      <c r="K40" s="205">
        <f t="shared" si="15"/>
        <v>0</v>
      </c>
      <c r="L40" s="205">
        <v>21</v>
      </c>
      <c r="M40" s="205">
        <f t="shared" si="16"/>
        <v>0</v>
      </c>
      <c r="N40" s="205">
        <v>4.0000000000000003E-5</v>
      </c>
      <c r="O40" s="205">
        <f t="shared" si="17"/>
        <v>0</v>
      </c>
      <c r="P40" s="205">
        <v>0</v>
      </c>
      <c r="Q40" s="205">
        <f t="shared" si="18"/>
        <v>0</v>
      </c>
      <c r="R40" s="205"/>
      <c r="S40" s="205"/>
      <c r="T40" s="206">
        <v>0.14199999999999999</v>
      </c>
      <c r="U40" s="205">
        <f t="shared" si="19"/>
        <v>4.54</v>
      </c>
      <c r="V40" s="148"/>
      <c r="W40" s="148"/>
      <c r="X40" s="148"/>
      <c r="Y40" s="148"/>
      <c r="Z40" s="148"/>
      <c r="AA40" s="148"/>
      <c r="AB40" s="148"/>
      <c r="AC40" s="148"/>
      <c r="AD40" s="148"/>
      <c r="AE40" s="148" t="s">
        <v>128</v>
      </c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63" t="s">
        <v>108</v>
      </c>
      <c r="B41" s="164" t="s">
        <v>469</v>
      </c>
      <c r="C41" s="184" t="s">
        <v>470</v>
      </c>
      <c r="D41" s="165"/>
      <c r="E41" s="166"/>
      <c r="F41" s="167"/>
      <c r="G41" s="167">
        <f>SUMIF(AG42:AG60,"&lt;&gt;NOR",G42:G60)</f>
        <v>0</v>
      </c>
      <c r="H41" s="204"/>
      <c r="I41" s="205">
        <f t="shared" si="14"/>
        <v>0</v>
      </c>
      <c r="J41" s="204"/>
      <c r="K41" s="205">
        <f t="shared" si="15"/>
        <v>0</v>
      </c>
      <c r="L41" s="205">
        <v>21</v>
      </c>
      <c r="M41" s="205">
        <f t="shared" si="16"/>
        <v>0</v>
      </c>
      <c r="N41" s="205">
        <v>2.0000000000000002E-5</v>
      </c>
      <c r="O41" s="205">
        <f t="shared" si="17"/>
        <v>0</v>
      </c>
      <c r="P41" s="205">
        <v>0</v>
      </c>
      <c r="Q41" s="205">
        <f t="shared" si="18"/>
        <v>0</v>
      </c>
      <c r="R41" s="205"/>
      <c r="S41" s="205"/>
      <c r="T41" s="206">
        <v>0.13500000000000001</v>
      </c>
      <c r="U41" s="205">
        <f t="shared" si="19"/>
        <v>0</v>
      </c>
      <c r="V41" s="148"/>
      <c r="W41" s="148"/>
      <c r="X41" s="148"/>
      <c r="Y41" s="148"/>
      <c r="Z41" s="148"/>
      <c r="AA41" s="148"/>
      <c r="AB41" s="148"/>
      <c r="AC41" s="148"/>
      <c r="AD41" s="148"/>
      <c r="AE41" s="148" t="s">
        <v>128</v>
      </c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1" x14ac:dyDescent="0.2">
      <c r="A42" s="176">
        <v>32</v>
      </c>
      <c r="B42" s="177" t="s">
        <v>471</v>
      </c>
      <c r="C42" s="185" t="s">
        <v>571</v>
      </c>
      <c r="D42" s="178" t="s">
        <v>134</v>
      </c>
      <c r="E42" s="179">
        <v>50</v>
      </c>
      <c r="F42" s="180"/>
      <c r="G42" s="203">
        <f t="shared" ref="G42:G60" si="20">ROUND(E42*F42,2)</f>
        <v>0</v>
      </c>
      <c r="H42" s="204"/>
      <c r="I42" s="205">
        <f t="shared" si="14"/>
        <v>0</v>
      </c>
      <c r="J42" s="204"/>
      <c r="K42" s="205">
        <f t="shared" si="15"/>
        <v>0</v>
      </c>
      <c r="L42" s="205">
        <v>21</v>
      </c>
      <c r="M42" s="205">
        <f t="shared" si="16"/>
        <v>0</v>
      </c>
      <c r="N42" s="205">
        <v>3.0000000000000001E-5</v>
      </c>
      <c r="O42" s="205">
        <f t="shared" si="17"/>
        <v>0</v>
      </c>
      <c r="P42" s="205">
        <v>0</v>
      </c>
      <c r="Q42" s="205">
        <f t="shared" si="18"/>
        <v>0</v>
      </c>
      <c r="R42" s="205"/>
      <c r="S42" s="205"/>
      <c r="T42" s="206">
        <v>0.129</v>
      </c>
      <c r="U42" s="205">
        <f t="shared" si="19"/>
        <v>6.45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 t="s">
        <v>128</v>
      </c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1" x14ac:dyDescent="0.2">
      <c r="A43" s="176">
        <v>33</v>
      </c>
      <c r="B43" s="177" t="s">
        <v>472</v>
      </c>
      <c r="C43" s="185" t="s">
        <v>473</v>
      </c>
      <c r="D43" s="178" t="s">
        <v>134</v>
      </c>
      <c r="E43" s="179">
        <v>250</v>
      </c>
      <c r="F43" s="180"/>
      <c r="G43" s="203">
        <f t="shared" si="20"/>
        <v>0</v>
      </c>
      <c r="H43" s="204"/>
      <c r="I43" s="205">
        <f t="shared" si="14"/>
        <v>0</v>
      </c>
      <c r="J43" s="204"/>
      <c r="K43" s="205">
        <f t="shared" si="15"/>
        <v>0</v>
      </c>
      <c r="L43" s="205">
        <v>21</v>
      </c>
      <c r="M43" s="205">
        <f t="shared" si="16"/>
        <v>0</v>
      </c>
      <c r="N43" s="205">
        <v>4.0000000000000003E-5</v>
      </c>
      <c r="O43" s="205">
        <f t="shared" si="17"/>
        <v>0.01</v>
      </c>
      <c r="P43" s="205">
        <v>0</v>
      </c>
      <c r="Q43" s="205">
        <f t="shared" si="18"/>
        <v>0</v>
      </c>
      <c r="R43" s="205"/>
      <c r="S43" s="205"/>
      <c r="T43" s="206">
        <v>0.14199999999999999</v>
      </c>
      <c r="U43" s="205">
        <f t="shared" si="19"/>
        <v>35.5</v>
      </c>
      <c r="V43" s="148"/>
      <c r="W43" s="148"/>
      <c r="X43" s="148"/>
      <c r="Y43" s="148"/>
      <c r="Z43" s="148"/>
      <c r="AA43" s="148"/>
      <c r="AB43" s="148"/>
      <c r="AC43" s="148"/>
      <c r="AD43" s="148"/>
      <c r="AE43" s="148" t="s">
        <v>128</v>
      </c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76">
        <v>34</v>
      </c>
      <c r="B44" s="177" t="s">
        <v>474</v>
      </c>
      <c r="C44" s="185" t="s">
        <v>475</v>
      </c>
      <c r="D44" s="178" t="s">
        <v>134</v>
      </c>
      <c r="E44" s="179">
        <v>40</v>
      </c>
      <c r="F44" s="180"/>
      <c r="G44" s="203">
        <f t="shared" si="20"/>
        <v>0</v>
      </c>
      <c r="H44" s="204"/>
      <c r="I44" s="205">
        <f t="shared" si="14"/>
        <v>0</v>
      </c>
      <c r="J44" s="204"/>
      <c r="K44" s="205">
        <f t="shared" si="15"/>
        <v>0</v>
      </c>
      <c r="L44" s="205">
        <v>21</v>
      </c>
      <c r="M44" s="205">
        <f t="shared" si="16"/>
        <v>0</v>
      </c>
      <c r="N44" s="205">
        <v>0</v>
      </c>
      <c r="O44" s="205">
        <f t="shared" si="17"/>
        <v>0</v>
      </c>
      <c r="P44" s="205">
        <v>0</v>
      </c>
      <c r="Q44" s="205">
        <f t="shared" si="18"/>
        <v>0</v>
      </c>
      <c r="R44" s="205"/>
      <c r="S44" s="205"/>
      <c r="T44" s="206">
        <v>0</v>
      </c>
      <c r="U44" s="205">
        <f t="shared" si="19"/>
        <v>0</v>
      </c>
      <c r="V44" s="148"/>
      <c r="W44" s="148"/>
      <c r="X44" s="148"/>
      <c r="Y44" s="148"/>
      <c r="Z44" s="148"/>
      <c r="AA44" s="148"/>
      <c r="AB44" s="148"/>
      <c r="AC44" s="148"/>
      <c r="AD44" s="148"/>
      <c r="AE44" s="148" t="s">
        <v>153</v>
      </c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x14ac:dyDescent="0.2">
      <c r="A45" s="176">
        <v>35</v>
      </c>
      <c r="B45" s="177" t="s">
        <v>476</v>
      </c>
      <c r="C45" s="185" t="s">
        <v>477</v>
      </c>
      <c r="D45" s="178" t="s">
        <v>134</v>
      </c>
      <c r="E45" s="179">
        <v>40</v>
      </c>
      <c r="F45" s="180"/>
      <c r="G45" s="203">
        <f t="shared" si="20"/>
        <v>0</v>
      </c>
      <c r="H45" s="207"/>
      <c r="I45" s="207">
        <f>SUM(I46:I60)</f>
        <v>0</v>
      </c>
      <c r="J45" s="207"/>
      <c r="K45" s="207">
        <f>SUM(K46:K60)</f>
        <v>0</v>
      </c>
      <c r="L45" s="207"/>
      <c r="M45" s="207">
        <f>SUM(M46:M60)</f>
        <v>0</v>
      </c>
      <c r="N45" s="207"/>
      <c r="O45" s="207">
        <f>SUM(O46:O60)</f>
        <v>0.5</v>
      </c>
      <c r="P45" s="207"/>
      <c r="Q45" s="207">
        <f>SUM(Q46:Q60)</f>
        <v>0</v>
      </c>
      <c r="R45" s="207"/>
      <c r="S45" s="207"/>
      <c r="T45" s="208"/>
      <c r="U45" s="207">
        <f>SUM(U46:U60)</f>
        <v>56.39</v>
      </c>
      <c r="AE45" t="s">
        <v>109</v>
      </c>
    </row>
    <row r="46" spans="1:60" outlineLevel="1" x14ac:dyDescent="0.2">
      <c r="A46" s="176">
        <v>36</v>
      </c>
      <c r="B46" s="177" t="s">
        <v>478</v>
      </c>
      <c r="C46" s="185" t="s">
        <v>479</v>
      </c>
      <c r="D46" s="178" t="s">
        <v>134</v>
      </c>
      <c r="E46" s="179">
        <v>40</v>
      </c>
      <c r="F46" s="180"/>
      <c r="G46" s="203">
        <f t="shared" si="20"/>
        <v>0</v>
      </c>
      <c r="H46" s="204"/>
      <c r="I46" s="205">
        <f t="shared" ref="I46:I60" si="21">ROUND(E46*H46,2)</f>
        <v>0</v>
      </c>
      <c r="J46" s="204"/>
      <c r="K46" s="205">
        <f t="shared" ref="K46:K60" si="22">ROUND(E46*J46,2)</f>
        <v>0</v>
      </c>
      <c r="L46" s="205">
        <v>21</v>
      </c>
      <c r="M46" s="205">
        <f t="shared" ref="M46:M60" si="23">G46*(1+L46/100)</f>
        <v>0</v>
      </c>
      <c r="N46" s="205">
        <v>5.0899999999999999E-3</v>
      </c>
      <c r="O46" s="205">
        <f t="shared" ref="O46:O60" si="24">ROUND(E46*N46,2)</f>
        <v>0.2</v>
      </c>
      <c r="P46" s="205">
        <v>0</v>
      </c>
      <c r="Q46" s="205">
        <f t="shared" ref="Q46:Q60" si="25">ROUND(E46*P46,2)</f>
        <v>0</v>
      </c>
      <c r="R46" s="205"/>
      <c r="S46" s="205"/>
      <c r="T46" s="206">
        <v>0.53100000000000003</v>
      </c>
      <c r="U46" s="205">
        <f t="shared" ref="U46:U60" si="26">ROUND(E46*T46,2)</f>
        <v>21.24</v>
      </c>
      <c r="V46" s="148"/>
      <c r="W46" s="148"/>
      <c r="X46" s="148"/>
      <c r="Y46" s="148"/>
      <c r="Z46" s="148"/>
      <c r="AA46" s="148"/>
      <c r="AB46" s="148"/>
      <c r="AC46" s="148"/>
      <c r="AD46" s="148"/>
      <c r="AE46" s="148" t="s">
        <v>135</v>
      </c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76">
        <v>37</v>
      </c>
      <c r="B47" s="177" t="s">
        <v>480</v>
      </c>
      <c r="C47" s="185" t="s">
        <v>481</v>
      </c>
      <c r="D47" s="178" t="s">
        <v>134</v>
      </c>
      <c r="E47" s="179">
        <v>20</v>
      </c>
      <c r="F47" s="180"/>
      <c r="G47" s="203">
        <f t="shared" si="20"/>
        <v>0</v>
      </c>
      <c r="H47" s="204"/>
      <c r="I47" s="205">
        <f t="shared" si="21"/>
        <v>0</v>
      </c>
      <c r="J47" s="204"/>
      <c r="K47" s="205">
        <f t="shared" si="22"/>
        <v>0</v>
      </c>
      <c r="L47" s="205">
        <v>21</v>
      </c>
      <c r="M47" s="205">
        <f t="shared" si="23"/>
        <v>0</v>
      </c>
      <c r="N47" s="205">
        <v>1.456E-2</v>
      </c>
      <c r="O47" s="205">
        <f t="shared" si="24"/>
        <v>0.28999999999999998</v>
      </c>
      <c r="P47" s="205">
        <v>0</v>
      </c>
      <c r="Q47" s="205">
        <f t="shared" si="25"/>
        <v>0</v>
      </c>
      <c r="R47" s="205"/>
      <c r="S47" s="205"/>
      <c r="T47" s="206">
        <v>0.78400000000000003</v>
      </c>
      <c r="U47" s="205">
        <f t="shared" si="26"/>
        <v>15.68</v>
      </c>
      <c r="V47" s="148"/>
      <c r="W47" s="148"/>
      <c r="X47" s="148"/>
      <c r="Y47" s="148"/>
      <c r="Z47" s="148"/>
      <c r="AA47" s="148"/>
      <c r="AB47" s="148"/>
      <c r="AC47" s="148"/>
      <c r="AD47" s="148"/>
      <c r="AE47" s="148" t="s">
        <v>135</v>
      </c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76">
        <v>38</v>
      </c>
      <c r="B48" s="177" t="s">
        <v>482</v>
      </c>
      <c r="C48" s="185" t="s">
        <v>483</v>
      </c>
      <c r="D48" s="178" t="s">
        <v>134</v>
      </c>
      <c r="E48" s="179">
        <v>260</v>
      </c>
      <c r="F48" s="180"/>
      <c r="G48" s="203">
        <f t="shared" si="20"/>
        <v>0</v>
      </c>
      <c r="H48" s="204"/>
      <c r="I48" s="205"/>
      <c r="J48" s="204"/>
      <c r="K48" s="205"/>
      <c r="L48" s="205"/>
      <c r="M48" s="205"/>
      <c r="N48" s="205"/>
      <c r="O48" s="205"/>
      <c r="P48" s="205"/>
      <c r="Q48" s="205"/>
      <c r="R48" s="205"/>
      <c r="S48" s="205"/>
      <c r="T48" s="206"/>
      <c r="U48" s="205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76">
        <v>39</v>
      </c>
      <c r="B49" s="177" t="s">
        <v>484</v>
      </c>
      <c r="C49" s="185" t="s">
        <v>485</v>
      </c>
      <c r="D49" s="178" t="s">
        <v>134</v>
      </c>
      <c r="E49" s="179">
        <v>40</v>
      </c>
      <c r="F49" s="180"/>
      <c r="G49" s="203">
        <f t="shared" si="20"/>
        <v>0</v>
      </c>
      <c r="H49" s="204"/>
      <c r="I49" s="205"/>
      <c r="J49" s="204"/>
      <c r="K49" s="205"/>
      <c r="L49" s="205"/>
      <c r="M49" s="205"/>
      <c r="N49" s="205"/>
      <c r="O49" s="205"/>
      <c r="P49" s="205"/>
      <c r="Q49" s="205"/>
      <c r="R49" s="205"/>
      <c r="S49" s="205"/>
      <c r="T49" s="206"/>
      <c r="U49" s="205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76">
        <v>40</v>
      </c>
      <c r="B50" s="177" t="s">
        <v>486</v>
      </c>
      <c r="C50" s="185" t="s">
        <v>487</v>
      </c>
      <c r="D50" s="178" t="s">
        <v>134</v>
      </c>
      <c r="E50" s="179">
        <v>60</v>
      </c>
      <c r="F50" s="180"/>
      <c r="G50" s="203">
        <f t="shared" si="20"/>
        <v>0</v>
      </c>
      <c r="H50" s="204"/>
      <c r="I50" s="205">
        <f t="shared" si="21"/>
        <v>0</v>
      </c>
      <c r="J50" s="204"/>
      <c r="K50" s="205">
        <f t="shared" si="22"/>
        <v>0</v>
      </c>
      <c r="L50" s="205">
        <v>21</v>
      </c>
      <c r="M50" s="205">
        <f t="shared" si="23"/>
        <v>0</v>
      </c>
      <c r="N50" s="205">
        <v>0</v>
      </c>
      <c r="O50" s="205">
        <f t="shared" si="24"/>
        <v>0</v>
      </c>
      <c r="P50" s="205">
        <v>0</v>
      </c>
      <c r="Q50" s="205">
        <f t="shared" si="25"/>
        <v>0</v>
      </c>
      <c r="R50" s="205"/>
      <c r="S50" s="205"/>
      <c r="T50" s="206">
        <v>6.4000000000000001E-2</v>
      </c>
      <c r="U50" s="205">
        <f t="shared" si="26"/>
        <v>3.84</v>
      </c>
      <c r="V50" s="148"/>
      <c r="W50" s="148"/>
      <c r="X50" s="148"/>
      <c r="Y50" s="148"/>
      <c r="Z50" s="148"/>
      <c r="AA50" s="148"/>
      <c r="AB50" s="148"/>
      <c r="AC50" s="148"/>
      <c r="AD50" s="148"/>
      <c r="AE50" s="148" t="s">
        <v>135</v>
      </c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76">
        <v>41</v>
      </c>
      <c r="B51" s="177" t="s">
        <v>488</v>
      </c>
      <c r="C51" s="185" t="s">
        <v>489</v>
      </c>
      <c r="D51" s="178" t="s">
        <v>403</v>
      </c>
      <c r="E51" s="179">
        <v>12</v>
      </c>
      <c r="F51" s="180"/>
      <c r="G51" s="203">
        <f t="shared" si="20"/>
        <v>0</v>
      </c>
      <c r="H51" s="204"/>
      <c r="I51" s="205">
        <f t="shared" si="21"/>
        <v>0</v>
      </c>
      <c r="J51" s="204"/>
      <c r="K51" s="205">
        <f t="shared" si="22"/>
        <v>0</v>
      </c>
      <c r="L51" s="205">
        <v>21</v>
      </c>
      <c r="M51" s="205">
        <f t="shared" si="23"/>
        <v>0</v>
      </c>
      <c r="N51" s="205">
        <v>0</v>
      </c>
      <c r="O51" s="205">
        <f t="shared" si="24"/>
        <v>0</v>
      </c>
      <c r="P51" s="205">
        <v>0</v>
      </c>
      <c r="Q51" s="205">
        <f t="shared" si="25"/>
        <v>0</v>
      </c>
      <c r="R51" s="205"/>
      <c r="S51" s="205"/>
      <c r="T51" s="206">
        <v>6.2E-2</v>
      </c>
      <c r="U51" s="205">
        <f t="shared" si="26"/>
        <v>0.74</v>
      </c>
      <c r="V51" s="148"/>
      <c r="W51" s="148"/>
      <c r="X51" s="148"/>
      <c r="Y51" s="148"/>
      <c r="Z51" s="148"/>
      <c r="AA51" s="148"/>
      <c r="AB51" s="148"/>
      <c r="AC51" s="148"/>
      <c r="AD51" s="148"/>
      <c r="AE51" s="148" t="s">
        <v>135</v>
      </c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6">
        <v>42</v>
      </c>
      <c r="B52" s="177" t="s">
        <v>490</v>
      </c>
      <c r="C52" s="185" t="s">
        <v>491</v>
      </c>
      <c r="D52" s="178" t="s">
        <v>403</v>
      </c>
      <c r="E52" s="179">
        <v>12</v>
      </c>
      <c r="F52" s="180"/>
      <c r="G52" s="203">
        <f t="shared" si="20"/>
        <v>0</v>
      </c>
      <c r="H52" s="204"/>
      <c r="I52" s="205">
        <f t="shared" si="21"/>
        <v>0</v>
      </c>
      <c r="J52" s="204"/>
      <c r="K52" s="205">
        <f t="shared" si="22"/>
        <v>0</v>
      </c>
      <c r="L52" s="205">
        <v>21</v>
      </c>
      <c r="M52" s="205">
        <f t="shared" si="23"/>
        <v>0</v>
      </c>
      <c r="N52" s="205">
        <v>0</v>
      </c>
      <c r="O52" s="205">
        <f t="shared" si="24"/>
        <v>0</v>
      </c>
      <c r="P52" s="205">
        <v>0</v>
      </c>
      <c r="Q52" s="205">
        <f t="shared" si="25"/>
        <v>0</v>
      </c>
      <c r="R52" s="205"/>
      <c r="S52" s="205"/>
      <c r="T52" s="206">
        <v>0.48199999999999998</v>
      </c>
      <c r="U52" s="205">
        <f t="shared" si="26"/>
        <v>5.78</v>
      </c>
      <c r="V52" s="148"/>
      <c r="W52" s="148"/>
      <c r="X52" s="148"/>
      <c r="Y52" s="148"/>
      <c r="Z52" s="148"/>
      <c r="AA52" s="148"/>
      <c r="AB52" s="148"/>
      <c r="AC52" s="148"/>
      <c r="AD52" s="148"/>
      <c r="AE52" s="148" t="s">
        <v>135</v>
      </c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6">
        <v>43</v>
      </c>
      <c r="B53" s="177" t="s">
        <v>492</v>
      </c>
      <c r="C53" s="185" t="s">
        <v>493</v>
      </c>
      <c r="D53" s="178" t="s">
        <v>403</v>
      </c>
      <c r="E53" s="179">
        <v>8</v>
      </c>
      <c r="F53" s="180"/>
      <c r="G53" s="203">
        <f t="shared" si="20"/>
        <v>0</v>
      </c>
      <c r="H53" s="204"/>
      <c r="I53" s="205">
        <f t="shared" si="21"/>
        <v>0</v>
      </c>
      <c r="J53" s="204"/>
      <c r="K53" s="205">
        <f t="shared" si="22"/>
        <v>0</v>
      </c>
      <c r="L53" s="205">
        <v>21</v>
      </c>
      <c r="M53" s="205">
        <f t="shared" si="23"/>
        <v>0</v>
      </c>
      <c r="N53" s="205">
        <v>3.0000000000000001E-5</v>
      </c>
      <c r="O53" s="205">
        <f t="shared" si="24"/>
        <v>0</v>
      </c>
      <c r="P53" s="205">
        <v>0</v>
      </c>
      <c r="Q53" s="205">
        <f t="shared" si="25"/>
        <v>0</v>
      </c>
      <c r="R53" s="205"/>
      <c r="S53" s="205"/>
      <c r="T53" s="206">
        <v>0.16600000000000001</v>
      </c>
      <c r="U53" s="205">
        <f t="shared" si="26"/>
        <v>1.33</v>
      </c>
      <c r="V53" s="148"/>
      <c r="W53" s="148"/>
      <c r="X53" s="148"/>
      <c r="Y53" s="148"/>
      <c r="Z53" s="148"/>
      <c r="AA53" s="148"/>
      <c r="AB53" s="148"/>
      <c r="AC53" s="148"/>
      <c r="AD53" s="148"/>
      <c r="AE53" s="148" t="s">
        <v>135</v>
      </c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76">
        <v>44</v>
      </c>
      <c r="B54" s="177" t="s">
        <v>494</v>
      </c>
      <c r="C54" s="185" t="s">
        <v>495</v>
      </c>
      <c r="D54" s="178" t="s">
        <v>134</v>
      </c>
      <c r="E54" s="179">
        <v>20</v>
      </c>
      <c r="F54" s="180"/>
      <c r="G54" s="203">
        <f t="shared" si="20"/>
        <v>0</v>
      </c>
      <c r="H54" s="204"/>
      <c r="I54" s="205">
        <f t="shared" si="21"/>
        <v>0</v>
      </c>
      <c r="J54" s="204"/>
      <c r="K54" s="205">
        <f t="shared" si="22"/>
        <v>0</v>
      </c>
      <c r="L54" s="205">
        <v>21</v>
      </c>
      <c r="M54" s="205">
        <f t="shared" si="23"/>
        <v>0</v>
      </c>
      <c r="N54" s="205">
        <v>3.0000000000000001E-5</v>
      </c>
      <c r="O54" s="205">
        <f t="shared" si="24"/>
        <v>0</v>
      </c>
      <c r="P54" s="205">
        <v>0</v>
      </c>
      <c r="Q54" s="205">
        <f t="shared" si="25"/>
        <v>0</v>
      </c>
      <c r="R54" s="205"/>
      <c r="S54" s="205"/>
      <c r="T54" s="206">
        <v>0.20599999999999999</v>
      </c>
      <c r="U54" s="205">
        <f t="shared" si="26"/>
        <v>4.12</v>
      </c>
      <c r="V54" s="148"/>
      <c r="W54" s="148"/>
      <c r="X54" s="148"/>
      <c r="Y54" s="148"/>
      <c r="Z54" s="148"/>
      <c r="AA54" s="148"/>
      <c r="AB54" s="148"/>
      <c r="AC54" s="148"/>
      <c r="AD54" s="148"/>
      <c r="AE54" s="148" t="s">
        <v>135</v>
      </c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6">
        <v>45</v>
      </c>
      <c r="B55" s="177" t="s">
        <v>496</v>
      </c>
      <c r="C55" s="185" t="s">
        <v>497</v>
      </c>
      <c r="D55" s="178" t="s">
        <v>134</v>
      </c>
      <c r="E55" s="179">
        <v>10</v>
      </c>
      <c r="F55" s="180"/>
      <c r="G55" s="203">
        <f t="shared" si="20"/>
        <v>0</v>
      </c>
      <c r="H55" s="204"/>
      <c r="I55" s="205">
        <f t="shared" si="21"/>
        <v>0</v>
      </c>
      <c r="J55" s="204"/>
      <c r="K55" s="205">
        <f t="shared" si="22"/>
        <v>0</v>
      </c>
      <c r="L55" s="205">
        <v>21</v>
      </c>
      <c r="M55" s="205">
        <f t="shared" si="23"/>
        <v>0</v>
      </c>
      <c r="N55" s="205">
        <v>3.0000000000000001E-5</v>
      </c>
      <c r="O55" s="205">
        <f t="shared" si="24"/>
        <v>0</v>
      </c>
      <c r="P55" s="205">
        <v>0</v>
      </c>
      <c r="Q55" s="205">
        <f t="shared" si="25"/>
        <v>0</v>
      </c>
      <c r="R55" s="205"/>
      <c r="S55" s="205"/>
      <c r="T55" s="206">
        <v>0.16600000000000001</v>
      </c>
      <c r="U55" s="205">
        <f t="shared" si="26"/>
        <v>1.66</v>
      </c>
      <c r="V55" s="148"/>
      <c r="W55" s="148"/>
      <c r="X55" s="148"/>
      <c r="Y55" s="148"/>
      <c r="Z55" s="148"/>
      <c r="AA55" s="148"/>
      <c r="AB55" s="148"/>
      <c r="AC55" s="148"/>
      <c r="AD55" s="148"/>
      <c r="AE55" s="148" t="s">
        <v>135</v>
      </c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76">
        <v>46</v>
      </c>
      <c r="B56" s="177" t="s">
        <v>498</v>
      </c>
      <c r="C56" s="185" t="s">
        <v>499</v>
      </c>
      <c r="D56" s="178" t="s">
        <v>403</v>
      </c>
      <c r="E56" s="179">
        <v>2</v>
      </c>
      <c r="F56" s="180"/>
      <c r="G56" s="203">
        <f t="shared" si="20"/>
        <v>0</v>
      </c>
      <c r="H56" s="204"/>
      <c r="I56" s="205">
        <f t="shared" si="21"/>
        <v>0</v>
      </c>
      <c r="J56" s="204"/>
      <c r="K56" s="205">
        <f t="shared" si="22"/>
        <v>0</v>
      </c>
      <c r="L56" s="205">
        <v>21</v>
      </c>
      <c r="M56" s="205">
        <f t="shared" si="23"/>
        <v>0</v>
      </c>
      <c r="N56" s="205">
        <v>0</v>
      </c>
      <c r="O56" s="205">
        <f t="shared" si="24"/>
        <v>0</v>
      </c>
      <c r="P56" s="205">
        <v>0</v>
      </c>
      <c r="Q56" s="205">
        <f t="shared" si="25"/>
        <v>0</v>
      </c>
      <c r="R56" s="205"/>
      <c r="S56" s="205"/>
      <c r="T56" s="206">
        <v>1</v>
      </c>
      <c r="U56" s="205">
        <f t="shared" si="26"/>
        <v>2</v>
      </c>
      <c r="V56" s="148"/>
      <c r="W56" s="148"/>
      <c r="X56" s="148"/>
      <c r="Y56" s="148"/>
      <c r="Z56" s="148"/>
      <c r="AA56" s="148"/>
      <c r="AB56" s="148"/>
      <c r="AC56" s="148"/>
      <c r="AD56" s="148"/>
      <c r="AE56" s="148" t="s">
        <v>500</v>
      </c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76">
        <v>47</v>
      </c>
      <c r="B57" s="177" t="s">
        <v>501</v>
      </c>
      <c r="C57" s="185" t="s">
        <v>502</v>
      </c>
      <c r="D57" s="178" t="s">
        <v>403</v>
      </c>
      <c r="E57" s="179">
        <v>1</v>
      </c>
      <c r="F57" s="180"/>
      <c r="G57" s="203">
        <f t="shared" si="20"/>
        <v>0</v>
      </c>
      <c r="H57" s="204"/>
      <c r="I57" s="205">
        <f t="shared" si="21"/>
        <v>0</v>
      </c>
      <c r="J57" s="204"/>
      <c r="K57" s="205">
        <f t="shared" si="22"/>
        <v>0</v>
      </c>
      <c r="L57" s="205">
        <v>21</v>
      </c>
      <c r="M57" s="205">
        <f t="shared" si="23"/>
        <v>0</v>
      </c>
      <c r="N57" s="205">
        <v>2.0000000000000001E-4</v>
      </c>
      <c r="O57" s="205">
        <f t="shared" si="24"/>
        <v>0</v>
      </c>
      <c r="P57" s="205">
        <v>0</v>
      </c>
      <c r="Q57" s="205">
        <f t="shared" si="25"/>
        <v>0</v>
      </c>
      <c r="R57" s="205"/>
      <c r="S57" s="205"/>
      <c r="T57" s="206">
        <v>0</v>
      </c>
      <c r="U57" s="205">
        <f t="shared" si="26"/>
        <v>0</v>
      </c>
      <c r="V57" s="148"/>
      <c r="W57" s="148"/>
      <c r="X57" s="148"/>
      <c r="Y57" s="148"/>
      <c r="Z57" s="148"/>
      <c r="AA57" s="148"/>
      <c r="AB57" s="148"/>
      <c r="AC57" s="148"/>
      <c r="AD57" s="148"/>
      <c r="AE57" s="148" t="s">
        <v>146</v>
      </c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76">
        <v>48</v>
      </c>
      <c r="B58" s="177" t="s">
        <v>503</v>
      </c>
      <c r="C58" s="185" t="s">
        <v>504</v>
      </c>
      <c r="D58" s="178" t="s">
        <v>134</v>
      </c>
      <c r="E58" s="179">
        <v>25</v>
      </c>
      <c r="F58" s="180"/>
      <c r="G58" s="203">
        <f t="shared" si="20"/>
        <v>0</v>
      </c>
      <c r="H58" s="204"/>
      <c r="I58" s="205">
        <f t="shared" si="21"/>
        <v>0</v>
      </c>
      <c r="J58" s="204"/>
      <c r="K58" s="205">
        <f t="shared" si="22"/>
        <v>0</v>
      </c>
      <c r="L58" s="205">
        <v>21</v>
      </c>
      <c r="M58" s="205">
        <f t="shared" si="23"/>
        <v>0</v>
      </c>
      <c r="N58" s="205">
        <v>2.9999999999999997E-4</v>
      </c>
      <c r="O58" s="205">
        <f t="shared" si="24"/>
        <v>0.01</v>
      </c>
      <c r="P58" s="205">
        <v>0</v>
      </c>
      <c r="Q58" s="205">
        <f t="shared" si="25"/>
        <v>0</v>
      </c>
      <c r="R58" s="205"/>
      <c r="S58" s="205"/>
      <c r="T58" s="206">
        <v>0</v>
      </c>
      <c r="U58" s="205">
        <f t="shared" si="26"/>
        <v>0</v>
      </c>
      <c r="V58" s="148"/>
      <c r="W58" s="148"/>
      <c r="X58" s="148"/>
      <c r="Y58" s="148"/>
      <c r="Z58" s="148"/>
      <c r="AA58" s="148"/>
      <c r="AB58" s="148"/>
      <c r="AC58" s="148"/>
      <c r="AD58" s="148"/>
      <c r="AE58" s="148" t="s">
        <v>146</v>
      </c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76">
        <v>49</v>
      </c>
      <c r="B59" s="177" t="s">
        <v>505</v>
      </c>
      <c r="C59" s="185" t="s">
        <v>506</v>
      </c>
      <c r="D59" s="178" t="s">
        <v>507</v>
      </c>
      <c r="E59" s="179">
        <v>4</v>
      </c>
      <c r="F59" s="180"/>
      <c r="G59" s="203">
        <f t="shared" si="20"/>
        <v>0</v>
      </c>
      <c r="H59" s="204"/>
      <c r="I59" s="205">
        <f t="shared" si="21"/>
        <v>0</v>
      </c>
      <c r="J59" s="204"/>
      <c r="K59" s="205">
        <f t="shared" si="22"/>
        <v>0</v>
      </c>
      <c r="L59" s="205">
        <v>21</v>
      </c>
      <c r="M59" s="205">
        <f t="shared" si="23"/>
        <v>0</v>
      </c>
      <c r="N59" s="205">
        <v>2.0000000000000001E-4</v>
      </c>
      <c r="O59" s="205">
        <f t="shared" si="24"/>
        <v>0</v>
      </c>
      <c r="P59" s="205">
        <v>0</v>
      </c>
      <c r="Q59" s="205">
        <f t="shared" si="25"/>
        <v>0</v>
      </c>
      <c r="R59" s="205"/>
      <c r="S59" s="205"/>
      <c r="T59" s="206">
        <v>0</v>
      </c>
      <c r="U59" s="205">
        <f t="shared" si="26"/>
        <v>0</v>
      </c>
      <c r="V59" s="148"/>
      <c r="W59" s="148"/>
      <c r="X59" s="148"/>
      <c r="Y59" s="148"/>
      <c r="Z59" s="148"/>
      <c r="AA59" s="148"/>
      <c r="AB59" s="148"/>
      <c r="AC59" s="148"/>
      <c r="AD59" s="148"/>
      <c r="AE59" s="148" t="s">
        <v>146</v>
      </c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76">
        <v>50</v>
      </c>
      <c r="B60" s="177" t="s">
        <v>508</v>
      </c>
      <c r="C60" s="185" t="s">
        <v>509</v>
      </c>
      <c r="D60" s="178" t="s">
        <v>465</v>
      </c>
      <c r="E60" s="179">
        <v>1</v>
      </c>
      <c r="F60" s="180"/>
      <c r="G60" s="203">
        <f t="shared" si="20"/>
        <v>0</v>
      </c>
      <c r="H60" s="204"/>
      <c r="I60" s="205">
        <f t="shared" si="21"/>
        <v>0</v>
      </c>
      <c r="J60" s="204"/>
      <c r="K60" s="205">
        <f t="shared" si="22"/>
        <v>0</v>
      </c>
      <c r="L60" s="205">
        <v>21</v>
      </c>
      <c r="M60" s="205">
        <f t="shared" si="23"/>
        <v>0</v>
      </c>
      <c r="N60" s="205">
        <v>0</v>
      </c>
      <c r="O60" s="205">
        <f t="shared" si="24"/>
        <v>0</v>
      </c>
      <c r="P60" s="205">
        <v>0</v>
      </c>
      <c r="Q60" s="205">
        <f t="shared" si="25"/>
        <v>0</v>
      </c>
      <c r="R60" s="205"/>
      <c r="S60" s="205"/>
      <c r="T60" s="206">
        <v>0</v>
      </c>
      <c r="U60" s="205">
        <f t="shared" si="26"/>
        <v>0</v>
      </c>
      <c r="V60" s="148"/>
      <c r="W60" s="148"/>
      <c r="X60" s="148"/>
      <c r="Y60" s="148"/>
      <c r="Z60" s="148"/>
      <c r="AA60" s="148"/>
      <c r="AB60" s="148"/>
      <c r="AC60" s="148"/>
      <c r="AD60" s="148"/>
      <c r="AE60" s="148" t="s">
        <v>153</v>
      </c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x14ac:dyDescent="0.2">
      <c r="A61" s="163" t="s">
        <v>108</v>
      </c>
      <c r="B61" s="164" t="s">
        <v>510</v>
      </c>
      <c r="C61" s="184" t="s">
        <v>511</v>
      </c>
      <c r="D61" s="165"/>
      <c r="E61" s="166"/>
      <c r="F61" s="167"/>
      <c r="G61" s="167">
        <f>SUMIF(AG62:AG76,"&lt;&gt;NOR",G62:G76)</f>
        <v>0</v>
      </c>
      <c r="H61" s="207"/>
      <c r="I61" s="207">
        <f>SUM(I62:I65)</f>
        <v>0</v>
      </c>
      <c r="J61" s="207"/>
      <c r="K61" s="207">
        <f>SUM(K62:K65)</f>
        <v>0</v>
      </c>
      <c r="L61" s="207"/>
      <c r="M61" s="207">
        <f>SUM(M62:M65)</f>
        <v>0</v>
      </c>
      <c r="N61" s="207"/>
      <c r="O61" s="207">
        <f>SUM(O62:O65)</f>
        <v>0</v>
      </c>
      <c r="P61" s="207"/>
      <c r="Q61" s="207">
        <f>SUM(Q62:Q65)</f>
        <v>0</v>
      </c>
      <c r="R61" s="207"/>
      <c r="S61" s="207"/>
      <c r="T61" s="208"/>
      <c r="U61" s="207">
        <f>SUM(U62:U65)</f>
        <v>16</v>
      </c>
      <c r="AE61" t="s">
        <v>109</v>
      </c>
    </row>
    <row r="62" spans="1:60" outlineLevel="1" x14ac:dyDescent="0.2">
      <c r="A62" s="176">
        <v>51</v>
      </c>
      <c r="B62" s="177" t="s">
        <v>512</v>
      </c>
      <c r="C62" s="185" t="s">
        <v>513</v>
      </c>
      <c r="D62" s="178" t="s">
        <v>468</v>
      </c>
      <c r="E62" s="179">
        <v>16</v>
      </c>
      <c r="F62" s="180"/>
      <c r="G62" s="203">
        <f t="shared" ref="G62:G76" si="27">ROUND(E62*F62,2)</f>
        <v>0</v>
      </c>
      <c r="H62" s="204"/>
      <c r="I62" s="205">
        <f>ROUND(E62*H62,2)</f>
        <v>0</v>
      </c>
      <c r="J62" s="204"/>
      <c r="K62" s="205">
        <f>ROUND(E62*J62,2)</f>
        <v>0</v>
      </c>
      <c r="L62" s="205">
        <v>21</v>
      </c>
      <c r="M62" s="205">
        <f>G62*(1+L62/100)</f>
        <v>0</v>
      </c>
      <c r="N62" s="205">
        <v>0</v>
      </c>
      <c r="O62" s="205">
        <f>ROUND(E62*N62,2)</f>
        <v>0</v>
      </c>
      <c r="P62" s="205">
        <v>0</v>
      </c>
      <c r="Q62" s="205">
        <f>ROUND(E62*P62,2)</f>
        <v>0</v>
      </c>
      <c r="R62" s="205"/>
      <c r="S62" s="205"/>
      <c r="T62" s="206">
        <v>1</v>
      </c>
      <c r="U62" s="205">
        <f>ROUND(E62*T62,2)</f>
        <v>16</v>
      </c>
      <c r="V62" s="148"/>
      <c r="W62" s="148"/>
      <c r="X62" s="148"/>
      <c r="Y62" s="148"/>
      <c r="Z62" s="148"/>
      <c r="AA62" s="148"/>
      <c r="AB62" s="148"/>
      <c r="AC62" s="148"/>
      <c r="AD62" s="148"/>
      <c r="AE62" s="148" t="s">
        <v>500</v>
      </c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2.5" outlineLevel="1" x14ac:dyDescent="0.2">
      <c r="A63" s="176">
        <v>52</v>
      </c>
      <c r="B63" s="177" t="s">
        <v>514</v>
      </c>
      <c r="C63" s="185" t="s">
        <v>515</v>
      </c>
      <c r="D63" s="178" t="s">
        <v>468</v>
      </c>
      <c r="E63" s="179">
        <v>5</v>
      </c>
      <c r="F63" s="180"/>
      <c r="G63" s="203">
        <f t="shared" si="27"/>
        <v>0</v>
      </c>
      <c r="H63" s="204"/>
      <c r="I63" s="205">
        <f>ROUND(E63*H63,2)</f>
        <v>0</v>
      </c>
      <c r="J63" s="204"/>
      <c r="K63" s="205">
        <f>ROUND(E63*J63,2)</f>
        <v>0</v>
      </c>
      <c r="L63" s="205">
        <v>21</v>
      </c>
      <c r="M63" s="205">
        <f>G63*(1+L63/100)</f>
        <v>0</v>
      </c>
      <c r="N63" s="205">
        <v>0</v>
      </c>
      <c r="O63" s="205">
        <f>ROUND(E63*N63,2)</f>
        <v>0</v>
      </c>
      <c r="P63" s="205">
        <v>0</v>
      </c>
      <c r="Q63" s="205">
        <f>ROUND(E63*P63,2)</f>
        <v>0</v>
      </c>
      <c r="R63" s="205"/>
      <c r="S63" s="205"/>
      <c r="T63" s="206">
        <v>0</v>
      </c>
      <c r="U63" s="205">
        <f>ROUND(E63*T63,2)</f>
        <v>0</v>
      </c>
      <c r="V63" s="148"/>
      <c r="W63" s="148"/>
      <c r="X63" s="148"/>
      <c r="Y63" s="148"/>
      <c r="Z63" s="148"/>
      <c r="AA63" s="148"/>
      <c r="AB63" s="148"/>
      <c r="AC63" s="148"/>
      <c r="AD63" s="148"/>
      <c r="AE63" s="148" t="s">
        <v>500</v>
      </c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76">
        <v>53</v>
      </c>
      <c r="B64" s="177" t="s">
        <v>516</v>
      </c>
      <c r="C64" s="185" t="s">
        <v>517</v>
      </c>
      <c r="D64" s="178" t="s">
        <v>134</v>
      </c>
      <c r="E64" s="179">
        <v>120</v>
      </c>
      <c r="F64" s="180"/>
      <c r="G64" s="203">
        <f t="shared" si="27"/>
        <v>0</v>
      </c>
      <c r="H64" s="204"/>
      <c r="I64" s="205">
        <f>ROUND(E64*H64,2)</f>
        <v>0</v>
      </c>
      <c r="J64" s="204"/>
      <c r="K64" s="205">
        <f>ROUND(E64*J64,2)</f>
        <v>0</v>
      </c>
      <c r="L64" s="205">
        <v>21</v>
      </c>
      <c r="M64" s="205">
        <f>G64*(1+L64/100)</f>
        <v>0</v>
      </c>
      <c r="N64" s="205">
        <v>0</v>
      </c>
      <c r="O64" s="205">
        <f>ROUND(E64*N64,2)</f>
        <v>0</v>
      </c>
      <c r="P64" s="205">
        <v>0</v>
      </c>
      <c r="Q64" s="205">
        <f>ROUND(E64*P64,2)</f>
        <v>0</v>
      </c>
      <c r="R64" s="205"/>
      <c r="S64" s="205"/>
      <c r="T64" s="206">
        <v>0</v>
      </c>
      <c r="U64" s="205">
        <f>ROUND(E64*T64,2)</f>
        <v>0</v>
      </c>
      <c r="V64" s="148"/>
      <c r="W64" s="148"/>
      <c r="X64" s="148"/>
      <c r="Y64" s="148"/>
      <c r="Z64" s="148"/>
      <c r="AA64" s="148"/>
      <c r="AB64" s="148"/>
      <c r="AC64" s="148"/>
      <c r="AD64" s="148"/>
      <c r="AE64" s="148" t="s">
        <v>500</v>
      </c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6">
        <v>54</v>
      </c>
      <c r="B65" s="177" t="s">
        <v>518</v>
      </c>
      <c r="C65" s="185" t="s">
        <v>519</v>
      </c>
      <c r="D65" s="178" t="s">
        <v>468</v>
      </c>
      <c r="E65" s="179">
        <v>16</v>
      </c>
      <c r="F65" s="180"/>
      <c r="G65" s="203">
        <f t="shared" si="27"/>
        <v>0</v>
      </c>
      <c r="H65" s="204"/>
      <c r="I65" s="205">
        <f>ROUND(E65*H65,2)</f>
        <v>0</v>
      </c>
      <c r="J65" s="204"/>
      <c r="K65" s="205">
        <f>ROUND(E65*J65,2)</f>
        <v>0</v>
      </c>
      <c r="L65" s="205">
        <v>21</v>
      </c>
      <c r="M65" s="205">
        <f>G65*(1+L65/100)</f>
        <v>0</v>
      </c>
      <c r="N65" s="205">
        <v>0</v>
      </c>
      <c r="O65" s="205">
        <f>ROUND(E65*N65,2)</f>
        <v>0</v>
      </c>
      <c r="P65" s="205">
        <v>0</v>
      </c>
      <c r="Q65" s="205">
        <f>ROUND(E65*P65,2)</f>
        <v>0</v>
      </c>
      <c r="R65" s="205"/>
      <c r="S65" s="205"/>
      <c r="T65" s="206">
        <v>0</v>
      </c>
      <c r="U65" s="205">
        <f>ROUND(E65*T65,2)</f>
        <v>0</v>
      </c>
      <c r="V65" s="148"/>
      <c r="W65" s="148"/>
      <c r="X65" s="148"/>
      <c r="Y65" s="148"/>
      <c r="Z65" s="148"/>
      <c r="AA65" s="148"/>
      <c r="AB65" s="148"/>
      <c r="AC65" s="148"/>
      <c r="AD65" s="148"/>
      <c r="AE65" s="148" t="s">
        <v>500</v>
      </c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x14ac:dyDescent="0.2">
      <c r="A66" s="176">
        <v>55</v>
      </c>
      <c r="B66" s="177" t="s">
        <v>520</v>
      </c>
      <c r="C66" s="185" t="s">
        <v>521</v>
      </c>
      <c r="D66" s="178" t="s">
        <v>134</v>
      </c>
      <c r="E66" s="179">
        <v>260</v>
      </c>
      <c r="F66" s="180"/>
      <c r="G66" s="203">
        <f t="shared" si="27"/>
        <v>0</v>
      </c>
      <c r="H66" s="207"/>
      <c r="I66" s="207">
        <f>SUM(I67:I85)</f>
        <v>0</v>
      </c>
      <c r="J66" s="207"/>
      <c r="K66" s="207">
        <f>SUM(K67:K85)</f>
        <v>0</v>
      </c>
      <c r="L66" s="207"/>
      <c r="M66" s="207">
        <f>SUM(M67:M85)</f>
        <v>0</v>
      </c>
      <c r="N66" s="207"/>
      <c r="O66" s="207">
        <f>SUM(O67:O85)</f>
        <v>0.33</v>
      </c>
      <c r="P66" s="207"/>
      <c r="Q66" s="207">
        <f>SUM(Q67:Q85)</f>
        <v>0</v>
      </c>
      <c r="R66" s="207"/>
      <c r="S66" s="207"/>
      <c r="T66" s="208"/>
      <c r="U66" s="207">
        <f>SUM(U67:U85)</f>
        <v>2525.0300000000002</v>
      </c>
      <c r="AE66" t="s">
        <v>109</v>
      </c>
    </row>
    <row r="67" spans="1:60" outlineLevel="1" x14ac:dyDescent="0.2">
      <c r="A67" s="176">
        <v>56</v>
      </c>
      <c r="B67" s="177" t="s">
        <v>522</v>
      </c>
      <c r="C67" s="185" t="s">
        <v>523</v>
      </c>
      <c r="D67" s="178" t="s">
        <v>134</v>
      </c>
      <c r="E67" s="179">
        <v>250</v>
      </c>
      <c r="F67" s="180"/>
      <c r="G67" s="203">
        <f t="shared" si="27"/>
        <v>0</v>
      </c>
      <c r="H67" s="204"/>
      <c r="I67" s="205">
        <f t="shared" ref="I67:I85" si="28">ROUND(E67*H67,2)</f>
        <v>0</v>
      </c>
      <c r="J67" s="204"/>
      <c r="K67" s="205">
        <f t="shared" ref="K67:K85" si="29">ROUND(E67*J67,2)</f>
        <v>0</v>
      </c>
      <c r="L67" s="205">
        <v>21</v>
      </c>
      <c r="M67" s="205">
        <f t="shared" ref="M67:M85" si="30">G67*(1+L67/100)</f>
        <v>0</v>
      </c>
      <c r="N67" s="205">
        <v>5.0000000000000001E-4</v>
      </c>
      <c r="O67" s="205">
        <f t="shared" ref="O67:O85" si="31">ROUND(E67*N67,2)</f>
        <v>0.13</v>
      </c>
      <c r="P67" s="205">
        <v>0</v>
      </c>
      <c r="Q67" s="205">
        <f t="shared" ref="Q67:Q85" si="32">ROUND(E67*P67,2)</f>
        <v>0</v>
      </c>
      <c r="R67" s="205"/>
      <c r="S67" s="205"/>
      <c r="T67" s="206">
        <v>9.2910000000000004</v>
      </c>
      <c r="U67" s="205">
        <f t="shared" ref="U67:U85" si="33">ROUND(E67*T67,2)</f>
        <v>2322.75</v>
      </c>
      <c r="V67" s="148"/>
      <c r="W67" s="148"/>
      <c r="X67" s="148"/>
      <c r="Y67" s="148"/>
      <c r="Z67" s="148"/>
      <c r="AA67" s="148"/>
      <c r="AB67" s="148"/>
      <c r="AC67" s="148"/>
      <c r="AD67" s="148"/>
      <c r="AE67" s="148" t="s">
        <v>135</v>
      </c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1" x14ac:dyDescent="0.2">
      <c r="A68" s="176">
        <v>57</v>
      </c>
      <c r="B68" s="177" t="s">
        <v>524</v>
      </c>
      <c r="C68" s="185" t="s">
        <v>525</v>
      </c>
      <c r="D68" s="178" t="s">
        <v>134</v>
      </c>
      <c r="E68" s="179">
        <v>40</v>
      </c>
      <c r="F68" s="180"/>
      <c r="G68" s="203">
        <f t="shared" si="27"/>
        <v>0</v>
      </c>
      <c r="H68" s="204"/>
      <c r="I68" s="205">
        <f t="shared" si="28"/>
        <v>0</v>
      </c>
      <c r="J68" s="204"/>
      <c r="K68" s="205">
        <f t="shared" si="29"/>
        <v>0</v>
      </c>
      <c r="L68" s="205">
        <v>21</v>
      </c>
      <c r="M68" s="205">
        <f t="shared" si="30"/>
        <v>0</v>
      </c>
      <c r="N68" s="205">
        <v>1.01E-3</v>
      </c>
      <c r="O68" s="205">
        <f t="shared" si="31"/>
        <v>0.04</v>
      </c>
      <c r="P68" s="205">
        <v>0</v>
      </c>
      <c r="Q68" s="205">
        <f t="shared" si="32"/>
        <v>0</v>
      </c>
      <c r="R68" s="205"/>
      <c r="S68" s="205"/>
      <c r="T68" s="206">
        <v>5.0570000000000004</v>
      </c>
      <c r="U68" s="205">
        <f t="shared" si="33"/>
        <v>202.28</v>
      </c>
      <c r="V68" s="148"/>
      <c r="W68" s="148"/>
      <c r="X68" s="148"/>
      <c r="Y68" s="148"/>
      <c r="Z68" s="148"/>
      <c r="AA68" s="148"/>
      <c r="AB68" s="148"/>
      <c r="AC68" s="148"/>
      <c r="AD68" s="148"/>
      <c r="AE68" s="148" t="s">
        <v>135</v>
      </c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76">
        <v>58</v>
      </c>
      <c r="B69" s="177" t="s">
        <v>526</v>
      </c>
      <c r="C69" s="185" t="s">
        <v>527</v>
      </c>
      <c r="D69" s="178" t="s">
        <v>403</v>
      </c>
      <c r="E69" s="179">
        <v>4</v>
      </c>
      <c r="F69" s="180"/>
      <c r="G69" s="203">
        <f t="shared" si="27"/>
        <v>0</v>
      </c>
      <c r="H69" s="204"/>
      <c r="I69" s="205">
        <f t="shared" si="28"/>
        <v>0</v>
      </c>
      <c r="J69" s="204"/>
      <c r="K69" s="205">
        <f t="shared" si="29"/>
        <v>0</v>
      </c>
      <c r="L69" s="205">
        <v>21</v>
      </c>
      <c r="M69" s="205">
        <f t="shared" si="30"/>
        <v>0</v>
      </c>
      <c r="N69" s="205">
        <v>0.04</v>
      </c>
      <c r="O69" s="205">
        <f t="shared" si="31"/>
        <v>0.16</v>
      </c>
      <c r="P69" s="205">
        <v>0</v>
      </c>
      <c r="Q69" s="205">
        <f t="shared" si="32"/>
        <v>0</v>
      </c>
      <c r="R69" s="205"/>
      <c r="S69" s="205"/>
      <c r="T69" s="206">
        <v>0</v>
      </c>
      <c r="U69" s="205">
        <f t="shared" si="33"/>
        <v>0</v>
      </c>
      <c r="V69" s="148"/>
      <c r="W69" s="148"/>
      <c r="X69" s="148"/>
      <c r="Y69" s="148"/>
      <c r="Z69" s="148"/>
      <c r="AA69" s="148"/>
      <c r="AB69" s="148"/>
      <c r="AC69" s="148"/>
      <c r="AD69" s="148"/>
      <c r="AE69" s="148" t="s">
        <v>201</v>
      </c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1" x14ac:dyDescent="0.2">
      <c r="A70" s="176">
        <v>59</v>
      </c>
      <c r="B70" s="177" t="s">
        <v>528</v>
      </c>
      <c r="C70" s="185" t="s">
        <v>529</v>
      </c>
      <c r="D70" s="178" t="s">
        <v>403</v>
      </c>
      <c r="E70" s="179">
        <v>12</v>
      </c>
      <c r="F70" s="180"/>
      <c r="G70" s="203">
        <f t="shared" si="27"/>
        <v>0</v>
      </c>
      <c r="H70" s="204"/>
      <c r="I70" s="205">
        <f t="shared" si="28"/>
        <v>0</v>
      </c>
      <c r="J70" s="204"/>
      <c r="K70" s="205">
        <f t="shared" si="29"/>
        <v>0</v>
      </c>
      <c r="L70" s="205">
        <v>21</v>
      </c>
      <c r="M70" s="205">
        <f t="shared" si="30"/>
        <v>0</v>
      </c>
      <c r="N70" s="205">
        <v>0</v>
      </c>
      <c r="O70" s="205">
        <f t="shared" si="31"/>
        <v>0</v>
      </c>
      <c r="P70" s="205">
        <v>0</v>
      </c>
      <c r="Q70" s="205">
        <f t="shared" si="32"/>
        <v>0</v>
      </c>
      <c r="R70" s="205"/>
      <c r="S70" s="205"/>
      <c r="T70" s="206">
        <v>0</v>
      </c>
      <c r="U70" s="205">
        <f t="shared" si="33"/>
        <v>0</v>
      </c>
      <c r="V70" s="148"/>
      <c r="W70" s="148"/>
      <c r="X70" s="148"/>
      <c r="Y70" s="148"/>
      <c r="Z70" s="148"/>
      <c r="AA70" s="148"/>
      <c r="AB70" s="148"/>
      <c r="AC70" s="148"/>
      <c r="AD70" s="148"/>
      <c r="AE70" s="148" t="s">
        <v>201</v>
      </c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1" x14ac:dyDescent="0.2">
      <c r="A71" s="176">
        <v>60</v>
      </c>
      <c r="B71" s="177" t="s">
        <v>530</v>
      </c>
      <c r="C71" s="185" t="s">
        <v>531</v>
      </c>
      <c r="D71" s="178" t="s">
        <v>403</v>
      </c>
      <c r="E71" s="179">
        <v>14</v>
      </c>
      <c r="F71" s="180"/>
      <c r="G71" s="203">
        <f>ROUND(E71*F71,2)</f>
        <v>0</v>
      </c>
      <c r="H71" s="204"/>
      <c r="I71" s="205">
        <f t="shared" si="28"/>
        <v>0</v>
      </c>
      <c r="J71" s="204"/>
      <c r="K71" s="205">
        <f t="shared" si="29"/>
        <v>0</v>
      </c>
      <c r="L71" s="205">
        <v>21</v>
      </c>
      <c r="M71" s="205">
        <f t="shared" si="30"/>
        <v>0</v>
      </c>
      <c r="N71" s="205">
        <v>0</v>
      </c>
      <c r="O71" s="205">
        <f t="shared" si="31"/>
        <v>0</v>
      </c>
      <c r="P71" s="205">
        <v>0</v>
      </c>
      <c r="Q71" s="205">
        <f t="shared" si="32"/>
        <v>0</v>
      </c>
      <c r="R71" s="205"/>
      <c r="S71" s="205"/>
      <c r="T71" s="206">
        <v>0</v>
      </c>
      <c r="U71" s="205">
        <f t="shared" si="33"/>
        <v>0</v>
      </c>
      <c r="V71" s="148"/>
      <c r="W71" s="148"/>
      <c r="X71" s="148"/>
      <c r="Y71" s="148"/>
      <c r="Z71" s="148"/>
      <c r="AA71" s="148"/>
      <c r="AB71" s="148"/>
      <c r="AC71" s="148"/>
      <c r="AD71" s="148"/>
      <c r="AE71" s="148" t="s">
        <v>201</v>
      </c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6">
        <v>61</v>
      </c>
      <c r="B72" s="177" t="s">
        <v>532</v>
      </c>
      <c r="C72" s="185" t="s">
        <v>533</v>
      </c>
      <c r="D72" s="178" t="s">
        <v>403</v>
      </c>
      <c r="E72" s="179">
        <v>5</v>
      </c>
      <c r="F72" s="180"/>
      <c r="G72" s="203">
        <f t="shared" si="27"/>
        <v>0</v>
      </c>
      <c r="H72" s="204"/>
      <c r="I72" s="205">
        <f t="shared" si="28"/>
        <v>0</v>
      </c>
      <c r="J72" s="204"/>
      <c r="K72" s="205">
        <f t="shared" si="29"/>
        <v>0</v>
      </c>
      <c r="L72" s="205">
        <v>21</v>
      </c>
      <c r="M72" s="205">
        <f t="shared" si="30"/>
        <v>0</v>
      </c>
      <c r="N72" s="205">
        <v>0</v>
      </c>
      <c r="O72" s="205">
        <f t="shared" si="31"/>
        <v>0</v>
      </c>
      <c r="P72" s="205">
        <v>0</v>
      </c>
      <c r="Q72" s="205">
        <f t="shared" si="32"/>
        <v>0</v>
      </c>
      <c r="R72" s="205"/>
      <c r="S72" s="205"/>
      <c r="T72" s="206">
        <v>0</v>
      </c>
      <c r="U72" s="205">
        <f t="shared" si="33"/>
        <v>0</v>
      </c>
      <c r="V72" s="148"/>
      <c r="W72" s="148"/>
      <c r="X72" s="148"/>
      <c r="Y72" s="148"/>
      <c r="Z72" s="148"/>
      <c r="AA72" s="148"/>
      <c r="AB72" s="148"/>
      <c r="AC72" s="148"/>
      <c r="AD72" s="148"/>
      <c r="AE72" s="148" t="s">
        <v>201</v>
      </c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76">
        <v>62</v>
      </c>
      <c r="B73" s="177" t="s">
        <v>534</v>
      </c>
      <c r="C73" s="185" t="s">
        <v>535</v>
      </c>
      <c r="D73" s="178" t="s">
        <v>403</v>
      </c>
      <c r="E73" s="179">
        <v>12</v>
      </c>
      <c r="F73" s="180"/>
      <c r="G73" s="203">
        <f t="shared" si="27"/>
        <v>0</v>
      </c>
      <c r="H73" s="204"/>
      <c r="I73" s="205">
        <f t="shared" si="28"/>
        <v>0</v>
      </c>
      <c r="J73" s="204"/>
      <c r="K73" s="205">
        <f t="shared" si="29"/>
        <v>0</v>
      </c>
      <c r="L73" s="205">
        <v>21</v>
      </c>
      <c r="M73" s="205">
        <f t="shared" si="30"/>
        <v>0</v>
      </c>
      <c r="N73" s="205">
        <v>0</v>
      </c>
      <c r="O73" s="205">
        <f t="shared" si="31"/>
        <v>0</v>
      </c>
      <c r="P73" s="205">
        <v>0</v>
      </c>
      <c r="Q73" s="205">
        <f t="shared" si="32"/>
        <v>0</v>
      </c>
      <c r="R73" s="205"/>
      <c r="S73" s="205"/>
      <c r="T73" s="206">
        <v>0</v>
      </c>
      <c r="U73" s="205">
        <f t="shared" si="33"/>
        <v>0</v>
      </c>
      <c r="V73" s="148"/>
      <c r="W73" s="148"/>
      <c r="X73" s="148"/>
      <c r="Y73" s="148"/>
      <c r="Z73" s="148"/>
      <c r="AA73" s="148"/>
      <c r="AB73" s="148"/>
      <c r="AC73" s="148"/>
      <c r="AD73" s="148"/>
      <c r="AE73" s="148" t="s">
        <v>201</v>
      </c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1" x14ac:dyDescent="0.2">
      <c r="A74" s="176">
        <v>63</v>
      </c>
      <c r="B74" s="177" t="s">
        <v>536</v>
      </c>
      <c r="C74" s="185" t="s">
        <v>537</v>
      </c>
      <c r="D74" s="178" t="s">
        <v>403</v>
      </c>
      <c r="E74" s="179">
        <v>3</v>
      </c>
      <c r="F74" s="180"/>
      <c r="G74" s="203">
        <f t="shared" si="27"/>
        <v>0</v>
      </c>
      <c r="H74" s="204"/>
      <c r="I74" s="205">
        <f t="shared" si="28"/>
        <v>0</v>
      </c>
      <c r="J74" s="204"/>
      <c r="K74" s="205">
        <f t="shared" si="29"/>
        <v>0</v>
      </c>
      <c r="L74" s="205">
        <v>21</v>
      </c>
      <c r="M74" s="205">
        <f t="shared" si="30"/>
        <v>0</v>
      </c>
      <c r="N74" s="205">
        <v>0</v>
      </c>
      <c r="O74" s="205">
        <f t="shared" si="31"/>
        <v>0</v>
      </c>
      <c r="P74" s="205">
        <v>0</v>
      </c>
      <c r="Q74" s="205">
        <f t="shared" si="32"/>
        <v>0</v>
      </c>
      <c r="R74" s="205"/>
      <c r="S74" s="205"/>
      <c r="T74" s="206">
        <v>0</v>
      </c>
      <c r="U74" s="205">
        <f t="shared" si="33"/>
        <v>0</v>
      </c>
      <c r="V74" s="148"/>
      <c r="W74" s="148"/>
      <c r="X74" s="148"/>
      <c r="Y74" s="148"/>
      <c r="Z74" s="148"/>
      <c r="AA74" s="148"/>
      <c r="AB74" s="148"/>
      <c r="AC74" s="148"/>
      <c r="AD74" s="148"/>
      <c r="AE74" s="148" t="s">
        <v>201</v>
      </c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76">
        <v>64</v>
      </c>
      <c r="B75" s="177" t="s">
        <v>538</v>
      </c>
      <c r="C75" s="185" t="s">
        <v>539</v>
      </c>
      <c r="D75" s="178" t="s">
        <v>403</v>
      </c>
      <c r="E75" s="179">
        <v>120</v>
      </c>
      <c r="F75" s="180"/>
      <c r="G75" s="203">
        <f t="shared" si="27"/>
        <v>0</v>
      </c>
      <c r="H75" s="204"/>
      <c r="I75" s="205">
        <f t="shared" si="28"/>
        <v>0</v>
      </c>
      <c r="J75" s="204"/>
      <c r="K75" s="205">
        <f t="shared" si="29"/>
        <v>0</v>
      </c>
      <c r="L75" s="205">
        <v>21</v>
      </c>
      <c r="M75" s="205">
        <f t="shared" si="30"/>
        <v>0</v>
      </c>
      <c r="N75" s="205">
        <v>0</v>
      </c>
      <c r="O75" s="205">
        <f t="shared" si="31"/>
        <v>0</v>
      </c>
      <c r="P75" s="205">
        <v>0</v>
      </c>
      <c r="Q75" s="205">
        <f t="shared" si="32"/>
        <v>0</v>
      </c>
      <c r="R75" s="205"/>
      <c r="S75" s="205"/>
      <c r="T75" s="206">
        <v>0</v>
      </c>
      <c r="U75" s="205">
        <f t="shared" si="33"/>
        <v>0</v>
      </c>
      <c r="V75" s="148"/>
      <c r="W75" s="148"/>
      <c r="X75" s="148"/>
      <c r="Y75" s="148"/>
      <c r="Z75" s="148"/>
      <c r="AA75" s="148"/>
      <c r="AB75" s="148"/>
      <c r="AC75" s="148"/>
      <c r="AD75" s="148"/>
      <c r="AE75" s="148" t="s">
        <v>201</v>
      </c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76">
        <v>65</v>
      </c>
      <c r="B76" s="177" t="s">
        <v>540</v>
      </c>
      <c r="C76" s="185" t="s">
        <v>541</v>
      </c>
      <c r="D76" s="178" t="s">
        <v>403</v>
      </c>
      <c r="E76" s="179">
        <v>50</v>
      </c>
      <c r="F76" s="180"/>
      <c r="G76" s="203">
        <f t="shared" si="27"/>
        <v>0</v>
      </c>
      <c r="H76" s="204"/>
      <c r="I76" s="205">
        <f t="shared" si="28"/>
        <v>0</v>
      </c>
      <c r="J76" s="204"/>
      <c r="K76" s="205">
        <f t="shared" si="29"/>
        <v>0</v>
      </c>
      <c r="L76" s="205">
        <v>21</v>
      </c>
      <c r="M76" s="205">
        <f t="shared" si="30"/>
        <v>0</v>
      </c>
      <c r="N76" s="205">
        <v>0</v>
      </c>
      <c r="O76" s="205">
        <f t="shared" si="31"/>
        <v>0</v>
      </c>
      <c r="P76" s="205">
        <v>0</v>
      </c>
      <c r="Q76" s="205">
        <f t="shared" si="32"/>
        <v>0</v>
      </c>
      <c r="R76" s="205"/>
      <c r="S76" s="205"/>
      <c r="T76" s="206">
        <v>0</v>
      </c>
      <c r="U76" s="205">
        <f t="shared" si="33"/>
        <v>0</v>
      </c>
      <c r="V76" s="148"/>
      <c r="W76" s="148"/>
      <c r="X76" s="148"/>
      <c r="Y76" s="148"/>
      <c r="Z76" s="148"/>
      <c r="AA76" s="148"/>
      <c r="AB76" s="148"/>
      <c r="AC76" s="148"/>
      <c r="AD76" s="148"/>
      <c r="AE76" s="148" t="s">
        <v>201</v>
      </c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63" t="s">
        <v>108</v>
      </c>
      <c r="B77" s="164" t="s">
        <v>542</v>
      </c>
      <c r="C77" s="184" t="s">
        <v>543</v>
      </c>
      <c r="D77" s="165"/>
      <c r="E77" s="166"/>
      <c r="F77" s="167"/>
      <c r="G77" s="167">
        <f>SUMIF(AG78:AG81,"&lt;&gt;NOR",G78:G81)</f>
        <v>0</v>
      </c>
      <c r="H77" s="204"/>
      <c r="I77" s="205">
        <f t="shared" si="28"/>
        <v>0</v>
      </c>
      <c r="J77" s="204"/>
      <c r="K77" s="205">
        <f t="shared" si="29"/>
        <v>0</v>
      </c>
      <c r="L77" s="205">
        <v>21</v>
      </c>
      <c r="M77" s="205">
        <f t="shared" si="30"/>
        <v>0</v>
      </c>
      <c r="N77" s="205">
        <v>0</v>
      </c>
      <c r="O77" s="205">
        <f t="shared" si="31"/>
        <v>0</v>
      </c>
      <c r="P77" s="205">
        <v>0</v>
      </c>
      <c r="Q77" s="205">
        <f t="shared" si="32"/>
        <v>0</v>
      </c>
      <c r="R77" s="205"/>
      <c r="S77" s="205"/>
      <c r="T77" s="206">
        <v>0</v>
      </c>
      <c r="U77" s="205">
        <f t="shared" si="33"/>
        <v>0</v>
      </c>
      <c r="V77" s="148"/>
      <c r="W77" s="148"/>
      <c r="X77" s="148"/>
      <c r="Y77" s="148"/>
      <c r="Z77" s="148"/>
      <c r="AA77" s="148"/>
      <c r="AB77" s="148"/>
      <c r="AC77" s="148"/>
      <c r="AD77" s="148"/>
      <c r="AE77" s="148" t="s">
        <v>201</v>
      </c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6">
        <v>66</v>
      </c>
      <c r="B78" s="177" t="s">
        <v>544</v>
      </c>
      <c r="C78" s="185" t="s">
        <v>545</v>
      </c>
      <c r="D78" s="178" t="s">
        <v>546</v>
      </c>
      <c r="E78" s="179">
        <v>24</v>
      </c>
      <c r="F78" s="180"/>
      <c r="G78" s="203">
        <f>ROUND(E78*F78,2)</f>
        <v>0</v>
      </c>
      <c r="H78" s="204"/>
      <c r="I78" s="205">
        <f t="shared" si="28"/>
        <v>0</v>
      </c>
      <c r="J78" s="204"/>
      <c r="K78" s="205">
        <f t="shared" si="29"/>
        <v>0</v>
      </c>
      <c r="L78" s="205">
        <v>21</v>
      </c>
      <c r="M78" s="205">
        <f t="shared" si="30"/>
        <v>0</v>
      </c>
      <c r="N78" s="205">
        <v>0</v>
      </c>
      <c r="O78" s="205">
        <f t="shared" si="31"/>
        <v>0</v>
      </c>
      <c r="P78" s="205">
        <v>0</v>
      </c>
      <c r="Q78" s="205">
        <f t="shared" si="32"/>
        <v>0</v>
      </c>
      <c r="R78" s="205"/>
      <c r="S78" s="205"/>
      <c r="T78" s="206">
        <v>0</v>
      </c>
      <c r="U78" s="205">
        <f t="shared" si="33"/>
        <v>0</v>
      </c>
      <c r="V78" s="148"/>
      <c r="W78" s="148"/>
      <c r="X78" s="148"/>
      <c r="Y78" s="148"/>
      <c r="Z78" s="148"/>
      <c r="AA78" s="148"/>
      <c r="AB78" s="148"/>
      <c r="AC78" s="148"/>
      <c r="AD78" s="148"/>
      <c r="AE78" s="148" t="s">
        <v>201</v>
      </c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76">
        <v>67</v>
      </c>
      <c r="B79" s="177" t="s">
        <v>547</v>
      </c>
      <c r="C79" s="185" t="s">
        <v>548</v>
      </c>
      <c r="D79" s="178" t="s">
        <v>546</v>
      </c>
      <c r="E79" s="179">
        <v>24</v>
      </c>
      <c r="F79" s="180"/>
      <c r="G79" s="203">
        <f>ROUND(E79*F79,2)</f>
        <v>0</v>
      </c>
      <c r="H79" s="204"/>
      <c r="I79" s="205">
        <f t="shared" si="28"/>
        <v>0</v>
      </c>
      <c r="J79" s="204"/>
      <c r="K79" s="205">
        <f t="shared" si="29"/>
        <v>0</v>
      </c>
      <c r="L79" s="205">
        <v>21</v>
      </c>
      <c r="M79" s="205">
        <f t="shared" si="30"/>
        <v>0</v>
      </c>
      <c r="N79" s="205">
        <v>0</v>
      </c>
      <c r="O79" s="205">
        <f t="shared" si="31"/>
        <v>0</v>
      </c>
      <c r="P79" s="205">
        <v>0</v>
      </c>
      <c r="Q79" s="205">
        <f t="shared" si="32"/>
        <v>0</v>
      </c>
      <c r="R79" s="205"/>
      <c r="S79" s="205"/>
      <c r="T79" s="206">
        <v>0</v>
      </c>
      <c r="U79" s="205">
        <f t="shared" si="33"/>
        <v>0</v>
      </c>
      <c r="V79" s="148"/>
      <c r="W79" s="148"/>
      <c r="X79" s="148"/>
      <c r="Y79" s="148"/>
      <c r="Z79" s="148"/>
      <c r="AA79" s="148"/>
      <c r="AB79" s="148"/>
      <c r="AC79" s="148"/>
      <c r="AD79" s="148"/>
      <c r="AE79" s="148" t="s">
        <v>201</v>
      </c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1" x14ac:dyDescent="0.2">
      <c r="A80" s="176">
        <v>68</v>
      </c>
      <c r="B80" s="177" t="s">
        <v>549</v>
      </c>
      <c r="C80" s="185" t="s">
        <v>550</v>
      </c>
      <c r="D80" s="178" t="s">
        <v>197</v>
      </c>
      <c r="E80" s="179">
        <v>1</v>
      </c>
      <c r="F80" s="180"/>
      <c r="G80" s="203">
        <f>ROUND(E80*F80,2)</f>
        <v>0</v>
      </c>
      <c r="H80" s="204"/>
      <c r="I80" s="205">
        <f t="shared" si="28"/>
        <v>0</v>
      </c>
      <c r="J80" s="204"/>
      <c r="K80" s="205">
        <f t="shared" si="29"/>
        <v>0</v>
      </c>
      <c r="L80" s="205">
        <v>21</v>
      </c>
      <c r="M80" s="205">
        <f t="shared" si="30"/>
        <v>0</v>
      </c>
      <c r="N80" s="205">
        <v>0</v>
      </c>
      <c r="O80" s="205">
        <f t="shared" si="31"/>
        <v>0</v>
      </c>
      <c r="P80" s="205">
        <v>0</v>
      </c>
      <c r="Q80" s="205">
        <f t="shared" si="32"/>
        <v>0</v>
      </c>
      <c r="R80" s="205"/>
      <c r="S80" s="205"/>
      <c r="T80" s="206">
        <v>0</v>
      </c>
      <c r="U80" s="205">
        <f t="shared" si="33"/>
        <v>0</v>
      </c>
      <c r="V80" s="148"/>
      <c r="W80" s="148"/>
      <c r="X80" s="148"/>
      <c r="Y80" s="148"/>
      <c r="Z80" s="148"/>
      <c r="AA80" s="148"/>
      <c r="AB80" s="148"/>
      <c r="AC80" s="148"/>
      <c r="AD80" s="148"/>
      <c r="AE80" s="148" t="s">
        <v>201</v>
      </c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1" x14ac:dyDescent="0.2">
      <c r="A81" s="176">
        <v>69</v>
      </c>
      <c r="B81" s="177" t="s">
        <v>551</v>
      </c>
      <c r="C81" s="185" t="s">
        <v>552</v>
      </c>
      <c r="D81" s="178" t="s">
        <v>197</v>
      </c>
      <c r="E81" s="179">
        <v>1</v>
      </c>
      <c r="F81" s="180"/>
      <c r="G81" s="203">
        <f>ROUND(E81*F81,2)</f>
        <v>0</v>
      </c>
      <c r="H81" s="204"/>
      <c r="I81" s="205">
        <f t="shared" si="28"/>
        <v>0</v>
      </c>
      <c r="J81" s="204"/>
      <c r="K81" s="205">
        <f t="shared" si="29"/>
        <v>0</v>
      </c>
      <c r="L81" s="205">
        <v>21</v>
      </c>
      <c r="M81" s="205">
        <f t="shared" si="30"/>
        <v>0</v>
      </c>
      <c r="N81" s="205">
        <v>0</v>
      </c>
      <c r="O81" s="205">
        <f t="shared" si="31"/>
        <v>0</v>
      </c>
      <c r="P81" s="205">
        <v>0</v>
      </c>
      <c r="Q81" s="205">
        <f t="shared" si="32"/>
        <v>0</v>
      </c>
      <c r="R81" s="205"/>
      <c r="S81" s="205"/>
      <c r="T81" s="206">
        <v>0</v>
      </c>
      <c r="U81" s="205">
        <f t="shared" si="33"/>
        <v>0</v>
      </c>
      <c r="V81" s="148"/>
      <c r="W81" s="148"/>
      <c r="X81" s="148"/>
      <c r="Y81" s="148"/>
      <c r="Z81" s="148"/>
      <c r="AA81" s="148"/>
      <c r="AB81" s="148"/>
      <c r="AC81" s="148"/>
      <c r="AD81" s="148"/>
      <c r="AE81" s="148" t="s">
        <v>201</v>
      </c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63" t="s">
        <v>108</v>
      </c>
      <c r="B82" s="164" t="s">
        <v>553</v>
      </c>
      <c r="C82" s="184" t="s">
        <v>554</v>
      </c>
      <c r="D82" s="165"/>
      <c r="E82" s="166"/>
      <c r="F82" s="167"/>
      <c r="G82" s="167">
        <f>SUMIF(AG83:AG85,"&lt;&gt;NOR",G83:G85)</f>
        <v>0</v>
      </c>
      <c r="H82" s="204"/>
      <c r="I82" s="205">
        <f t="shared" si="28"/>
        <v>0</v>
      </c>
      <c r="J82" s="204"/>
      <c r="K82" s="205">
        <f t="shared" si="29"/>
        <v>0</v>
      </c>
      <c r="L82" s="205">
        <v>21</v>
      </c>
      <c r="M82" s="205">
        <f t="shared" si="30"/>
        <v>0</v>
      </c>
      <c r="N82" s="205">
        <v>0</v>
      </c>
      <c r="O82" s="205">
        <f t="shared" si="31"/>
        <v>0</v>
      </c>
      <c r="P82" s="205">
        <v>0</v>
      </c>
      <c r="Q82" s="205">
        <f t="shared" si="32"/>
        <v>0</v>
      </c>
      <c r="R82" s="205"/>
      <c r="S82" s="205"/>
      <c r="T82" s="206">
        <v>0</v>
      </c>
      <c r="U82" s="205">
        <f t="shared" si="33"/>
        <v>0</v>
      </c>
      <c r="V82" s="148"/>
      <c r="W82" s="148"/>
      <c r="X82" s="148"/>
      <c r="Y82" s="148"/>
      <c r="Z82" s="148"/>
      <c r="AA82" s="148"/>
      <c r="AB82" s="148"/>
      <c r="AC82" s="148"/>
      <c r="AD82" s="148"/>
      <c r="AE82" s="148" t="s">
        <v>201</v>
      </c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ht="22.5" outlineLevel="1" x14ac:dyDescent="0.2">
      <c r="A83" s="176">
        <v>70</v>
      </c>
      <c r="B83" s="177" t="s">
        <v>555</v>
      </c>
      <c r="C83" s="185" t="s">
        <v>556</v>
      </c>
      <c r="D83" s="178" t="s">
        <v>197</v>
      </c>
      <c r="E83" s="179">
        <v>1</v>
      </c>
      <c r="F83" s="180"/>
      <c r="G83" s="203">
        <f>ROUND(E83*F83,2)</f>
        <v>0</v>
      </c>
      <c r="H83" s="204"/>
      <c r="I83" s="205">
        <f t="shared" si="28"/>
        <v>0</v>
      </c>
      <c r="J83" s="204"/>
      <c r="K83" s="205">
        <f t="shared" si="29"/>
        <v>0</v>
      </c>
      <c r="L83" s="205">
        <v>21</v>
      </c>
      <c r="M83" s="205">
        <f t="shared" si="30"/>
        <v>0</v>
      </c>
      <c r="N83" s="205">
        <v>0</v>
      </c>
      <c r="O83" s="205">
        <f t="shared" si="31"/>
        <v>0</v>
      </c>
      <c r="P83" s="205">
        <v>0</v>
      </c>
      <c r="Q83" s="205">
        <f t="shared" si="32"/>
        <v>0</v>
      </c>
      <c r="R83" s="205"/>
      <c r="S83" s="205"/>
      <c r="T83" s="206">
        <v>0</v>
      </c>
      <c r="U83" s="205">
        <f t="shared" si="33"/>
        <v>0</v>
      </c>
      <c r="V83" s="148"/>
      <c r="W83" s="148"/>
      <c r="X83" s="148"/>
      <c r="Y83" s="148"/>
      <c r="Z83" s="148"/>
      <c r="AA83" s="148"/>
      <c r="AB83" s="148"/>
      <c r="AC83" s="148"/>
      <c r="AD83" s="148"/>
      <c r="AE83" s="148" t="s">
        <v>201</v>
      </c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76">
        <v>71</v>
      </c>
      <c r="B84" s="177" t="s">
        <v>557</v>
      </c>
      <c r="C84" s="185" t="s">
        <v>558</v>
      </c>
      <c r="D84" s="178" t="s">
        <v>559</v>
      </c>
      <c r="E84" s="179">
        <v>1</v>
      </c>
      <c r="F84" s="180"/>
      <c r="G84" s="203">
        <f>ROUND(E84*F84,2)</f>
        <v>0</v>
      </c>
      <c r="H84" s="204"/>
      <c r="I84" s="205">
        <f t="shared" si="28"/>
        <v>0</v>
      </c>
      <c r="J84" s="204"/>
      <c r="K84" s="205">
        <f t="shared" si="29"/>
        <v>0</v>
      </c>
      <c r="L84" s="205"/>
      <c r="M84" s="205"/>
      <c r="N84" s="205"/>
      <c r="O84" s="205"/>
      <c r="P84" s="205"/>
      <c r="Q84" s="205"/>
      <c r="R84" s="205"/>
      <c r="S84" s="205"/>
      <c r="T84" s="206"/>
      <c r="U84" s="205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1" x14ac:dyDescent="0.2">
      <c r="A85" s="170">
        <v>72</v>
      </c>
      <c r="B85" s="171" t="s">
        <v>560</v>
      </c>
      <c r="C85" s="186" t="s">
        <v>561</v>
      </c>
      <c r="D85" s="172" t="s">
        <v>559</v>
      </c>
      <c r="E85" s="173">
        <v>1</v>
      </c>
      <c r="F85" s="174"/>
      <c r="G85" s="210">
        <f>ROUND(E85*F85,2)</f>
        <v>0</v>
      </c>
      <c r="H85" s="204"/>
      <c r="I85" s="205">
        <f t="shared" si="28"/>
        <v>0</v>
      </c>
      <c r="J85" s="204"/>
      <c r="K85" s="205">
        <f t="shared" si="29"/>
        <v>0</v>
      </c>
      <c r="L85" s="205">
        <v>21</v>
      </c>
      <c r="M85" s="205">
        <f t="shared" si="30"/>
        <v>0</v>
      </c>
      <c r="N85" s="205">
        <v>0</v>
      </c>
      <c r="O85" s="205">
        <f t="shared" si="31"/>
        <v>0</v>
      </c>
      <c r="P85" s="205">
        <v>0</v>
      </c>
      <c r="Q85" s="205">
        <f t="shared" si="32"/>
        <v>0</v>
      </c>
      <c r="R85" s="205"/>
      <c r="S85" s="205"/>
      <c r="T85" s="206">
        <v>0</v>
      </c>
      <c r="U85" s="205">
        <f t="shared" si="33"/>
        <v>0</v>
      </c>
      <c r="V85" s="148"/>
      <c r="W85" s="148"/>
      <c r="X85" s="148"/>
      <c r="Y85" s="148"/>
      <c r="Z85" s="148"/>
      <c r="AA85" s="148"/>
      <c r="AB85" s="148"/>
      <c r="AC85" s="148"/>
      <c r="AD85" s="148"/>
      <c r="AE85" s="148" t="s">
        <v>201</v>
      </c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x14ac:dyDescent="0.2">
      <c r="A86" s="193"/>
      <c r="B86" s="4" t="s">
        <v>562</v>
      </c>
      <c r="C86" s="188" t="s">
        <v>562</v>
      </c>
      <c r="D86" s="6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AC86">
        <v>15</v>
      </c>
      <c r="AD86">
        <v>21</v>
      </c>
    </row>
    <row r="87" spans="1:60" x14ac:dyDescent="0.2">
      <c r="A87" s="151"/>
      <c r="B87" s="152" t="s">
        <v>31</v>
      </c>
      <c r="C87" s="189" t="s">
        <v>562</v>
      </c>
      <c r="D87" s="153"/>
      <c r="E87" s="154"/>
      <c r="F87" s="154"/>
      <c r="G87" s="211">
        <f>G7+G15+G37+G41+G61+G77+G82</f>
        <v>0</v>
      </c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AC87">
        <f>SUMIF(L7:L85,AC86,G7:G85)</f>
        <v>0</v>
      </c>
      <c r="AD87">
        <f>SUMIF(L7:L85,AD86,G7:G85)</f>
        <v>0</v>
      </c>
      <c r="AE87" t="s">
        <v>385</v>
      </c>
    </row>
    <row r="88" spans="1:60" x14ac:dyDescent="0.2">
      <c r="A88" s="193"/>
      <c r="B88" s="4" t="s">
        <v>562</v>
      </c>
      <c r="C88" s="188" t="s">
        <v>562</v>
      </c>
      <c r="D88" s="6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</row>
    <row r="89" spans="1:60" x14ac:dyDescent="0.2">
      <c r="A89" s="193"/>
      <c r="B89" s="4" t="s">
        <v>562</v>
      </c>
      <c r="C89" s="188" t="s">
        <v>562</v>
      </c>
      <c r="D89" s="6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</row>
    <row r="90" spans="1:60" x14ac:dyDescent="0.2">
      <c r="A90" s="291" t="s">
        <v>386</v>
      </c>
      <c r="B90" s="291"/>
      <c r="C90" s="292"/>
      <c r="D90" s="6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</row>
    <row r="91" spans="1:60" x14ac:dyDescent="0.2">
      <c r="A91" s="270"/>
      <c r="B91" s="271"/>
      <c r="C91" s="272"/>
      <c r="D91" s="271"/>
      <c r="E91" s="271"/>
      <c r="F91" s="271"/>
      <c r="G91" s="27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AE91" t="s">
        <v>387</v>
      </c>
    </row>
    <row r="92" spans="1:60" x14ac:dyDescent="0.2">
      <c r="A92" s="274"/>
      <c r="B92" s="275"/>
      <c r="C92" s="276"/>
      <c r="D92" s="275"/>
      <c r="E92" s="275"/>
      <c r="F92" s="275"/>
      <c r="G92" s="277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</row>
    <row r="93" spans="1:60" x14ac:dyDescent="0.2">
      <c r="A93" s="274"/>
      <c r="B93" s="275"/>
      <c r="C93" s="276"/>
      <c r="D93" s="275"/>
      <c r="E93" s="275"/>
      <c r="F93" s="275"/>
      <c r="G93" s="277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</row>
    <row r="94" spans="1:60" x14ac:dyDescent="0.2">
      <c r="A94" s="274"/>
      <c r="B94" s="275"/>
      <c r="C94" s="276"/>
      <c r="D94" s="275"/>
      <c r="E94" s="275"/>
      <c r="F94" s="275"/>
      <c r="G94" s="277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</row>
    <row r="95" spans="1:60" x14ac:dyDescent="0.2">
      <c r="A95" s="278"/>
      <c r="B95" s="279"/>
      <c r="C95" s="280"/>
      <c r="D95" s="279"/>
      <c r="E95" s="279"/>
      <c r="F95" s="279"/>
      <c r="G95" s="281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</row>
    <row r="96" spans="1:60" x14ac:dyDescent="0.2">
      <c r="A96" s="193"/>
      <c r="B96" s="4" t="s">
        <v>562</v>
      </c>
      <c r="C96" s="188" t="s">
        <v>562</v>
      </c>
      <c r="D96" s="6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</row>
    <row r="97" spans="3:31" x14ac:dyDescent="0.2">
      <c r="C97" s="190"/>
      <c r="D97" s="10"/>
      <c r="AE97" t="s">
        <v>388</v>
      </c>
    </row>
    <row r="98" spans="3:31" x14ac:dyDescent="0.2">
      <c r="D98" s="10"/>
    </row>
    <row r="99" spans="3:31" x14ac:dyDescent="0.2">
      <c r="D99" s="10"/>
    </row>
    <row r="100" spans="3:31" x14ac:dyDescent="0.2">
      <c r="D100" s="10"/>
    </row>
    <row r="101" spans="3:31" x14ac:dyDescent="0.2">
      <c r="D101" s="10"/>
    </row>
    <row r="102" spans="3:31" x14ac:dyDescent="0.2">
      <c r="D102" s="10"/>
    </row>
    <row r="103" spans="3:31" x14ac:dyDescent="0.2">
      <c r="D103" s="10"/>
    </row>
    <row r="104" spans="3:31" x14ac:dyDescent="0.2">
      <c r="D104" s="10"/>
    </row>
    <row r="105" spans="3:31" x14ac:dyDescent="0.2">
      <c r="D105" s="10"/>
    </row>
    <row r="106" spans="3:31" x14ac:dyDescent="0.2">
      <c r="D106" s="10"/>
    </row>
    <row r="107" spans="3:31" x14ac:dyDescent="0.2">
      <c r="D107" s="10"/>
    </row>
    <row r="108" spans="3:31" x14ac:dyDescent="0.2">
      <c r="D108" s="10"/>
    </row>
    <row r="109" spans="3:31" x14ac:dyDescent="0.2">
      <c r="D109" s="10"/>
    </row>
    <row r="110" spans="3:31" x14ac:dyDescent="0.2">
      <c r="D110" s="10"/>
    </row>
    <row r="111" spans="3:31" x14ac:dyDescent="0.2">
      <c r="D111" s="10"/>
    </row>
    <row r="112" spans="3:31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</sheetData>
  <mergeCells count="6">
    <mergeCell ref="A91:G95"/>
    <mergeCell ref="A1:G1"/>
    <mergeCell ref="C2:G2"/>
    <mergeCell ref="C3:G3"/>
    <mergeCell ref="C4:G4"/>
    <mergeCell ref="A90:C90"/>
  </mergeCells>
  <pageMargins left="0.59055118110236204" right="0.39370078740157499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49</vt:i4>
      </vt:variant>
    </vt:vector>
  </HeadingPairs>
  <TitlesOfParts>
    <vt:vector size="54" baseType="lpstr">
      <vt:lpstr>Pokyny pro vyplnění</vt:lpstr>
      <vt:lpstr>Stavba</vt:lpstr>
      <vt:lpstr>VzorPolozky</vt:lpstr>
      <vt:lpstr>SO 01 pol 01</vt:lpstr>
      <vt:lpstr>SO 01 pol 02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pol 01'!Názvy_tisku</vt:lpstr>
      <vt:lpstr>oadresa</vt:lpstr>
      <vt:lpstr>Stavba!Objednatel</vt:lpstr>
      <vt:lpstr>Stavba!Objekt</vt:lpstr>
      <vt:lpstr>'SO 01 pol 01'!Oblast_tisku</vt:lpstr>
      <vt:lpstr>'SO 01 pol 02'!Oblast_tisku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SPOLEK</dc:creator>
  <cp:lastModifiedBy>Prokop David Bc.</cp:lastModifiedBy>
  <cp:lastPrinted>2019-03-19T12:27:02Z</cp:lastPrinted>
  <dcterms:created xsi:type="dcterms:W3CDTF">2009-04-08T07:15:50Z</dcterms:created>
  <dcterms:modified xsi:type="dcterms:W3CDTF">2024-07-17T12:38:27Z</dcterms:modified>
</cp:coreProperties>
</file>