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INVESTICE\INVESTICE-PŘÍPRAVA\2025 - Park  městský Kyjov - oprava asf. povrchů\varianta 1. a 2. etapa\"/>
    </mc:Choice>
  </mc:AlternateContent>
  <bookViews>
    <workbookView xWindow="-23145" yWindow="1455" windowWidth="23250" windowHeight="13170" activeTab="1"/>
  </bookViews>
  <sheets>
    <sheet name="Rekapitulace stavby" sheetId="1" r:id="rId1"/>
    <sheet name="01 - Kyjov - Městský park" sheetId="2" r:id="rId2"/>
  </sheets>
  <definedNames>
    <definedName name="_xlnm._FilterDatabase" localSheetId="1" hidden="1">'01 - Kyjov - Městský park'!$C$118:$K$141</definedName>
    <definedName name="_xlnm.Print_Titles" localSheetId="1">'01 - Kyjov - Městský park'!$118:$118</definedName>
    <definedName name="_xlnm.Print_Titles" localSheetId="0">'Rekapitulace stavby'!$92:$92</definedName>
    <definedName name="_xlnm.Print_Area" localSheetId="1">'01 - Kyjov - Městský park'!$C$4:$J$76,'01 - Kyjov - Městský park'!$C$82:$J$102,'01 - Kyjov - Městský park'!$C$108:$J$141</definedName>
    <definedName name="_xlnm.Print_Area" localSheetId="0">'Rekapitulace stavby'!$D$4:$AO$76,'Rekapitulace stavby'!$C$82:$AQ$96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2" i="2" l="1"/>
  <c r="T121" i="2" s="1"/>
  <c r="J35" i="2"/>
  <c r="J34" i="2"/>
  <c r="AY95" i="1" s="1"/>
  <c r="J33" i="2"/>
  <c r="AX95" i="1" s="1"/>
  <c r="BI141" i="2"/>
  <c r="BH141" i="2"/>
  <c r="BG141" i="2"/>
  <c r="BF141" i="2"/>
  <c r="T141" i="2"/>
  <c r="T140" i="2" s="1"/>
  <c r="R141" i="2"/>
  <c r="R140" i="2" s="1"/>
  <c r="P141" i="2"/>
  <c r="P140" i="2" s="1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F113" i="2"/>
  <c r="E111" i="2"/>
  <c r="F87" i="2"/>
  <c r="E85" i="2"/>
  <c r="J22" i="2"/>
  <c r="E22" i="2"/>
  <c r="J116" i="2" s="1"/>
  <c r="J21" i="2"/>
  <c r="J19" i="2"/>
  <c r="E19" i="2"/>
  <c r="J115" i="2" s="1"/>
  <c r="J18" i="2"/>
  <c r="J16" i="2"/>
  <c r="E16" i="2"/>
  <c r="F116" i="2" s="1"/>
  <c r="J15" i="2"/>
  <c r="J13" i="2"/>
  <c r="E13" i="2"/>
  <c r="F115" i="2" s="1"/>
  <c r="J12" i="2"/>
  <c r="J113" i="2"/>
  <c r="L90" i="1"/>
  <c r="AM90" i="1"/>
  <c r="AM89" i="1"/>
  <c r="L89" i="1"/>
  <c r="AM87" i="1"/>
  <c r="L87" i="1"/>
  <c r="L85" i="1"/>
  <c r="L84" i="1"/>
  <c r="BK139" i="2"/>
  <c r="BK138" i="2"/>
  <c r="J136" i="2"/>
  <c r="BK134" i="2"/>
  <c r="BK131" i="2"/>
  <c r="BK128" i="2"/>
  <c r="BK122" i="2"/>
  <c r="BK136" i="2"/>
  <c r="BK132" i="2"/>
  <c r="BK130" i="2"/>
  <c r="J126" i="2"/>
  <c r="AS94" i="1"/>
  <c r="J124" i="2"/>
  <c r="BK126" i="2"/>
  <c r="BK141" i="2"/>
  <c r="J139" i="2"/>
  <c r="J132" i="2"/>
  <c r="J130" i="2"/>
  <c r="BK124" i="2"/>
  <c r="J122" i="2"/>
  <c r="J141" i="2"/>
  <c r="J138" i="2"/>
  <c r="J134" i="2"/>
  <c r="J131" i="2"/>
  <c r="J128" i="2"/>
  <c r="P122" i="2" l="1"/>
  <c r="P121" i="2" s="1"/>
  <c r="R122" i="2"/>
  <c r="R121" i="2" s="1"/>
  <c r="F32" i="2"/>
  <c r="BA95" i="1" s="1"/>
  <c r="BA94" i="1" s="1"/>
  <c r="W30" i="1" s="1"/>
  <c r="J32" i="2"/>
  <c r="AW95" i="1" s="1"/>
  <c r="F33" i="2"/>
  <c r="BB95" i="1" s="1"/>
  <c r="BB94" i="1" s="1"/>
  <c r="W31" i="1" s="1"/>
  <c r="F34" i="2"/>
  <c r="BC95" i="1" s="1"/>
  <c r="BC94" i="1" s="1"/>
  <c r="W32" i="1" s="1"/>
  <c r="F35" i="2"/>
  <c r="BD95" i="1" s="1"/>
  <c r="BD94" i="1" s="1"/>
  <c r="W33" i="1" s="1"/>
  <c r="BK123" i="2"/>
  <c r="J123" i="2" s="1"/>
  <c r="J97" i="2" s="1"/>
  <c r="T123" i="2"/>
  <c r="T129" i="2"/>
  <c r="BK135" i="2"/>
  <c r="J135" i="2" s="1"/>
  <c r="J100" i="2" s="1"/>
  <c r="P135" i="2"/>
  <c r="R123" i="2"/>
  <c r="P129" i="2"/>
  <c r="BK133" i="2"/>
  <c r="J133" i="2" s="1"/>
  <c r="J99" i="2" s="1"/>
  <c r="R133" i="2"/>
  <c r="R135" i="2"/>
  <c r="P123" i="2"/>
  <c r="BK129" i="2"/>
  <c r="J129" i="2" s="1"/>
  <c r="J98" i="2" s="1"/>
  <c r="R129" i="2"/>
  <c r="P133" i="2"/>
  <c r="T133" i="2"/>
  <c r="T135" i="2"/>
  <c r="BK140" i="2"/>
  <c r="J140" i="2" s="1"/>
  <c r="J101" i="2" s="1"/>
  <c r="BK121" i="2"/>
  <c r="J121" i="2" s="1"/>
  <c r="J96" i="2" s="1"/>
  <c r="J87" i="2"/>
  <c r="F89" i="2"/>
  <c r="J89" i="2"/>
  <c r="F90" i="2"/>
  <c r="J90" i="2"/>
  <c r="BE122" i="2"/>
  <c r="BE124" i="2"/>
  <c r="BE126" i="2"/>
  <c r="BE128" i="2"/>
  <c r="BE130" i="2"/>
  <c r="BE131" i="2"/>
  <c r="BE132" i="2"/>
  <c r="BE134" i="2"/>
  <c r="BE136" i="2"/>
  <c r="BE138" i="2"/>
  <c r="BE139" i="2"/>
  <c r="BE141" i="2"/>
  <c r="R120" i="2" l="1"/>
  <c r="R119" i="2" s="1"/>
  <c r="T120" i="2"/>
  <c r="T119" i="2" s="1"/>
  <c r="P120" i="2"/>
  <c r="P119" i="2" s="1"/>
  <c r="AU95" i="1" s="1"/>
  <c r="AU94" i="1" s="1"/>
  <c r="BK120" i="2"/>
  <c r="J120" i="2" s="1"/>
  <c r="J95" i="2" s="1"/>
  <c r="AW94" i="1"/>
  <c r="AK30" i="1" s="1"/>
  <c r="AX94" i="1"/>
  <c r="F31" i="2"/>
  <c r="AZ95" i="1" s="1"/>
  <c r="AZ94" i="1" s="1"/>
  <c r="W29" i="1" s="1"/>
  <c r="AY94" i="1"/>
  <c r="J31" i="2"/>
  <c r="AV95" i="1" s="1"/>
  <c r="AT95" i="1" s="1"/>
  <c r="BK119" i="2" l="1"/>
  <c r="J119" i="2" s="1"/>
  <c r="J28" i="2" s="1"/>
  <c r="AG95" i="1" s="1"/>
  <c r="AG94" i="1" s="1"/>
  <c r="AK26" i="1" s="1"/>
  <c r="AV94" i="1"/>
  <c r="AK29" i="1" s="1"/>
  <c r="AK35" i="1" l="1"/>
  <c r="J37" i="2"/>
  <c r="J94" i="2"/>
  <c r="AN95" i="1"/>
  <c r="AT94" i="1"/>
  <c r="AN94" i="1" s="1"/>
</calcChain>
</file>

<file path=xl/sharedStrings.xml><?xml version="1.0" encoding="utf-8"?>
<sst xmlns="http://schemas.openxmlformats.org/spreadsheetml/2006/main" count="463" uniqueCount="165">
  <si>
    <t>Export Komplet</t>
  </si>
  <si>
    <t/>
  </si>
  <si>
    <t>2.0</t>
  </si>
  <si>
    <t>False</t>
  </si>
  <si>
    <t>{62dfc1fb-b9a1-4166-a61b-d44d2933dfe4}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</si>
  <si>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</si>
  <si>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</si>
  <si>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</si>
  <si>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</si>
  <si>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</si>
  <si>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</si>
  <si>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</si>
  <si>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</si>
  <si>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01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</si>
  <si>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</si>
  <si>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</si>
  <si>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</si>
  <si>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</si>
  <si>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</si>
  <si>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</si>
  <si>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</si>
  <si>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</si>
  <si>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</si>
  <si>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</si>
  <si>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</si>
  <si>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</si>
  <si>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</si>
  <si>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</si>
  <si>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</si>
  <si>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</si>
  <si>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</si>
  <si>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</si>
  <si>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</si>
  <si>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</si>
  <si>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</si>
  <si>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</si>
  <si>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</si>
  <si>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</si>
  <si>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</si>
  <si>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</si>
  <si>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</si>
  <si>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</si>
  <si>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</si>
  <si>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</si>
  <si>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</si>
  <si>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</si>
  <si>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</si>
  <si>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</si>
  <si>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</si>
  <si>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</si>
  <si>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</si>
  <si>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</si>
  <si>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</si>
  <si>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</si>
  <si>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</si>
  <si>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</si>
  <si>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</si>
  <si>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</si>
  <si>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</si>
  <si>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</si>
  <si>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</si>
  <si>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</si>
  <si>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</si>
  <si>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</si>
  <si>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</si>
  <si>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</si>
  <si>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</si>
  <si>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</si>
  <si>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</si>
  <si>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</si>
  <si>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</si>
  <si>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</si>
  <si>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</si>
  <si>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</si>
  <si>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</si>
  <si>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</si>
  <si>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</si>
  <si>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</si>
  <si>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</si>
  <si>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</si>
  <si>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</si>
  <si>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</si>
  <si>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</si>
  <si>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</si>
  <si>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</si>
  <si>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</si>
  <si>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</si>
  <si>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</si>
  <si>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</si>
  <si>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</si>
  <si>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</si>
  <si>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</si>
  <si>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</si>
  <si>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</si>
  <si>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</si>
  <si>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</si>
  <si>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</si>
  <si>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</si>
  <si>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</si>
  <si>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</si>
  <si>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</si>
  <si>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</si>
  <si>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</si>
  <si>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</si>
  <si>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</si>
  <si>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</si>
  <si>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</si>
  <si>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</si>
  <si>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4</t>
  </si>
  <si>
    <t>-1651481735</t>
  </si>
  <si>
    <t>PP</t>
  </si>
  <si>
    <t>997</t>
  </si>
  <si>
    <t>Doprava suti a vybouraných hmot</t>
  </si>
  <si>
    <t>997002511</t>
  </si>
  <si>
    <t>Vodorovné přemístění suti a vybouraných hmot bez naložení ale se složením a urovnáním do 1 km</t>
  </si>
  <si>
    <t>t</t>
  </si>
  <si>
    <t>-981463785</t>
  </si>
  <si>
    <t>Vodorovné přemístění suti a vybouraných hmot bez naložení, se složením a hrubým urovnáním na vzdálenost do 1 km</t>
  </si>
  <si>
    <t>3</t>
  </si>
  <si>
    <t>997241525</t>
  </si>
  <si>
    <t>Příplatek ZKD 1 km u vodorovného přemístění pro dráhy kolejové vybouraných hmot</t>
  </si>
  <si>
    <t>-2095719193</t>
  </si>
  <si>
    <t>Odvozová vzdálenost do 20 km.</t>
  </si>
  <si>
    <t>997013875</t>
  </si>
  <si>
    <t>1612203058</t>
  </si>
  <si>
    <t>5</t>
  </si>
  <si>
    <t>Komunikace pozemní</t>
  </si>
  <si>
    <t>Vyrovnání povrchu dosavadních krytů asfaltovým betonem ACO (AB) tl přes 20 do 40 mm</t>
  </si>
  <si>
    <t>-1601196840</t>
  </si>
  <si>
    <t>6</t>
  </si>
  <si>
    <t>573211111</t>
  </si>
  <si>
    <t>Postřik živičný spojovací z asfaltu v množství 0,60 kg/m2</t>
  </si>
  <si>
    <t>1300009704</t>
  </si>
  <si>
    <t>7</t>
  </si>
  <si>
    <t>Asfaltový beton vrstva obrusná ACO 11 (ABS) tř. II tl 50 mm š do 3 m z nemodifikovaného asfaltu</t>
  </si>
  <si>
    <t>351247690</t>
  </si>
  <si>
    <t>8</t>
  </si>
  <si>
    <t>Vedení trubní dálková a přípojná</t>
  </si>
  <si>
    <t>899132112</t>
  </si>
  <si>
    <t>Výšková úprava odvodňovacího žlabu</t>
  </si>
  <si>
    <t>m</t>
  </si>
  <si>
    <t>-1277478328</t>
  </si>
  <si>
    <t>9</t>
  </si>
  <si>
    <t>Ostatní konstrukce a práce, bourání</t>
  </si>
  <si>
    <t>916241213</t>
  </si>
  <si>
    <t>Osazení obrubníku kamenného - bez dodávky nového obrubníku</t>
  </si>
  <si>
    <t>341065415</t>
  </si>
  <si>
    <t>Výšková úprava stávajících kamenných obrubníků.</t>
  </si>
  <si>
    <t>919732211</t>
  </si>
  <si>
    <t>2126588610</t>
  </si>
  <si>
    <t>938908411</t>
  </si>
  <si>
    <t>Čištění vozovek splachováním vodou</t>
  </si>
  <si>
    <t>1518893066</t>
  </si>
  <si>
    <t>998</t>
  </si>
  <si>
    <t>Přesun hmot</t>
  </si>
  <si>
    <t>998229111</t>
  </si>
  <si>
    <t>Přesun hmot ruční pro pozemní komunikace s krytem z kameniva, betonu,živice na vzdálenost do 50 m</t>
  </si>
  <si>
    <t>300096193</t>
  </si>
  <si>
    <t xml:space="preserve">Frézování živičného krytu tl 80 mm pruh š přes 0,5 m </t>
  </si>
  <si>
    <t>Poplatek za uložení stavebního odpadu na recyklační skládce (skládkovné) asfaltového bez obsahu dehtu</t>
  </si>
  <si>
    <t>Styčná spára napojení nového živičného povrchu na stávající s prořezáním</t>
  </si>
  <si>
    <t>577144211R</t>
  </si>
  <si>
    <t>572141111R</t>
  </si>
  <si>
    <t>113154526R</t>
  </si>
  <si>
    <t>Kyjov - Městský park, 1.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</si>
</sst>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7"/>
      <color theme="3" tint="0.39997558519241921"/>
      <name val="Arial CE"/>
      <family val="2"/>
      <charset val="238"/>
    </font>
    <font>
      <sz val="9"/>
      <name val="Arial CE"/>
      <family val="2"/>
      <charset val="238"/>
    </font>
    <font>
      <sz val="10"/>
      <color rgb="FF00336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/>
    </xf>
    <xf numFmtId="4" fontId="8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22" workbookViewId="0">
      <selection activeCell="D4" sqref="D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9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54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56" t="s">
        <v>164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27</v>
      </c>
      <c r="AR22" s="17"/>
    </row>
    <row r="23" spans="1:71" s="1" customFormat="1" ht="16.5" customHeight="1">
      <c r="B23" s="17"/>
      <c r="E23" s="157" t="s">
        <v>1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8">
        <f>ROUND(AG94,2)</f>
        <v>0</v>
      </c>
      <c r="AL26" s="159"/>
      <c r="AM26" s="159"/>
      <c r="AN26" s="159"/>
      <c r="AO26" s="15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0" t="s">
        <v>29</v>
      </c>
      <c r="M28" s="160"/>
      <c r="N28" s="160"/>
      <c r="O28" s="160"/>
      <c r="P28" s="160"/>
      <c r="Q28" s="26"/>
      <c r="R28" s="26"/>
      <c r="S28" s="26"/>
      <c r="T28" s="26"/>
      <c r="U28" s="26"/>
      <c r="V28" s="26"/>
      <c r="W28" s="160" t="s">
        <v>30</v>
      </c>
      <c r="X28" s="160"/>
      <c r="Y28" s="160"/>
      <c r="Z28" s="160"/>
      <c r="AA28" s="160"/>
      <c r="AB28" s="160"/>
      <c r="AC28" s="160"/>
      <c r="AD28" s="160"/>
      <c r="AE28" s="160"/>
      <c r="AF28" s="26"/>
      <c r="AG28" s="26"/>
      <c r="AH28" s="26"/>
      <c r="AI28" s="26"/>
      <c r="AJ28" s="26"/>
      <c r="AK28" s="160" t="s">
        <v>31</v>
      </c>
      <c r="AL28" s="160"/>
      <c r="AM28" s="160"/>
      <c r="AN28" s="160"/>
      <c r="AO28" s="160"/>
      <c r="AP28" s="26"/>
      <c r="AQ28" s="26"/>
      <c r="AR28" s="27"/>
      <c r="BE28" s="26"/>
    </row>
    <row r="29" spans="1:71" s="3" customFormat="1" ht="14.45" customHeight="1">
      <c r="B29" s="31"/>
      <c r="D29" s="23" t="s">
        <v>32</v>
      </c>
      <c r="F29" s="23" t="s">
        <v>33</v>
      </c>
      <c r="L29" s="163">
        <v>0.21</v>
      </c>
      <c r="M29" s="162"/>
      <c r="N29" s="162"/>
      <c r="O29" s="162"/>
      <c r="P29" s="162"/>
      <c r="W29" s="161">
        <f>ROUND(AZ94, 2)</f>
        <v>0</v>
      </c>
      <c r="X29" s="162"/>
      <c r="Y29" s="162"/>
      <c r="Z29" s="162"/>
      <c r="AA29" s="162"/>
      <c r="AB29" s="162"/>
      <c r="AC29" s="162"/>
      <c r="AD29" s="162"/>
      <c r="AE29" s="162"/>
      <c r="AK29" s="161">
        <f>ROUND(AV94, 2)</f>
        <v>0</v>
      </c>
      <c r="AL29" s="162"/>
      <c r="AM29" s="162"/>
      <c r="AN29" s="162"/>
      <c r="AO29" s="162"/>
      <c r="AR29" s="31"/>
    </row>
    <row r="30" spans="1:71" s="3" customFormat="1" ht="14.45" customHeight="1">
      <c r="B30" s="31"/>
      <c r="F30" s="23" t="s">
        <v>34</v>
      </c>
      <c r="L30" s="163">
        <v>0.12</v>
      </c>
      <c r="M30" s="162"/>
      <c r="N30" s="162"/>
      <c r="O30" s="162"/>
      <c r="P30" s="162"/>
      <c r="W30" s="161">
        <f>ROUND(BA94, 2)</f>
        <v>0</v>
      </c>
      <c r="X30" s="162"/>
      <c r="Y30" s="162"/>
      <c r="Z30" s="162"/>
      <c r="AA30" s="162"/>
      <c r="AB30" s="162"/>
      <c r="AC30" s="162"/>
      <c r="AD30" s="162"/>
      <c r="AE30" s="162"/>
      <c r="AK30" s="161">
        <f>ROUND(AW94, 2)</f>
        <v>0</v>
      </c>
      <c r="AL30" s="162"/>
      <c r="AM30" s="162"/>
      <c r="AN30" s="162"/>
      <c r="AO30" s="162"/>
      <c r="AR30" s="31"/>
    </row>
    <row r="31" spans="1:71" s="3" customFormat="1" ht="14.45" hidden="1" customHeight="1">
      <c r="B31" s="31"/>
      <c r="F31" s="23" t="s">
        <v>35</v>
      </c>
      <c r="L31" s="163">
        <v>0.21</v>
      </c>
      <c r="M31" s="162"/>
      <c r="N31" s="162"/>
      <c r="O31" s="162"/>
      <c r="P31" s="162"/>
      <c r="W31" s="161">
        <f>ROUND(BB94, 2)</f>
        <v>0</v>
      </c>
      <c r="X31" s="162"/>
      <c r="Y31" s="162"/>
      <c r="Z31" s="162"/>
      <c r="AA31" s="162"/>
      <c r="AB31" s="162"/>
      <c r="AC31" s="162"/>
      <c r="AD31" s="162"/>
      <c r="AE31" s="162"/>
      <c r="AK31" s="161">
        <v>0</v>
      </c>
      <c r="AL31" s="162"/>
      <c r="AM31" s="162"/>
      <c r="AN31" s="162"/>
      <c r="AO31" s="162"/>
      <c r="AR31" s="31"/>
    </row>
    <row r="32" spans="1:71" s="3" customFormat="1" ht="14.45" hidden="1" customHeight="1">
      <c r="B32" s="31"/>
      <c r="F32" s="23" t="s">
        <v>36</v>
      </c>
      <c r="L32" s="163">
        <v>0.12</v>
      </c>
      <c r="M32" s="162"/>
      <c r="N32" s="162"/>
      <c r="O32" s="162"/>
      <c r="P32" s="162"/>
      <c r="W32" s="161">
        <f>ROUND(BC94, 2)</f>
        <v>0</v>
      </c>
      <c r="X32" s="162"/>
      <c r="Y32" s="162"/>
      <c r="Z32" s="162"/>
      <c r="AA32" s="162"/>
      <c r="AB32" s="162"/>
      <c r="AC32" s="162"/>
      <c r="AD32" s="162"/>
      <c r="AE32" s="162"/>
      <c r="AK32" s="161">
        <v>0</v>
      </c>
      <c r="AL32" s="162"/>
      <c r="AM32" s="162"/>
      <c r="AN32" s="162"/>
      <c r="AO32" s="162"/>
      <c r="AR32" s="31"/>
    </row>
    <row r="33" spans="1:57" s="3" customFormat="1" ht="14.45" hidden="1" customHeight="1">
      <c r="B33" s="31"/>
      <c r="F33" s="23" t="s">
        <v>37</v>
      </c>
      <c r="L33" s="163">
        <v>0</v>
      </c>
      <c r="M33" s="162"/>
      <c r="N33" s="162"/>
      <c r="O33" s="162"/>
      <c r="P33" s="162"/>
      <c r="W33" s="161">
        <f>ROUND(BD94, 2)</f>
        <v>0</v>
      </c>
      <c r="X33" s="162"/>
      <c r="Y33" s="162"/>
      <c r="Z33" s="162"/>
      <c r="AA33" s="162"/>
      <c r="AB33" s="162"/>
      <c r="AC33" s="162"/>
      <c r="AD33" s="162"/>
      <c r="AE33" s="162"/>
      <c r="AK33" s="161">
        <v>0</v>
      </c>
      <c r="AL33" s="162"/>
      <c r="AM33" s="162"/>
      <c r="AN33" s="162"/>
      <c r="AO33" s="162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39</v>
      </c>
      <c r="U35" s="34"/>
      <c r="V35" s="34"/>
      <c r="W35" s="34"/>
      <c r="X35" s="184" t="s">
        <v>40</v>
      </c>
      <c r="Y35" s="185"/>
      <c r="Z35" s="185"/>
      <c r="AA35" s="185"/>
      <c r="AB35" s="185"/>
      <c r="AC35" s="34"/>
      <c r="AD35" s="34"/>
      <c r="AE35" s="34"/>
      <c r="AF35" s="34"/>
      <c r="AG35" s="34"/>
      <c r="AH35" s="34"/>
      <c r="AI35" s="34"/>
      <c r="AJ35" s="34"/>
      <c r="AK35" s="186">
        <f>SUM(AK26:AK33)</f>
        <v>0</v>
      </c>
      <c r="AL35" s="185"/>
      <c r="AM35" s="185"/>
      <c r="AN35" s="185"/>
      <c r="AO35" s="187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43</v>
      </c>
      <c r="AI60" s="29"/>
      <c r="AJ60" s="29"/>
      <c r="AK60" s="29"/>
      <c r="AL60" s="29"/>
      <c r="AM60" s="39" t="s">
        <v>44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46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43</v>
      </c>
      <c r="AI75" s="29"/>
      <c r="AJ75" s="29"/>
      <c r="AK75" s="29"/>
      <c r="AL75" s="29"/>
      <c r="AM75" s="39" t="s">
        <v>44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12</v>
      </c>
      <c r="L84" s="4">
        <f>K5</f>
        <v>0</v>
      </c>
      <c r="AR84" s="45"/>
    </row>
    <row r="85" spans="1:90" s="5" customFormat="1" ht="36.950000000000003" customHeight="1">
      <c r="B85" s="46"/>
      <c r="C85" s="47" t="s">
        <v>14</v>
      </c>
      <c r="L85" s="175" t="str">
        <f>K6</f>
        <v>Kyjov - Městský park, 1. etapa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7" t="str">
        <f>IF(AN8= "","",AN8)</f>
        <v/>
      </c>
      <c r="AN87" s="17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178" t="str">
        <f>IF(E17="","",E17)</f>
        <v xml:space="preserve"> </v>
      </c>
      <c r="AN89" s="179"/>
      <c r="AO89" s="179"/>
      <c r="AP89" s="179"/>
      <c r="AQ89" s="26"/>
      <c r="AR89" s="27"/>
      <c r="AS89" s="180" t="s">
        <v>48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178" t="str">
        <f>IF(E20="","",E20)</f>
        <v xml:space="preserve"> </v>
      </c>
      <c r="AN90" s="179"/>
      <c r="AO90" s="179"/>
      <c r="AP90" s="179"/>
      <c r="AQ90" s="26"/>
      <c r="AR90" s="27"/>
      <c r="AS90" s="182"/>
      <c r="AT90" s="18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2"/>
      <c r="AT91" s="18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0" t="s">
        <v>49</v>
      </c>
      <c r="D92" s="171"/>
      <c r="E92" s="171"/>
      <c r="F92" s="171"/>
      <c r="G92" s="171"/>
      <c r="H92" s="54"/>
      <c r="I92" s="172" t="s">
        <v>50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51</v>
      </c>
      <c r="AH92" s="171"/>
      <c r="AI92" s="171"/>
      <c r="AJ92" s="171"/>
      <c r="AK92" s="171"/>
      <c r="AL92" s="171"/>
      <c r="AM92" s="171"/>
      <c r="AN92" s="172" t="s">
        <v>52</v>
      </c>
      <c r="AO92" s="171"/>
      <c r="AP92" s="174"/>
      <c r="AQ92" s="55" t="s">
        <v>53</v>
      </c>
      <c r="AR92" s="27"/>
      <c r="AS92" s="56" t="s">
        <v>54</v>
      </c>
      <c r="AT92" s="57" t="s">
        <v>55</v>
      </c>
      <c r="AU92" s="57" t="s">
        <v>56</v>
      </c>
      <c r="AV92" s="57" t="s">
        <v>57</v>
      </c>
      <c r="AW92" s="57" t="s">
        <v>58</v>
      </c>
      <c r="AX92" s="57" t="s">
        <v>59</v>
      </c>
      <c r="AY92" s="57" t="s">
        <v>60</v>
      </c>
      <c r="AZ92" s="57" t="s">
        <v>61</v>
      </c>
      <c r="BA92" s="57" t="s">
        <v>62</v>
      </c>
      <c r="BB92" s="57" t="s">
        <v>63</v>
      </c>
      <c r="BC92" s="57" t="s">
        <v>64</v>
      </c>
      <c r="BD92" s="58" t="s">
        <v>65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66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SUM(AG94,AT94)</f>
        <v>0</v>
      </c>
      <c r="AO94" s="168"/>
      <c r="AP94" s="16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354.54912000000002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67</v>
      </c>
      <c r="BT94" s="71" t="s">
        <v>68</v>
      </c>
      <c r="BV94" s="71" t="s">
        <v>69</v>
      </c>
      <c r="BW94" s="71" t="s">
        <v>4</v>
      </c>
      <c r="BX94" s="71" t="s">
        <v>70</v>
      </c>
      <c r="CL94" s="71" t="s">
        <v>1</v>
      </c>
    </row>
    <row r="95" spans="1:90" s="7" customFormat="1" ht="16.5" customHeight="1">
      <c r="A95" s="72" t="s">
        <v>71</v>
      </c>
      <c r="B95" s="73"/>
      <c r="C95" s="74"/>
      <c r="D95" s="166" t="s">
        <v>13</v>
      </c>
      <c r="E95" s="166"/>
      <c r="F95" s="166"/>
      <c r="G95" s="166"/>
      <c r="H95" s="166"/>
      <c r="I95" s="75"/>
      <c r="J95" s="166" t="s">
        <v>164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'01 - Kyjov - Městský park'!J28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76" t="s">
        <v>72</v>
      </c>
      <c r="AR95" s="73"/>
      <c r="AS95" s="77">
        <v>0</v>
      </c>
      <c r="AT95" s="78">
        <f>ROUND(SUM(AV95:AW95),2)</f>
        <v>0</v>
      </c>
      <c r="AU95" s="79">
        <f>'01 - Kyjov - Městský park'!P119</f>
        <v>354.54912000000002</v>
      </c>
      <c r="AV95" s="78">
        <f>'01 - Kyjov - Městský park'!J31</f>
        <v>0</v>
      </c>
      <c r="AW95" s="78">
        <f>'01 - Kyjov - Městský park'!J32</f>
        <v>0</v>
      </c>
      <c r="AX95" s="78">
        <f>'01 - Kyjov - Městský park'!J33</f>
        <v>0</v>
      </c>
      <c r="AY95" s="78">
        <f>'01 - Kyjov - Městský park'!J34</f>
        <v>0</v>
      </c>
      <c r="AZ95" s="78">
        <f>'01 - Kyjov - Městský park'!F31</f>
        <v>0</v>
      </c>
      <c r="BA95" s="78">
        <f>'01 - Kyjov - Městský park'!F32</f>
        <v>0</v>
      </c>
      <c r="BB95" s="78">
        <f>'01 - Kyjov - Městský park'!F33</f>
        <v>0</v>
      </c>
      <c r="BC95" s="78">
        <f>'01 - Kyjov - Městský park'!F34</f>
        <v>0</v>
      </c>
      <c r="BD95" s="80">
        <f>'01 - Kyjov - Městský park'!F35</f>
        <v>0</v>
      </c>
      <c r="BT95" s="81" t="s">
        <v>73</v>
      </c>
      <c r="BU95" s="81" t="s">
        <v>74</v>
      </c>
      <c r="BV95" s="81" t="s">
        <v>69</v>
      </c>
      <c r="BW95" s="81" t="s">
        <v>4</v>
      </c>
      <c r="BX95" s="81" t="s">
        <v>70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Kyjov - Městský par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abSelected="1" topLeftCell="A117" workbookViewId="0">
      <selection activeCell="I133" sqref="I1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34.33203125" style="1" bestFit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9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76</v>
      </c>
      <c r="L4" s="17"/>
      <c r="M4" s="8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5" t="s">
        <v>164</v>
      </c>
      <c r="F7" s="188"/>
      <c r="G7" s="188"/>
      <c r="H7" s="188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20</v>
      </c>
      <c r="E12" s="26"/>
      <c r="F12" s="26"/>
      <c r="G12" s="26"/>
      <c r="H12" s="26"/>
      <c r="I12" s="23" t="s">
        <v>21</v>
      </c>
      <c r="J12" s="21" t="str">
        <f>IF('Rekapitulace stavby'!AN10="","",'Rekapitulace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IF('Rekapitulace stavby'!E11="","",'Rekapitulace stavby'!E11)</f>
        <v xml:space="preserve"> </v>
      </c>
      <c r="F13" s="26"/>
      <c r="G13" s="26"/>
      <c r="H13" s="26"/>
      <c r="I13" s="23" t="s">
        <v>22</v>
      </c>
      <c r="J13" s="21" t="str">
        <f>IF('Rekapitulace stavby'!AN11="","",'Rekapitulace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23</v>
      </c>
      <c r="E15" s="26"/>
      <c r="F15" s="26"/>
      <c r="G15" s="26"/>
      <c r="H15" s="26"/>
      <c r="I15" s="23" t="s">
        <v>21</v>
      </c>
      <c r="J15" s="21" t="str">
        <f>'Rekapitulace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4" t="str">
        <f>'Rekapitulace stavby'!E14</f>
        <v xml:space="preserve"> </v>
      </c>
      <c r="F16" s="154"/>
      <c r="G16" s="154"/>
      <c r="H16" s="154"/>
      <c r="I16" s="23" t="s">
        <v>22</v>
      </c>
      <c r="J16" s="21" t="str">
        <f>'Rekapitulace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24</v>
      </c>
      <c r="E18" s="26"/>
      <c r="F18" s="26"/>
      <c r="G18" s="26"/>
      <c r="H18" s="26"/>
      <c r="I18" s="23" t="s">
        <v>21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22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26</v>
      </c>
      <c r="E21" s="26"/>
      <c r="F21" s="26"/>
      <c r="G21" s="26"/>
      <c r="H21" s="26"/>
      <c r="I21" s="23" t="s">
        <v>21</v>
      </c>
      <c r="J21" s="21" t="str">
        <f>IF('Rekapitulace stavby'!AN19="","",'Rekapitulace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IF('Rekapitulace stavby'!E20="","",'Rekapitulace stavby'!E20)</f>
        <v xml:space="preserve"> </v>
      </c>
      <c r="F22" s="26"/>
      <c r="G22" s="26"/>
      <c r="H22" s="26"/>
      <c r="I22" s="23" t="s">
        <v>22</v>
      </c>
      <c r="J22" s="21" t="str">
        <f>IF('Rekapitulace stavby'!AN20="","",'Rekapitulace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7" t="s">
        <v>1</v>
      </c>
      <c r="F25" s="157"/>
      <c r="G25" s="157"/>
      <c r="H25" s="15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28</v>
      </c>
      <c r="E28" s="26"/>
      <c r="F28" s="26"/>
      <c r="G28" s="26"/>
      <c r="H28" s="26"/>
      <c r="I28" s="26"/>
      <c r="J28" s="65">
        <f>ROUND(J119,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30</v>
      </c>
      <c r="G30" s="26"/>
      <c r="H30" s="26"/>
      <c r="I30" s="30" t="s">
        <v>29</v>
      </c>
      <c r="J30" s="30" t="s">
        <v>31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32</v>
      </c>
      <c r="E31" s="23" t="s">
        <v>33</v>
      </c>
      <c r="F31" s="89">
        <f>ROUND((SUM(BE119:BE141)),  2)</f>
        <v>0</v>
      </c>
      <c r="G31" s="26"/>
      <c r="H31" s="26"/>
      <c r="I31" s="90">
        <v>0.21</v>
      </c>
      <c r="J31" s="89">
        <f>ROUND(((SUM(BE119:BE141))*I31),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34</v>
      </c>
      <c r="F32" s="89">
        <f>ROUND((SUM(BF119:BF141)),  2)</f>
        <v>0</v>
      </c>
      <c r="G32" s="26"/>
      <c r="H32" s="26"/>
      <c r="I32" s="90">
        <v>0.12</v>
      </c>
      <c r="J32" s="89">
        <f>ROUND(((SUM(BF119:BF141))*I32),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35</v>
      </c>
      <c r="F33" s="89">
        <f>ROUND((SUM(BG119:BG141)),  2)</f>
        <v>0</v>
      </c>
      <c r="G33" s="26"/>
      <c r="H33" s="26"/>
      <c r="I33" s="90">
        <v>0.21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89">
        <f>ROUND((SUM(BH119:BH141)),  2)</f>
        <v>0</v>
      </c>
      <c r="G34" s="26"/>
      <c r="H34" s="26"/>
      <c r="I34" s="90">
        <v>0.12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89">
        <f>ROUND((SUM(BI119:BI141)),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38</v>
      </c>
      <c r="E37" s="54"/>
      <c r="F37" s="54"/>
      <c r="G37" s="93" t="s">
        <v>39</v>
      </c>
      <c r="H37" s="94" t="s">
        <v>40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43</v>
      </c>
      <c r="E61" s="29"/>
      <c r="F61" s="97" t="s">
        <v>44</v>
      </c>
      <c r="G61" s="39" t="s">
        <v>43</v>
      </c>
      <c r="H61" s="29"/>
      <c r="I61" s="29"/>
      <c r="J61" s="98" t="s">
        <v>44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45</v>
      </c>
      <c r="E65" s="40"/>
      <c r="F65" s="40"/>
      <c r="G65" s="37" t="s">
        <v>46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43</v>
      </c>
      <c r="E76" s="29"/>
      <c r="F76" s="97" t="s">
        <v>44</v>
      </c>
      <c r="G76" s="39" t="s">
        <v>43</v>
      </c>
      <c r="H76" s="29"/>
      <c r="I76" s="29"/>
      <c r="J76" s="98" t="s">
        <v>44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5" t="str">
        <f>E7</f>
        <v>Kyjov - Městský park, 1. etapa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 xml:space="preserve"> </v>
      </c>
      <c r="G87" s="26"/>
      <c r="H87" s="26"/>
      <c r="I87" s="23" t="s">
        <v>19</v>
      </c>
      <c r="J87" s="49" t="str">
        <f>IF(J10="","",J10)</f>
        <v/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20</v>
      </c>
      <c r="D89" s="26"/>
      <c r="E89" s="26"/>
      <c r="F89" s="21" t="str">
        <f>E13</f>
        <v xml:space="preserve"> </v>
      </c>
      <c r="G89" s="26"/>
      <c r="H89" s="26"/>
      <c r="I89" s="23" t="s">
        <v>24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23</v>
      </c>
      <c r="D90" s="26"/>
      <c r="E90" s="26"/>
      <c r="F90" s="21" t="str">
        <f>IF(E16="","",E16)</f>
        <v xml:space="preserve"> </v>
      </c>
      <c r="G90" s="26"/>
      <c r="H90" s="26"/>
      <c r="I90" s="23" t="s">
        <v>26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78</v>
      </c>
      <c r="D92" s="91"/>
      <c r="E92" s="91"/>
      <c r="F92" s="91"/>
      <c r="G92" s="91"/>
      <c r="H92" s="91"/>
      <c r="I92" s="91"/>
      <c r="J92" s="100" t="s">
        <v>79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80</v>
      </c>
      <c r="D94" s="26"/>
      <c r="E94" s="26"/>
      <c r="F94" s="26"/>
      <c r="G94" s="26"/>
      <c r="H94" s="26"/>
      <c r="I94" s="26"/>
      <c r="J94" s="65">
        <f>J119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81</v>
      </c>
    </row>
    <row r="95" spans="1:47" s="9" customFormat="1" ht="24.95" customHeight="1">
      <c r="B95" s="102"/>
      <c r="D95" s="103" t="s">
        <v>82</v>
      </c>
      <c r="E95" s="104"/>
      <c r="F95" s="104"/>
      <c r="G95" s="104"/>
      <c r="H95" s="104"/>
      <c r="I95" s="104"/>
      <c r="J95" s="105">
        <f>J120</f>
        <v>0</v>
      </c>
      <c r="L95" s="102"/>
    </row>
    <row r="96" spans="1:47" s="10" customFormat="1" ht="19.899999999999999" customHeight="1">
      <c r="B96" s="106"/>
      <c r="D96" s="107" t="s">
        <v>83</v>
      </c>
      <c r="E96" s="108"/>
      <c r="F96" s="108"/>
      <c r="G96" s="108"/>
      <c r="H96" s="108"/>
      <c r="I96" s="108"/>
      <c r="J96" s="109">
        <f>J121</f>
        <v>0</v>
      </c>
      <c r="L96" s="106"/>
    </row>
    <row r="97" spans="1:31" s="10" customFormat="1" ht="19.899999999999999" customHeight="1">
      <c r="B97" s="106"/>
      <c r="D97" s="107" t="s">
        <v>84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1:31" s="10" customFormat="1" ht="19.899999999999999" customHeight="1">
      <c r="B98" s="106"/>
      <c r="D98" s="107" t="s">
        <v>85</v>
      </c>
      <c r="E98" s="108"/>
      <c r="F98" s="108"/>
      <c r="G98" s="108"/>
      <c r="H98" s="108"/>
      <c r="I98" s="108"/>
      <c r="J98" s="109">
        <f>J129</f>
        <v>0</v>
      </c>
      <c r="L98" s="106"/>
    </row>
    <row r="99" spans="1:31" s="10" customFormat="1" ht="19.899999999999999" customHeight="1">
      <c r="B99" s="106"/>
      <c r="D99" s="107" t="s">
        <v>86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1:31" s="10" customFormat="1" ht="19.899999999999999" customHeight="1">
      <c r="B100" s="106"/>
      <c r="D100" s="107" t="s">
        <v>87</v>
      </c>
      <c r="E100" s="108"/>
      <c r="F100" s="108"/>
      <c r="G100" s="108"/>
      <c r="H100" s="108"/>
      <c r="I100" s="108"/>
      <c r="J100" s="109">
        <f>J135</f>
        <v>0</v>
      </c>
      <c r="L100" s="106"/>
    </row>
    <row r="101" spans="1:31" s="10" customFormat="1" ht="19.899999999999999" customHeight="1">
      <c r="B101" s="106"/>
      <c r="D101" s="107" t="s">
        <v>88</v>
      </c>
      <c r="E101" s="108"/>
      <c r="F101" s="108"/>
      <c r="G101" s="108"/>
      <c r="H101" s="108"/>
      <c r="I101" s="108"/>
      <c r="J101" s="109">
        <f>J140</f>
        <v>0</v>
      </c>
      <c r="L101" s="106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89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5" t="str">
        <f>E7</f>
        <v>Kyjov - Městský park, 1. etapa</v>
      </c>
      <c r="F111" s="188"/>
      <c r="G111" s="188"/>
      <c r="H111" s="188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F10</f>
        <v xml:space="preserve"> </v>
      </c>
      <c r="G113" s="26"/>
      <c r="H113" s="26"/>
      <c r="I113" s="23" t="s">
        <v>19</v>
      </c>
      <c r="J113" s="49" t="str">
        <f>IF(J10="","",J10)</f>
        <v/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20</v>
      </c>
      <c r="D115" s="26"/>
      <c r="E115" s="26"/>
      <c r="F115" s="21" t="str">
        <f>E13</f>
        <v xml:space="preserve"> </v>
      </c>
      <c r="G115" s="26"/>
      <c r="H115" s="26"/>
      <c r="I115" s="23" t="s">
        <v>24</v>
      </c>
      <c r="J115" s="24" t="str">
        <f>E19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23</v>
      </c>
      <c r="D116" s="26"/>
      <c r="E116" s="26"/>
      <c r="F116" s="21" t="str">
        <f>IF(E16="","",E16)</f>
        <v xml:space="preserve"> </v>
      </c>
      <c r="G116" s="26"/>
      <c r="H116" s="26"/>
      <c r="I116" s="23" t="s">
        <v>26</v>
      </c>
      <c r="J116" s="24" t="str">
        <f>E22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0"/>
      <c r="B118" s="111"/>
      <c r="C118" s="112" t="s">
        <v>90</v>
      </c>
      <c r="D118" s="113" t="s">
        <v>53</v>
      </c>
      <c r="E118" s="113" t="s">
        <v>49</v>
      </c>
      <c r="F118" s="113" t="s">
        <v>50</v>
      </c>
      <c r="G118" s="113" t="s">
        <v>91</v>
      </c>
      <c r="H118" s="113" t="s">
        <v>92</v>
      </c>
      <c r="I118" s="113" t="s">
        <v>93</v>
      </c>
      <c r="J118" s="114" t="s">
        <v>79</v>
      </c>
      <c r="K118" s="115" t="s">
        <v>94</v>
      </c>
      <c r="L118" s="116"/>
      <c r="M118" s="56" t="s">
        <v>1</v>
      </c>
      <c r="N118" s="57" t="s">
        <v>32</v>
      </c>
      <c r="O118" s="57" t="s">
        <v>95</v>
      </c>
      <c r="P118" s="57" t="s">
        <v>96</v>
      </c>
      <c r="Q118" s="57" t="s">
        <v>97</v>
      </c>
      <c r="R118" s="57" t="s">
        <v>98</v>
      </c>
      <c r="S118" s="57" t="s">
        <v>99</v>
      </c>
      <c r="T118" s="58" t="s">
        <v>100</v>
      </c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</row>
    <row r="119" spans="1:65" s="2" customFormat="1" ht="22.9" customHeight="1">
      <c r="A119" s="26"/>
      <c r="B119" s="27"/>
      <c r="C119" s="63" t="s">
        <v>101</v>
      </c>
      <c r="D119" s="26"/>
      <c r="E119" s="26"/>
      <c r="F119" s="26"/>
      <c r="G119" s="26"/>
      <c r="H119" s="26"/>
      <c r="I119" s="26"/>
      <c r="J119" s="117">
        <f>BK119</f>
        <v>0</v>
      </c>
      <c r="K119" s="26"/>
      <c r="L119" s="27"/>
      <c r="M119" s="59"/>
      <c r="N119" s="50"/>
      <c r="O119" s="60"/>
      <c r="P119" s="118">
        <f>P120</f>
        <v>354.54912000000002</v>
      </c>
      <c r="Q119" s="60"/>
      <c r="R119" s="118">
        <f>R120</f>
        <v>86.397299999999987</v>
      </c>
      <c r="S119" s="60"/>
      <c r="T119" s="119">
        <f>T120</f>
        <v>148.82399999999998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67</v>
      </c>
      <c r="AU119" s="14" t="s">
        <v>81</v>
      </c>
      <c r="BK119" s="120">
        <f>BK120</f>
        <v>0</v>
      </c>
    </row>
    <row r="120" spans="1:65" s="12" customFormat="1" ht="25.9" customHeight="1">
      <c r="B120" s="121"/>
      <c r="D120" s="122" t="s">
        <v>67</v>
      </c>
      <c r="E120" s="123" t="s">
        <v>102</v>
      </c>
      <c r="F120" s="123" t="s">
        <v>103</v>
      </c>
      <c r="J120" s="124">
        <f>BK120</f>
        <v>0</v>
      </c>
      <c r="L120" s="121"/>
      <c r="M120" s="125"/>
      <c r="N120" s="126"/>
      <c r="O120" s="126"/>
      <c r="P120" s="127">
        <f>P121+P123+P129+P133+P135+P140</f>
        <v>354.54912000000002</v>
      </c>
      <c r="Q120" s="126"/>
      <c r="R120" s="127">
        <f>R121+R123+R129+R133+R135+R140</f>
        <v>86.397299999999987</v>
      </c>
      <c r="S120" s="126"/>
      <c r="T120" s="128">
        <f>T121+T123+T129+T133+T135+T140</f>
        <v>148.82399999999998</v>
      </c>
      <c r="AR120" s="122" t="s">
        <v>73</v>
      </c>
      <c r="AT120" s="129" t="s">
        <v>67</v>
      </c>
      <c r="AU120" s="129" t="s">
        <v>68</v>
      </c>
      <c r="AY120" s="122" t="s">
        <v>104</v>
      </c>
      <c r="BK120" s="130">
        <f>BK121+BK123+BK129+BK133+BK135+BK140</f>
        <v>0</v>
      </c>
    </row>
    <row r="121" spans="1:65" s="12" customFormat="1" ht="22.9" customHeight="1">
      <c r="B121" s="121"/>
      <c r="D121" s="122" t="s">
        <v>67</v>
      </c>
      <c r="E121" s="131" t="s">
        <v>73</v>
      </c>
      <c r="F121" s="131" t="s">
        <v>105</v>
      </c>
      <c r="J121" s="132">
        <f>BK121</f>
        <v>0</v>
      </c>
      <c r="L121" s="121"/>
      <c r="M121" s="125"/>
      <c r="N121" s="126"/>
      <c r="O121" s="126"/>
      <c r="P121" s="127">
        <f>SUM(P122:P122)</f>
        <v>34.019999999999996</v>
      </c>
      <c r="Q121" s="126"/>
      <c r="R121" s="127">
        <f>SUM(R122:R122)</f>
        <v>1.5120000000000001E-2</v>
      </c>
      <c r="S121" s="126"/>
      <c r="T121" s="128">
        <f>SUM(T122:T122)</f>
        <v>139.10399999999998</v>
      </c>
      <c r="AR121" s="122" t="s">
        <v>73</v>
      </c>
      <c r="AT121" s="129" t="s">
        <v>67</v>
      </c>
      <c r="AU121" s="129" t="s">
        <v>73</v>
      </c>
      <c r="AY121" s="122" t="s">
        <v>104</v>
      </c>
      <c r="BK121" s="130">
        <f>SUM(BK122:BK122)</f>
        <v>0</v>
      </c>
    </row>
    <row r="122" spans="1:65" s="2" customFormat="1" ht="18" customHeight="1">
      <c r="A122" s="26"/>
      <c r="B122" s="133"/>
      <c r="C122" s="134" t="s">
        <v>73</v>
      </c>
      <c r="D122" s="134" t="s">
        <v>106</v>
      </c>
      <c r="E122" s="135" t="s">
        <v>163</v>
      </c>
      <c r="F122" s="136" t="s">
        <v>158</v>
      </c>
      <c r="G122" s="137" t="s">
        <v>107</v>
      </c>
      <c r="H122" s="138">
        <v>756</v>
      </c>
      <c r="I122" s="139"/>
      <c r="J122" s="139">
        <f>ROUND(I122*H122,2)</f>
        <v>0</v>
      </c>
      <c r="K122" s="140"/>
      <c r="L122" s="27"/>
      <c r="M122" s="141" t="s">
        <v>1</v>
      </c>
      <c r="N122" s="142" t="s">
        <v>33</v>
      </c>
      <c r="O122" s="143">
        <v>4.4999999999999998E-2</v>
      </c>
      <c r="P122" s="143">
        <f>O122*H122</f>
        <v>34.019999999999996</v>
      </c>
      <c r="Q122" s="143">
        <v>2.0000000000000002E-5</v>
      </c>
      <c r="R122" s="143">
        <f>Q122*H122</f>
        <v>1.5120000000000001E-2</v>
      </c>
      <c r="S122" s="143">
        <v>0.184</v>
      </c>
      <c r="T122" s="144">
        <f>S122*H122</f>
        <v>139.10399999999998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108</v>
      </c>
      <c r="AT122" s="145" t="s">
        <v>106</v>
      </c>
      <c r="AU122" s="145" t="s">
        <v>75</v>
      </c>
      <c r="AY122" s="14" t="s">
        <v>104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4" t="s">
        <v>73</v>
      </c>
      <c r="BK122" s="146">
        <f>ROUND(I122*H122,2)</f>
        <v>0</v>
      </c>
      <c r="BL122" s="14" t="s">
        <v>108</v>
      </c>
      <c r="BM122" s="145" t="s">
        <v>109</v>
      </c>
    </row>
    <row r="123" spans="1:65" s="12" customFormat="1" ht="18" customHeight="1">
      <c r="B123" s="121"/>
      <c r="D123" s="122" t="s">
        <v>67</v>
      </c>
      <c r="E123" s="131" t="s">
        <v>111</v>
      </c>
      <c r="F123" s="131" t="s">
        <v>112</v>
      </c>
      <c r="J123" s="132">
        <f>BK123</f>
        <v>0</v>
      </c>
      <c r="L123" s="121"/>
      <c r="M123" s="125"/>
      <c r="N123" s="126"/>
      <c r="O123" s="126"/>
      <c r="P123" s="127">
        <f>SUM(P124:P128)</f>
        <v>24.343199999999996</v>
      </c>
      <c r="Q123" s="126"/>
      <c r="R123" s="127">
        <f>SUM(R124:R128)</f>
        <v>0</v>
      </c>
      <c r="S123" s="126"/>
      <c r="T123" s="128">
        <f>SUM(T124:T128)</f>
        <v>0</v>
      </c>
      <c r="AR123" s="122" t="s">
        <v>73</v>
      </c>
      <c r="AT123" s="129" t="s">
        <v>67</v>
      </c>
      <c r="AU123" s="129" t="s">
        <v>73</v>
      </c>
      <c r="AY123" s="122" t="s">
        <v>104</v>
      </c>
      <c r="BK123" s="130">
        <f>SUM(BK124:BK128)</f>
        <v>0</v>
      </c>
    </row>
    <row r="124" spans="1:65" s="2" customFormat="1" ht="18" customHeight="1">
      <c r="A124" s="26"/>
      <c r="B124" s="133"/>
      <c r="C124" s="134" t="s">
        <v>75</v>
      </c>
      <c r="D124" s="134" t="s">
        <v>106</v>
      </c>
      <c r="E124" s="135" t="s">
        <v>113</v>
      </c>
      <c r="F124" s="136" t="s">
        <v>114</v>
      </c>
      <c r="G124" s="137" t="s">
        <v>115</v>
      </c>
      <c r="H124" s="138">
        <v>139.10399999999998</v>
      </c>
      <c r="I124" s="139"/>
      <c r="J124" s="139">
        <f>ROUND(I124*H124,2)</f>
        <v>0</v>
      </c>
      <c r="K124" s="140"/>
      <c r="L124" s="27"/>
      <c r="M124" s="141" t="s">
        <v>1</v>
      </c>
      <c r="N124" s="142" t="s">
        <v>33</v>
      </c>
      <c r="O124" s="143">
        <v>0.08</v>
      </c>
      <c r="P124" s="143">
        <f>O124*H124</f>
        <v>11.128319999999999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108</v>
      </c>
      <c r="AT124" s="145" t="s">
        <v>106</v>
      </c>
      <c r="AU124" s="145" t="s">
        <v>75</v>
      </c>
      <c r="AY124" s="14" t="s">
        <v>104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4" t="s">
        <v>73</v>
      </c>
      <c r="BK124" s="146">
        <f>ROUND(I124*H124,2)</f>
        <v>0</v>
      </c>
      <c r="BL124" s="14" t="s">
        <v>108</v>
      </c>
      <c r="BM124" s="145" t="s">
        <v>116</v>
      </c>
    </row>
    <row r="125" spans="1:65" s="2" customFormat="1" ht="18" customHeight="1">
      <c r="A125" s="26"/>
      <c r="B125" s="27"/>
      <c r="C125" s="26"/>
      <c r="D125" s="147" t="s">
        <v>110</v>
      </c>
      <c r="E125" s="26"/>
      <c r="F125" s="150" t="s">
        <v>117</v>
      </c>
      <c r="G125" s="26"/>
      <c r="H125" s="26"/>
      <c r="I125" s="26"/>
      <c r="J125" s="26"/>
      <c r="K125" s="26"/>
      <c r="L125" s="27"/>
      <c r="M125" s="148"/>
      <c r="N125" s="149"/>
      <c r="O125" s="52"/>
      <c r="P125" s="52"/>
      <c r="Q125" s="52"/>
      <c r="R125" s="52"/>
      <c r="S125" s="52"/>
      <c r="T125" s="53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110</v>
      </c>
      <c r="AU125" s="14" t="s">
        <v>75</v>
      </c>
    </row>
    <row r="126" spans="1:65" s="2" customFormat="1" ht="18" customHeight="1">
      <c r="A126" s="26"/>
      <c r="B126" s="133"/>
      <c r="C126" s="134" t="s">
        <v>118</v>
      </c>
      <c r="D126" s="134" t="s">
        <v>106</v>
      </c>
      <c r="E126" s="135" t="s">
        <v>119</v>
      </c>
      <c r="F126" s="136" t="s">
        <v>120</v>
      </c>
      <c r="G126" s="137" t="s">
        <v>115</v>
      </c>
      <c r="H126" s="138">
        <v>2642.9759999999997</v>
      </c>
      <c r="I126" s="139"/>
      <c r="J126" s="139">
        <f>ROUND(I126*H126,2)</f>
        <v>0</v>
      </c>
      <c r="K126" s="140"/>
      <c r="L126" s="27"/>
      <c r="M126" s="141" t="s">
        <v>1</v>
      </c>
      <c r="N126" s="142" t="s">
        <v>33</v>
      </c>
      <c r="O126" s="143">
        <v>5.0000000000000001E-3</v>
      </c>
      <c r="P126" s="143">
        <f>O126*H126</f>
        <v>13.214879999999999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108</v>
      </c>
      <c r="AT126" s="145" t="s">
        <v>106</v>
      </c>
      <c r="AU126" s="145" t="s">
        <v>75</v>
      </c>
      <c r="AY126" s="14" t="s">
        <v>104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4" t="s">
        <v>73</v>
      </c>
      <c r="BK126" s="146">
        <f>ROUND(I126*H126,2)</f>
        <v>0</v>
      </c>
      <c r="BL126" s="14" t="s">
        <v>108</v>
      </c>
      <c r="BM126" s="145" t="s">
        <v>121</v>
      </c>
    </row>
    <row r="127" spans="1:65" s="2" customFormat="1" ht="18" customHeight="1">
      <c r="A127" s="26"/>
      <c r="B127" s="27"/>
      <c r="C127" s="26"/>
      <c r="D127" s="147" t="s">
        <v>110</v>
      </c>
      <c r="E127" s="26"/>
      <c r="F127" s="150" t="s">
        <v>122</v>
      </c>
      <c r="G127" s="26"/>
      <c r="H127" s="26"/>
      <c r="I127" s="26"/>
      <c r="J127" s="26"/>
      <c r="K127" s="26"/>
      <c r="L127" s="27"/>
      <c r="M127" s="148"/>
      <c r="N127" s="149"/>
      <c r="O127" s="52"/>
      <c r="P127" s="52"/>
      <c r="Q127" s="52"/>
      <c r="R127" s="52"/>
      <c r="S127" s="52"/>
      <c r="T127" s="53"/>
      <c r="U127" s="26"/>
      <c r="V127" s="26"/>
      <c r="W127" s="146"/>
      <c r="X127" s="26"/>
      <c r="Y127" s="26"/>
      <c r="Z127" s="26"/>
      <c r="AA127" s="26"/>
      <c r="AB127" s="26"/>
      <c r="AC127" s="26"/>
      <c r="AD127" s="26"/>
      <c r="AE127" s="26"/>
      <c r="AT127" s="14" t="s">
        <v>110</v>
      </c>
      <c r="AU127" s="14" t="s">
        <v>75</v>
      </c>
    </row>
    <row r="128" spans="1:65" s="2" customFormat="1" ht="18" customHeight="1">
      <c r="A128" s="26"/>
      <c r="B128" s="133"/>
      <c r="C128" s="134" t="s">
        <v>108</v>
      </c>
      <c r="D128" s="134" t="s">
        <v>106</v>
      </c>
      <c r="E128" s="135" t="s">
        <v>123</v>
      </c>
      <c r="F128" s="151" t="s">
        <v>159</v>
      </c>
      <c r="G128" s="137" t="s">
        <v>115</v>
      </c>
      <c r="H128" s="138">
        <v>139.10399999999998</v>
      </c>
      <c r="I128" s="139"/>
      <c r="J128" s="139">
        <f>ROUND(I128*H128,2)</f>
        <v>0</v>
      </c>
      <c r="K128" s="140"/>
      <c r="L128" s="27"/>
      <c r="M128" s="141" t="s">
        <v>1</v>
      </c>
      <c r="N128" s="142" t="s">
        <v>33</v>
      </c>
      <c r="O128" s="143">
        <v>0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108</v>
      </c>
      <c r="AT128" s="145" t="s">
        <v>106</v>
      </c>
      <c r="AU128" s="145" t="s">
        <v>75</v>
      </c>
      <c r="AY128" s="14" t="s">
        <v>104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4" t="s">
        <v>73</v>
      </c>
      <c r="BK128" s="146">
        <f>ROUND(I128*H128,2)</f>
        <v>0</v>
      </c>
      <c r="BL128" s="14" t="s">
        <v>108</v>
      </c>
      <c r="BM128" s="145" t="s">
        <v>124</v>
      </c>
    </row>
    <row r="129" spans="1:65" s="12" customFormat="1" ht="18" customHeight="1">
      <c r="B129" s="121"/>
      <c r="D129" s="122" t="s">
        <v>67</v>
      </c>
      <c r="E129" s="131" t="s">
        <v>125</v>
      </c>
      <c r="F129" s="131" t="s">
        <v>126</v>
      </c>
      <c r="J129" s="132">
        <f>BK129</f>
        <v>0</v>
      </c>
      <c r="L129" s="121"/>
      <c r="M129" s="125"/>
      <c r="N129" s="126"/>
      <c r="O129" s="126"/>
      <c r="P129" s="127">
        <f>SUM(P130:P132)</f>
        <v>117.18</v>
      </c>
      <c r="Q129" s="126"/>
      <c r="R129" s="127">
        <f>SUM(R130:R132)</f>
        <v>78.881039999999999</v>
      </c>
      <c r="S129" s="126"/>
      <c r="T129" s="128">
        <f>SUM(T130:T132)</f>
        <v>0</v>
      </c>
      <c r="AR129" s="122" t="s">
        <v>73</v>
      </c>
      <c r="AT129" s="129" t="s">
        <v>67</v>
      </c>
      <c r="AU129" s="129" t="s">
        <v>73</v>
      </c>
      <c r="AY129" s="122" t="s">
        <v>104</v>
      </c>
      <c r="BK129" s="130">
        <f>SUM(BK130:BK132)</f>
        <v>0</v>
      </c>
    </row>
    <row r="130" spans="1:65" s="2" customFormat="1" ht="18" customHeight="1">
      <c r="A130" s="26"/>
      <c r="B130" s="133"/>
      <c r="C130" s="134" t="s">
        <v>125</v>
      </c>
      <c r="D130" s="134" t="s">
        <v>106</v>
      </c>
      <c r="E130" s="135" t="s">
        <v>162</v>
      </c>
      <c r="F130" s="136" t="s">
        <v>127</v>
      </c>
      <c r="G130" s="137" t="s">
        <v>107</v>
      </c>
      <c r="H130" s="138">
        <v>756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33</v>
      </c>
      <c r="O130" s="143">
        <v>0.08</v>
      </c>
      <c r="P130" s="143">
        <f>O130*H130</f>
        <v>60.480000000000004</v>
      </c>
      <c r="Q130" s="143">
        <v>0.10434</v>
      </c>
      <c r="R130" s="143">
        <f>Q130*H130</f>
        <v>78.881039999999999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108</v>
      </c>
      <c r="AT130" s="145" t="s">
        <v>106</v>
      </c>
      <c r="AU130" s="145" t="s">
        <v>75</v>
      </c>
      <c r="AY130" s="14" t="s">
        <v>104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4" t="s">
        <v>73</v>
      </c>
      <c r="BK130" s="146">
        <f>ROUND(I130*H130,2)</f>
        <v>0</v>
      </c>
      <c r="BL130" s="14" t="s">
        <v>108</v>
      </c>
      <c r="BM130" s="145" t="s">
        <v>128</v>
      </c>
    </row>
    <row r="131" spans="1:65" s="2" customFormat="1" ht="18" customHeight="1">
      <c r="A131" s="26"/>
      <c r="B131" s="133"/>
      <c r="C131" s="134" t="s">
        <v>129</v>
      </c>
      <c r="D131" s="134" t="s">
        <v>106</v>
      </c>
      <c r="E131" s="135" t="s">
        <v>130</v>
      </c>
      <c r="F131" s="136" t="s">
        <v>131</v>
      </c>
      <c r="G131" s="137" t="s">
        <v>107</v>
      </c>
      <c r="H131" s="138">
        <v>1512</v>
      </c>
      <c r="I131" s="139"/>
      <c r="J131" s="139">
        <f>ROUND(I131*H131,2)</f>
        <v>0</v>
      </c>
      <c r="K131" s="140"/>
      <c r="L131" s="27"/>
      <c r="M131" s="141" t="s">
        <v>1</v>
      </c>
      <c r="N131" s="142" t="s">
        <v>33</v>
      </c>
      <c r="O131" s="143">
        <v>2E-3</v>
      </c>
      <c r="P131" s="143">
        <f>O131*H131</f>
        <v>3.024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108</v>
      </c>
      <c r="AT131" s="145" t="s">
        <v>106</v>
      </c>
      <c r="AU131" s="145" t="s">
        <v>75</v>
      </c>
      <c r="AY131" s="14" t="s">
        <v>104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4" t="s">
        <v>73</v>
      </c>
      <c r="BK131" s="146">
        <f>ROUND(I131*H131,2)</f>
        <v>0</v>
      </c>
      <c r="BL131" s="14" t="s">
        <v>108</v>
      </c>
      <c r="BM131" s="145" t="s">
        <v>132</v>
      </c>
    </row>
    <row r="132" spans="1:65" s="2" customFormat="1" ht="18" customHeight="1">
      <c r="A132" s="26"/>
      <c r="B132" s="133"/>
      <c r="C132" s="134" t="s">
        <v>133</v>
      </c>
      <c r="D132" s="134" t="s">
        <v>106</v>
      </c>
      <c r="E132" s="135" t="s">
        <v>161</v>
      </c>
      <c r="F132" s="136" t="s">
        <v>134</v>
      </c>
      <c r="G132" s="137" t="s">
        <v>107</v>
      </c>
      <c r="H132" s="138">
        <v>756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33</v>
      </c>
      <c r="O132" s="143">
        <v>7.0999999999999994E-2</v>
      </c>
      <c r="P132" s="143">
        <f>O132*H132</f>
        <v>53.675999999999995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108</v>
      </c>
      <c r="AT132" s="145" t="s">
        <v>106</v>
      </c>
      <c r="AU132" s="145" t="s">
        <v>75</v>
      </c>
      <c r="AY132" s="14" t="s">
        <v>104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4" t="s">
        <v>73</v>
      </c>
      <c r="BK132" s="146">
        <f>ROUND(I132*H132,2)</f>
        <v>0</v>
      </c>
      <c r="BL132" s="14" t="s">
        <v>108</v>
      </c>
      <c r="BM132" s="145" t="s">
        <v>135</v>
      </c>
    </row>
    <row r="133" spans="1:65" s="12" customFormat="1" ht="18" customHeight="1">
      <c r="B133" s="121"/>
      <c r="D133" s="122" t="s">
        <v>67</v>
      </c>
      <c r="E133" s="131" t="s">
        <v>136</v>
      </c>
      <c r="F133" s="152" t="s">
        <v>137</v>
      </c>
      <c r="J133" s="132">
        <f>BK133</f>
        <v>0</v>
      </c>
      <c r="L133" s="121"/>
      <c r="M133" s="125"/>
      <c r="N133" s="126"/>
      <c r="O133" s="126"/>
      <c r="P133" s="127">
        <f>SUM(P134:P134)</f>
        <v>13.419</v>
      </c>
      <c r="Q133" s="126"/>
      <c r="R133" s="127">
        <f>SUM(R134:R134)</f>
        <v>2.15544</v>
      </c>
      <c r="S133" s="126"/>
      <c r="T133" s="128">
        <f>SUM(T134:T134)</f>
        <v>2.16</v>
      </c>
      <c r="W133" s="153"/>
      <c r="AR133" s="122" t="s">
        <v>73</v>
      </c>
      <c r="AT133" s="129" t="s">
        <v>67</v>
      </c>
      <c r="AU133" s="129" t="s">
        <v>73</v>
      </c>
      <c r="AY133" s="122" t="s">
        <v>104</v>
      </c>
      <c r="BK133" s="130">
        <f>SUM(BK134:BK134)</f>
        <v>0</v>
      </c>
    </row>
    <row r="134" spans="1:65" s="2" customFormat="1" ht="18" customHeight="1">
      <c r="A134" s="26"/>
      <c r="B134" s="133"/>
      <c r="C134" s="134" t="s">
        <v>136</v>
      </c>
      <c r="D134" s="134" t="s">
        <v>106</v>
      </c>
      <c r="E134" s="135" t="s">
        <v>138</v>
      </c>
      <c r="F134" s="136" t="s">
        <v>139</v>
      </c>
      <c r="G134" s="137" t="s">
        <v>140</v>
      </c>
      <c r="H134" s="138">
        <v>3</v>
      </c>
      <c r="I134" s="139"/>
      <c r="J134" s="139">
        <f>ROUND(I134*H134,2)</f>
        <v>0</v>
      </c>
      <c r="K134" s="140"/>
      <c r="L134" s="27"/>
      <c r="M134" s="141" t="s">
        <v>1</v>
      </c>
      <c r="N134" s="142" t="s">
        <v>33</v>
      </c>
      <c r="O134" s="143">
        <v>4.4729999999999999</v>
      </c>
      <c r="P134" s="143">
        <f>O134*H134</f>
        <v>13.419</v>
      </c>
      <c r="Q134" s="143">
        <v>0.71848000000000001</v>
      </c>
      <c r="R134" s="143">
        <f>Q134*H134</f>
        <v>2.15544</v>
      </c>
      <c r="S134" s="143">
        <v>0.72</v>
      </c>
      <c r="T134" s="144">
        <f>S134*H134</f>
        <v>2.16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108</v>
      </c>
      <c r="AT134" s="145" t="s">
        <v>106</v>
      </c>
      <c r="AU134" s="145" t="s">
        <v>75</v>
      </c>
      <c r="AY134" s="14" t="s">
        <v>104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4" t="s">
        <v>73</v>
      </c>
      <c r="BK134" s="146">
        <f>ROUND(I134*H134,2)</f>
        <v>0</v>
      </c>
      <c r="BL134" s="14" t="s">
        <v>108</v>
      </c>
      <c r="BM134" s="145" t="s">
        <v>141</v>
      </c>
    </row>
    <row r="135" spans="1:65" s="12" customFormat="1" ht="18" customHeight="1">
      <c r="B135" s="121"/>
      <c r="D135" s="122" t="s">
        <v>67</v>
      </c>
      <c r="E135" s="131" t="s">
        <v>142</v>
      </c>
      <c r="F135" s="131" t="s">
        <v>143</v>
      </c>
      <c r="J135" s="132">
        <f>BK135</f>
        <v>0</v>
      </c>
      <c r="L135" s="121"/>
      <c r="M135" s="125"/>
      <c r="N135" s="126"/>
      <c r="O135" s="126"/>
      <c r="P135" s="127">
        <f>SUM(P136:P139)</f>
        <v>19.878</v>
      </c>
      <c r="Q135" s="126"/>
      <c r="R135" s="127">
        <f>SUM(R136:R139)</f>
        <v>5.3456999999999999</v>
      </c>
      <c r="S135" s="126"/>
      <c r="T135" s="128">
        <f>SUM(T136:T139)</f>
        <v>7.5600000000000005</v>
      </c>
      <c r="AR135" s="122" t="s">
        <v>73</v>
      </c>
      <c r="AT135" s="129" t="s">
        <v>67</v>
      </c>
      <c r="AU135" s="129" t="s">
        <v>73</v>
      </c>
      <c r="AY135" s="122" t="s">
        <v>104</v>
      </c>
      <c r="BK135" s="130">
        <f>SUM(BK136:BK139)</f>
        <v>0</v>
      </c>
    </row>
    <row r="136" spans="1:65" s="2" customFormat="1" ht="18" customHeight="1">
      <c r="A136" s="26"/>
      <c r="B136" s="133"/>
      <c r="C136" s="134">
        <v>9</v>
      </c>
      <c r="D136" s="134" t="s">
        <v>106</v>
      </c>
      <c r="E136" s="135" t="s">
        <v>144</v>
      </c>
      <c r="F136" s="136" t="s">
        <v>145</v>
      </c>
      <c r="G136" s="137" t="s">
        <v>140</v>
      </c>
      <c r="H136" s="138">
        <v>35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33</v>
      </c>
      <c r="O136" s="143">
        <v>0.23400000000000001</v>
      </c>
      <c r="P136" s="143">
        <f>O136*H136</f>
        <v>8.1900000000000013</v>
      </c>
      <c r="Q136" s="143">
        <v>0.15256</v>
      </c>
      <c r="R136" s="143">
        <f>Q136*H136</f>
        <v>5.3395999999999999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108</v>
      </c>
      <c r="AT136" s="145" t="s">
        <v>106</v>
      </c>
      <c r="AU136" s="145" t="s">
        <v>75</v>
      </c>
      <c r="AY136" s="14" t="s">
        <v>104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4" t="s">
        <v>73</v>
      </c>
      <c r="BK136" s="146">
        <f>ROUND(I136*H136,2)</f>
        <v>0</v>
      </c>
      <c r="BL136" s="14" t="s">
        <v>108</v>
      </c>
      <c r="BM136" s="145" t="s">
        <v>146</v>
      </c>
    </row>
    <row r="137" spans="1:65" s="2" customFormat="1" ht="18" customHeight="1">
      <c r="A137" s="26"/>
      <c r="B137" s="27"/>
      <c r="C137" s="26"/>
      <c r="D137" s="147" t="s">
        <v>110</v>
      </c>
      <c r="E137" s="26"/>
      <c r="F137" s="150" t="s">
        <v>147</v>
      </c>
      <c r="G137" s="26"/>
      <c r="H137" s="26"/>
      <c r="I137" s="26"/>
      <c r="J137" s="26"/>
      <c r="K137" s="26"/>
      <c r="L137" s="27"/>
      <c r="M137" s="148"/>
      <c r="N137" s="149"/>
      <c r="O137" s="52"/>
      <c r="P137" s="52"/>
      <c r="Q137" s="52"/>
      <c r="R137" s="52"/>
      <c r="S137" s="52"/>
      <c r="T137" s="53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110</v>
      </c>
      <c r="AU137" s="14" t="s">
        <v>75</v>
      </c>
    </row>
    <row r="138" spans="1:65" s="2" customFormat="1" ht="18" customHeight="1">
      <c r="A138" s="26"/>
      <c r="B138" s="133"/>
      <c r="C138" s="134">
        <v>10</v>
      </c>
      <c r="D138" s="134" t="s">
        <v>106</v>
      </c>
      <c r="E138" s="135" t="s">
        <v>148</v>
      </c>
      <c r="F138" s="151" t="s">
        <v>160</v>
      </c>
      <c r="G138" s="137" t="s">
        <v>140</v>
      </c>
      <c r="H138" s="138">
        <v>10</v>
      </c>
      <c r="I138" s="139"/>
      <c r="J138" s="139">
        <f>ROUND(I138*H138,2)</f>
        <v>0</v>
      </c>
      <c r="K138" s="140"/>
      <c r="L138" s="27"/>
      <c r="M138" s="141" t="s">
        <v>1</v>
      </c>
      <c r="N138" s="142" t="s">
        <v>33</v>
      </c>
      <c r="O138" s="143">
        <v>0.186</v>
      </c>
      <c r="P138" s="143">
        <f>O138*H138</f>
        <v>1.8599999999999999</v>
      </c>
      <c r="Q138" s="143">
        <v>6.0999999999999997E-4</v>
      </c>
      <c r="R138" s="143">
        <f>Q138*H138</f>
        <v>6.0999999999999995E-3</v>
      </c>
      <c r="S138" s="143">
        <v>0</v>
      </c>
      <c r="T138" s="14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108</v>
      </c>
      <c r="AT138" s="145" t="s">
        <v>106</v>
      </c>
      <c r="AU138" s="145" t="s">
        <v>75</v>
      </c>
      <c r="AY138" s="14" t="s">
        <v>104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4" t="s">
        <v>73</v>
      </c>
      <c r="BK138" s="146">
        <f>ROUND(I138*H138,2)</f>
        <v>0</v>
      </c>
      <c r="BL138" s="14" t="s">
        <v>108</v>
      </c>
      <c r="BM138" s="145" t="s">
        <v>149</v>
      </c>
    </row>
    <row r="139" spans="1:65" s="2" customFormat="1" ht="18" customHeight="1">
      <c r="A139" s="26"/>
      <c r="B139" s="133"/>
      <c r="C139" s="134">
        <v>11</v>
      </c>
      <c r="D139" s="134" t="s">
        <v>106</v>
      </c>
      <c r="E139" s="135" t="s">
        <v>150</v>
      </c>
      <c r="F139" s="136" t="s">
        <v>151</v>
      </c>
      <c r="G139" s="137" t="s">
        <v>107</v>
      </c>
      <c r="H139" s="138">
        <v>756</v>
      </c>
      <c r="I139" s="139"/>
      <c r="J139" s="139">
        <f>ROUND(I139*H139,2)</f>
        <v>0</v>
      </c>
      <c r="K139" s="140"/>
      <c r="L139" s="27"/>
      <c r="M139" s="141" t="s">
        <v>1</v>
      </c>
      <c r="N139" s="142" t="s">
        <v>33</v>
      </c>
      <c r="O139" s="143">
        <v>1.2999999999999999E-2</v>
      </c>
      <c r="P139" s="143">
        <f>O139*H139</f>
        <v>9.8279999999999994</v>
      </c>
      <c r="Q139" s="143">
        <v>0</v>
      </c>
      <c r="R139" s="143">
        <f>Q139*H139</f>
        <v>0</v>
      </c>
      <c r="S139" s="143">
        <v>0.01</v>
      </c>
      <c r="T139" s="144">
        <f>S139*H139</f>
        <v>7.5600000000000005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108</v>
      </c>
      <c r="AT139" s="145" t="s">
        <v>106</v>
      </c>
      <c r="AU139" s="145" t="s">
        <v>75</v>
      </c>
      <c r="AY139" s="14" t="s">
        <v>104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4" t="s">
        <v>73</v>
      </c>
      <c r="BK139" s="146">
        <f>ROUND(I139*H139,2)</f>
        <v>0</v>
      </c>
      <c r="BL139" s="14" t="s">
        <v>108</v>
      </c>
      <c r="BM139" s="145" t="s">
        <v>152</v>
      </c>
    </row>
    <row r="140" spans="1:65" s="12" customFormat="1" ht="18" customHeight="1">
      <c r="B140" s="121"/>
      <c r="D140" s="122" t="s">
        <v>67</v>
      </c>
      <c r="E140" s="131" t="s">
        <v>153</v>
      </c>
      <c r="F140" s="131" t="s">
        <v>154</v>
      </c>
      <c r="J140" s="132">
        <f>BK140</f>
        <v>0</v>
      </c>
      <c r="L140" s="121"/>
      <c r="M140" s="125"/>
      <c r="N140" s="126"/>
      <c r="O140" s="126"/>
      <c r="P140" s="127">
        <f>SUM(P141:P141)</f>
        <v>145.70891999999998</v>
      </c>
      <c r="Q140" s="126"/>
      <c r="R140" s="127">
        <f>SUM(R141:R141)</f>
        <v>0</v>
      </c>
      <c r="S140" s="126"/>
      <c r="T140" s="128">
        <f>SUM(T141:T141)</f>
        <v>0</v>
      </c>
      <c r="AR140" s="122" t="s">
        <v>73</v>
      </c>
      <c r="AT140" s="129" t="s">
        <v>67</v>
      </c>
      <c r="AU140" s="129" t="s">
        <v>73</v>
      </c>
      <c r="AY140" s="122" t="s">
        <v>104</v>
      </c>
      <c r="BK140" s="130">
        <f>SUM(BK141:BK141)</f>
        <v>0</v>
      </c>
    </row>
    <row r="141" spans="1:65" s="2" customFormat="1" ht="18" customHeight="1">
      <c r="A141" s="26"/>
      <c r="B141" s="133"/>
      <c r="C141" s="134">
        <v>12</v>
      </c>
      <c r="D141" s="134" t="s">
        <v>106</v>
      </c>
      <c r="E141" s="135" t="s">
        <v>155</v>
      </c>
      <c r="F141" s="136" t="s">
        <v>156</v>
      </c>
      <c r="G141" s="137" t="s">
        <v>115</v>
      </c>
      <c r="H141" s="138">
        <v>144.98399999999998</v>
      </c>
      <c r="I141" s="139"/>
      <c r="J141" s="139">
        <f>ROUND(I141*H141,2)</f>
        <v>0</v>
      </c>
      <c r="K141" s="140"/>
      <c r="L141" s="27"/>
      <c r="M141" s="141" t="s">
        <v>1</v>
      </c>
      <c r="N141" s="142" t="s">
        <v>33</v>
      </c>
      <c r="O141" s="143">
        <v>1.0049999999999999</v>
      </c>
      <c r="P141" s="143">
        <f>O141*H141</f>
        <v>145.70891999999998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108</v>
      </c>
      <c r="AT141" s="145" t="s">
        <v>106</v>
      </c>
      <c r="AU141" s="145" t="s">
        <v>75</v>
      </c>
      <c r="AY141" s="14" t="s">
        <v>104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4" t="s">
        <v>73</v>
      </c>
      <c r="BK141" s="146">
        <f>ROUND(I141*H141,2)</f>
        <v>0</v>
      </c>
      <c r="BL141" s="14" t="s">
        <v>108</v>
      </c>
      <c r="BM141" s="145" t="s">
        <v>157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8:K141"/>
  <mergeCells count="6">
    <mergeCell ref="E111:H11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Kyjov - Městský park</vt:lpstr>
      <vt:lpstr>'01 - Kyjov - Městský park'!Názvy_tisku</vt:lpstr>
      <vt:lpstr>'Rekapitulace stavby'!Názvy_tisku</vt:lpstr>
      <vt:lpstr>'01 - Kyjov - Městský park'!Oblast_tisku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Miluše Záleská</dc:creator>
  <cp:lastModifiedBy>Miluše Záleská</cp:lastModifiedBy>
  <dcterms:created xsi:type="dcterms:W3CDTF">2025-04-04T08:35:24Z</dcterms:created>
  <dcterms:modified xsi:type="dcterms:W3CDTF">2025-07-02T07:41:08Z</dcterms:modified>
</cp:coreProperties>
</file>