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USEK_S~1\STREDI~1\14588D~1.PRO\04AA3E~1.HRA\REKONS~1.PDF\4341_S~1\ROZPOE~1\VV2024~1\"/>
    </mc:Choice>
  </mc:AlternateContent>
  <bookViews>
    <workbookView xWindow="0" yWindow="0" windowWidth="22110" windowHeight="8040"/>
  </bookViews>
  <sheets>
    <sheet name="Rekapitulace stavby" sheetId="1" r:id="rId1"/>
    <sheet name="01 - SO 10 Stavebně konst..." sheetId="2" r:id="rId2"/>
    <sheet name="02 - SO 20 Elektroinstalace" sheetId="3" r:id="rId3"/>
    <sheet name="03 - SO 30 Ocelové konstr..." sheetId="4" r:id="rId4"/>
    <sheet name="Pokyny pro vyplnění" sheetId="5" r:id="rId5"/>
  </sheets>
  <definedNames>
    <definedName name="_xlnm._FilterDatabase" localSheetId="1" hidden="1">'01 - SO 10 Stavebně konst...'!$C$98:$K$398</definedName>
    <definedName name="_xlnm._FilterDatabase" localSheetId="2" hidden="1">'02 - SO 20 Elektroinstalace'!$C$81:$K$109</definedName>
    <definedName name="_xlnm._FilterDatabase" localSheetId="3" hidden="1">'03 - SO 30 Ocelové konstr...'!$C$82:$K$91</definedName>
    <definedName name="_xlnm.Print_Titles" localSheetId="1">'01 - SO 10 Stavebně konst...'!$98:$98</definedName>
    <definedName name="_xlnm.Print_Titles" localSheetId="2">'02 - SO 20 Elektroinstalace'!$81:$81</definedName>
    <definedName name="_xlnm.Print_Titles" localSheetId="3">'03 - SO 30 Ocelové konstr...'!$82:$82</definedName>
    <definedName name="_xlnm.Print_Titles" localSheetId="0">'Rekapitulace stavby'!$52:$52</definedName>
    <definedName name="_xlnm.Print_Area" localSheetId="1">'01 - SO 10 Stavebně konst...'!$C$4:$J$39,'01 - SO 10 Stavebně konst...'!$C$45:$J$80,'01 - SO 10 Stavebně konst...'!$C$86:$J$398</definedName>
    <definedName name="_xlnm.Print_Area" localSheetId="2">'02 - SO 20 Elektroinstalace'!$C$4:$J$39,'02 - SO 20 Elektroinstalace'!$C$45:$J$63,'02 - SO 20 Elektroinstalace'!$C$69:$J$109</definedName>
    <definedName name="_xlnm.Print_Area" localSheetId="3">'03 - SO 30 Ocelové konstr...'!$C$4:$J$39,'03 - SO 30 Ocelové konstr...'!$C$45:$J$64,'03 - SO 30 Ocelové konstr...'!$C$70:$J$91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</definedNames>
  <calcPr calcId="162913"/>
</workbook>
</file>

<file path=xl/calcChain.xml><?xml version="1.0" encoding="utf-8"?>
<calcChain xmlns="http://schemas.openxmlformats.org/spreadsheetml/2006/main">
  <c r="J37" i="4" l="1"/>
  <c r="J36" i="4"/>
  <c r="AY57" i="1" s="1"/>
  <c r="J35" i="4"/>
  <c r="AX57" i="1"/>
  <c r="BI91" i="4"/>
  <c r="BH91" i="4"/>
  <c r="BG91" i="4"/>
  <c r="BF91" i="4"/>
  <c r="T91" i="4"/>
  <c r="R91" i="4"/>
  <c r="P91" i="4"/>
  <c r="BI90" i="4"/>
  <c r="BH90" i="4"/>
  <c r="BG90" i="4"/>
  <c r="BF90" i="4"/>
  <c r="T90" i="4"/>
  <c r="R90" i="4"/>
  <c r="P90" i="4"/>
  <c r="BI89" i="4"/>
  <c r="BH89" i="4"/>
  <c r="BG89" i="4"/>
  <c r="BF89" i="4"/>
  <c r="T89" i="4"/>
  <c r="R89" i="4"/>
  <c r="P89" i="4"/>
  <c r="BI86" i="4"/>
  <c r="BH86" i="4"/>
  <c r="BG86" i="4"/>
  <c r="BF86" i="4"/>
  <c r="T86" i="4"/>
  <c r="T85" i="4"/>
  <c r="T84" i="4"/>
  <c r="R86" i="4"/>
  <c r="R85" i="4" s="1"/>
  <c r="R84" i="4" s="1"/>
  <c r="P86" i="4"/>
  <c r="P85" i="4" s="1"/>
  <c r="P84" i="4" s="1"/>
  <c r="J80" i="4"/>
  <c r="J79" i="4"/>
  <c r="F79" i="4"/>
  <c r="F77" i="4"/>
  <c r="E75" i="4"/>
  <c r="J55" i="4"/>
  <c r="J54" i="4"/>
  <c r="F54" i="4"/>
  <c r="F52" i="4"/>
  <c r="E50" i="4"/>
  <c r="J18" i="4"/>
  <c r="E18" i="4"/>
  <c r="F80" i="4"/>
  <c r="J17" i="4"/>
  <c r="J12" i="4"/>
  <c r="J77" i="4" s="1"/>
  <c r="E7" i="4"/>
  <c r="E73" i="4"/>
  <c r="J37" i="3"/>
  <c r="J36" i="3"/>
  <c r="AY56" i="1"/>
  <c r="J35" i="3"/>
  <c r="AX56" i="1" s="1"/>
  <c r="BI109" i="3"/>
  <c r="BH109" i="3"/>
  <c r="BG109" i="3"/>
  <c r="BF109" i="3"/>
  <c r="T109" i="3"/>
  <c r="R109" i="3"/>
  <c r="P109" i="3"/>
  <c r="BI108" i="3"/>
  <c r="BH108" i="3"/>
  <c r="BG108" i="3"/>
  <c r="BF108" i="3"/>
  <c r="T108" i="3"/>
  <c r="R108" i="3"/>
  <c r="P108" i="3"/>
  <c r="BI107" i="3"/>
  <c r="BH107" i="3"/>
  <c r="BG107" i="3"/>
  <c r="BF107" i="3"/>
  <c r="T107" i="3"/>
  <c r="R107" i="3"/>
  <c r="P107" i="3"/>
  <c r="BI106" i="3"/>
  <c r="BH106" i="3"/>
  <c r="BG106" i="3"/>
  <c r="BF106" i="3"/>
  <c r="T106" i="3"/>
  <c r="R106" i="3"/>
  <c r="P106" i="3"/>
  <c r="BI105" i="3"/>
  <c r="BH105" i="3"/>
  <c r="BG105" i="3"/>
  <c r="BF105" i="3"/>
  <c r="T105" i="3"/>
  <c r="R105" i="3"/>
  <c r="P105" i="3"/>
  <c r="BI104" i="3"/>
  <c r="BH104" i="3"/>
  <c r="BG104" i="3"/>
  <c r="BF104" i="3"/>
  <c r="T104" i="3"/>
  <c r="R104" i="3"/>
  <c r="P104" i="3"/>
  <c r="BI103" i="3"/>
  <c r="BH103" i="3"/>
  <c r="BG103" i="3"/>
  <c r="BF103" i="3"/>
  <c r="T103" i="3"/>
  <c r="R103" i="3"/>
  <c r="P103" i="3"/>
  <c r="BI102" i="3"/>
  <c r="BH102" i="3"/>
  <c r="BG102" i="3"/>
  <c r="BF102" i="3"/>
  <c r="T102" i="3"/>
  <c r="R102" i="3"/>
  <c r="P102" i="3"/>
  <c r="BI101" i="3"/>
  <c r="BH101" i="3"/>
  <c r="BG101" i="3"/>
  <c r="BF101" i="3"/>
  <c r="T101" i="3"/>
  <c r="R101" i="3"/>
  <c r="P101" i="3"/>
  <c r="BI99" i="3"/>
  <c r="BH99" i="3"/>
  <c r="BG99" i="3"/>
  <c r="BF99" i="3"/>
  <c r="T99" i="3"/>
  <c r="R99" i="3"/>
  <c r="P99" i="3"/>
  <c r="BI98" i="3"/>
  <c r="BH98" i="3"/>
  <c r="BG98" i="3"/>
  <c r="BF98" i="3"/>
  <c r="T98" i="3"/>
  <c r="R98" i="3"/>
  <c r="P98" i="3"/>
  <c r="BI97" i="3"/>
  <c r="BH97" i="3"/>
  <c r="BG97" i="3"/>
  <c r="BF97" i="3"/>
  <c r="T97" i="3"/>
  <c r="R97" i="3"/>
  <c r="P97" i="3"/>
  <c r="BI96" i="3"/>
  <c r="BH96" i="3"/>
  <c r="BG96" i="3"/>
  <c r="BF96" i="3"/>
  <c r="T96" i="3"/>
  <c r="R96" i="3"/>
  <c r="P96" i="3"/>
  <c r="BI95" i="3"/>
  <c r="BH95" i="3"/>
  <c r="BG95" i="3"/>
  <c r="BF95" i="3"/>
  <c r="T95" i="3"/>
  <c r="R95" i="3"/>
  <c r="P95" i="3"/>
  <c r="BI94" i="3"/>
  <c r="BH94" i="3"/>
  <c r="BG94" i="3"/>
  <c r="BF94" i="3"/>
  <c r="T94" i="3"/>
  <c r="R94" i="3"/>
  <c r="P94" i="3"/>
  <c r="BI93" i="3"/>
  <c r="BH93" i="3"/>
  <c r="BG93" i="3"/>
  <c r="BF93" i="3"/>
  <c r="T93" i="3"/>
  <c r="R93" i="3"/>
  <c r="P93" i="3"/>
  <c r="BI91" i="3"/>
  <c r="BH91" i="3"/>
  <c r="BG91" i="3"/>
  <c r="BF91" i="3"/>
  <c r="T91" i="3"/>
  <c r="R91" i="3"/>
  <c r="P91" i="3"/>
  <c r="BI90" i="3"/>
  <c r="BH90" i="3"/>
  <c r="BG90" i="3"/>
  <c r="BF90" i="3"/>
  <c r="T90" i="3"/>
  <c r="R90" i="3"/>
  <c r="P90" i="3"/>
  <c r="BI89" i="3"/>
  <c r="BH89" i="3"/>
  <c r="BG89" i="3"/>
  <c r="BF89" i="3"/>
  <c r="T89" i="3"/>
  <c r="R89" i="3"/>
  <c r="P89" i="3"/>
  <c r="BI88" i="3"/>
  <c r="BH88" i="3"/>
  <c r="BG88" i="3"/>
  <c r="BF88" i="3"/>
  <c r="T88" i="3"/>
  <c r="R88" i="3"/>
  <c r="P88" i="3"/>
  <c r="BI87" i="3"/>
  <c r="BH87" i="3"/>
  <c r="BG87" i="3"/>
  <c r="BF87" i="3"/>
  <c r="T87" i="3"/>
  <c r="R87" i="3"/>
  <c r="P87" i="3"/>
  <c r="BI86" i="3"/>
  <c r="BH86" i="3"/>
  <c r="BG86" i="3"/>
  <c r="BF86" i="3"/>
  <c r="T86" i="3"/>
  <c r="R86" i="3"/>
  <c r="P86" i="3"/>
  <c r="BI85" i="3"/>
  <c r="BH85" i="3"/>
  <c r="BG85" i="3"/>
  <c r="BF85" i="3"/>
  <c r="T85" i="3"/>
  <c r="R85" i="3"/>
  <c r="P85" i="3"/>
  <c r="BI84" i="3"/>
  <c r="BH84" i="3"/>
  <c r="BG84" i="3"/>
  <c r="BF84" i="3"/>
  <c r="T84" i="3"/>
  <c r="R84" i="3"/>
  <c r="P84" i="3"/>
  <c r="J79" i="3"/>
  <c r="J78" i="3"/>
  <c r="F78" i="3"/>
  <c r="F76" i="3"/>
  <c r="E74" i="3"/>
  <c r="J55" i="3"/>
  <c r="J54" i="3"/>
  <c r="F54" i="3"/>
  <c r="F52" i="3"/>
  <c r="E50" i="3"/>
  <c r="J18" i="3"/>
  <c r="E18" i="3"/>
  <c r="F55" i="3" s="1"/>
  <c r="J17" i="3"/>
  <c r="J12" i="3"/>
  <c r="J52" i="3" s="1"/>
  <c r="E7" i="3"/>
  <c r="E72" i="3"/>
  <c r="J37" i="2"/>
  <c r="J36" i="2"/>
  <c r="AY55" i="1" s="1"/>
  <c r="J35" i="2"/>
  <c r="AX55" i="1"/>
  <c r="BI395" i="2"/>
  <c r="BH395" i="2"/>
  <c r="BG395" i="2"/>
  <c r="BF395" i="2"/>
  <c r="T395" i="2"/>
  <c r="T394" i="2" s="1"/>
  <c r="R395" i="2"/>
  <c r="R394" i="2"/>
  <c r="P395" i="2"/>
  <c r="P394" i="2" s="1"/>
  <c r="BI390" i="2"/>
  <c r="BH390" i="2"/>
  <c r="BG390" i="2"/>
  <c r="BF390" i="2"/>
  <c r="T390" i="2"/>
  <c r="T389" i="2"/>
  <c r="R390" i="2"/>
  <c r="R389" i="2" s="1"/>
  <c r="P390" i="2"/>
  <c r="P389" i="2"/>
  <c r="BI385" i="2"/>
  <c r="BH385" i="2"/>
  <c r="BG385" i="2"/>
  <c r="BF385" i="2"/>
  <c r="T385" i="2"/>
  <c r="T384" i="2" s="1"/>
  <c r="R385" i="2"/>
  <c r="R384" i="2"/>
  <c r="P385" i="2"/>
  <c r="P384" i="2" s="1"/>
  <c r="BI380" i="2"/>
  <c r="BH380" i="2"/>
  <c r="BG380" i="2"/>
  <c r="BF380" i="2"/>
  <c r="T380" i="2"/>
  <c r="R380" i="2"/>
  <c r="P380" i="2"/>
  <c r="BI376" i="2"/>
  <c r="BH376" i="2"/>
  <c r="BG376" i="2"/>
  <c r="BF376" i="2"/>
  <c r="T376" i="2"/>
  <c r="R376" i="2"/>
  <c r="P376" i="2"/>
  <c r="BI370" i="2"/>
  <c r="BH370" i="2"/>
  <c r="BG370" i="2"/>
  <c r="BF370" i="2"/>
  <c r="T370" i="2"/>
  <c r="R370" i="2"/>
  <c r="P370" i="2"/>
  <c r="BI366" i="2"/>
  <c r="BH366" i="2"/>
  <c r="BG366" i="2"/>
  <c r="BF366" i="2"/>
  <c r="T366" i="2"/>
  <c r="R366" i="2"/>
  <c r="P366" i="2"/>
  <c r="BI362" i="2"/>
  <c r="BH362" i="2"/>
  <c r="BG362" i="2"/>
  <c r="BF362" i="2"/>
  <c r="T362" i="2"/>
  <c r="R362" i="2"/>
  <c r="P362" i="2"/>
  <c r="BI358" i="2"/>
  <c r="BH358" i="2"/>
  <c r="BG358" i="2"/>
  <c r="BF358" i="2"/>
  <c r="T358" i="2"/>
  <c r="R358" i="2"/>
  <c r="P358" i="2"/>
  <c r="BI354" i="2"/>
  <c r="BH354" i="2"/>
  <c r="BG354" i="2"/>
  <c r="BF354" i="2"/>
  <c r="T354" i="2"/>
  <c r="R354" i="2"/>
  <c r="P354" i="2"/>
  <c r="BI350" i="2"/>
  <c r="BH350" i="2"/>
  <c r="BG350" i="2"/>
  <c r="BF350" i="2"/>
  <c r="T350" i="2"/>
  <c r="R350" i="2"/>
  <c r="P350" i="2"/>
  <c r="BI346" i="2"/>
  <c r="BH346" i="2"/>
  <c r="BG346" i="2"/>
  <c r="BF346" i="2"/>
  <c r="T346" i="2"/>
  <c r="R346" i="2"/>
  <c r="P346" i="2"/>
  <c r="BI340" i="2"/>
  <c r="BH340" i="2"/>
  <c r="BG340" i="2"/>
  <c r="BF340" i="2"/>
  <c r="T340" i="2"/>
  <c r="R340" i="2"/>
  <c r="P340" i="2"/>
  <c r="BI333" i="2"/>
  <c r="BH333" i="2"/>
  <c r="BG333" i="2"/>
  <c r="BF333" i="2"/>
  <c r="T333" i="2"/>
  <c r="T332" i="2" s="1"/>
  <c r="R333" i="2"/>
  <c r="R332" i="2"/>
  <c r="P333" i="2"/>
  <c r="P332" i="2" s="1"/>
  <c r="BI330" i="2"/>
  <c r="BH330" i="2"/>
  <c r="BG330" i="2"/>
  <c r="BF330" i="2"/>
  <c r="T330" i="2"/>
  <c r="R330" i="2"/>
  <c r="P330" i="2"/>
  <c r="BI325" i="2"/>
  <c r="BH325" i="2"/>
  <c r="BG325" i="2"/>
  <c r="BF325" i="2"/>
  <c r="T325" i="2"/>
  <c r="R325" i="2"/>
  <c r="P325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T314" i="2"/>
  <c r="R315" i="2"/>
  <c r="R314" i="2" s="1"/>
  <c r="P315" i="2"/>
  <c r="P314" i="2"/>
  <c r="BI310" i="2"/>
  <c r="BH310" i="2"/>
  <c r="BG310" i="2"/>
  <c r="BF310" i="2"/>
  <c r="T310" i="2"/>
  <c r="R310" i="2"/>
  <c r="P310" i="2"/>
  <c r="BI306" i="2"/>
  <c r="BH306" i="2"/>
  <c r="BG306" i="2"/>
  <c r="BF306" i="2"/>
  <c r="T306" i="2"/>
  <c r="R306" i="2"/>
  <c r="P306" i="2"/>
  <c r="BI302" i="2"/>
  <c r="BH302" i="2"/>
  <c r="BG302" i="2"/>
  <c r="BF302" i="2"/>
  <c r="T302" i="2"/>
  <c r="R302" i="2"/>
  <c r="P302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2" i="2"/>
  <c r="BH292" i="2"/>
  <c r="BG292" i="2"/>
  <c r="BF292" i="2"/>
  <c r="T292" i="2"/>
  <c r="R292" i="2"/>
  <c r="P292" i="2"/>
  <c r="BI287" i="2"/>
  <c r="BH287" i="2"/>
  <c r="BG287" i="2"/>
  <c r="BF287" i="2"/>
  <c r="T287" i="2"/>
  <c r="R287" i="2"/>
  <c r="P287" i="2"/>
  <c r="BI282" i="2"/>
  <c r="BH282" i="2"/>
  <c r="BG282" i="2"/>
  <c r="BF282" i="2"/>
  <c r="T282" i="2"/>
  <c r="R282" i="2"/>
  <c r="P282" i="2"/>
  <c r="BI277" i="2"/>
  <c r="BH277" i="2"/>
  <c r="BG277" i="2"/>
  <c r="BF277" i="2"/>
  <c r="T277" i="2"/>
  <c r="R277" i="2"/>
  <c r="P277" i="2"/>
  <c r="BI272" i="2"/>
  <c r="BH272" i="2"/>
  <c r="BG272" i="2"/>
  <c r="BF272" i="2"/>
  <c r="T272" i="2"/>
  <c r="R272" i="2"/>
  <c r="P272" i="2"/>
  <c r="BI267" i="2"/>
  <c r="BH267" i="2"/>
  <c r="BG267" i="2"/>
  <c r="BF267" i="2"/>
  <c r="T267" i="2"/>
  <c r="R267" i="2"/>
  <c r="P267" i="2"/>
  <c r="BI262" i="2"/>
  <c r="BH262" i="2"/>
  <c r="BG262" i="2"/>
  <c r="BF262" i="2"/>
  <c r="T262" i="2"/>
  <c r="R262" i="2"/>
  <c r="P262" i="2"/>
  <c r="BI257" i="2"/>
  <c r="BH257" i="2"/>
  <c r="BG257" i="2"/>
  <c r="BF257" i="2"/>
  <c r="T257" i="2"/>
  <c r="R257" i="2"/>
  <c r="P257" i="2"/>
  <c r="BI253" i="2"/>
  <c r="BH253" i="2"/>
  <c r="BG253" i="2"/>
  <c r="BF253" i="2"/>
  <c r="T253" i="2"/>
  <c r="R253" i="2"/>
  <c r="P253" i="2"/>
  <c r="BI248" i="2"/>
  <c r="BH248" i="2"/>
  <c r="BG248" i="2"/>
  <c r="BF248" i="2"/>
  <c r="T248" i="2"/>
  <c r="R248" i="2"/>
  <c r="P248" i="2"/>
  <c r="BI242" i="2"/>
  <c r="BH242" i="2"/>
  <c r="BG242" i="2"/>
  <c r="BF242" i="2"/>
  <c r="T242" i="2"/>
  <c r="R242" i="2"/>
  <c r="P242" i="2"/>
  <c r="BI237" i="2"/>
  <c r="BH237" i="2"/>
  <c r="BG237" i="2"/>
  <c r="BF237" i="2"/>
  <c r="T237" i="2"/>
  <c r="R237" i="2"/>
  <c r="P237" i="2"/>
  <c r="BI232" i="2"/>
  <c r="BH232" i="2"/>
  <c r="BG232" i="2"/>
  <c r="BF232" i="2"/>
  <c r="T232" i="2"/>
  <c r="R232" i="2"/>
  <c r="P232" i="2"/>
  <c r="BI228" i="2"/>
  <c r="BH228" i="2"/>
  <c r="BG228" i="2"/>
  <c r="BF228" i="2"/>
  <c r="T228" i="2"/>
  <c r="R228" i="2"/>
  <c r="P228" i="2"/>
  <c r="BI223" i="2"/>
  <c r="BH223" i="2"/>
  <c r="BG223" i="2"/>
  <c r="BF223" i="2"/>
  <c r="T223" i="2"/>
  <c r="R223" i="2"/>
  <c r="P223" i="2"/>
  <c r="BI217" i="2"/>
  <c r="BH217" i="2"/>
  <c r="BG217" i="2"/>
  <c r="BF217" i="2"/>
  <c r="T217" i="2"/>
  <c r="R217" i="2"/>
  <c r="P217" i="2"/>
  <c r="BI212" i="2"/>
  <c r="BH212" i="2"/>
  <c r="BG212" i="2"/>
  <c r="BF212" i="2"/>
  <c r="T212" i="2"/>
  <c r="R212" i="2"/>
  <c r="P212" i="2"/>
  <c r="BI208" i="2"/>
  <c r="BH208" i="2"/>
  <c r="BG208" i="2"/>
  <c r="BF208" i="2"/>
  <c r="T208" i="2"/>
  <c r="R208" i="2"/>
  <c r="P208" i="2"/>
  <c r="BI202" i="2"/>
  <c r="BH202" i="2"/>
  <c r="BG202" i="2"/>
  <c r="BF202" i="2"/>
  <c r="T202" i="2"/>
  <c r="R202" i="2"/>
  <c r="P202" i="2"/>
  <c r="BI197" i="2"/>
  <c r="BH197" i="2"/>
  <c r="BG197" i="2"/>
  <c r="BF197" i="2"/>
  <c r="T197" i="2"/>
  <c r="R197" i="2"/>
  <c r="P197" i="2"/>
  <c r="BI193" i="2"/>
  <c r="BH193" i="2"/>
  <c r="BG193" i="2"/>
  <c r="BF193" i="2"/>
  <c r="T193" i="2"/>
  <c r="R193" i="2"/>
  <c r="P193" i="2"/>
  <c r="BI189" i="2"/>
  <c r="BH189" i="2"/>
  <c r="BG189" i="2"/>
  <c r="BF189" i="2"/>
  <c r="T189" i="2"/>
  <c r="R189" i="2"/>
  <c r="P189" i="2"/>
  <c r="BI185" i="2"/>
  <c r="BH185" i="2"/>
  <c r="BG185" i="2"/>
  <c r="BF185" i="2"/>
  <c r="T185" i="2"/>
  <c r="R185" i="2"/>
  <c r="P185" i="2"/>
  <c r="BI180" i="2"/>
  <c r="BH180" i="2"/>
  <c r="BG180" i="2"/>
  <c r="BF180" i="2"/>
  <c r="T180" i="2"/>
  <c r="R180" i="2"/>
  <c r="P180" i="2"/>
  <c r="BI174" i="2"/>
  <c r="BH174" i="2"/>
  <c r="BG174" i="2"/>
  <c r="BF174" i="2"/>
  <c r="T174" i="2"/>
  <c r="R174" i="2"/>
  <c r="P174" i="2"/>
  <c r="BI169" i="2"/>
  <c r="BH169" i="2"/>
  <c r="BG169" i="2"/>
  <c r="BF169" i="2"/>
  <c r="T169" i="2"/>
  <c r="R169" i="2"/>
  <c r="P169" i="2"/>
  <c r="BI161" i="2"/>
  <c r="BH161" i="2"/>
  <c r="BG161" i="2"/>
  <c r="BF161" i="2"/>
  <c r="T161" i="2"/>
  <c r="R161" i="2"/>
  <c r="P161" i="2"/>
  <c r="BI157" i="2"/>
  <c r="BH157" i="2"/>
  <c r="BG157" i="2"/>
  <c r="BF157" i="2"/>
  <c r="T157" i="2"/>
  <c r="R157" i="2"/>
  <c r="P157" i="2"/>
  <c r="BI150" i="2"/>
  <c r="BH150" i="2"/>
  <c r="BG150" i="2"/>
  <c r="BF150" i="2"/>
  <c r="T150" i="2"/>
  <c r="R150" i="2"/>
  <c r="P150" i="2"/>
  <c r="BI142" i="2"/>
  <c r="BH142" i="2"/>
  <c r="BG142" i="2"/>
  <c r="BF142" i="2"/>
  <c r="T142" i="2"/>
  <c r="R142" i="2"/>
  <c r="P142" i="2"/>
  <c r="BI136" i="2"/>
  <c r="BH136" i="2"/>
  <c r="BG136" i="2"/>
  <c r="BF136" i="2"/>
  <c r="T136" i="2"/>
  <c r="T135" i="2" s="1"/>
  <c r="R136" i="2"/>
  <c r="R135" i="2"/>
  <c r="P136" i="2"/>
  <c r="P135" i="2" s="1"/>
  <c r="BI128" i="2"/>
  <c r="BH128" i="2"/>
  <c r="BG128" i="2"/>
  <c r="BF128" i="2"/>
  <c r="T128" i="2"/>
  <c r="R128" i="2"/>
  <c r="P128" i="2"/>
  <c r="BI124" i="2"/>
  <c r="BH124" i="2"/>
  <c r="BG124" i="2"/>
  <c r="BF124" i="2"/>
  <c r="T124" i="2"/>
  <c r="R124" i="2"/>
  <c r="P124" i="2"/>
  <c r="BI120" i="2"/>
  <c r="BH120" i="2"/>
  <c r="BG120" i="2"/>
  <c r="BF120" i="2"/>
  <c r="T120" i="2"/>
  <c r="R120" i="2"/>
  <c r="P120" i="2"/>
  <c r="BI115" i="2"/>
  <c r="BH115" i="2"/>
  <c r="BG115" i="2"/>
  <c r="BF115" i="2"/>
  <c r="T115" i="2"/>
  <c r="R115" i="2"/>
  <c r="P115" i="2"/>
  <c r="BI113" i="2"/>
  <c r="BH113" i="2"/>
  <c r="BG113" i="2"/>
  <c r="BF113" i="2"/>
  <c r="T113" i="2"/>
  <c r="R113" i="2"/>
  <c r="P113" i="2"/>
  <c r="BI108" i="2"/>
  <c r="BH108" i="2"/>
  <c r="BG108" i="2"/>
  <c r="BF108" i="2"/>
  <c r="T108" i="2"/>
  <c r="R108" i="2"/>
  <c r="P108" i="2"/>
  <c r="BI102" i="2"/>
  <c r="BH102" i="2"/>
  <c r="BG102" i="2"/>
  <c r="BF102" i="2"/>
  <c r="T102" i="2"/>
  <c r="R102" i="2"/>
  <c r="P102" i="2"/>
  <c r="J96" i="2"/>
  <c r="J95" i="2"/>
  <c r="F95" i="2"/>
  <c r="F93" i="2"/>
  <c r="E91" i="2"/>
  <c r="J55" i="2"/>
  <c r="J54" i="2"/>
  <c r="F54" i="2"/>
  <c r="F52" i="2"/>
  <c r="E50" i="2"/>
  <c r="J18" i="2"/>
  <c r="E18" i="2"/>
  <c r="F96" i="2"/>
  <c r="J17" i="2"/>
  <c r="J12" i="2"/>
  <c r="J52" i="2"/>
  <c r="E7" i="2"/>
  <c r="E89" i="2" s="1"/>
  <c r="L50" i="1"/>
  <c r="AM50" i="1"/>
  <c r="AM49" i="1"/>
  <c r="L49" i="1"/>
  <c r="AM47" i="1"/>
  <c r="L47" i="1"/>
  <c r="L45" i="1"/>
  <c r="L44" i="1"/>
  <c r="BK376" i="2"/>
  <c r="BK242" i="2"/>
  <c r="BK136" i="2"/>
  <c r="BK333" i="2"/>
  <c r="J257" i="2"/>
  <c r="BK161" i="2"/>
  <c r="J346" i="2"/>
  <c r="J242" i="2"/>
  <c r="J340" i="2"/>
  <c r="J262" i="2"/>
  <c r="J208" i="2"/>
  <c r="BK101" i="3"/>
  <c r="J84" i="3"/>
  <c r="BK96" i="3"/>
  <c r="BK85" i="3"/>
  <c r="BK358" i="2"/>
  <c r="BK277" i="2"/>
  <c r="BK150" i="2"/>
  <c r="BK319" i="2"/>
  <c r="BK228" i="2"/>
  <c r="BK102" i="2"/>
  <c r="BK287" i="2"/>
  <c r="BK142" i="2"/>
  <c r="J174" i="2"/>
  <c r="BK98" i="3"/>
  <c r="J93" i="3"/>
  <c r="BK88" i="3"/>
  <c r="BK362" i="2"/>
  <c r="BK272" i="2"/>
  <c r="J142" i="2"/>
  <c r="BK346" i="2"/>
  <c r="BK248" i="2"/>
  <c r="BK124" i="2"/>
  <c r="BK366" i="2"/>
  <c r="BK217" i="2"/>
  <c r="BK320" i="2"/>
  <c r="BK120" i="2"/>
  <c r="J88" i="3"/>
  <c r="BK99" i="3"/>
  <c r="J91" i="4"/>
  <c r="J128" i="2"/>
  <c r="J330" i="2"/>
  <c r="BK157" i="2"/>
  <c r="J85" i="3"/>
  <c r="J104" i="3"/>
  <c r="J90" i="3"/>
  <c r="J325" i="2"/>
  <c r="BK296" i="2"/>
  <c r="BK223" i="2"/>
  <c r="J102" i="2"/>
  <c r="J298" i="2"/>
  <c r="J189" i="2"/>
  <c r="J108" i="2"/>
  <c r="BK282" i="2"/>
  <c r="BK212" i="2"/>
  <c r="BK325" i="2"/>
  <c r="J223" i="2"/>
  <c r="BK169" i="2"/>
  <c r="J105" i="3"/>
  <c r="BK108" i="3"/>
  <c r="BK91" i="3"/>
  <c r="BK380" i="2"/>
  <c r="J302" i="2"/>
  <c r="J228" i="2"/>
  <c r="BK395" i="2"/>
  <c r="J253" i="2"/>
  <c r="J120" i="2"/>
  <c r="BK302" i="2"/>
  <c r="J232" i="2"/>
  <c r="J319" i="2"/>
  <c r="J108" i="3"/>
  <c r="J107" i="3"/>
  <c r="BK94" i="3"/>
  <c r="J86" i="4"/>
  <c r="J310" i="2"/>
  <c r="BK202" i="2"/>
  <c r="BK385" i="2"/>
  <c r="BK294" i="2"/>
  <c r="BK232" i="2"/>
  <c r="BK113" i="2"/>
  <c r="J294" i="2"/>
  <c r="J376" i="2"/>
  <c r="BK193" i="2"/>
  <c r="J96" i="3"/>
  <c r="J91" i="3"/>
  <c r="BK93" i="3"/>
  <c r="J90" i="4"/>
  <c r="AS54" i="1"/>
  <c r="BK97" i="3"/>
  <c r="J106" i="3"/>
  <c r="J95" i="3"/>
  <c r="BK89" i="4"/>
  <c r="BK354" i="2"/>
  <c r="BK306" i="2"/>
  <c r="J157" i="2"/>
  <c r="J366" i="2"/>
  <c r="BK292" i="2"/>
  <c r="BK208" i="2"/>
  <c r="J390" i="2"/>
  <c r="J296" i="2"/>
  <c r="BK185" i="2"/>
  <c r="J267" i="2"/>
  <c r="J217" i="2"/>
  <c r="BK106" i="3"/>
  <c r="J89" i="3"/>
  <c r="BK86" i="3"/>
  <c r="BK102" i="3"/>
  <c r="BK90" i="4"/>
  <c r="J315" i="2"/>
  <c r="BK189" i="2"/>
  <c r="BK370" i="2"/>
  <c r="J287" i="2"/>
  <c r="J193" i="2"/>
  <c r="J385" i="2"/>
  <c r="BK267" i="2"/>
  <c r="J354" i="2"/>
  <c r="J136" i="2"/>
  <c r="J86" i="3"/>
  <c r="BK103" i="3"/>
  <c r="BK91" i="4"/>
  <c r="BK330" i="2"/>
  <c r="BK237" i="2"/>
  <c r="BK108" i="2"/>
  <c r="J272" i="2"/>
  <c r="BK180" i="2"/>
  <c r="BK315" i="2"/>
  <c r="J180" i="2"/>
  <c r="J292" i="2"/>
  <c r="BK104" i="3"/>
  <c r="J102" i="3"/>
  <c r="J101" i="3"/>
  <c r="J185" i="2"/>
  <c r="J358" i="2"/>
  <c r="J277" i="2"/>
  <c r="BK105" i="3"/>
  <c r="J98" i="3"/>
  <c r="BK107" i="3"/>
  <c r="J370" i="2"/>
  <c r="BK262" i="2"/>
  <c r="BK197" i="2"/>
  <c r="J380" i="2"/>
  <c r="J237" i="2"/>
  <c r="BK174" i="2"/>
  <c r="J362" i="2"/>
  <c r="BK257" i="2"/>
  <c r="J113" i="2"/>
  <c r="J306" i="2"/>
  <c r="J212" i="2"/>
  <c r="BK128" i="2"/>
  <c r="BK95" i="3"/>
  <c r="J97" i="3"/>
  <c r="BK89" i="3"/>
  <c r="J89" i="4"/>
  <c r="BK350" i="2"/>
  <c r="J248" i="2"/>
  <c r="BK115" i="2"/>
  <c r="BK340" i="2"/>
  <c r="J169" i="2"/>
  <c r="J350" i="2"/>
  <c r="J197" i="2"/>
  <c r="J282" i="2"/>
  <c r="J94" i="3"/>
  <c r="BK84" i="3"/>
  <c r="J103" i="3"/>
  <c r="BK390" i="2"/>
  <c r="BK298" i="2"/>
  <c r="J161" i="2"/>
  <c r="J320" i="2"/>
  <c r="J202" i="2"/>
  <c r="J395" i="2"/>
  <c r="BK253" i="2"/>
  <c r="J333" i="2"/>
  <c r="J150" i="2"/>
  <c r="BK109" i="3"/>
  <c r="J109" i="3"/>
  <c r="J87" i="3"/>
  <c r="J115" i="2"/>
  <c r="BK310" i="2"/>
  <c r="J124" i="2"/>
  <c r="BK90" i="3"/>
  <c r="BK87" i="3"/>
  <c r="J99" i="3"/>
  <c r="BK86" i="4"/>
  <c r="R101" i="2" l="1"/>
  <c r="P141" i="2"/>
  <c r="BK168" i="2"/>
  <c r="J168" i="2"/>
  <c r="J64" i="2" s="1"/>
  <c r="BK179" i="2"/>
  <c r="J179" i="2"/>
  <c r="J65" i="2"/>
  <c r="BK222" i="2"/>
  <c r="J222" i="2" s="1"/>
  <c r="J66" i="2" s="1"/>
  <c r="BK293" i="2"/>
  <c r="J293" i="2" s="1"/>
  <c r="J67" i="2" s="1"/>
  <c r="BK318" i="2"/>
  <c r="J318" i="2"/>
  <c r="J70" i="2" s="1"/>
  <c r="T339" i="2"/>
  <c r="BK357" i="2"/>
  <c r="J357" i="2"/>
  <c r="J74" i="2" s="1"/>
  <c r="R375" i="2"/>
  <c r="R374" i="2"/>
  <c r="BK83" i="3"/>
  <c r="J83" i="3" s="1"/>
  <c r="J60" i="3" s="1"/>
  <c r="P92" i="3"/>
  <c r="R100" i="3"/>
  <c r="BK101" i="2"/>
  <c r="J101" i="2" s="1"/>
  <c r="J61" i="2" s="1"/>
  <c r="T141" i="2"/>
  <c r="R168" i="2"/>
  <c r="P179" i="2"/>
  <c r="P222" i="2"/>
  <c r="R293" i="2"/>
  <c r="P318" i="2"/>
  <c r="BK339" i="2"/>
  <c r="J339" i="2"/>
  <c r="J72" i="2"/>
  <c r="P357" i="2"/>
  <c r="P356" i="2" s="1"/>
  <c r="BK375" i="2"/>
  <c r="J375" i="2"/>
  <c r="J76" i="2" s="1"/>
  <c r="P83" i="3"/>
  <c r="BK92" i="3"/>
  <c r="J92" i="3"/>
  <c r="J61" i="3" s="1"/>
  <c r="BK100" i="3"/>
  <c r="J100" i="3"/>
  <c r="J62" i="3"/>
  <c r="P88" i="4"/>
  <c r="P87" i="4" s="1"/>
  <c r="P83" i="4" s="1"/>
  <c r="AU57" i="1" s="1"/>
  <c r="T101" i="2"/>
  <c r="BK141" i="2"/>
  <c r="J141" i="2"/>
  <c r="J63" i="2"/>
  <c r="T168" i="2"/>
  <c r="T179" i="2"/>
  <c r="R222" i="2"/>
  <c r="T293" i="2"/>
  <c r="R318" i="2"/>
  <c r="P339" i="2"/>
  <c r="R357" i="2"/>
  <c r="R356" i="2"/>
  <c r="T375" i="2"/>
  <c r="T374" i="2" s="1"/>
  <c r="T83" i="3"/>
  <c r="T92" i="3"/>
  <c r="T100" i="3"/>
  <c r="BK88" i="4"/>
  <c r="J88" i="4"/>
  <c r="J63" i="4"/>
  <c r="R88" i="4"/>
  <c r="R87" i="4" s="1"/>
  <c r="R83" i="4" s="1"/>
  <c r="P101" i="2"/>
  <c r="R141" i="2"/>
  <c r="P168" i="2"/>
  <c r="R179" i="2"/>
  <c r="T222" i="2"/>
  <c r="P293" i="2"/>
  <c r="T318" i="2"/>
  <c r="T317" i="2"/>
  <c r="R339" i="2"/>
  <c r="T357" i="2"/>
  <c r="T356" i="2" s="1"/>
  <c r="P375" i="2"/>
  <c r="P374" i="2"/>
  <c r="R83" i="3"/>
  <c r="R92" i="3"/>
  <c r="P100" i="3"/>
  <c r="T88" i="4"/>
  <c r="T87" i="4" s="1"/>
  <c r="T83" i="4" s="1"/>
  <c r="BK314" i="2"/>
  <c r="J314" i="2"/>
  <c r="J68" i="2" s="1"/>
  <c r="BK332" i="2"/>
  <c r="J332" i="2"/>
  <c r="J71" i="2"/>
  <c r="BK394" i="2"/>
  <c r="J394" i="2" s="1"/>
  <c r="J79" i="2" s="1"/>
  <c r="BK384" i="2"/>
  <c r="J384" i="2" s="1"/>
  <c r="J77" i="2" s="1"/>
  <c r="BK85" i="4"/>
  <c r="J85" i="4"/>
  <c r="J61" i="4" s="1"/>
  <c r="BK135" i="2"/>
  <c r="J135" i="2"/>
  <c r="J62" i="2"/>
  <c r="BK389" i="2"/>
  <c r="J389" i="2" s="1"/>
  <c r="J78" i="2" s="1"/>
  <c r="F55" i="4"/>
  <c r="BE90" i="4"/>
  <c r="J52" i="4"/>
  <c r="E48" i="4"/>
  <c r="BE91" i="4"/>
  <c r="BE86" i="4"/>
  <c r="BE89" i="4"/>
  <c r="BK317" i="2"/>
  <c r="F79" i="3"/>
  <c r="BE93" i="3"/>
  <c r="BE95" i="3"/>
  <c r="BE104" i="3"/>
  <c r="BE106" i="3"/>
  <c r="J76" i="3"/>
  <c r="BE84" i="3"/>
  <c r="BE85" i="3"/>
  <c r="BE86" i="3"/>
  <c r="BE90" i="3"/>
  <c r="BE97" i="3"/>
  <c r="BE105" i="3"/>
  <c r="BE88" i="3"/>
  <c r="BE89" i="3"/>
  <c r="BE94" i="3"/>
  <c r="BE98" i="3"/>
  <c r="BE99" i="3"/>
  <c r="BE102" i="3"/>
  <c r="BE103" i="3"/>
  <c r="BE107" i="3"/>
  <c r="BE108" i="3"/>
  <c r="E48" i="3"/>
  <c r="BE87" i="3"/>
  <c r="BE91" i="3"/>
  <c r="BE96" i="3"/>
  <c r="BE101" i="3"/>
  <c r="BE109" i="3"/>
  <c r="BE157" i="2"/>
  <c r="BE185" i="2"/>
  <c r="BE197" i="2"/>
  <c r="BE292" i="2"/>
  <c r="BE296" i="2"/>
  <c r="BE315" i="2"/>
  <c r="BE362" i="2"/>
  <c r="BE370" i="2"/>
  <c r="E48" i="2"/>
  <c r="J93" i="2"/>
  <c r="BE115" i="2"/>
  <c r="BE124" i="2"/>
  <c r="BE150" i="2"/>
  <c r="BE161" i="2"/>
  <c r="BE169" i="2"/>
  <c r="BE180" i="2"/>
  <c r="BE189" i="2"/>
  <c r="BE202" i="2"/>
  <c r="BE223" i="2"/>
  <c r="BE232" i="2"/>
  <c r="BE237" i="2"/>
  <c r="BE306" i="2"/>
  <c r="BE320" i="2"/>
  <c r="BE330" i="2"/>
  <c r="BE346" i="2"/>
  <c r="BE354" i="2"/>
  <c r="F55" i="2"/>
  <c r="BE108" i="2"/>
  <c r="BE113" i="2"/>
  <c r="BE120" i="2"/>
  <c r="BE128" i="2"/>
  <c r="BE136" i="2"/>
  <c r="BE142" i="2"/>
  <c r="BE193" i="2"/>
  <c r="BE212" i="2"/>
  <c r="BE217" i="2"/>
  <c r="BE228" i="2"/>
  <c r="BE242" i="2"/>
  <c r="BE257" i="2"/>
  <c r="BE262" i="2"/>
  <c r="BE272" i="2"/>
  <c r="BE277" i="2"/>
  <c r="BE298" i="2"/>
  <c r="BE302" i="2"/>
  <c r="BE310" i="2"/>
  <c r="BE325" i="2"/>
  <c r="BE350" i="2"/>
  <c r="BE358" i="2"/>
  <c r="BE376" i="2"/>
  <c r="BE390" i="2"/>
  <c r="BE395" i="2"/>
  <c r="BE102" i="2"/>
  <c r="BE174" i="2"/>
  <c r="BE208" i="2"/>
  <c r="BE248" i="2"/>
  <c r="BE253" i="2"/>
  <c r="BE267" i="2"/>
  <c r="BE282" i="2"/>
  <c r="BE287" i="2"/>
  <c r="BE294" i="2"/>
  <c r="BE319" i="2"/>
  <c r="BE333" i="2"/>
  <c r="BE340" i="2"/>
  <c r="BE366" i="2"/>
  <c r="BE380" i="2"/>
  <c r="BE385" i="2"/>
  <c r="F34" i="4"/>
  <c r="BA57" i="1" s="1"/>
  <c r="F37" i="4"/>
  <c r="BD57" i="1"/>
  <c r="J34" i="2"/>
  <c r="AW55" i="1" s="1"/>
  <c r="F36" i="4"/>
  <c r="BC57" i="1"/>
  <c r="F34" i="3"/>
  <c r="BA56" i="1" s="1"/>
  <c r="F36" i="3"/>
  <c r="BC56" i="1"/>
  <c r="F35" i="2"/>
  <c r="BB55" i="1" s="1"/>
  <c r="F35" i="4"/>
  <c r="BB57" i="1"/>
  <c r="J34" i="3"/>
  <c r="AW56" i="1" s="1"/>
  <c r="F34" i="2"/>
  <c r="BA55" i="1"/>
  <c r="F37" i="2"/>
  <c r="BD55" i="1" s="1"/>
  <c r="F37" i="3"/>
  <c r="BD56" i="1"/>
  <c r="F36" i="2"/>
  <c r="BC55" i="1" s="1"/>
  <c r="F35" i="3"/>
  <c r="BB56" i="1"/>
  <c r="J34" i="4"/>
  <c r="AW57" i="1" s="1"/>
  <c r="T82" i="3" l="1"/>
  <c r="R82" i="3"/>
  <c r="R317" i="2"/>
  <c r="T100" i="2"/>
  <c r="T99" i="2" s="1"/>
  <c r="P82" i="3"/>
  <c r="AU56" i="1"/>
  <c r="R100" i="2"/>
  <c r="R99" i="2" s="1"/>
  <c r="P100" i="2"/>
  <c r="P317" i="2"/>
  <c r="BK374" i="2"/>
  <c r="J374" i="2" s="1"/>
  <c r="J75" i="2" s="1"/>
  <c r="BK100" i="2"/>
  <c r="J100" i="2"/>
  <c r="J60" i="2" s="1"/>
  <c r="BK356" i="2"/>
  <c r="J356" i="2"/>
  <c r="J73" i="2"/>
  <c r="BK82" i="3"/>
  <c r="J82" i="3"/>
  <c r="J59" i="3"/>
  <c r="BK87" i="4"/>
  <c r="J87" i="4" s="1"/>
  <c r="J62" i="4" s="1"/>
  <c r="BK84" i="4"/>
  <c r="BK83" i="4"/>
  <c r="J83" i="4" s="1"/>
  <c r="J59" i="4" s="1"/>
  <c r="J317" i="2"/>
  <c r="J69" i="2"/>
  <c r="J33" i="3"/>
  <c r="AV56" i="1"/>
  <c r="AT56" i="1"/>
  <c r="F33" i="4"/>
  <c r="AZ57" i="1" s="1"/>
  <c r="BB54" i="1"/>
  <c r="W31" i="1" s="1"/>
  <c r="BA54" i="1"/>
  <c r="W30" i="1" s="1"/>
  <c r="BD54" i="1"/>
  <c r="W33" i="1" s="1"/>
  <c r="F33" i="3"/>
  <c r="AZ56" i="1" s="1"/>
  <c r="J33" i="4"/>
  <c r="AV57" i="1" s="1"/>
  <c r="AT57" i="1" s="1"/>
  <c r="J33" i="2"/>
  <c r="AV55" i="1" s="1"/>
  <c r="AT55" i="1" s="1"/>
  <c r="F33" i="2"/>
  <c r="AZ55" i="1" s="1"/>
  <c r="BC54" i="1"/>
  <c r="AY54" i="1" s="1"/>
  <c r="P99" i="2" l="1"/>
  <c r="AU55" i="1" s="1"/>
  <c r="AU54" i="1" s="1"/>
  <c r="BK99" i="2"/>
  <c r="J99" i="2"/>
  <c r="J59" i="2"/>
  <c r="J84" i="4"/>
  <c r="J60" i="4"/>
  <c r="J30" i="4"/>
  <c r="AG57" i="1" s="1"/>
  <c r="AX54" i="1"/>
  <c r="W32" i="1"/>
  <c r="J30" i="3"/>
  <c r="AG56" i="1" s="1"/>
  <c r="AW54" i="1"/>
  <c r="AK30" i="1"/>
  <c r="AZ54" i="1"/>
  <c r="AV54" i="1" s="1"/>
  <c r="AK29" i="1" s="1"/>
  <c r="J39" i="3" l="1"/>
  <c r="J39" i="4"/>
  <c r="AN56" i="1"/>
  <c r="AN57" i="1"/>
  <c r="J30" i="2"/>
  <c r="AG55" i="1" s="1"/>
  <c r="AN55" i="1" s="1"/>
  <c r="AT54" i="1"/>
  <c r="W29" i="1"/>
  <c r="J39" i="2" l="1"/>
  <c r="AG54" i="1"/>
  <c r="AK26" i="1"/>
  <c r="AK35" i="1" s="1"/>
  <c r="AN54" i="1" l="1"/>
</calcChain>
</file>

<file path=xl/sharedStrings.xml><?xml version="1.0" encoding="utf-8"?>
<sst xmlns="http://schemas.openxmlformats.org/spreadsheetml/2006/main" count="4166" uniqueCount="836">
  <si>
    <t>Export Komplet</t>
  </si>
  <si>
    <t>VZ</t>
  </si>
  <si>
    <t>2.0</t>
  </si>
  <si>
    <t>ZAMOK</t>
  </si>
  <si>
    <t>False</t>
  </si>
  <si>
    <t>{132ffc6c-873b-4f99-bce1-3d589c023abd}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</si>
  <si>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</si>
  <si>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</si>
  <si>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</si>
  <si>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</si>
  <si>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</si>
  <si>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</si>
  <si>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</si>
  <si>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</si>
  <si>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</si>
  <si>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</si>
  <si>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</si>
  <si>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Montážní kanály v areálech DPO III - Areál autobusy Hranečník - Hala II</t>
  </si>
  <si>
    <t>KSO:</t>
  </si>
  <si>
    <t/>
  </si>
  <si>
    <t>CC-CZ:</t>
  </si>
  <si>
    <t>Místo:</t>
  </si>
  <si>
    <t xml:space="preserve"> </t>
  </si>
  <si>
    <t>Datum:</t>
  </si>
  <si>
    <t>Zadavatel:</t>
  </si>
  <si>
    <t>IČ:</t>
  </si>
  <si>
    <t>Dopravní podnik Ostrava a.s.</t>
  </si>
  <si>
    <t>DIČ:</t>
  </si>
  <si>
    <t>Uchazeč:</t>
  </si>
  <si>
    <t>Vyplň údaj</t>
  </si>
  <si>
    <t>Projektant:</t>
  </si>
  <si>
    <t>Projekt HTL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</si>
  <si>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</si>
  <si>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</si>
  <si>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</si>
  <si>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</si>
  <si>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</si>
  <si>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</si>
  <si>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</si>
  <si>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</si>
  <si>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</si>
  <si>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</si>
  <si>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</si>
  <si>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</si>
  <si>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</si>
  <si>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</si>
  <si>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</si>
  <si>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</si>
  <si>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</si>
  <si>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</si>
  <si>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</si>
  <si>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</si>
  <si>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</si>
  <si>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</si>
  <si>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</si>
  <si>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</si>
  <si>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</si>
  <si>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</si>
  <si>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</si>
  <si>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</si>
  <si>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</si>
  <si>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</si>
  <si>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</si>
  <si>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</si>
  <si>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</si>
  <si>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</si>
  <si>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</si>
  <si>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</si>
  <si>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</si>
  <si>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</si>
  <si>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</si>
  <si>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</si>
  <si>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</si>
  <si>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</si>
  <si>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</si>
  <si>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</si>
  <si>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10 Stavebně konstrukční řešení</t>
  </si>
  <si>
    <t>STA</t>
  </si>
  <si>
    <t>1</t>
  </si>
  <si>
    <t>{eeb1a170-02af-4e34-a142-b68a814ae185}</t>
  </si>
  <si>
    <t>2</t>
  </si>
  <si>
    <t>02</t>
  </si>
  <si>
    <t>SO 20 Elektroinstalace</t>
  </si>
  <si>
    <t>{5b5a758d-64e8-4447-ab9b-092f665250cf}</t>
  </si>
  <si>
    <t>03</t>
  </si>
  <si>
    <t>SO 30 Ocelové konstrukce</t>
  </si>
  <si>
    <t>{b0830bc8-3009-43fe-8679-8961299bed1b}</t>
  </si>
  <si>
    <t>KRYCÍ LIST SOUPISU PRACÍ</t>
  </si>
  <si>
    <t>Objekt:</t>
  </si>
  <si>
    <t>01 - SO 10 Stavebně konstrukční řešení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</si>
  <si>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</si>
  <si>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</si>
  <si>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</si>
  <si>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</si>
  <si>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</si>
  <si>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</si>
  <si>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</si>
  <si>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</si>
  <si>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</si>
  <si>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</si>
  <si>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</si>
  <si>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</si>
  <si>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</si>
  <si>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</si>
  <si>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</si>
  <si>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762 - Konstrukce tesařské</t>
  </si>
  <si>
    <t xml:space="preserve">    767 - Konstrukce zámečnické</t>
  </si>
  <si>
    <t>M - Práce a dodávky M</t>
  </si>
  <si>
    <t xml:space="preserve">    23-M - Montáže potrubí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</si>
  <si>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</si>
  <si>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</si>
  <si>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</si>
  <si>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</si>
  <si>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</si>
  <si>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</si>
  <si>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</si>
  <si>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</si>
  <si>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</si>
  <si>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</si>
  <si>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</si>
  <si>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</si>
  <si>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</si>
  <si>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</si>
  <si>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</si>
  <si>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</si>
  <si>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</si>
  <si>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</si>
  <si>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</si>
  <si>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</si>
  <si>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</si>
  <si>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</si>
  <si>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</si>
  <si>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1322....R</t>
  </si>
  <si>
    <t>Hloubení rýh š do 2000 mm v soudržných horninách třídy těžitelnosti I, skupiny 3 ručně</t>
  </si>
  <si>
    <t>m3</t>
  </si>
  <si>
    <t>4</t>
  </si>
  <si>
    <t>-275242766</t>
  </si>
  <si>
    <t>VV</t>
  </si>
  <si>
    <t>"mezi jámami"</t>
  </si>
  <si>
    <t>1,5*1*(2,05*2+2+2,1)</t>
  </si>
  <si>
    <t>"pro chráničku"</t>
  </si>
  <si>
    <t>0,25*0,35*1,275</t>
  </si>
  <si>
    <t>Součet</t>
  </si>
  <si>
    <t>151101101</t>
  </si>
  <si>
    <t>Zřízení pažení a rozepření stěn rýh pro podzemní vedení příložné pro jakoukoliv mezerovitost, hloubky do 2 m</t>
  </si>
  <si>
    <t>m2</t>
  </si>
  <si>
    <t>2098082980</t>
  </si>
  <si>
    <t>Online PSC</t>
  </si>
  <si>
    <t>https://podminky.urs.cz/item/CS_URS_2024_02/151101101</t>
  </si>
  <si>
    <t>1,5*2*(2,05*2+2+2,1)</t>
  </si>
  <si>
    <t>3</t>
  </si>
  <si>
    <t>151101111</t>
  </si>
  <si>
    <t>Odstranění pažení a rozepření stěn rýh pro podzemní vedení s uložením materiálu na vzdálenost do 3 m od kraje výkopu příložné, hloubky do 2 m</t>
  </si>
  <si>
    <t>-2009476204</t>
  </si>
  <si>
    <t>https://podminky.urs.cz/item/CS_URS_2024_02/151101111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</si>
  <si>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</si>
  <si>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</si>
  <si>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-740893247</t>
  </si>
  <si>
    <t>https://podminky.urs.cz/item/CS_URS_2024_02/162751117</t>
  </si>
  <si>
    <t>"odvoz přebytečné zeminy na skládku"</t>
  </si>
  <si>
    <t>12,412</t>
  </si>
  <si>
    <t>5</t>
  </si>
  <si>
    <t>171251201</t>
  </si>
  <si>
    <t>Uložení sypaniny na skládky nebo meziskládky bez hutnění s upravením uložené sypaniny do předepsaného tvaru</t>
  </si>
  <si>
    <t>718184683</t>
  </si>
  <si>
    <t>https://podminky.urs.cz/item/CS_URS_2024_02/171251201</t>
  </si>
  <si>
    <t>6</t>
  </si>
  <si>
    <t>171201221</t>
  </si>
  <si>
    <t>Poplatek za uložení stavebního odpadu na skládce (skládkovné) zeminy a kamení zatříděného do Katalogu odpadů pod kódem 17 05 04</t>
  </si>
  <si>
    <t>t</t>
  </si>
  <si>
    <t>331977232</t>
  </si>
  <si>
    <t>https://podminky.urs.cz/item/CS_URS_2024_02/171201221</t>
  </si>
  <si>
    <t>12,412*1,7</t>
  </si>
  <si>
    <t>7</t>
  </si>
  <si>
    <t>181951112</t>
  </si>
  <si>
    <t>Úprava pláně vyrovnáním výškových rozdílů strojně v hornině třídy těžitelnosti I, skupiny 1 až 3 se zhutněním</t>
  </si>
  <si>
    <t>-802866550</t>
  </si>
  <si>
    <t>https://podminky.urs.cz/item/CS_URS_2024_02/181951112</t>
  </si>
  <si>
    <t>"mezi jámami pod potrubím a podlahou"</t>
  </si>
  <si>
    <t>1*2*(2,05*2+2+2,1)</t>
  </si>
  <si>
    <t>"pod chráničkou a podlahou"</t>
  </si>
  <si>
    <t>0,25*1,275*2</t>
  </si>
  <si>
    <t>Zakládání</t>
  </si>
  <si>
    <t>8</t>
  </si>
  <si>
    <t>274313711</t>
  </si>
  <si>
    <t>Základy z betonu prostého pasy betonu kamenem neprokládaného tř. C 20/25</t>
  </si>
  <si>
    <t>-1201036395</t>
  </si>
  <si>
    <t>https://podminky.urs.cz/item/CS_URS_2024_02/274313711</t>
  </si>
  <si>
    <t>"kolem chráničky"</t>
  </si>
  <si>
    <t>Svislé a kompletní konstrukce</t>
  </si>
  <si>
    <t>9</t>
  </si>
  <si>
    <t>380326131</t>
  </si>
  <si>
    <t>Kompletní konstrukce čistíren odpadních vod, nádrží, vodojemů, kanálů z betonu železového bez výztuže a bednění se zvýšenými nároky na prostředí tř. C 30/37, tl. přes 80 do 150 mm</t>
  </si>
  <si>
    <t>188908676</t>
  </si>
  <si>
    <t>https://podminky.urs.cz/item/CS_URS_2024_02/380326131</t>
  </si>
  <si>
    <t>"dobetonávky v jamách"</t>
  </si>
  <si>
    <t>"jáma č.1" 0,2</t>
  </si>
  <si>
    <t>"jáma č.2,3,4" 0,25+0,2+0,25</t>
  </si>
  <si>
    <t>"jáma č.5" 0,5</t>
  </si>
  <si>
    <t>"zabetonování jímky - jáma č.1" 0,3*0,3*0,5</t>
  </si>
  <si>
    <t>10</t>
  </si>
  <si>
    <t>380356231</t>
  </si>
  <si>
    <t>Bednění kompletních konstrukcí čistíren odpadních vod, nádrží, vodojemů, kanálů konstrukcí neomítaných z betonu prostého nebo železového ploch rovinných zřízení</t>
  </si>
  <si>
    <t>1941321091</t>
  </si>
  <si>
    <t>https://podminky.urs.cz/item/CS_URS_2024_02/380356231</t>
  </si>
  <si>
    <t>"jáma č.1" 0,25*(0,21*2+0,71*2)</t>
  </si>
  <si>
    <t>"jáma č.2,3,4" 2*(0,21*2+0,71*2)*0,5+(0,21*2+0,71*2)*0,4</t>
  </si>
  <si>
    <t>"jáma č.5" 1*0,71*4</t>
  </si>
  <si>
    <t>11</t>
  </si>
  <si>
    <t>380356232</t>
  </si>
  <si>
    <t>Bednění kompletních konstrukcí čistíren odpadních vod, nádrží, vodojemů, kanálů konstrukcí neomítaných z betonu prostého nebo železového ploch rovinných odstranění</t>
  </si>
  <si>
    <t>147291808</t>
  </si>
  <si>
    <t>https://podminky.urs.cz/item/CS_URS_2024_02/380356232</t>
  </si>
  <si>
    <t>5,876</t>
  </si>
  <si>
    <t>12</t>
  </si>
  <si>
    <t>380361011</t>
  </si>
  <si>
    <t>Výztuž kompletních konstrukcí čistíren odpadních vod, nádrží, vodojemů, kanálů ze svařovaných sítí z drátů typu KARI</t>
  </si>
  <si>
    <t>-1135965806</t>
  </si>
  <si>
    <t>https://podminky.urs.cz/item/CS_URS_2024_02/380361011</t>
  </si>
  <si>
    <t>"jáma č.1" 3,99*0,001</t>
  </si>
  <si>
    <t>"jáma č.2,3,4" (6,43+7,62*2)*0,001</t>
  </si>
  <si>
    <t>"jáma č.5" 15,95*0,001</t>
  </si>
  <si>
    <t>Vodorovné konstrukce</t>
  </si>
  <si>
    <t>13</t>
  </si>
  <si>
    <t>451541111</t>
  </si>
  <si>
    <t>Lože pod potrubí, stoky a drobné objekty v otevřeném výkopu ze štěrkodrtě 0-63 mm</t>
  </si>
  <si>
    <t>-1705686739</t>
  </si>
  <si>
    <t>https://podminky.urs.cz/item/CS_URS_2024_02/451541111</t>
  </si>
  <si>
    <t>"nad potrubím"</t>
  </si>
  <si>
    <t>1,16*1*(2+2,05*2+2,1)</t>
  </si>
  <si>
    <t>451572111</t>
  </si>
  <si>
    <t>Lože pod potrubí, stoky a drobné objekty v otevřeném výkopu z kameniva drobného těženého 0 až 4 mm</t>
  </si>
  <si>
    <t>735547834</t>
  </si>
  <si>
    <t>https://podminky.urs.cz/item/CS_URS_2024_02/451572111</t>
  </si>
  <si>
    <t>"kolem potrubí"</t>
  </si>
  <si>
    <t>0,3*1*(2+2,05*2+2,1)</t>
  </si>
  <si>
    <t>Úpravy povrchů, podlahy a osazování výplní</t>
  </si>
  <si>
    <t>631311235</t>
  </si>
  <si>
    <t>Mazanina z betonu prostého se zvýšenými nároky na prostředí tl. přes 120 do 240 mm tř. C 30/37</t>
  </si>
  <si>
    <t>33067060</t>
  </si>
  <si>
    <t>https://podminky.urs.cz/item/CS_URS_2024_02/631311235</t>
  </si>
  <si>
    <t>"obnovení podlahy"</t>
  </si>
  <si>
    <t>1*0,2*(2+2,05*2+2,1)+0,25*0,2*1,275</t>
  </si>
  <si>
    <t>16</t>
  </si>
  <si>
    <t>631319013</t>
  </si>
  <si>
    <t>Příplatek k cenám mazanin za úpravu povrchu mazaniny přehlazením, mazanina tl. přes 120 do 240 mm</t>
  </si>
  <si>
    <t>688951198</t>
  </si>
  <si>
    <t>https://podminky.urs.cz/item/CS_URS_2024_02/631319013</t>
  </si>
  <si>
    <t>1,704</t>
  </si>
  <si>
    <t>17</t>
  </si>
  <si>
    <t>631319197</t>
  </si>
  <si>
    <t>Příplatek k cenám mazanin za malou plochu do 5 m2 jednotlivě mazanina tl. přes 120 do 240 mm</t>
  </si>
  <si>
    <t>1732251735</t>
  </si>
  <si>
    <t>https://podminky.urs.cz/item/CS_URS_2024_02/631319197</t>
  </si>
  <si>
    <t>18</t>
  </si>
  <si>
    <t>631319203</t>
  </si>
  <si>
    <t>Příplatek k cenám betonových mazanin za vyztužení ocelovými vlákny (drátkobeton) objemové vyztužení 25 kg/m3</t>
  </si>
  <si>
    <t>1229239869</t>
  </si>
  <si>
    <t>https://podminky.urs.cz/item/CS_URS_2024_02/631319203</t>
  </si>
  <si>
    <t>19</t>
  </si>
  <si>
    <t>631362021</t>
  </si>
  <si>
    <t>Výztuž mazanin ze svařovaných sítí z drátů typu KARI</t>
  </si>
  <si>
    <t>257347974</t>
  </si>
  <si>
    <t>https://podminky.urs.cz/item/CS_URS_2024_02/631362021</t>
  </si>
  <si>
    <t>"jáma č.1 - potěr"</t>
  </si>
  <si>
    <t>35,5*0,001</t>
  </si>
  <si>
    <t>20</t>
  </si>
  <si>
    <t>631-nátěr</t>
  </si>
  <si>
    <t>Nátěr betonových povrchů Mastertop TC 428 dvojnásobný</t>
  </si>
  <si>
    <t>-1303761196</t>
  </si>
  <si>
    <t>"jáma č.1" 8,47*1+0,46*1+0,25*(0,21*2+0,71*2)</t>
  </si>
  <si>
    <t>"jáma č.2,3,4" 2*(0,21*2+0,71*2)*0,5+(0,21*2+0,71*2)*0,4+1*0,46*3</t>
  </si>
  <si>
    <t>"jáma č.5" 1*0,71*4+1*1</t>
  </si>
  <si>
    <t>631-potěr</t>
  </si>
  <si>
    <t>D+M Potěr PCI Pericem EBF 08 tl.20-120mm</t>
  </si>
  <si>
    <t>1904132506</t>
  </si>
  <si>
    <t>"jáma č.1"</t>
  </si>
  <si>
    <t>8,47*1</t>
  </si>
  <si>
    <t>22</t>
  </si>
  <si>
    <t>633992111</t>
  </si>
  <si>
    <t>Odmaštění betonových podlah od olejových nánosů</t>
  </si>
  <si>
    <t>-907098638</t>
  </si>
  <si>
    <t>https://podminky.urs.cz/item/CS_URS_2024_02/633992111</t>
  </si>
  <si>
    <t>"jáma č.1 - příprava povrchu před aplikací potěru"</t>
  </si>
  <si>
    <t>23</t>
  </si>
  <si>
    <t>635111242</t>
  </si>
  <si>
    <t>Násyp ze štěrkopísku, písku nebo kameniva pod podlahy se zhutněním z kameniva hrubého 16-32</t>
  </si>
  <si>
    <t>-1640833300</t>
  </si>
  <si>
    <t>https://podminky.urs.cz/item/CS_URS_2024_02/635111242</t>
  </si>
  <si>
    <t>0,2*1*(2+2,05*2+2,1)</t>
  </si>
  <si>
    <t>Ostatní konstrukce a práce, bourání</t>
  </si>
  <si>
    <t>24</t>
  </si>
  <si>
    <t>931994142</t>
  </si>
  <si>
    <t>Těsnění spáry betonové konstrukce pásy, profily, tmely tmelem polyuretanovým spáry dilatační do 4,0 cm2</t>
  </si>
  <si>
    <t>m</t>
  </si>
  <si>
    <t>-621878078</t>
  </si>
  <si>
    <t>https://podminky.urs.cz/item/CS_URS_2024_02/931994142</t>
  </si>
  <si>
    <t>"mezi podlahou a jímkami"</t>
  </si>
  <si>
    <t>1*8</t>
  </si>
  <si>
    <t>25</t>
  </si>
  <si>
    <t>952901221</t>
  </si>
  <si>
    <t>Vyčištění budov nebo objektů před předáním do užívání průmyslových budov a objektů výrobních, skladovacích, garáží, dílen nebo hal apod. s nespalnou podlahou jakékoliv výšky podlaží</t>
  </si>
  <si>
    <t>-1388108126</t>
  </si>
  <si>
    <t>https://podminky.urs.cz/item/CS_URS_2024_02/952901221</t>
  </si>
  <si>
    <t>200</t>
  </si>
  <si>
    <t>26</t>
  </si>
  <si>
    <t>953312122</t>
  </si>
  <si>
    <t>Vložky svislé do dilatačních spár z polystyrenových desek extrudovaných včetně dodání a osazení, v jakémkoliv zdivu přes 10 do 20 mm</t>
  </si>
  <si>
    <t>-2052132845</t>
  </si>
  <si>
    <t>https://podminky.urs.cz/item/CS_URS_2024_02/953312122</t>
  </si>
  <si>
    <t>1*8*0,2</t>
  </si>
  <si>
    <t>27</t>
  </si>
  <si>
    <t>962052210</t>
  </si>
  <si>
    <t>Bourání zdiva železobetonového nadzákladového, objemu do 1 m3</t>
  </si>
  <si>
    <t>574196989</t>
  </si>
  <si>
    <t>https://podminky.urs.cz/item/CS_URS_2024_02/962052210</t>
  </si>
  <si>
    <t>"odbourání části dna jam"</t>
  </si>
  <si>
    <t>0,8+0,45+0,4+0,45+0,3</t>
  </si>
  <si>
    <t>28</t>
  </si>
  <si>
    <t>963015141</t>
  </si>
  <si>
    <t>Demontáž prefabrikovaných krycích desek kanálů, šachet nebo žump hmotnosti do 0,5 t</t>
  </si>
  <si>
    <t>kus</t>
  </si>
  <si>
    <t>-2092666677</t>
  </si>
  <si>
    <t>https://podminky.urs.cz/item/CS_URS_2024_02/963015141</t>
  </si>
  <si>
    <t>"dle výkresu číslo V011"</t>
  </si>
  <si>
    <t>"demontáž zakrytí jámy"</t>
  </si>
  <si>
    <t>2+1+1</t>
  </si>
  <si>
    <t>29</t>
  </si>
  <si>
    <t>965042231</t>
  </si>
  <si>
    <t>Bourání mazanin betonových nebo z litého asfaltu tl. přes 100 mm, plochy do 4 m2</t>
  </si>
  <si>
    <t>-1669392437</t>
  </si>
  <si>
    <t>https://podminky.urs.cz/item/CS_URS_2024_02/965042231</t>
  </si>
  <si>
    <t>"stávající podlaha mezi jámami"</t>
  </si>
  <si>
    <t>0,3*1*(2,05*2+2+2,1)</t>
  </si>
  <si>
    <t>30</t>
  </si>
  <si>
    <t>965049112</t>
  </si>
  <si>
    <t>Bourání mazanin Příplatek k cenám za bourání mazanin betonových se svařovanou sítí, tl. přes 100 mm</t>
  </si>
  <si>
    <t>315923223</t>
  </si>
  <si>
    <t>https://podminky.urs.cz/item/CS_URS_2024_02/965049112</t>
  </si>
  <si>
    <t>2,05</t>
  </si>
  <si>
    <t>31</t>
  </si>
  <si>
    <t>974042587</t>
  </si>
  <si>
    <t>Vysekání rýh v betonové nebo jiné monolitické dlažbě s betonovým podkladem do hl. 250 mm a šířky do 300 mm</t>
  </si>
  <si>
    <t>-1567460352</t>
  </si>
  <si>
    <t>https://podminky.urs.cz/item/CS_URS_2024_02/974042587</t>
  </si>
  <si>
    <t>1,275</t>
  </si>
  <si>
    <t>32</t>
  </si>
  <si>
    <t>977151113</t>
  </si>
  <si>
    <t>Jádrové vrty diamantovými korunkami do stavebních materiálů (železobetonu, betonu, cihel, obkladů, dlažeb, kamene) průměru přes 40 do 50 mm</t>
  </si>
  <si>
    <t>10521913</t>
  </si>
  <si>
    <t>https://podminky.urs.cz/item/CS_URS_2024_02/977151113</t>
  </si>
  <si>
    <t>0,3</t>
  </si>
  <si>
    <t>33</t>
  </si>
  <si>
    <t>977151118</t>
  </si>
  <si>
    <t>Jádrové vrty diamantovými korunkami do stavebních materiálů (železobetonu, betonu, cihel, obkladů, dlažeb, kamene) průměru přes 90 do 100 mm</t>
  </si>
  <si>
    <t>1500876287</t>
  </si>
  <si>
    <t>https://podminky.urs.cz/item/CS_URS_2024_02/977151118</t>
  </si>
  <si>
    <t>34</t>
  </si>
  <si>
    <t>977151121</t>
  </si>
  <si>
    <t>Jádrové vrty diamantovými korunkami do stavebních materiálů (železobetonu, betonu, cihel, obkladů, dlažeb, kamene) průměru přes 110 do 120 mm</t>
  </si>
  <si>
    <t>933369112</t>
  </si>
  <si>
    <t>https://podminky.urs.cz/item/CS_URS_2024_02/977151121</t>
  </si>
  <si>
    <t>"pro potrubí"</t>
  </si>
  <si>
    <t>0,3*8</t>
  </si>
  <si>
    <t>35</t>
  </si>
  <si>
    <t>985131211</t>
  </si>
  <si>
    <t>Očištění ploch stěn, rubu kleneb a podlah tryskání pískem sušeným</t>
  </si>
  <si>
    <t>-494347014</t>
  </si>
  <si>
    <t>https://podminky.urs.cz/item/CS_URS_2024_02/985131211</t>
  </si>
  <si>
    <t>36</t>
  </si>
  <si>
    <t>985131311</t>
  </si>
  <si>
    <t>Očištění ploch stěn, rubu kleneb a podlah ruční dočištění ocelovými kartáči</t>
  </si>
  <si>
    <t>-5941453</t>
  </si>
  <si>
    <t>https://podminky.urs.cz/item/CS_URS_2024_02/985131311</t>
  </si>
  <si>
    <t>37</t>
  </si>
  <si>
    <t>985131411</t>
  </si>
  <si>
    <t>Očištění ploch stěn, rubu kleneb a podlah vysušení stlačeným vzduchem</t>
  </si>
  <si>
    <t>-1945926871</t>
  </si>
  <si>
    <t>https://podminky.urs.cz/item/CS_URS_2024_02/985131411</t>
  </si>
  <si>
    <t>38</t>
  </si>
  <si>
    <t>9-chránička</t>
  </si>
  <si>
    <t>D+M Chránička flexi pr.110mm</t>
  </si>
  <si>
    <t>bm</t>
  </si>
  <si>
    <t>-1354808939</t>
  </si>
  <si>
    <t>997</t>
  </si>
  <si>
    <t>Přesun sutě</t>
  </si>
  <si>
    <t>39</t>
  </si>
  <si>
    <t>997013151</t>
  </si>
  <si>
    <t>Vnitrostaveništní doprava suti a vybouraných hmot vodorovně do 50 m s naložením s omezením mechanizace pro budovy a haly výšky do 6 m</t>
  </si>
  <si>
    <t>1224900032</t>
  </si>
  <si>
    <t>https://podminky.urs.cz/item/CS_URS_2024_02/997013151</t>
  </si>
  <si>
    <t>40</t>
  </si>
  <si>
    <t>997013501</t>
  </si>
  <si>
    <t>Odvoz suti a vybouraných hmot na skládku nebo meziskládku se složením, na vzdálenost do 1 km</t>
  </si>
  <si>
    <t>-195711126</t>
  </si>
  <si>
    <t>https://podminky.urs.cz/item/CS_URS_2024_02/997013501</t>
  </si>
  <si>
    <t>41</t>
  </si>
  <si>
    <t>997013509</t>
  </si>
  <si>
    <t>Odvoz suti a vybouraných hmot na skládku nebo meziskládku se složením, na vzdálenost Příplatek k ceně za každý další započatý 1 km přes 1 km</t>
  </si>
  <si>
    <t>-1079640207</t>
  </si>
  <si>
    <t>https://podminky.urs.cz/item/CS_URS_2024_02/997013509</t>
  </si>
  <si>
    <t>15,162*9 "Přepočtené koeficientem množství</t>
  </si>
  <si>
    <t>42</t>
  </si>
  <si>
    <t>997013602</t>
  </si>
  <si>
    <t>Poplatek za uložení stavebního odpadu na skládce (skládkovné) z armovaného betonu zatříděného do Katalogu odpadů pod kódem 17 01 01</t>
  </si>
  <si>
    <t>-918432555</t>
  </si>
  <si>
    <t>https://podminky.urs.cz/item/CS_URS_2024_02/997013602</t>
  </si>
  <si>
    <t>13,888-0,407</t>
  </si>
  <si>
    <t>43</t>
  </si>
  <si>
    <t>997013631</t>
  </si>
  <si>
    <t>Poplatek za uložení stavebního odpadu na skládce (skládkovné) směsného stavebního a demoličního zatříděného do Katalogu odpadů pod kódem 17 09 04</t>
  </si>
  <si>
    <t>1115556444</t>
  </si>
  <si>
    <t>https://podminky.urs.cz/item/CS_URS_2024_02/997013631</t>
  </si>
  <si>
    <t>15,162-13,481-0,407-1,219</t>
  </si>
  <si>
    <t>44</t>
  </si>
  <si>
    <t>997013841</t>
  </si>
  <si>
    <t>Poplatek za uložení stavebního odpadu na skládce (skládkovné) odpadního materiálu po otryskávání bez obsahu nebezpečných látek zatříděného do Katalogu odpadů pod kódem 12 01 17</t>
  </si>
  <si>
    <t>-497352250</t>
  </si>
  <si>
    <t>https://podminky.urs.cz/item/CS_URS_2024_02/997013841</t>
  </si>
  <si>
    <t>0,407</t>
  </si>
  <si>
    <t>998</t>
  </si>
  <si>
    <t>Přesun hmot</t>
  </si>
  <si>
    <t>46</t>
  </si>
  <si>
    <t>998012021</t>
  </si>
  <si>
    <t>Přesun hmot pro budovy občanské výstavby, bydlení, výrobu a služby s nosnou svislou konstrukcí monolitickou betonovou tyčovou nebo plošnou s jakýkoliv obvodovým pláštěm kromě vyzdívaného vodorovná dopravní vzdálenost do 100 m základní pro budovy výšky do 6 m</t>
  </si>
  <si>
    <t>-857219274</t>
  </si>
  <si>
    <t>https://podminky.urs.cz/item/CS_URS_2024_02/998012021</t>
  </si>
  <si>
    <t>PSV</t>
  </si>
  <si>
    <t>Práce a dodávky PSV</t>
  </si>
  <si>
    <t>721</t>
  </si>
  <si>
    <t>Zdravotechnika - vnitřní kanalizace</t>
  </si>
  <si>
    <t>47</t>
  </si>
  <si>
    <t>720-utěs</t>
  </si>
  <si>
    <t>Vodotěsné utěsnění průchodu potrubí stěnami jímek</t>
  </si>
  <si>
    <t>505154473</t>
  </si>
  <si>
    <t>48</t>
  </si>
  <si>
    <t>721171809</t>
  </si>
  <si>
    <t>Demontáž potrubí z novodurových trub odpadních nebo připojovacích přes 114 do D 160</t>
  </si>
  <si>
    <t>128160246</t>
  </si>
  <si>
    <t>https://podminky.urs.cz/item/CS_URS_2024_02/721171809</t>
  </si>
  <si>
    <t>"stávající potrubí"</t>
  </si>
  <si>
    <t>3,3+3,3+3</t>
  </si>
  <si>
    <t>49</t>
  </si>
  <si>
    <t>721173608</t>
  </si>
  <si>
    <t>Potrubí z trub polyetylenových svařované svodné (ležaté) DN 150</t>
  </si>
  <si>
    <t>2043525957</t>
  </si>
  <si>
    <t>https://podminky.urs.cz/item/CS_URS_2024_02/721173608</t>
  </si>
  <si>
    <t>"propojení jímek"</t>
  </si>
  <si>
    <t>2,955*2+2,905+3,005</t>
  </si>
  <si>
    <t>50</t>
  </si>
  <si>
    <t>998721101</t>
  </si>
  <si>
    <t>Přesun hmot pro vnitřní kanalizaci stanovený z hmotnosti přesunovaného materiálu vodorovná dopravní vzdálenost do 50 m základní v objektech výšky do 6 m</t>
  </si>
  <si>
    <t>1560899485</t>
  </si>
  <si>
    <t>https://podminky.urs.cz/item/CS_URS_2024_02/998721101</t>
  </si>
  <si>
    <t>762</t>
  </si>
  <si>
    <t>Konstrukce tesařské</t>
  </si>
  <si>
    <t>52</t>
  </si>
  <si>
    <t>762521812</t>
  </si>
  <si>
    <t>Demontáž podlah bez polštářů z prken nebo fošen tl. přes 32 mm</t>
  </si>
  <si>
    <t>-1434522139</t>
  </si>
  <si>
    <t>https://podminky.urs.cz/item/CS_URS_2024_02/762521812</t>
  </si>
  <si>
    <t>"demontáž zakrytí jámy kolem výlevky"</t>
  </si>
  <si>
    <t>1,1*1,12</t>
  </si>
  <si>
    <t>767</t>
  </si>
  <si>
    <t>Konstrukce zámečnické</t>
  </si>
  <si>
    <t>53</t>
  </si>
  <si>
    <t>767996701</t>
  </si>
  <si>
    <t>Demontáž ostatních zámečnických konstrukcí řezáním o hmotnosti jednotlivých dílů do 50 kg</t>
  </si>
  <si>
    <t>kg</t>
  </si>
  <si>
    <t>-767203382</t>
  </si>
  <si>
    <t>https://podminky.urs.cz/item/CS_URS_2024_02/767996701</t>
  </si>
  <si>
    <t>"demontáž zakrytí a lemování jímek a jam"</t>
  </si>
  <si>
    <t>5*5,8+110+100+5*160+180</t>
  </si>
  <si>
    <t>54</t>
  </si>
  <si>
    <t>767-rošt</t>
  </si>
  <si>
    <t>D+M Kompozitní rošt 30x30/30 mm + rám pro zabetonování</t>
  </si>
  <si>
    <t>-1355721108</t>
  </si>
  <si>
    <t>"1/Z" 0,8*0,8</t>
  </si>
  <si>
    <t>"2/Z" 0,3*0,8*4</t>
  </si>
  <si>
    <t>55</t>
  </si>
  <si>
    <t>767-výlevka</t>
  </si>
  <si>
    <t>Demontáž + zpětná montáž stávající výlevky (vč. repase, přišroubování, vrtání otvorů pro šrouby)</t>
  </si>
  <si>
    <t>kpl</t>
  </si>
  <si>
    <t>1224152292</t>
  </si>
  <si>
    <t>"dle výkresu číslo V012"</t>
  </si>
  <si>
    <t>67</t>
  </si>
  <si>
    <t>998767201</t>
  </si>
  <si>
    <t>Přesun hmot pro zámečnické konstrukce stanovený procentní sazbou (%) z ceny vodorovná dopravní vzdálenost do 50 m základní v objektech výšky do 6 m</t>
  </si>
  <si>
    <t>%</t>
  </si>
  <si>
    <t>-2097820412</t>
  </si>
  <si>
    <t>https://podminky.urs.cz/item/CS_URS_2024_02/998767201</t>
  </si>
  <si>
    <t>M</t>
  </si>
  <si>
    <t>Práce a dodávky M</t>
  </si>
  <si>
    <t>23-M</t>
  </si>
  <si>
    <t>Montáže potrubí</t>
  </si>
  <si>
    <t>57</t>
  </si>
  <si>
    <t>23-potrubí</t>
  </si>
  <si>
    <t>D+M Potrubí od výlevky 42,4x2,6 vč. oblouku, šroubení, spoje</t>
  </si>
  <si>
    <t>64</t>
  </si>
  <si>
    <t>-806711013</t>
  </si>
  <si>
    <t>"dle tabulky na výkrese číslo V012"</t>
  </si>
  <si>
    <t>58</t>
  </si>
  <si>
    <t>23-potrubí1</t>
  </si>
  <si>
    <t>Napojení nového potrubí od výlevky na stávající DN 32</t>
  </si>
  <si>
    <t>139232372</t>
  </si>
  <si>
    <t>59</t>
  </si>
  <si>
    <t>23-potrubí2</t>
  </si>
  <si>
    <t>Vypálení otvoru do stávajícího poklopu pr.50mm pro potrubí od výlevky</t>
  </si>
  <si>
    <t>2106398742</t>
  </si>
  <si>
    <t>60</t>
  </si>
  <si>
    <t>23-potrubí3</t>
  </si>
  <si>
    <t>Povrchová úprava nového potrubí od výlevky vč. přípravy povrchu</t>
  </si>
  <si>
    <t>-1677380685</t>
  </si>
  <si>
    <t>"dle výkresu číslo V012 - příprava povrchu ST2, nátěr 1xz 70mikr. + 2x 40mikr."</t>
  </si>
  <si>
    <t>0,5</t>
  </si>
  <si>
    <t>VRN</t>
  </si>
  <si>
    <t>Vedlejší rozpočtové náklady</t>
  </si>
  <si>
    <t>VRN1</t>
  </si>
  <si>
    <t>Průzkumné, geodetické a projektové práce</t>
  </si>
  <si>
    <t>61</t>
  </si>
  <si>
    <t>012002000</t>
  </si>
  <si>
    <t>Geodetické práce</t>
  </si>
  <si>
    <t>1340348570</t>
  </si>
  <si>
    <t>"náklady na vytyčení stavby"</t>
  </si>
  <si>
    <t>62</t>
  </si>
  <si>
    <t>013294000</t>
  </si>
  <si>
    <t>Ostatní dokumentace</t>
  </si>
  <si>
    <t>-633740486</t>
  </si>
  <si>
    <t>"dodavatelská dokumentace"</t>
  </si>
  <si>
    <t>VRN3</t>
  </si>
  <si>
    <t>Zařízení staveniště</t>
  </si>
  <si>
    <t>63</t>
  </si>
  <si>
    <t>030001000</t>
  </si>
  <si>
    <t>2016617408</t>
  </si>
  <si>
    <t>"náklady na zařízení staveniště, spotřeby energií atd."</t>
  </si>
  <si>
    <t>VRN7</t>
  </si>
  <si>
    <t>Provozní vlivy</t>
  </si>
  <si>
    <t>071002000</t>
  </si>
  <si>
    <t>Provoz investora, třetích osob</t>
  </si>
  <si>
    <t>838127130</t>
  </si>
  <si>
    <t>"provoz investora"</t>
  </si>
  <si>
    <t>VRN9</t>
  </si>
  <si>
    <t>Ostatní náklady</t>
  </si>
  <si>
    <t>65</t>
  </si>
  <si>
    <t>090001000</t>
  </si>
  <si>
    <t>1513799722</t>
  </si>
  <si>
    <t>"dle potřeb zhotovitele"</t>
  </si>
  <si>
    <t>02 - SO 20 Elektroinstalace</t>
  </si>
  <si>
    <t xml:space="preserve">741 - Elektroinstalace - silnoproud   </t>
  </si>
  <si>
    <t xml:space="preserve">21-M - Elektromontáže   </t>
  </si>
  <si>
    <t xml:space="preserve">OST - Ostatní   </t>
  </si>
  <si>
    <t>741</t>
  </si>
  <si>
    <t xml:space="preserve">Elektroinstalace - silnoproud   </t>
  </si>
  <si>
    <t>001.R</t>
  </si>
  <si>
    <t>Rozvaděč RT_JIMKA, dle č.1 HTL-4341-T012</t>
  </si>
  <si>
    <t>1513834640</t>
  </si>
  <si>
    <t>20002.R</t>
  </si>
  <si>
    <t>Plovákový spínač, 10m kabel včetne závaž dle č.2 BL1,  HTL-4341-T012</t>
  </si>
  <si>
    <t>-1784439552</t>
  </si>
  <si>
    <t>20003.R</t>
  </si>
  <si>
    <t>Plovákový spínač, 10m kabel včetne závaž dle č.2 BL2,  HTL-4341-T012</t>
  </si>
  <si>
    <t>1179298549</t>
  </si>
  <si>
    <t>20004.R</t>
  </si>
  <si>
    <t>Čerpadlo do jímky vč. hadice a šroubení, dle č.2 M1,  HTL-4341-T012</t>
  </si>
  <si>
    <t>1817738495</t>
  </si>
  <si>
    <t>20005.R</t>
  </si>
  <si>
    <t>Žlab drátěný, žár.zinek DZ 60X60 a přísl., dle č.3 HTL-4341-T012</t>
  </si>
  <si>
    <t>1406062282</t>
  </si>
  <si>
    <t>20006.R</t>
  </si>
  <si>
    <t>Konstrukce nosná - pas. čidel</t>
  </si>
  <si>
    <t>-1190404269</t>
  </si>
  <si>
    <t>20007.R</t>
  </si>
  <si>
    <t>Montáž rozváděče RT_JIMKA včetne držáku na stěnu</t>
  </si>
  <si>
    <t>-549375621</t>
  </si>
  <si>
    <t>20008.R</t>
  </si>
  <si>
    <t>Různé drobné nespecifikované</t>
  </si>
  <si>
    <t>1398173549</t>
  </si>
  <si>
    <t>21-M</t>
  </si>
  <si>
    <t xml:space="preserve">Elektromontáže   </t>
  </si>
  <si>
    <t>20100.R</t>
  </si>
  <si>
    <t>1852737329</t>
  </si>
  <si>
    <t>20101.R</t>
  </si>
  <si>
    <t>52221286</t>
  </si>
  <si>
    <t>20102.R</t>
  </si>
  <si>
    <t>Montáž čerpadla</t>
  </si>
  <si>
    <t>-1994184755</t>
  </si>
  <si>
    <t>20103.R</t>
  </si>
  <si>
    <t>Montáž plováku</t>
  </si>
  <si>
    <t>-1748619798</t>
  </si>
  <si>
    <t>20104.R</t>
  </si>
  <si>
    <t>Ekologická likvidace demontovaných zařízení a kabelů (odvoz a poplatky na skládce)</t>
  </si>
  <si>
    <t>997768909</t>
  </si>
  <si>
    <t>20105.R</t>
  </si>
  <si>
    <t>-1657420281</t>
  </si>
  <si>
    <t>HZS2222</t>
  </si>
  <si>
    <t>Demontáže stávající elektroinstlalace, rozvaděčů</t>
  </si>
  <si>
    <t>hod</t>
  </si>
  <si>
    <t>2048408696</t>
  </si>
  <si>
    <t>OST</t>
  </si>
  <si>
    <t xml:space="preserve">Ostatní   </t>
  </si>
  <si>
    <t>013254000</t>
  </si>
  <si>
    <t>Dokumentace skutečného provedení stavby</t>
  </si>
  <si>
    <t>soubor</t>
  </si>
  <si>
    <t>262144</t>
  </si>
  <si>
    <t>295251919</t>
  </si>
  <si>
    <t>043103000</t>
  </si>
  <si>
    <t>Příprava na komplexní zkoušky a jejich provedení</t>
  </si>
  <si>
    <t>…</t>
  </si>
  <si>
    <t>-1708941372</t>
  </si>
  <si>
    <t>045203000</t>
  </si>
  <si>
    <t>Kompletační činnost</t>
  </si>
  <si>
    <t>410102165</t>
  </si>
  <si>
    <t>065002000</t>
  </si>
  <si>
    <t>Doprava</t>
  </si>
  <si>
    <t>207054444</t>
  </si>
  <si>
    <t>Provozní vlivy, provoz investora, třetích osob</t>
  </si>
  <si>
    <t>-924209444</t>
  </si>
  <si>
    <t>091003000</t>
  </si>
  <si>
    <t>PPV</t>
  </si>
  <si>
    <t>-1135385907</t>
  </si>
  <si>
    <t>091003000.R1</t>
  </si>
  <si>
    <t>GZS</t>
  </si>
  <si>
    <t>-601568937</t>
  </si>
  <si>
    <t>741810003</t>
  </si>
  <si>
    <t>Výchozí revize</t>
  </si>
  <si>
    <t>1801069972</t>
  </si>
  <si>
    <t>998021021</t>
  </si>
  <si>
    <t>Přesun</t>
  </si>
  <si>
    <t>-2065804326</t>
  </si>
  <si>
    <t>03 - SO 30 Ocelové konstrukce</t>
  </si>
  <si>
    <t xml:space="preserve">    789 - Povrchové úpravy ocelových konstrukcí a technologických zařízení</t>
  </si>
  <si>
    <t xml:space="preserve">    43-M - Montáž ocelových konstrukcí</t>
  </si>
  <si>
    <t>789</t>
  </si>
  <si>
    <t>Povrchové úpravy ocelových konstrukcí a technologických zařízení</t>
  </si>
  <si>
    <t>789-4</t>
  </si>
  <si>
    <t>Nátěr ocelové konstrukce stupeň C3</t>
  </si>
  <si>
    <t>-724912252</t>
  </si>
  <si>
    <t>43-M</t>
  </si>
  <si>
    <t>Montáž ocelových konstrukcí</t>
  </si>
  <si>
    <t>43-1</t>
  </si>
  <si>
    <t>Dodávka ocelové konstrukce</t>
  </si>
  <si>
    <t>256</t>
  </si>
  <si>
    <t>784246230</t>
  </si>
  <si>
    <t>43-2</t>
  </si>
  <si>
    <t>Doprava ocelové konstrukce</t>
  </si>
  <si>
    <t>soub</t>
  </si>
  <si>
    <t>-369611550</t>
  </si>
  <si>
    <t>43-3</t>
  </si>
  <si>
    <t>Montáž ocelové konstrukce</t>
  </si>
  <si>
    <t>-339215048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</si>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</sst>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23" xfId="0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451572111" TargetMode="External"/><Relationship Id="rId18" Type="http://schemas.openxmlformats.org/officeDocument/2006/relationships/hyperlink" Target="https://podminky.urs.cz/item/CS_URS_2024_02/631362021" TargetMode="External"/><Relationship Id="rId26" Type="http://schemas.openxmlformats.org/officeDocument/2006/relationships/hyperlink" Target="https://podminky.urs.cz/item/CS_URS_2024_02/965042231" TargetMode="External"/><Relationship Id="rId39" Type="http://schemas.openxmlformats.org/officeDocument/2006/relationships/hyperlink" Target="https://podminky.urs.cz/item/CS_URS_2024_02/997013631" TargetMode="External"/><Relationship Id="rId21" Type="http://schemas.openxmlformats.org/officeDocument/2006/relationships/hyperlink" Target="https://podminky.urs.cz/item/CS_URS_2024_02/931994142" TargetMode="External"/><Relationship Id="rId34" Type="http://schemas.openxmlformats.org/officeDocument/2006/relationships/hyperlink" Target="https://podminky.urs.cz/item/CS_URS_2024_02/985131411" TargetMode="External"/><Relationship Id="rId42" Type="http://schemas.openxmlformats.org/officeDocument/2006/relationships/hyperlink" Target="https://podminky.urs.cz/item/CS_URS_2024_02/721171809" TargetMode="External"/><Relationship Id="rId47" Type="http://schemas.openxmlformats.org/officeDocument/2006/relationships/hyperlink" Target="https://podminky.urs.cz/item/CS_URS_2024_02/998767201" TargetMode="External"/><Relationship Id="rId7" Type="http://schemas.openxmlformats.org/officeDocument/2006/relationships/hyperlink" Target="https://podminky.urs.cz/item/CS_URS_2024_02/274313711" TargetMode="External"/><Relationship Id="rId2" Type="http://schemas.openxmlformats.org/officeDocument/2006/relationships/hyperlink" Target="https://podminky.urs.cz/item/CS_URS_2024_02/151101111" TargetMode="External"/><Relationship Id="rId16" Type="http://schemas.openxmlformats.org/officeDocument/2006/relationships/hyperlink" Target="https://podminky.urs.cz/item/CS_URS_2024_02/631319197" TargetMode="External"/><Relationship Id="rId29" Type="http://schemas.openxmlformats.org/officeDocument/2006/relationships/hyperlink" Target="https://podminky.urs.cz/item/CS_URS_2024_02/977151113" TargetMode="External"/><Relationship Id="rId1" Type="http://schemas.openxmlformats.org/officeDocument/2006/relationships/hyperlink" Target="https://podminky.urs.cz/item/CS_URS_2024_02/151101101" TargetMode="External"/><Relationship Id="rId6" Type="http://schemas.openxmlformats.org/officeDocument/2006/relationships/hyperlink" Target="https://podminky.urs.cz/item/CS_URS_2024_02/181951112" TargetMode="External"/><Relationship Id="rId11" Type="http://schemas.openxmlformats.org/officeDocument/2006/relationships/hyperlink" Target="https://podminky.urs.cz/item/CS_URS_2024_02/380361011" TargetMode="External"/><Relationship Id="rId24" Type="http://schemas.openxmlformats.org/officeDocument/2006/relationships/hyperlink" Target="https://podminky.urs.cz/item/CS_URS_2024_02/962052210" TargetMode="External"/><Relationship Id="rId32" Type="http://schemas.openxmlformats.org/officeDocument/2006/relationships/hyperlink" Target="https://podminky.urs.cz/item/CS_URS_2024_02/985131211" TargetMode="External"/><Relationship Id="rId37" Type="http://schemas.openxmlformats.org/officeDocument/2006/relationships/hyperlink" Target="https://podminky.urs.cz/item/CS_URS_2024_02/997013509" TargetMode="External"/><Relationship Id="rId40" Type="http://schemas.openxmlformats.org/officeDocument/2006/relationships/hyperlink" Target="https://podminky.urs.cz/item/CS_URS_2024_02/997013841" TargetMode="External"/><Relationship Id="rId45" Type="http://schemas.openxmlformats.org/officeDocument/2006/relationships/hyperlink" Target="https://podminky.urs.cz/item/CS_URS_2024_02/762521812" TargetMode="External"/><Relationship Id="rId5" Type="http://schemas.openxmlformats.org/officeDocument/2006/relationships/hyperlink" Target="https://podminky.urs.cz/item/CS_URS_2024_02/171201221" TargetMode="External"/><Relationship Id="rId15" Type="http://schemas.openxmlformats.org/officeDocument/2006/relationships/hyperlink" Target="https://podminky.urs.cz/item/CS_URS_2024_02/631319013" TargetMode="External"/><Relationship Id="rId23" Type="http://schemas.openxmlformats.org/officeDocument/2006/relationships/hyperlink" Target="https://podminky.urs.cz/item/CS_URS_2024_02/953312122" TargetMode="External"/><Relationship Id="rId28" Type="http://schemas.openxmlformats.org/officeDocument/2006/relationships/hyperlink" Target="https://podminky.urs.cz/item/CS_URS_2024_02/974042587" TargetMode="External"/><Relationship Id="rId36" Type="http://schemas.openxmlformats.org/officeDocument/2006/relationships/hyperlink" Target="https://podminky.urs.cz/item/CS_URS_2024_02/997013501" TargetMode="External"/><Relationship Id="rId10" Type="http://schemas.openxmlformats.org/officeDocument/2006/relationships/hyperlink" Target="https://podminky.urs.cz/item/CS_URS_2024_02/380356232" TargetMode="External"/><Relationship Id="rId19" Type="http://schemas.openxmlformats.org/officeDocument/2006/relationships/hyperlink" Target="https://podminky.urs.cz/item/CS_URS_2024_02/633992111" TargetMode="External"/><Relationship Id="rId31" Type="http://schemas.openxmlformats.org/officeDocument/2006/relationships/hyperlink" Target="https://podminky.urs.cz/item/CS_URS_2024_02/977151121" TargetMode="External"/><Relationship Id="rId44" Type="http://schemas.openxmlformats.org/officeDocument/2006/relationships/hyperlink" Target="https://podminky.urs.cz/item/CS_URS_2024_02/998721101" TargetMode="External"/><Relationship Id="rId4" Type="http://schemas.openxmlformats.org/officeDocument/2006/relationships/hyperlink" Target="https://podminky.urs.cz/item/CS_URS_2024_02/171251201" TargetMode="External"/><Relationship Id="rId9" Type="http://schemas.openxmlformats.org/officeDocument/2006/relationships/hyperlink" Target="https://podminky.urs.cz/item/CS_URS_2024_02/380356231" TargetMode="External"/><Relationship Id="rId14" Type="http://schemas.openxmlformats.org/officeDocument/2006/relationships/hyperlink" Target="https://podminky.urs.cz/item/CS_URS_2024_02/631311235" TargetMode="External"/><Relationship Id="rId22" Type="http://schemas.openxmlformats.org/officeDocument/2006/relationships/hyperlink" Target="https://podminky.urs.cz/item/CS_URS_2024_02/952901221" TargetMode="External"/><Relationship Id="rId27" Type="http://schemas.openxmlformats.org/officeDocument/2006/relationships/hyperlink" Target="https://podminky.urs.cz/item/CS_URS_2024_02/965049112" TargetMode="External"/><Relationship Id="rId30" Type="http://schemas.openxmlformats.org/officeDocument/2006/relationships/hyperlink" Target="https://podminky.urs.cz/item/CS_URS_2024_02/977151118" TargetMode="External"/><Relationship Id="rId35" Type="http://schemas.openxmlformats.org/officeDocument/2006/relationships/hyperlink" Target="https://podminky.urs.cz/item/CS_URS_2024_02/997013151" TargetMode="External"/><Relationship Id="rId43" Type="http://schemas.openxmlformats.org/officeDocument/2006/relationships/hyperlink" Target="https://podminky.urs.cz/item/CS_URS_2024_02/721173608" TargetMode="External"/><Relationship Id="rId48" Type="http://schemas.openxmlformats.org/officeDocument/2006/relationships/drawing" Target="../drawings/drawing2.xml"/><Relationship Id="rId8" Type="http://schemas.openxmlformats.org/officeDocument/2006/relationships/hyperlink" Target="https://podminky.urs.cz/item/CS_URS_2024_02/380326131" TargetMode="External"/><Relationship Id="rId3" Type="http://schemas.openxmlformats.org/officeDocument/2006/relationships/hyperlink" Target="https://podminky.urs.cz/item/CS_URS_2024_02/162751117" TargetMode="External"/><Relationship Id="rId12" Type="http://schemas.openxmlformats.org/officeDocument/2006/relationships/hyperlink" Target="https://podminky.urs.cz/item/CS_URS_2024_02/451541111" TargetMode="External"/><Relationship Id="rId17" Type="http://schemas.openxmlformats.org/officeDocument/2006/relationships/hyperlink" Target="https://podminky.urs.cz/item/CS_URS_2024_02/631319203" TargetMode="External"/><Relationship Id="rId25" Type="http://schemas.openxmlformats.org/officeDocument/2006/relationships/hyperlink" Target="https://podminky.urs.cz/item/CS_URS_2024_02/963015141" TargetMode="External"/><Relationship Id="rId33" Type="http://schemas.openxmlformats.org/officeDocument/2006/relationships/hyperlink" Target="https://podminky.urs.cz/item/CS_URS_2024_02/985131311" TargetMode="External"/><Relationship Id="rId38" Type="http://schemas.openxmlformats.org/officeDocument/2006/relationships/hyperlink" Target="https://podminky.urs.cz/item/CS_URS_2024_02/997013602" TargetMode="External"/><Relationship Id="rId46" Type="http://schemas.openxmlformats.org/officeDocument/2006/relationships/hyperlink" Target="https://podminky.urs.cz/item/CS_URS_2024_02/767996701" TargetMode="External"/><Relationship Id="rId20" Type="http://schemas.openxmlformats.org/officeDocument/2006/relationships/hyperlink" Target="https://podminky.urs.cz/item/CS_URS_2024_02/635111242" TargetMode="External"/><Relationship Id="rId41" Type="http://schemas.openxmlformats.org/officeDocument/2006/relationships/hyperlink" Target="https://podminky.urs.cz/item/CS_URS_2024_02/99801202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9"/>
  <sheetViews>
    <sheetView showGridLines="0" tabSelected="1" topLeftCell="A40" workbookViewId="0">
      <selection activeCell="AN8" sqref="AN8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74"/>
      <c r="AS2" s="374"/>
      <c r="AT2" s="374"/>
      <c r="AU2" s="374"/>
      <c r="AV2" s="374"/>
      <c r="AW2" s="374"/>
      <c r="AX2" s="374"/>
      <c r="AY2" s="374"/>
      <c r="AZ2" s="374"/>
      <c r="BA2" s="374"/>
      <c r="BB2" s="374"/>
      <c r="BC2" s="374"/>
      <c r="BD2" s="374"/>
      <c r="BE2" s="374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38" t="s">
        <v>14</v>
      </c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39"/>
      <c r="AF5" s="339"/>
      <c r="AG5" s="339"/>
      <c r="AH5" s="339"/>
      <c r="AI5" s="339"/>
      <c r="AJ5" s="339"/>
      <c r="AK5" s="339"/>
      <c r="AL5" s="339"/>
      <c r="AM5" s="339"/>
      <c r="AN5" s="339"/>
      <c r="AO5" s="339"/>
      <c r="AP5" s="24"/>
      <c r="AQ5" s="24"/>
      <c r="AR5" s="22"/>
      <c r="BE5" s="335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40" t="s">
        <v>17</v>
      </c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39"/>
      <c r="Y6" s="339"/>
      <c r="Z6" s="339"/>
      <c r="AA6" s="339"/>
      <c r="AB6" s="339"/>
      <c r="AC6" s="339"/>
      <c r="AD6" s="339"/>
      <c r="AE6" s="339"/>
      <c r="AF6" s="339"/>
      <c r="AG6" s="339"/>
      <c r="AH6" s="339"/>
      <c r="AI6" s="339"/>
      <c r="AJ6" s="339"/>
      <c r="AK6" s="339"/>
      <c r="AL6" s="339"/>
      <c r="AM6" s="339"/>
      <c r="AN6" s="339"/>
      <c r="AO6" s="339"/>
      <c r="AP6" s="24"/>
      <c r="AQ6" s="24"/>
      <c r="AR6" s="22"/>
      <c r="BE6" s="336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36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/>
      <c r="AO8" s="24"/>
      <c r="AP8" s="24"/>
      <c r="AQ8" s="24"/>
      <c r="AR8" s="22"/>
      <c r="BE8" s="336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6"/>
      <c r="BS9" s="19" t="s">
        <v>6</v>
      </c>
    </row>
    <row r="10" spans="1:74" s="1" customFormat="1" ht="12" customHeight="1">
      <c r="B10" s="23"/>
      <c r="C10" s="24"/>
      <c r="D10" s="31" t="s">
        <v>24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25</v>
      </c>
      <c r="AL10" s="24"/>
      <c r="AM10" s="24"/>
      <c r="AN10" s="29" t="s">
        <v>19</v>
      </c>
      <c r="AO10" s="24"/>
      <c r="AP10" s="24"/>
      <c r="AQ10" s="24"/>
      <c r="AR10" s="22"/>
      <c r="BE10" s="336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26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27</v>
      </c>
      <c r="AL11" s="24"/>
      <c r="AM11" s="24"/>
      <c r="AN11" s="29" t="s">
        <v>19</v>
      </c>
      <c r="AO11" s="24"/>
      <c r="AP11" s="24"/>
      <c r="AQ11" s="24"/>
      <c r="AR11" s="22"/>
      <c r="BE11" s="336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6"/>
      <c r="BS12" s="19" t="s">
        <v>6</v>
      </c>
    </row>
    <row r="13" spans="1:74" s="1" customFormat="1" ht="12" customHeight="1">
      <c r="B13" s="23"/>
      <c r="C13" s="24"/>
      <c r="D13" s="31" t="s">
        <v>28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25</v>
      </c>
      <c r="AL13" s="24"/>
      <c r="AM13" s="24"/>
      <c r="AN13" s="33" t="s">
        <v>29</v>
      </c>
      <c r="AO13" s="24"/>
      <c r="AP13" s="24"/>
      <c r="AQ13" s="24"/>
      <c r="AR13" s="22"/>
      <c r="BE13" s="336"/>
      <c r="BS13" s="19" t="s">
        <v>6</v>
      </c>
    </row>
    <row r="14" spans="1:74" ht="12.75">
      <c r="B14" s="23"/>
      <c r="C14" s="24"/>
      <c r="D14" s="24"/>
      <c r="E14" s="341" t="s">
        <v>29</v>
      </c>
      <c r="F14" s="342"/>
      <c r="G14" s="342"/>
      <c r="H14" s="342"/>
      <c r="I14" s="342"/>
      <c r="J14" s="342"/>
      <c r="K14" s="342"/>
      <c r="L14" s="342"/>
      <c r="M14" s="342"/>
      <c r="N14" s="342"/>
      <c r="O14" s="342"/>
      <c r="P14" s="342"/>
      <c r="Q14" s="342"/>
      <c r="R14" s="342"/>
      <c r="S14" s="342"/>
      <c r="T14" s="342"/>
      <c r="U14" s="342"/>
      <c r="V14" s="342"/>
      <c r="W14" s="342"/>
      <c r="X14" s="342"/>
      <c r="Y14" s="342"/>
      <c r="Z14" s="342"/>
      <c r="AA14" s="342"/>
      <c r="AB14" s="342"/>
      <c r="AC14" s="342"/>
      <c r="AD14" s="342"/>
      <c r="AE14" s="342"/>
      <c r="AF14" s="342"/>
      <c r="AG14" s="342"/>
      <c r="AH14" s="342"/>
      <c r="AI14" s="342"/>
      <c r="AJ14" s="342"/>
      <c r="AK14" s="31" t="s">
        <v>27</v>
      </c>
      <c r="AL14" s="24"/>
      <c r="AM14" s="24"/>
      <c r="AN14" s="33" t="s">
        <v>29</v>
      </c>
      <c r="AO14" s="24"/>
      <c r="AP14" s="24"/>
      <c r="AQ14" s="24"/>
      <c r="AR14" s="22"/>
      <c r="BE14" s="336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6"/>
      <c r="BS15" s="19" t="s">
        <v>4</v>
      </c>
    </row>
    <row r="16" spans="1:74" s="1" customFormat="1" ht="12" customHeight="1">
      <c r="B16" s="23"/>
      <c r="C16" s="24"/>
      <c r="D16" s="31" t="s">
        <v>30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25</v>
      </c>
      <c r="AL16" s="24"/>
      <c r="AM16" s="24"/>
      <c r="AN16" s="29" t="s">
        <v>19</v>
      </c>
      <c r="AO16" s="24"/>
      <c r="AP16" s="24"/>
      <c r="AQ16" s="24"/>
      <c r="AR16" s="22"/>
      <c r="BE16" s="336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31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27</v>
      </c>
      <c r="AL17" s="24"/>
      <c r="AM17" s="24"/>
      <c r="AN17" s="29" t="s">
        <v>19</v>
      </c>
      <c r="AO17" s="24"/>
      <c r="AP17" s="24"/>
      <c r="AQ17" s="24"/>
      <c r="AR17" s="22"/>
      <c r="BE17" s="336"/>
      <c r="BS17" s="19" t="s">
        <v>32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6"/>
      <c r="BS18" s="19" t="s">
        <v>6</v>
      </c>
    </row>
    <row r="19" spans="1:71" s="1" customFormat="1" ht="12" customHeight="1">
      <c r="B19" s="23"/>
      <c r="C19" s="24"/>
      <c r="D19" s="31" t="s">
        <v>33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25</v>
      </c>
      <c r="AL19" s="24"/>
      <c r="AM19" s="24"/>
      <c r="AN19" s="29" t="s">
        <v>19</v>
      </c>
      <c r="AO19" s="24"/>
      <c r="AP19" s="24"/>
      <c r="AQ19" s="24"/>
      <c r="AR19" s="22"/>
      <c r="BE19" s="336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27</v>
      </c>
      <c r="AL20" s="24"/>
      <c r="AM20" s="24"/>
      <c r="AN20" s="29" t="s">
        <v>19</v>
      </c>
      <c r="AO20" s="24"/>
      <c r="AP20" s="24"/>
      <c r="AQ20" s="24"/>
      <c r="AR20" s="22"/>
      <c r="BE20" s="336"/>
      <c r="BS20" s="19" t="s">
        <v>4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6"/>
    </row>
    <row r="22" spans="1:71" s="1" customFormat="1" ht="12" customHeight="1">
      <c r="B22" s="23"/>
      <c r="C22" s="24"/>
      <c r="D22" s="31" t="s">
        <v>34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6"/>
    </row>
    <row r="23" spans="1:71" s="1" customFormat="1" ht="47.25" customHeight="1">
      <c r="B23" s="23"/>
      <c r="C23" s="24"/>
      <c r="D23" s="24"/>
      <c r="E23" s="343" t="s">
        <v>35</v>
      </c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  <c r="Q23" s="343"/>
      <c r="R23" s="343"/>
      <c r="S23" s="343"/>
      <c r="T23" s="343"/>
      <c r="U23" s="343"/>
      <c r="V23" s="343"/>
      <c r="W23" s="343"/>
      <c r="X23" s="343"/>
      <c r="Y23" s="343"/>
      <c r="Z23" s="343"/>
      <c r="AA23" s="343"/>
      <c r="AB23" s="343"/>
      <c r="AC23" s="343"/>
      <c r="AD23" s="343"/>
      <c r="AE23" s="343"/>
      <c r="AF23" s="343"/>
      <c r="AG23" s="343"/>
      <c r="AH23" s="343"/>
      <c r="AI23" s="343"/>
      <c r="AJ23" s="343"/>
      <c r="AK23" s="343"/>
      <c r="AL23" s="343"/>
      <c r="AM23" s="343"/>
      <c r="AN23" s="343"/>
      <c r="AO23" s="24"/>
      <c r="AP23" s="24"/>
      <c r="AQ23" s="24"/>
      <c r="AR23" s="22"/>
      <c r="BE23" s="336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6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36"/>
    </row>
    <row r="26" spans="1:71" s="2" customFormat="1" ht="25.9" customHeight="1">
      <c r="A26" s="36"/>
      <c r="B26" s="37"/>
      <c r="C26" s="38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44">
        <f>ROUND(AG54,2)</f>
        <v>0</v>
      </c>
      <c r="AL26" s="345"/>
      <c r="AM26" s="345"/>
      <c r="AN26" s="345"/>
      <c r="AO26" s="345"/>
      <c r="AP26" s="38"/>
      <c r="AQ26" s="38"/>
      <c r="AR26" s="41"/>
      <c r="BE26" s="336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36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46" t="s">
        <v>37</v>
      </c>
      <c r="M28" s="346"/>
      <c r="N28" s="346"/>
      <c r="O28" s="346"/>
      <c r="P28" s="346"/>
      <c r="Q28" s="38"/>
      <c r="R28" s="38"/>
      <c r="S28" s="38"/>
      <c r="T28" s="38"/>
      <c r="U28" s="38"/>
      <c r="V28" s="38"/>
      <c r="W28" s="346" t="s">
        <v>38</v>
      </c>
      <c r="X28" s="346"/>
      <c r="Y28" s="346"/>
      <c r="Z28" s="346"/>
      <c r="AA28" s="346"/>
      <c r="AB28" s="346"/>
      <c r="AC28" s="346"/>
      <c r="AD28" s="346"/>
      <c r="AE28" s="346"/>
      <c r="AF28" s="38"/>
      <c r="AG28" s="38"/>
      <c r="AH28" s="38"/>
      <c r="AI28" s="38"/>
      <c r="AJ28" s="38"/>
      <c r="AK28" s="346" t="s">
        <v>39</v>
      </c>
      <c r="AL28" s="346"/>
      <c r="AM28" s="346"/>
      <c r="AN28" s="346"/>
      <c r="AO28" s="346"/>
      <c r="AP28" s="38"/>
      <c r="AQ28" s="38"/>
      <c r="AR28" s="41"/>
      <c r="BE28" s="336"/>
    </row>
    <row r="29" spans="1:71" s="3" customFormat="1" ht="14.45" customHeight="1">
      <c r="B29" s="42"/>
      <c r="C29" s="43"/>
      <c r="D29" s="31" t="s">
        <v>40</v>
      </c>
      <c r="E29" s="43"/>
      <c r="F29" s="31" t="s">
        <v>41</v>
      </c>
      <c r="G29" s="43"/>
      <c r="H29" s="43"/>
      <c r="I29" s="43"/>
      <c r="J29" s="43"/>
      <c r="K29" s="43"/>
      <c r="L29" s="349">
        <v>0.21</v>
      </c>
      <c r="M29" s="348"/>
      <c r="N29" s="348"/>
      <c r="O29" s="348"/>
      <c r="P29" s="348"/>
      <c r="Q29" s="43"/>
      <c r="R29" s="43"/>
      <c r="S29" s="43"/>
      <c r="T29" s="43"/>
      <c r="U29" s="43"/>
      <c r="V29" s="43"/>
      <c r="W29" s="347">
        <f>ROUND(AZ54, 2)</f>
        <v>0</v>
      </c>
      <c r="X29" s="348"/>
      <c r="Y29" s="348"/>
      <c r="Z29" s="348"/>
      <c r="AA29" s="348"/>
      <c r="AB29" s="348"/>
      <c r="AC29" s="348"/>
      <c r="AD29" s="348"/>
      <c r="AE29" s="348"/>
      <c r="AF29" s="43"/>
      <c r="AG29" s="43"/>
      <c r="AH29" s="43"/>
      <c r="AI29" s="43"/>
      <c r="AJ29" s="43"/>
      <c r="AK29" s="347">
        <f>ROUND(AV54, 2)</f>
        <v>0</v>
      </c>
      <c r="AL29" s="348"/>
      <c r="AM29" s="348"/>
      <c r="AN29" s="348"/>
      <c r="AO29" s="348"/>
      <c r="AP29" s="43"/>
      <c r="AQ29" s="43"/>
      <c r="AR29" s="44"/>
      <c r="BE29" s="337"/>
    </row>
    <row r="30" spans="1:71" s="3" customFormat="1" ht="14.45" customHeight="1">
      <c r="B30" s="42"/>
      <c r="C30" s="43"/>
      <c r="D30" s="43"/>
      <c r="E30" s="43"/>
      <c r="F30" s="31" t="s">
        <v>42</v>
      </c>
      <c r="G30" s="43"/>
      <c r="H30" s="43"/>
      <c r="I30" s="43"/>
      <c r="J30" s="43"/>
      <c r="K30" s="43"/>
      <c r="L30" s="349">
        <v>0.15</v>
      </c>
      <c r="M30" s="348"/>
      <c r="N30" s="348"/>
      <c r="O30" s="348"/>
      <c r="P30" s="348"/>
      <c r="Q30" s="43"/>
      <c r="R30" s="43"/>
      <c r="S30" s="43"/>
      <c r="T30" s="43"/>
      <c r="U30" s="43"/>
      <c r="V30" s="43"/>
      <c r="W30" s="347">
        <f>ROUND(BA54, 2)</f>
        <v>0</v>
      </c>
      <c r="X30" s="348"/>
      <c r="Y30" s="348"/>
      <c r="Z30" s="348"/>
      <c r="AA30" s="348"/>
      <c r="AB30" s="348"/>
      <c r="AC30" s="348"/>
      <c r="AD30" s="348"/>
      <c r="AE30" s="348"/>
      <c r="AF30" s="43"/>
      <c r="AG30" s="43"/>
      <c r="AH30" s="43"/>
      <c r="AI30" s="43"/>
      <c r="AJ30" s="43"/>
      <c r="AK30" s="347">
        <f>ROUND(AW54, 2)</f>
        <v>0</v>
      </c>
      <c r="AL30" s="348"/>
      <c r="AM30" s="348"/>
      <c r="AN30" s="348"/>
      <c r="AO30" s="348"/>
      <c r="AP30" s="43"/>
      <c r="AQ30" s="43"/>
      <c r="AR30" s="44"/>
      <c r="BE30" s="337"/>
    </row>
    <row r="31" spans="1:71" s="3" customFormat="1" ht="14.45" hidden="1" customHeight="1">
      <c r="B31" s="42"/>
      <c r="C31" s="43"/>
      <c r="D31" s="43"/>
      <c r="E31" s="43"/>
      <c r="F31" s="31" t="s">
        <v>43</v>
      </c>
      <c r="G31" s="43"/>
      <c r="H31" s="43"/>
      <c r="I31" s="43"/>
      <c r="J31" s="43"/>
      <c r="K31" s="43"/>
      <c r="L31" s="349">
        <v>0.21</v>
      </c>
      <c r="M31" s="348"/>
      <c r="N31" s="348"/>
      <c r="O31" s="348"/>
      <c r="P31" s="348"/>
      <c r="Q31" s="43"/>
      <c r="R31" s="43"/>
      <c r="S31" s="43"/>
      <c r="T31" s="43"/>
      <c r="U31" s="43"/>
      <c r="V31" s="43"/>
      <c r="W31" s="347">
        <f>ROUND(BB54, 2)</f>
        <v>0</v>
      </c>
      <c r="X31" s="348"/>
      <c r="Y31" s="348"/>
      <c r="Z31" s="348"/>
      <c r="AA31" s="348"/>
      <c r="AB31" s="348"/>
      <c r="AC31" s="348"/>
      <c r="AD31" s="348"/>
      <c r="AE31" s="348"/>
      <c r="AF31" s="43"/>
      <c r="AG31" s="43"/>
      <c r="AH31" s="43"/>
      <c r="AI31" s="43"/>
      <c r="AJ31" s="43"/>
      <c r="AK31" s="347">
        <v>0</v>
      </c>
      <c r="AL31" s="348"/>
      <c r="AM31" s="348"/>
      <c r="AN31" s="348"/>
      <c r="AO31" s="348"/>
      <c r="AP31" s="43"/>
      <c r="AQ31" s="43"/>
      <c r="AR31" s="44"/>
      <c r="BE31" s="337"/>
    </row>
    <row r="32" spans="1:71" s="3" customFormat="1" ht="14.45" hidden="1" customHeight="1">
      <c r="B32" s="42"/>
      <c r="C32" s="43"/>
      <c r="D32" s="43"/>
      <c r="E32" s="43"/>
      <c r="F32" s="31" t="s">
        <v>44</v>
      </c>
      <c r="G32" s="43"/>
      <c r="H32" s="43"/>
      <c r="I32" s="43"/>
      <c r="J32" s="43"/>
      <c r="K32" s="43"/>
      <c r="L32" s="349">
        <v>0.15</v>
      </c>
      <c r="M32" s="348"/>
      <c r="N32" s="348"/>
      <c r="O32" s="348"/>
      <c r="P32" s="348"/>
      <c r="Q32" s="43"/>
      <c r="R32" s="43"/>
      <c r="S32" s="43"/>
      <c r="T32" s="43"/>
      <c r="U32" s="43"/>
      <c r="V32" s="43"/>
      <c r="W32" s="347">
        <f>ROUND(BC54, 2)</f>
        <v>0</v>
      </c>
      <c r="X32" s="348"/>
      <c r="Y32" s="348"/>
      <c r="Z32" s="348"/>
      <c r="AA32" s="348"/>
      <c r="AB32" s="348"/>
      <c r="AC32" s="348"/>
      <c r="AD32" s="348"/>
      <c r="AE32" s="348"/>
      <c r="AF32" s="43"/>
      <c r="AG32" s="43"/>
      <c r="AH32" s="43"/>
      <c r="AI32" s="43"/>
      <c r="AJ32" s="43"/>
      <c r="AK32" s="347">
        <v>0</v>
      </c>
      <c r="AL32" s="348"/>
      <c r="AM32" s="348"/>
      <c r="AN32" s="348"/>
      <c r="AO32" s="348"/>
      <c r="AP32" s="43"/>
      <c r="AQ32" s="43"/>
      <c r="AR32" s="44"/>
      <c r="BE32" s="337"/>
    </row>
    <row r="33" spans="1:57" s="3" customFormat="1" ht="14.45" hidden="1" customHeight="1">
      <c r="B33" s="42"/>
      <c r="C33" s="43"/>
      <c r="D33" s="43"/>
      <c r="E33" s="43"/>
      <c r="F33" s="31" t="s">
        <v>45</v>
      </c>
      <c r="G33" s="43"/>
      <c r="H33" s="43"/>
      <c r="I33" s="43"/>
      <c r="J33" s="43"/>
      <c r="K33" s="43"/>
      <c r="L33" s="349">
        <v>0</v>
      </c>
      <c r="M33" s="348"/>
      <c r="N33" s="348"/>
      <c r="O33" s="348"/>
      <c r="P33" s="348"/>
      <c r="Q33" s="43"/>
      <c r="R33" s="43"/>
      <c r="S33" s="43"/>
      <c r="T33" s="43"/>
      <c r="U33" s="43"/>
      <c r="V33" s="43"/>
      <c r="W33" s="347">
        <f>ROUND(BD54, 2)</f>
        <v>0</v>
      </c>
      <c r="X33" s="348"/>
      <c r="Y33" s="348"/>
      <c r="Z33" s="348"/>
      <c r="AA33" s="348"/>
      <c r="AB33" s="348"/>
      <c r="AC33" s="348"/>
      <c r="AD33" s="348"/>
      <c r="AE33" s="348"/>
      <c r="AF33" s="43"/>
      <c r="AG33" s="43"/>
      <c r="AH33" s="43"/>
      <c r="AI33" s="43"/>
      <c r="AJ33" s="43"/>
      <c r="AK33" s="347">
        <v>0</v>
      </c>
      <c r="AL33" s="348"/>
      <c r="AM33" s="348"/>
      <c r="AN33" s="348"/>
      <c r="AO33" s="348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46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47</v>
      </c>
      <c r="U35" s="47"/>
      <c r="V35" s="47"/>
      <c r="W35" s="47"/>
      <c r="X35" s="350" t="s">
        <v>48</v>
      </c>
      <c r="Y35" s="351"/>
      <c r="Z35" s="351"/>
      <c r="AA35" s="351"/>
      <c r="AB35" s="351"/>
      <c r="AC35" s="47"/>
      <c r="AD35" s="47"/>
      <c r="AE35" s="47"/>
      <c r="AF35" s="47"/>
      <c r="AG35" s="47"/>
      <c r="AH35" s="47"/>
      <c r="AI35" s="47"/>
      <c r="AJ35" s="47"/>
      <c r="AK35" s="352">
        <f>SUM(AK26:AK33)</f>
        <v>0</v>
      </c>
      <c r="AL35" s="351"/>
      <c r="AM35" s="351"/>
      <c r="AN35" s="351"/>
      <c r="AO35" s="353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49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14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54" t="str">
        <f>K6</f>
        <v>Montážní kanály v areálech DPO III - Areál autobusy Hranečník - Hala II</v>
      </c>
      <c r="M45" s="355"/>
      <c r="N45" s="355"/>
      <c r="O45" s="355"/>
      <c r="P45" s="355"/>
      <c r="Q45" s="355"/>
      <c r="R45" s="355"/>
      <c r="S45" s="355"/>
      <c r="T45" s="355"/>
      <c r="U45" s="355"/>
      <c r="V45" s="355"/>
      <c r="W45" s="355"/>
      <c r="X45" s="355"/>
      <c r="Y45" s="355"/>
      <c r="Z45" s="355"/>
      <c r="AA45" s="355"/>
      <c r="AB45" s="355"/>
      <c r="AC45" s="355"/>
      <c r="AD45" s="355"/>
      <c r="AE45" s="355"/>
      <c r="AF45" s="355"/>
      <c r="AG45" s="355"/>
      <c r="AH45" s="355"/>
      <c r="AI45" s="355"/>
      <c r="AJ45" s="355"/>
      <c r="AK45" s="355"/>
      <c r="AL45" s="355"/>
      <c r="AM45" s="355"/>
      <c r="AN45" s="355"/>
      <c r="AO45" s="355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 xml:space="preserve"> 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56" t="str">
        <f>IF(AN8= "","",AN8)</f>
        <v/>
      </c>
      <c r="AN47" s="356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1" t="s">
        <v>24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Dopravní podnik Ostrava a.s.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30</v>
      </c>
      <c r="AJ49" s="38"/>
      <c r="AK49" s="38"/>
      <c r="AL49" s="38"/>
      <c r="AM49" s="357" t="str">
        <f>IF(E17="","",E17)</f>
        <v>Projekt HTL s.r.o.</v>
      </c>
      <c r="AN49" s="358"/>
      <c r="AO49" s="358"/>
      <c r="AP49" s="358"/>
      <c r="AQ49" s="38"/>
      <c r="AR49" s="41"/>
      <c r="AS49" s="359" t="s">
        <v>50</v>
      </c>
      <c r="AT49" s="360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28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33</v>
      </c>
      <c r="AJ50" s="38"/>
      <c r="AK50" s="38"/>
      <c r="AL50" s="38"/>
      <c r="AM50" s="357" t="str">
        <f>IF(E20="","",E20)</f>
        <v xml:space="preserve"> </v>
      </c>
      <c r="AN50" s="358"/>
      <c r="AO50" s="358"/>
      <c r="AP50" s="358"/>
      <c r="AQ50" s="38"/>
      <c r="AR50" s="41"/>
      <c r="AS50" s="361"/>
      <c r="AT50" s="362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63"/>
      <c r="AT51" s="364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65" t="s">
        <v>51</v>
      </c>
      <c r="D52" s="366"/>
      <c r="E52" s="366"/>
      <c r="F52" s="366"/>
      <c r="G52" s="366"/>
      <c r="H52" s="68"/>
      <c r="I52" s="367" t="s">
        <v>52</v>
      </c>
      <c r="J52" s="366"/>
      <c r="K52" s="366"/>
      <c r="L52" s="366"/>
      <c r="M52" s="366"/>
      <c r="N52" s="366"/>
      <c r="O52" s="366"/>
      <c r="P52" s="366"/>
      <c r="Q52" s="366"/>
      <c r="R52" s="366"/>
      <c r="S52" s="366"/>
      <c r="T52" s="366"/>
      <c r="U52" s="366"/>
      <c r="V52" s="366"/>
      <c r="W52" s="366"/>
      <c r="X52" s="366"/>
      <c r="Y52" s="366"/>
      <c r="Z52" s="366"/>
      <c r="AA52" s="366"/>
      <c r="AB52" s="366"/>
      <c r="AC52" s="366"/>
      <c r="AD52" s="366"/>
      <c r="AE52" s="366"/>
      <c r="AF52" s="366"/>
      <c r="AG52" s="368" t="s">
        <v>53</v>
      </c>
      <c r="AH52" s="366"/>
      <c r="AI52" s="366"/>
      <c r="AJ52" s="366"/>
      <c r="AK52" s="366"/>
      <c r="AL52" s="366"/>
      <c r="AM52" s="366"/>
      <c r="AN52" s="367" t="s">
        <v>54</v>
      </c>
      <c r="AO52" s="366"/>
      <c r="AP52" s="366"/>
      <c r="AQ52" s="69" t="s">
        <v>55</v>
      </c>
      <c r="AR52" s="41"/>
      <c r="AS52" s="70" t="s">
        <v>56</v>
      </c>
      <c r="AT52" s="71" t="s">
        <v>57</v>
      </c>
      <c r="AU52" s="71" t="s">
        <v>58</v>
      </c>
      <c r="AV52" s="71" t="s">
        <v>59</v>
      </c>
      <c r="AW52" s="71" t="s">
        <v>60</v>
      </c>
      <c r="AX52" s="71" t="s">
        <v>61</v>
      </c>
      <c r="AY52" s="71" t="s">
        <v>62</v>
      </c>
      <c r="AZ52" s="71" t="s">
        <v>63</v>
      </c>
      <c r="BA52" s="71" t="s">
        <v>64</v>
      </c>
      <c r="BB52" s="71" t="s">
        <v>65</v>
      </c>
      <c r="BC52" s="71" t="s">
        <v>66</v>
      </c>
      <c r="BD52" s="72" t="s">
        <v>67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68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72">
        <f>ROUND(SUM(AG55:AG57),2)</f>
        <v>0</v>
      </c>
      <c r="AH54" s="372"/>
      <c r="AI54" s="372"/>
      <c r="AJ54" s="372"/>
      <c r="AK54" s="372"/>
      <c r="AL54" s="372"/>
      <c r="AM54" s="372"/>
      <c r="AN54" s="373">
        <f>SUM(AG54,AT54)</f>
        <v>0</v>
      </c>
      <c r="AO54" s="373"/>
      <c r="AP54" s="373"/>
      <c r="AQ54" s="80" t="s">
        <v>19</v>
      </c>
      <c r="AR54" s="81"/>
      <c r="AS54" s="82">
        <f>ROUND(SUM(AS55:AS57),2)</f>
        <v>0</v>
      </c>
      <c r="AT54" s="83">
        <f>ROUND(SUM(AV54:AW54),2)</f>
        <v>0</v>
      </c>
      <c r="AU54" s="84">
        <f>ROUND(SUM(AU55:AU57),5)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ROUND(SUM(AZ55:AZ57),2)</f>
        <v>0</v>
      </c>
      <c r="BA54" s="83">
        <f>ROUND(SUM(BA55:BA57),2)</f>
        <v>0</v>
      </c>
      <c r="BB54" s="83">
        <f>ROUND(SUM(BB55:BB57),2)</f>
        <v>0</v>
      </c>
      <c r="BC54" s="83">
        <f>ROUND(SUM(BC55:BC57),2)</f>
        <v>0</v>
      </c>
      <c r="BD54" s="85">
        <f>ROUND(SUM(BD55:BD57),2)</f>
        <v>0</v>
      </c>
      <c r="BS54" s="86" t="s">
        <v>69</v>
      </c>
      <c r="BT54" s="86" t="s">
        <v>70</v>
      </c>
      <c r="BU54" s="87" t="s">
        <v>71</v>
      </c>
      <c r="BV54" s="86" t="s">
        <v>72</v>
      </c>
      <c r="BW54" s="86" t="s">
        <v>5</v>
      </c>
      <c r="BX54" s="86" t="s">
        <v>73</v>
      </c>
      <c r="CL54" s="86" t="s">
        <v>19</v>
      </c>
    </row>
    <row r="55" spans="1:91" s="7" customFormat="1" ht="16.5" customHeight="1">
      <c r="A55" s="88" t="s">
        <v>74</v>
      </c>
      <c r="B55" s="89"/>
      <c r="C55" s="90"/>
      <c r="D55" s="371" t="s">
        <v>75</v>
      </c>
      <c r="E55" s="371"/>
      <c r="F55" s="371"/>
      <c r="G55" s="371"/>
      <c r="H55" s="371"/>
      <c r="I55" s="91"/>
      <c r="J55" s="371" t="s">
        <v>76</v>
      </c>
      <c r="K55" s="371"/>
      <c r="L55" s="371"/>
      <c r="M55" s="371"/>
      <c r="N55" s="371"/>
      <c r="O55" s="371"/>
      <c r="P55" s="371"/>
      <c r="Q55" s="371"/>
      <c r="R55" s="371"/>
      <c r="S55" s="371"/>
      <c r="T55" s="371"/>
      <c r="U55" s="371"/>
      <c r="V55" s="371"/>
      <c r="W55" s="371"/>
      <c r="X55" s="371"/>
      <c r="Y55" s="371"/>
      <c r="Z55" s="371"/>
      <c r="AA55" s="371"/>
      <c r="AB55" s="371"/>
      <c r="AC55" s="371"/>
      <c r="AD55" s="371"/>
      <c r="AE55" s="371"/>
      <c r="AF55" s="371"/>
      <c r="AG55" s="369">
        <f>'01 - SO 10 Stavebně konst...'!J30</f>
        <v>0</v>
      </c>
      <c r="AH55" s="370"/>
      <c r="AI55" s="370"/>
      <c r="AJ55" s="370"/>
      <c r="AK55" s="370"/>
      <c r="AL55" s="370"/>
      <c r="AM55" s="370"/>
      <c r="AN55" s="369">
        <f>SUM(AG55,AT55)</f>
        <v>0</v>
      </c>
      <c r="AO55" s="370"/>
      <c r="AP55" s="370"/>
      <c r="AQ55" s="92" t="s">
        <v>77</v>
      </c>
      <c r="AR55" s="93"/>
      <c r="AS55" s="94">
        <v>0</v>
      </c>
      <c r="AT55" s="95">
        <f>ROUND(SUM(AV55:AW55),2)</f>
        <v>0</v>
      </c>
      <c r="AU55" s="96">
        <f>'01 - SO 10 Stavebně konst...'!P99</f>
        <v>0</v>
      </c>
      <c r="AV55" s="95">
        <f>'01 - SO 10 Stavebně konst...'!J33</f>
        <v>0</v>
      </c>
      <c r="AW55" s="95">
        <f>'01 - SO 10 Stavebně konst...'!J34</f>
        <v>0</v>
      </c>
      <c r="AX55" s="95">
        <f>'01 - SO 10 Stavebně konst...'!J35</f>
        <v>0</v>
      </c>
      <c r="AY55" s="95">
        <f>'01 - SO 10 Stavebně konst...'!J36</f>
        <v>0</v>
      </c>
      <c r="AZ55" s="95">
        <f>'01 - SO 10 Stavebně konst...'!F33</f>
        <v>0</v>
      </c>
      <c r="BA55" s="95">
        <f>'01 - SO 10 Stavebně konst...'!F34</f>
        <v>0</v>
      </c>
      <c r="BB55" s="95">
        <f>'01 - SO 10 Stavebně konst...'!F35</f>
        <v>0</v>
      </c>
      <c r="BC55" s="95">
        <f>'01 - SO 10 Stavebně konst...'!F36</f>
        <v>0</v>
      </c>
      <c r="BD55" s="97">
        <f>'01 - SO 10 Stavebně konst...'!F37</f>
        <v>0</v>
      </c>
      <c r="BT55" s="98" t="s">
        <v>78</v>
      </c>
      <c r="BV55" s="98" t="s">
        <v>72</v>
      </c>
      <c r="BW55" s="98" t="s">
        <v>79</v>
      </c>
      <c r="BX55" s="98" t="s">
        <v>5</v>
      </c>
      <c r="CL55" s="98" t="s">
        <v>19</v>
      </c>
      <c r="CM55" s="98" t="s">
        <v>80</v>
      </c>
    </row>
    <row r="56" spans="1:91" s="7" customFormat="1" ht="16.5" customHeight="1">
      <c r="A56" s="88" t="s">
        <v>74</v>
      </c>
      <c r="B56" s="89"/>
      <c r="C56" s="90"/>
      <c r="D56" s="371" t="s">
        <v>81</v>
      </c>
      <c r="E56" s="371"/>
      <c r="F56" s="371"/>
      <c r="G56" s="371"/>
      <c r="H56" s="371"/>
      <c r="I56" s="91"/>
      <c r="J56" s="371" t="s">
        <v>82</v>
      </c>
      <c r="K56" s="371"/>
      <c r="L56" s="371"/>
      <c r="M56" s="371"/>
      <c r="N56" s="371"/>
      <c r="O56" s="371"/>
      <c r="P56" s="371"/>
      <c r="Q56" s="371"/>
      <c r="R56" s="371"/>
      <c r="S56" s="371"/>
      <c r="T56" s="371"/>
      <c r="U56" s="371"/>
      <c r="V56" s="371"/>
      <c r="W56" s="371"/>
      <c r="X56" s="371"/>
      <c r="Y56" s="371"/>
      <c r="Z56" s="371"/>
      <c r="AA56" s="371"/>
      <c r="AB56" s="371"/>
      <c r="AC56" s="371"/>
      <c r="AD56" s="371"/>
      <c r="AE56" s="371"/>
      <c r="AF56" s="371"/>
      <c r="AG56" s="369">
        <f>'02 - SO 20 Elektroinstalace'!J30</f>
        <v>0</v>
      </c>
      <c r="AH56" s="370"/>
      <c r="AI56" s="370"/>
      <c r="AJ56" s="370"/>
      <c r="AK56" s="370"/>
      <c r="AL56" s="370"/>
      <c r="AM56" s="370"/>
      <c r="AN56" s="369">
        <f>SUM(AG56,AT56)</f>
        <v>0</v>
      </c>
      <c r="AO56" s="370"/>
      <c r="AP56" s="370"/>
      <c r="AQ56" s="92" t="s">
        <v>77</v>
      </c>
      <c r="AR56" s="93"/>
      <c r="AS56" s="94">
        <v>0</v>
      </c>
      <c r="AT56" s="95">
        <f>ROUND(SUM(AV56:AW56),2)</f>
        <v>0</v>
      </c>
      <c r="AU56" s="96">
        <f>'02 - SO 20 Elektroinstalace'!P82</f>
        <v>0</v>
      </c>
      <c r="AV56" s="95">
        <f>'02 - SO 20 Elektroinstalace'!J33</f>
        <v>0</v>
      </c>
      <c r="AW56" s="95">
        <f>'02 - SO 20 Elektroinstalace'!J34</f>
        <v>0</v>
      </c>
      <c r="AX56" s="95">
        <f>'02 - SO 20 Elektroinstalace'!J35</f>
        <v>0</v>
      </c>
      <c r="AY56" s="95">
        <f>'02 - SO 20 Elektroinstalace'!J36</f>
        <v>0</v>
      </c>
      <c r="AZ56" s="95">
        <f>'02 - SO 20 Elektroinstalace'!F33</f>
        <v>0</v>
      </c>
      <c r="BA56" s="95">
        <f>'02 - SO 20 Elektroinstalace'!F34</f>
        <v>0</v>
      </c>
      <c r="BB56" s="95">
        <f>'02 - SO 20 Elektroinstalace'!F35</f>
        <v>0</v>
      </c>
      <c r="BC56" s="95">
        <f>'02 - SO 20 Elektroinstalace'!F36</f>
        <v>0</v>
      </c>
      <c r="BD56" s="97">
        <f>'02 - SO 20 Elektroinstalace'!F37</f>
        <v>0</v>
      </c>
      <c r="BT56" s="98" t="s">
        <v>78</v>
      </c>
      <c r="BV56" s="98" t="s">
        <v>72</v>
      </c>
      <c r="BW56" s="98" t="s">
        <v>83</v>
      </c>
      <c r="BX56" s="98" t="s">
        <v>5</v>
      </c>
      <c r="CL56" s="98" t="s">
        <v>19</v>
      </c>
      <c r="CM56" s="98" t="s">
        <v>80</v>
      </c>
    </row>
    <row r="57" spans="1:91" s="7" customFormat="1" ht="16.5" customHeight="1">
      <c r="A57" s="88" t="s">
        <v>74</v>
      </c>
      <c r="B57" s="89"/>
      <c r="C57" s="90"/>
      <c r="D57" s="371" t="s">
        <v>84</v>
      </c>
      <c r="E57" s="371"/>
      <c r="F57" s="371"/>
      <c r="G57" s="371"/>
      <c r="H57" s="371"/>
      <c r="I57" s="91"/>
      <c r="J57" s="371" t="s">
        <v>85</v>
      </c>
      <c r="K57" s="371"/>
      <c r="L57" s="371"/>
      <c r="M57" s="371"/>
      <c r="N57" s="371"/>
      <c r="O57" s="371"/>
      <c r="P57" s="371"/>
      <c r="Q57" s="371"/>
      <c r="R57" s="371"/>
      <c r="S57" s="371"/>
      <c r="T57" s="371"/>
      <c r="U57" s="371"/>
      <c r="V57" s="371"/>
      <c r="W57" s="371"/>
      <c r="X57" s="371"/>
      <c r="Y57" s="371"/>
      <c r="Z57" s="371"/>
      <c r="AA57" s="371"/>
      <c r="AB57" s="371"/>
      <c r="AC57" s="371"/>
      <c r="AD57" s="371"/>
      <c r="AE57" s="371"/>
      <c r="AF57" s="371"/>
      <c r="AG57" s="369">
        <f>'03 - SO 30 Ocelové konstr...'!J30</f>
        <v>0</v>
      </c>
      <c r="AH57" s="370"/>
      <c r="AI57" s="370"/>
      <c r="AJ57" s="370"/>
      <c r="AK57" s="370"/>
      <c r="AL57" s="370"/>
      <c r="AM57" s="370"/>
      <c r="AN57" s="369">
        <f>SUM(AG57,AT57)</f>
        <v>0</v>
      </c>
      <c r="AO57" s="370"/>
      <c r="AP57" s="370"/>
      <c r="AQ57" s="92" t="s">
        <v>77</v>
      </c>
      <c r="AR57" s="93"/>
      <c r="AS57" s="99">
        <v>0</v>
      </c>
      <c r="AT57" s="100">
        <f>ROUND(SUM(AV57:AW57),2)</f>
        <v>0</v>
      </c>
      <c r="AU57" s="101">
        <f>'03 - SO 30 Ocelové konstr...'!P83</f>
        <v>0</v>
      </c>
      <c r="AV57" s="100">
        <f>'03 - SO 30 Ocelové konstr...'!J33</f>
        <v>0</v>
      </c>
      <c r="AW57" s="100">
        <f>'03 - SO 30 Ocelové konstr...'!J34</f>
        <v>0</v>
      </c>
      <c r="AX57" s="100">
        <f>'03 - SO 30 Ocelové konstr...'!J35</f>
        <v>0</v>
      </c>
      <c r="AY57" s="100">
        <f>'03 - SO 30 Ocelové konstr...'!J36</f>
        <v>0</v>
      </c>
      <c r="AZ57" s="100">
        <f>'03 - SO 30 Ocelové konstr...'!F33</f>
        <v>0</v>
      </c>
      <c r="BA57" s="100">
        <f>'03 - SO 30 Ocelové konstr...'!F34</f>
        <v>0</v>
      </c>
      <c r="BB57" s="100">
        <f>'03 - SO 30 Ocelové konstr...'!F35</f>
        <v>0</v>
      </c>
      <c r="BC57" s="100">
        <f>'03 - SO 30 Ocelové konstr...'!F36</f>
        <v>0</v>
      </c>
      <c r="BD57" s="102">
        <f>'03 - SO 30 Ocelové konstr...'!F37</f>
        <v>0</v>
      </c>
      <c r="BT57" s="98" t="s">
        <v>78</v>
      </c>
      <c r="BV57" s="98" t="s">
        <v>72</v>
      </c>
      <c r="BW57" s="98" t="s">
        <v>86</v>
      </c>
      <c r="BX57" s="98" t="s">
        <v>5</v>
      </c>
      <c r="CL57" s="98" t="s">
        <v>19</v>
      </c>
      <c r="CM57" s="98" t="s">
        <v>80</v>
      </c>
    </row>
    <row r="58" spans="1:91" s="2" customFormat="1" ht="30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41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91" s="2" customFormat="1" ht="6.95" customHeight="1">
      <c r="A59" s="36"/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41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</sheetData>
  <sheetProtection algorithmName="SHA-512" hashValue="rb8Pn+2taQA4vRpdjwwgQP8YEudd74KvpFyyOyWA5BtMNJD+ZGBns5tN7ndgl8IjwQ+LHJFyydLeG6TyWTOL4Q==" saltValue="6RUF05R54YTEomke/oBUfuhuZdKXTf+2Txf+D85yyyx0H5Qxne7L/X3mfeiiPNUeFHAT9elPxDWRepMK3ELEbg==" spinCount="100000" sheet="1" objects="1" scenarios="1" formatColumns="0" formatRows="0"/>
  <mergeCells count="50">
    <mergeCell ref="AR2:BE2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1 - SO 10 Stavebně konst...'!C2" display="/"/>
    <hyperlink ref="A56" location="'02 - SO 20 Elektroinstalace'!C2" display="/"/>
    <hyperlink ref="A57" location="'03 - SO 30 Ocelové konstr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9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AT2" s="19" t="s">
        <v>79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80</v>
      </c>
    </row>
    <row r="4" spans="1:46" s="1" customFormat="1" ht="24.95" customHeight="1">
      <c r="B4" s="22"/>
      <c r="D4" s="105" t="s">
        <v>87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26.25" customHeight="1">
      <c r="B7" s="22"/>
      <c r="E7" s="375" t="str">
        <f>'Rekapitulace stavby'!K6</f>
        <v>Montážní kanály v areálech DPO III - Areál autobusy Hranečník - Hala II</v>
      </c>
      <c r="F7" s="376"/>
      <c r="G7" s="376"/>
      <c r="H7" s="376"/>
      <c r="L7" s="22"/>
    </row>
    <row r="8" spans="1:46" s="2" customFormat="1" ht="12" customHeight="1">
      <c r="A8" s="36"/>
      <c r="B8" s="41"/>
      <c r="C8" s="36"/>
      <c r="D8" s="107" t="s">
        <v>88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7" t="s">
        <v>89</v>
      </c>
      <c r="F9" s="378"/>
      <c r="G9" s="378"/>
      <c r="H9" s="378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>
        <f>'Rekapitulace stavby'!AN8</f>
        <v>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19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26</v>
      </c>
      <c r="F15" s="36"/>
      <c r="G15" s="36"/>
      <c r="H15" s="36"/>
      <c r="I15" s="107" t="s">
        <v>27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28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9" t="str">
        <f>'Rekapitulace stavby'!E14</f>
        <v>Vyplň údaj</v>
      </c>
      <c r="F18" s="380"/>
      <c r="G18" s="380"/>
      <c r="H18" s="380"/>
      <c r="I18" s="107" t="s">
        <v>27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30</v>
      </c>
      <c r="E20" s="36"/>
      <c r="F20" s="36"/>
      <c r="G20" s="36"/>
      <c r="H20" s="36"/>
      <c r="I20" s="107" t="s">
        <v>25</v>
      </c>
      <c r="J20" s="109" t="s">
        <v>19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31</v>
      </c>
      <c r="F21" s="36"/>
      <c r="G21" s="36"/>
      <c r="H21" s="36"/>
      <c r="I21" s="107" t="s">
        <v>27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33</v>
      </c>
      <c r="E23" s="36"/>
      <c r="F23" s="36"/>
      <c r="G23" s="36"/>
      <c r="H23" s="36"/>
      <c r="I23" s="107" t="s">
        <v>25</v>
      </c>
      <c r="J23" s="109" t="s">
        <v>19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22</v>
      </c>
      <c r="F24" s="36"/>
      <c r="G24" s="36"/>
      <c r="H24" s="36"/>
      <c r="I24" s="107" t="s">
        <v>27</v>
      </c>
      <c r="J24" s="109" t="s">
        <v>19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34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81" t="s">
        <v>19</v>
      </c>
      <c r="F27" s="381"/>
      <c r="G27" s="381"/>
      <c r="H27" s="38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36</v>
      </c>
      <c r="E30" s="36"/>
      <c r="F30" s="36"/>
      <c r="G30" s="36"/>
      <c r="H30" s="36"/>
      <c r="I30" s="36"/>
      <c r="J30" s="116">
        <f>ROUND(J99,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38</v>
      </c>
      <c r="G32" s="36"/>
      <c r="H32" s="36"/>
      <c r="I32" s="117" t="s">
        <v>37</v>
      </c>
      <c r="J32" s="117" t="s">
        <v>39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40</v>
      </c>
      <c r="E33" s="107" t="s">
        <v>41</v>
      </c>
      <c r="F33" s="119">
        <f>ROUND((SUM(BE99:BE398)),  2)</f>
        <v>0</v>
      </c>
      <c r="G33" s="36"/>
      <c r="H33" s="36"/>
      <c r="I33" s="120">
        <v>0.21</v>
      </c>
      <c r="J33" s="119">
        <f>ROUND(((SUM(BE99:BE398))*I33),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42</v>
      </c>
      <c r="F34" s="119">
        <f>ROUND((SUM(BF99:BF398)),  2)</f>
        <v>0</v>
      </c>
      <c r="G34" s="36"/>
      <c r="H34" s="36"/>
      <c r="I34" s="120">
        <v>0.15</v>
      </c>
      <c r="J34" s="119">
        <f>ROUND(((SUM(BF99:BF398))*I34),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43</v>
      </c>
      <c r="F35" s="119">
        <f>ROUND((SUM(BG99:BG398)),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44</v>
      </c>
      <c r="F36" s="119">
        <f>ROUND((SUM(BH99:BH398)),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45</v>
      </c>
      <c r="F37" s="119">
        <f>ROUND((SUM(BI99:BI398)),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46</v>
      </c>
      <c r="E39" s="123"/>
      <c r="F39" s="123"/>
      <c r="G39" s="124" t="s">
        <v>47</v>
      </c>
      <c r="H39" s="125" t="s">
        <v>48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90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26.25" customHeight="1">
      <c r="A48" s="36"/>
      <c r="B48" s="37"/>
      <c r="C48" s="38"/>
      <c r="D48" s="38"/>
      <c r="E48" s="382" t="str">
        <f>E7</f>
        <v>Montážní kanály v areálech DPO III - Areál autobusy Hranečník - Hala II</v>
      </c>
      <c r="F48" s="383"/>
      <c r="G48" s="383"/>
      <c r="H48" s="383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88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4" t="str">
        <f>E9</f>
        <v>01 - SO 10 Stavebně konstrukční řešení</v>
      </c>
      <c r="F50" s="384"/>
      <c r="G50" s="384"/>
      <c r="H50" s="384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>
        <f>IF(J12="","",J12)</f>
        <v>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24</v>
      </c>
      <c r="D54" s="38"/>
      <c r="E54" s="38"/>
      <c r="F54" s="29" t="str">
        <f>E15</f>
        <v>Dopravní podnik Ostrava a.s.</v>
      </c>
      <c r="G54" s="38"/>
      <c r="H54" s="38"/>
      <c r="I54" s="31" t="s">
        <v>30</v>
      </c>
      <c r="J54" s="34" t="str">
        <f>E21</f>
        <v>Projekt HTL s.r.o.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28</v>
      </c>
      <c r="D55" s="38"/>
      <c r="E55" s="38"/>
      <c r="F55" s="29" t="str">
        <f>IF(E18="","",E18)</f>
        <v>Vyplň údaj</v>
      </c>
      <c r="G55" s="38"/>
      <c r="H55" s="38"/>
      <c r="I55" s="31" t="s">
        <v>33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91</v>
      </c>
      <c r="D57" s="133"/>
      <c r="E57" s="133"/>
      <c r="F57" s="133"/>
      <c r="G57" s="133"/>
      <c r="H57" s="133"/>
      <c r="I57" s="133"/>
      <c r="J57" s="134" t="s">
        <v>92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68</v>
      </c>
      <c r="D59" s="38"/>
      <c r="E59" s="38"/>
      <c r="F59" s="38"/>
      <c r="G59" s="38"/>
      <c r="H59" s="38"/>
      <c r="I59" s="38"/>
      <c r="J59" s="79">
        <f>J99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93</v>
      </c>
    </row>
    <row r="60" spans="1:47" s="9" customFormat="1" ht="24.95" customHeight="1">
      <c r="B60" s="136"/>
      <c r="C60" s="137"/>
      <c r="D60" s="138" t="s">
        <v>94</v>
      </c>
      <c r="E60" s="139"/>
      <c r="F60" s="139"/>
      <c r="G60" s="139"/>
      <c r="H60" s="139"/>
      <c r="I60" s="139"/>
      <c r="J60" s="140">
        <f>J100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95</v>
      </c>
      <c r="E61" s="145"/>
      <c r="F61" s="145"/>
      <c r="G61" s="145"/>
      <c r="H61" s="145"/>
      <c r="I61" s="145"/>
      <c r="J61" s="146">
        <f>J101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96</v>
      </c>
      <c r="E62" s="145"/>
      <c r="F62" s="145"/>
      <c r="G62" s="145"/>
      <c r="H62" s="145"/>
      <c r="I62" s="145"/>
      <c r="J62" s="146">
        <f>J135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97</v>
      </c>
      <c r="E63" s="145"/>
      <c r="F63" s="145"/>
      <c r="G63" s="145"/>
      <c r="H63" s="145"/>
      <c r="I63" s="145"/>
      <c r="J63" s="146">
        <f>J141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98</v>
      </c>
      <c r="E64" s="145"/>
      <c r="F64" s="145"/>
      <c r="G64" s="145"/>
      <c r="H64" s="145"/>
      <c r="I64" s="145"/>
      <c r="J64" s="146">
        <f>J168</f>
        <v>0</v>
      </c>
      <c r="K64" s="143"/>
      <c r="L64" s="147"/>
    </row>
    <row r="65" spans="1:31" s="10" customFormat="1" ht="19.899999999999999" customHeight="1">
      <c r="B65" s="142"/>
      <c r="C65" s="143"/>
      <c r="D65" s="144" t="s">
        <v>99</v>
      </c>
      <c r="E65" s="145"/>
      <c r="F65" s="145"/>
      <c r="G65" s="145"/>
      <c r="H65" s="145"/>
      <c r="I65" s="145"/>
      <c r="J65" s="146">
        <f>J179</f>
        <v>0</v>
      </c>
      <c r="K65" s="143"/>
      <c r="L65" s="147"/>
    </row>
    <row r="66" spans="1:31" s="10" customFormat="1" ht="19.899999999999999" customHeight="1">
      <c r="B66" s="142"/>
      <c r="C66" s="143"/>
      <c r="D66" s="144" t="s">
        <v>100</v>
      </c>
      <c r="E66" s="145"/>
      <c r="F66" s="145"/>
      <c r="G66" s="145"/>
      <c r="H66" s="145"/>
      <c r="I66" s="145"/>
      <c r="J66" s="146">
        <f>J222</f>
        <v>0</v>
      </c>
      <c r="K66" s="143"/>
      <c r="L66" s="147"/>
    </row>
    <row r="67" spans="1:31" s="10" customFormat="1" ht="19.899999999999999" customHeight="1">
      <c r="B67" s="142"/>
      <c r="C67" s="143"/>
      <c r="D67" s="144" t="s">
        <v>101</v>
      </c>
      <c r="E67" s="145"/>
      <c r="F67" s="145"/>
      <c r="G67" s="145"/>
      <c r="H67" s="145"/>
      <c r="I67" s="145"/>
      <c r="J67" s="146">
        <f>J293</f>
        <v>0</v>
      </c>
      <c r="K67" s="143"/>
      <c r="L67" s="147"/>
    </row>
    <row r="68" spans="1:31" s="10" customFormat="1" ht="19.899999999999999" customHeight="1">
      <c r="B68" s="142"/>
      <c r="C68" s="143"/>
      <c r="D68" s="144" t="s">
        <v>102</v>
      </c>
      <c r="E68" s="145"/>
      <c r="F68" s="145"/>
      <c r="G68" s="145"/>
      <c r="H68" s="145"/>
      <c r="I68" s="145"/>
      <c r="J68" s="146">
        <f>J314</f>
        <v>0</v>
      </c>
      <c r="K68" s="143"/>
      <c r="L68" s="147"/>
    </row>
    <row r="69" spans="1:31" s="9" customFormat="1" ht="24.95" customHeight="1">
      <c r="B69" s="136"/>
      <c r="C69" s="137"/>
      <c r="D69" s="138" t="s">
        <v>103</v>
      </c>
      <c r="E69" s="139"/>
      <c r="F69" s="139"/>
      <c r="G69" s="139"/>
      <c r="H69" s="139"/>
      <c r="I69" s="139"/>
      <c r="J69" s="140">
        <f>J317</f>
        <v>0</v>
      </c>
      <c r="K69" s="137"/>
      <c r="L69" s="141"/>
    </row>
    <row r="70" spans="1:31" s="10" customFormat="1" ht="19.899999999999999" customHeight="1">
      <c r="B70" s="142"/>
      <c r="C70" s="143"/>
      <c r="D70" s="144" t="s">
        <v>104</v>
      </c>
      <c r="E70" s="145"/>
      <c r="F70" s="145"/>
      <c r="G70" s="145"/>
      <c r="H70" s="145"/>
      <c r="I70" s="145"/>
      <c r="J70" s="146">
        <f>J318</f>
        <v>0</v>
      </c>
      <c r="K70" s="143"/>
      <c r="L70" s="147"/>
    </row>
    <row r="71" spans="1:31" s="10" customFormat="1" ht="19.899999999999999" customHeight="1">
      <c r="B71" s="142"/>
      <c r="C71" s="143"/>
      <c r="D71" s="144" t="s">
        <v>105</v>
      </c>
      <c r="E71" s="145"/>
      <c r="F71" s="145"/>
      <c r="G71" s="145"/>
      <c r="H71" s="145"/>
      <c r="I71" s="145"/>
      <c r="J71" s="146">
        <f>J332</f>
        <v>0</v>
      </c>
      <c r="K71" s="143"/>
      <c r="L71" s="147"/>
    </row>
    <row r="72" spans="1:31" s="10" customFormat="1" ht="19.899999999999999" customHeight="1">
      <c r="B72" s="142"/>
      <c r="C72" s="143"/>
      <c r="D72" s="144" t="s">
        <v>106</v>
      </c>
      <c r="E72" s="145"/>
      <c r="F72" s="145"/>
      <c r="G72" s="145"/>
      <c r="H72" s="145"/>
      <c r="I72" s="145"/>
      <c r="J72" s="146">
        <f>J339</f>
        <v>0</v>
      </c>
      <c r="K72" s="143"/>
      <c r="L72" s="147"/>
    </row>
    <row r="73" spans="1:31" s="9" customFormat="1" ht="24.95" customHeight="1">
      <c r="B73" s="136"/>
      <c r="C73" s="137"/>
      <c r="D73" s="138" t="s">
        <v>107</v>
      </c>
      <c r="E73" s="139"/>
      <c r="F73" s="139"/>
      <c r="G73" s="139"/>
      <c r="H73" s="139"/>
      <c r="I73" s="139"/>
      <c r="J73" s="140">
        <f>J356</f>
        <v>0</v>
      </c>
      <c r="K73" s="137"/>
      <c r="L73" s="141"/>
    </row>
    <row r="74" spans="1:31" s="10" customFormat="1" ht="19.899999999999999" customHeight="1">
      <c r="B74" s="142"/>
      <c r="C74" s="143"/>
      <c r="D74" s="144" t="s">
        <v>108</v>
      </c>
      <c r="E74" s="145"/>
      <c r="F74" s="145"/>
      <c r="G74" s="145"/>
      <c r="H74" s="145"/>
      <c r="I74" s="145"/>
      <c r="J74" s="146">
        <f>J357</f>
        <v>0</v>
      </c>
      <c r="K74" s="143"/>
      <c r="L74" s="147"/>
    </row>
    <row r="75" spans="1:31" s="9" customFormat="1" ht="24.95" customHeight="1">
      <c r="B75" s="136"/>
      <c r="C75" s="137"/>
      <c r="D75" s="138" t="s">
        <v>109</v>
      </c>
      <c r="E75" s="139"/>
      <c r="F75" s="139"/>
      <c r="G75" s="139"/>
      <c r="H75" s="139"/>
      <c r="I75" s="139"/>
      <c r="J75" s="140">
        <f>J374</f>
        <v>0</v>
      </c>
      <c r="K75" s="137"/>
      <c r="L75" s="141"/>
    </row>
    <row r="76" spans="1:31" s="10" customFormat="1" ht="19.899999999999999" customHeight="1">
      <c r="B76" s="142"/>
      <c r="C76" s="143"/>
      <c r="D76" s="144" t="s">
        <v>110</v>
      </c>
      <c r="E76" s="145"/>
      <c r="F76" s="145"/>
      <c r="G76" s="145"/>
      <c r="H76" s="145"/>
      <c r="I76" s="145"/>
      <c r="J76" s="146">
        <f>J375</f>
        <v>0</v>
      </c>
      <c r="K76" s="143"/>
      <c r="L76" s="147"/>
    </row>
    <row r="77" spans="1:31" s="10" customFormat="1" ht="19.899999999999999" customHeight="1">
      <c r="B77" s="142"/>
      <c r="C77" s="143"/>
      <c r="D77" s="144" t="s">
        <v>111</v>
      </c>
      <c r="E77" s="145"/>
      <c r="F77" s="145"/>
      <c r="G77" s="145"/>
      <c r="H77" s="145"/>
      <c r="I77" s="145"/>
      <c r="J77" s="146">
        <f>J384</f>
        <v>0</v>
      </c>
      <c r="K77" s="143"/>
      <c r="L77" s="147"/>
    </row>
    <row r="78" spans="1:31" s="10" customFormat="1" ht="19.899999999999999" customHeight="1">
      <c r="B78" s="142"/>
      <c r="C78" s="143"/>
      <c r="D78" s="144" t="s">
        <v>112</v>
      </c>
      <c r="E78" s="145"/>
      <c r="F78" s="145"/>
      <c r="G78" s="145"/>
      <c r="H78" s="145"/>
      <c r="I78" s="145"/>
      <c r="J78" s="146">
        <f>J389</f>
        <v>0</v>
      </c>
      <c r="K78" s="143"/>
      <c r="L78" s="147"/>
    </row>
    <row r="79" spans="1:31" s="10" customFormat="1" ht="19.899999999999999" customHeight="1">
      <c r="B79" s="142"/>
      <c r="C79" s="143"/>
      <c r="D79" s="144" t="s">
        <v>113</v>
      </c>
      <c r="E79" s="145"/>
      <c r="F79" s="145"/>
      <c r="G79" s="145"/>
      <c r="H79" s="145"/>
      <c r="I79" s="145"/>
      <c r="J79" s="146">
        <f>J394</f>
        <v>0</v>
      </c>
      <c r="K79" s="143"/>
      <c r="L79" s="147"/>
    </row>
    <row r="80" spans="1:31" s="2" customFormat="1" ht="21.7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31" s="2" customFormat="1" ht="6.95" customHeight="1">
      <c r="A81" s="36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5" spans="1:31" s="2" customFormat="1" ht="6.95" customHeight="1">
      <c r="A85" s="36"/>
      <c r="B85" s="51"/>
      <c r="C85" s="52"/>
      <c r="D85" s="52"/>
      <c r="E85" s="52"/>
      <c r="F85" s="52"/>
      <c r="G85" s="52"/>
      <c r="H85" s="52"/>
      <c r="I85" s="52"/>
      <c r="J85" s="52"/>
      <c r="K85" s="52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2" customFormat="1" ht="24.95" customHeight="1">
      <c r="A86" s="36"/>
      <c r="B86" s="37"/>
      <c r="C86" s="25" t="s">
        <v>114</v>
      </c>
      <c r="D86" s="38"/>
      <c r="E86" s="38"/>
      <c r="F86" s="38"/>
      <c r="G86" s="38"/>
      <c r="H86" s="38"/>
      <c r="I86" s="38"/>
      <c r="J86" s="38"/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31" s="2" customFormat="1" ht="6.95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>
      <c r="A88" s="36"/>
      <c r="B88" s="37"/>
      <c r="C88" s="31" t="s">
        <v>16</v>
      </c>
      <c r="D88" s="38"/>
      <c r="E88" s="38"/>
      <c r="F88" s="38"/>
      <c r="G88" s="38"/>
      <c r="H88" s="38"/>
      <c r="I88" s="38"/>
      <c r="J88" s="38"/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26.25" customHeight="1">
      <c r="A89" s="36"/>
      <c r="B89" s="37"/>
      <c r="C89" s="38"/>
      <c r="D89" s="38"/>
      <c r="E89" s="382" t="str">
        <f>E7</f>
        <v>Montážní kanály v areálech DPO III - Areál autobusy Hranečník - Hala II</v>
      </c>
      <c r="F89" s="383"/>
      <c r="G89" s="383"/>
      <c r="H89" s="383"/>
      <c r="I89" s="38"/>
      <c r="J89" s="38"/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12" customHeight="1">
      <c r="A90" s="36"/>
      <c r="B90" s="37"/>
      <c r="C90" s="31" t="s">
        <v>88</v>
      </c>
      <c r="D90" s="38"/>
      <c r="E90" s="38"/>
      <c r="F90" s="38"/>
      <c r="G90" s="38"/>
      <c r="H90" s="38"/>
      <c r="I90" s="38"/>
      <c r="J90" s="38"/>
      <c r="K90" s="38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6.5" customHeight="1">
      <c r="A91" s="36"/>
      <c r="B91" s="37"/>
      <c r="C91" s="38"/>
      <c r="D91" s="38"/>
      <c r="E91" s="354" t="str">
        <f>E9</f>
        <v>01 - SO 10 Stavebně konstrukční řešení</v>
      </c>
      <c r="F91" s="384"/>
      <c r="G91" s="384"/>
      <c r="H91" s="384"/>
      <c r="I91" s="38"/>
      <c r="J91" s="38"/>
      <c r="K91" s="38"/>
      <c r="L91" s="10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10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2" customHeight="1">
      <c r="A93" s="36"/>
      <c r="B93" s="37"/>
      <c r="C93" s="31" t="s">
        <v>21</v>
      </c>
      <c r="D93" s="38"/>
      <c r="E93" s="38"/>
      <c r="F93" s="29" t="str">
        <f>F12</f>
        <v xml:space="preserve"> </v>
      </c>
      <c r="G93" s="38"/>
      <c r="H93" s="38"/>
      <c r="I93" s="31" t="s">
        <v>23</v>
      </c>
      <c r="J93" s="61">
        <f>IF(J12="","",J12)</f>
        <v>0</v>
      </c>
      <c r="K93" s="38"/>
      <c r="L93" s="10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6.95" customHeight="1">
      <c r="A94" s="36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10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5.2" customHeight="1">
      <c r="A95" s="36"/>
      <c r="B95" s="37"/>
      <c r="C95" s="31" t="s">
        <v>24</v>
      </c>
      <c r="D95" s="38"/>
      <c r="E95" s="38"/>
      <c r="F95" s="29" t="str">
        <f>E15</f>
        <v>Dopravní podnik Ostrava a.s.</v>
      </c>
      <c r="G95" s="38"/>
      <c r="H95" s="38"/>
      <c r="I95" s="31" t="s">
        <v>30</v>
      </c>
      <c r="J95" s="34" t="str">
        <f>E21</f>
        <v>Projekt HTL s.r.o.</v>
      </c>
      <c r="K95" s="38"/>
      <c r="L95" s="10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5.2" customHeight="1">
      <c r="A96" s="36"/>
      <c r="B96" s="37"/>
      <c r="C96" s="31" t="s">
        <v>28</v>
      </c>
      <c r="D96" s="38"/>
      <c r="E96" s="38"/>
      <c r="F96" s="29" t="str">
        <f>IF(E18="","",E18)</f>
        <v>Vyplň údaj</v>
      </c>
      <c r="G96" s="38"/>
      <c r="H96" s="38"/>
      <c r="I96" s="31" t="s">
        <v>33</v>
      </c>
      <c r="J96" s="34" t="str">
        <f>E24</f>
        <v xml:space="preserve"> </v>
      </c>
      <c r="K96" s="38"/>
      <c r="L96" s="10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0.35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108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11" customFormat="1" ht="29.25" customHeight="1">
      <c r="A98" s="148"/>
      <c r="B98" s="149"/>
      <c r="C98" s="150" t="s">
        <v>115</v>
      </c>
      <c r="D98" s="151" t="s">
        <v>55</v>
      </c>
      <c r="E98" s="151" t="s">
        <v>51</v>
      </c>
      <c r="F98" s="151" t="s">
        <v>52</v>
      </c>
      <c r="G98" s="151" t="s">
        <v>116</v>
      </c>
      <c r="H98" s="151" t="s">
        <v>117</v>
      </c>
      <c r="I98" s="151" t="s">
        <v>118</v>
      </c>
      <c r="J98" s="152" t="s">
        <v>92</v>
      </c>
      <c r="K98" s="153" t="s">
        <v>119</v>
      </c>
      <c r="L98" s="154"/>
      <c r="M98" s="70" t="s">
        <v>19</v>
      </c>
      <c r="N98" s="71" t="s">
        <v>40</v>
      </c>
      <c r="O98" s="71" t="s">
        <v>120</v>
      </c>
      <c r="P98" s="71" t="s">
        <v>121</v>
      </c>
      <c r="Q98" s="71" t="s">
        <v>122</v>
      </c>
      <c r="R98" s="71" t="s">
        <v>123</v>
      </c>
      <c r="S98" s="71" t="s">
        <v>124</v>
      </c>
      <c r="T98" s="72" t="s">
        <v>125</v>
      </c>
      <c r="U98" s="148"/>
      <c r="V98" s="148"/>
      <c r="W98" s="148"/>
      <c r="X98" s="148"/>
      <c r="Y98" s="148"/>
      <c r="Z98" s="148"/>
      <c r="AA98" s="148"/>
      <c r="AB98" s="148"/>
      <c r="AC98" s="148"/>
      <c r="AD98" s="148"/>
      <c r="AE98" s="148"/>
    </row>
    <row r="99" spans="1:65" s="2" customFormat="1" ht="22.9" customHeight="1">
      <c r="A99" s="36"/>
      <c r="B99" s="37"/>
      <c r="C99" s="77" t="s">
        <v>126</v>
      </c>
      <c r="D99" s="38"/>
      <c r="E99" s="38"/>
      <c r="F99" s="38"/>
      <c r="G99" s="38"/>
      <c r="H99" s="38"/>
      <c r="I99" s="38"/>
      <c r="J99" s="155">
        <f>BK99</f>
        <v>0</v>
      </c>
      <c r="K99" s="38"/>
      <c r="L99" s="41"/>
      <c r="M99" s="73"/>
      <c r="N99" s="156"/>
      <c r="O99" s="74"/>
      <c r="P99" s="157">
        <f>P100+P317+P356+P374</f>
        <v>0</v>
      </c>
      <c r="Q99" s="74"/>
      <c r="R99" s="157">
        <f>R100+R317+R356+R374</f>
        <v>33.226556950000003</v>
      </c>
      <c r="S99" s="74"/>
      <c r="T99" s="158">
        <f>T100+T317+T356+T374</f>
        <v>15.108591000000001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69</v>
      </c>
      <c r="AU99" s="19" t="s">
        <v>93</v>
      </c>
      <c r="BK99" s="159">
        <f>BK100+BK317+BK356+BK374</f>
        <v>0</v>
      </c>
    </row>
    <row r="100" spans="1:65" s="12" customFormat="1" ht="25.9" customHeight="1">
      <c r="B100" s="160"/>
      <c r="C100" s="161"/>
      <c r="D100" s="162" t="s">
        <v>69</v>
      </c>
      <c r="E100" s="163" t="s">
        <v>127</v>
      </c>
      <c r="F100" s="163" t="s">
        <v>128</v>
      </c>
      <c r="G100" s="161"/>
      <c r="H100" s="161"/>
      <c r="I100" s="164"/>
      <c r="J100" s="165">
        <f>BK100</f>
        <v>0</v>
      </c>
      <c r="K100" s="161"/>
      <c r="L100" s="166"/>
      <c r="M100" s="167"/>
      <c r="N100" s="168"/>
      <c r="O100" s="168"/>
      <c r="P100" s="169">
        <f>P101+P135+P141+P168+P179+P222+P293+P314</f>
        <v>0</v>
      </c>
      <c r="Q100" s="168"/>
      <c r="R100" s="169">
        <f>R101+R135+R141+R168+R179+R222+R293+R314</f>
        <v>33.187432749999999</v>
      </c>
      <c r="S100" s="168"/>
      <c r="T100" s="170">
        <f>T101+T135+T141+T168+T179+T222+T293+T314</f>
        <v>13.834775</v>
      </c>
      <c r="AR100" s="171" t="s">
        <v>78</v>
      </c>
      <c r="AT100" s="172" t="s">
        <v>69</v>
      </c>
      <c r="AU100" s="172" t="s">
        <v>70</v>
      </c>
      <c r="AY100" s="171" t="s">
        <v>129</v>
      </c>
      <c r="BK100" s="173">
        <f>BK101+BK135+BK141+BK168+BK179+BK222+BK293+BK314</f>
        <v>0</v>
      </c>
    </row>
    <row r="101" spans="1:65" s="12" customFormat="1" ht="22.9" customHeight="1">
      <c r="B101" s="160"/>
      <c r="C101" s="161"/>
      <c r="D101" s="162" t="s">
        <v>69</v>
      </c>
      <c r="E101" s="174" t="s">
        <v>78</v>
      </c>
      <c r="F101" s="174" t="s">
        <v>130</v>
      </c>
      <c r="G101" s="161"/>
      <c r="H101" s="161"/>
      <c r="I101" s="164"/>
      <c r="J101" s="175">
        <f>BK101</f>
        <v>0</v>
      </c>
      <c r="K101" s="161"/>
      <c r="L101" s="166"/>
      <c r="M101" s="167"/>
      <c r="N101" s="168"/>
      <c r="O101" s="168"/>
      <c r="P101" s="169">
        <f>SUM(P102:P134)</f>
        <v>0</v>
      </c>
      <c r="Q101" s="168"/>
      <c r="R101" s="169">
        <f>SUM(R102:R134)</f>
        <v>2.0664000000000002E-2</v>
      </c>
      <c r="S101" s="168"/>
      <c r="T101" s="170">
        <f>SUM(T102:T134)</f>
        <v>0</v>
      </c>
      <c r="AR101" s="171" t="s">
        <v>78</v>
      </c>
      <c r="AT101" s="172" t="s">
        <v>69</v>
      </c>
      <c r="AU101" s="172" t="s">
        <v>78</v>
      </c>
      <c r="AY101" s="171" t="s">
        <v>129</v>
      </c>
      <c r="BK101" s="173">
        <f>SUM(BK102:BK134)</f>
        <v>0</v>
      </c>
    </row>
    <row r="102" spans="1:65" s="2" customFormat="1" ht="24.2" customHeight="1">
      <c r="A102" s="36"/>
      <c r="B102" s="37"/>
      <c r="C102" s="176" t="s">
        <v>78</v>
      </c>
      <c r="D102" s="176" t="s">
        <v>131</v>
      </c>
      <c r="E102" s="177" t="s">
        <v>132</v>
      </c>
      <c r="F102" s="178" t="s">
        <v>133</v>
      </c>
      <c r="G102" s="179" t="s">
        <v>134</v>
      </c>
      <c r="H102" s="180">
        <v>12.412000000000001</v>
      </c>
      <c r="I102" s="181"/>
      <c r="J102" s="182">
        <f>ROUND(I102*H102,2)</f>
        <v>0</v>
      </c>
      <c r="K102" s="183"/>
      <c r="L102" s="41"/>
      <c r="M102" s="184" t="s">
        <v>19</v>
      </c>
      <c r="N102" s="185" t="s">
        <v>41</v>
      </c>
      <c r="O102" s="66"/>
      <c r="P102" s="186">
        <f>O102*H102</f>
        <v>0</v>
      </c>
      <c r="Q102" s="186">
        <v>0</v>
      </c>
      <c r="R102" s="186">
        <f>Q102*H102</f>
        <v>0</v>
      </c>
      <c r="S102" s="186">
        <v>0</v>
      </c>
      <c r="T102" s="187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8" t="s">
        <v>135</v>
      </c>
      <c r="AT102" s="188" t="s">
        <v>131</v>
      </c>
      <c r="AU102" s="188" t="s">
        <v>80</v>
      </c>
      <c r="AY102" s="19" t="s">
        <v>129</v>
      </c>
      <c r="BE102" s="189">
        <f>IF(N102="základní",J102,0)</f>
        <v>0</v>
      </c>
      <c r="BF102" s="189">
        <f>IF(N102="snížená",J102,0)</f>
        <v>0</v>
      </c>
      <c r="BG102" s="189">
        <f>IF(N102="zákl. přenesená",J102,0)</f>
        <v>0</v>
      </c>
      <c r="BH102" s="189">
        <f>IF(N102="sníž. přenesená",J102,0)</f>
        <v>0</v>
      </c>
      <c r="BI102" s="189">
        <f>IF(N102="nulová",J102,0)</f>
        <v>0</v>
      </c>
      <c r="BJ102" s="19" t="s">
        <v>78</v>
      </c>
      <c r="BK102" s="189">
        <f>ROUND(I102*H102,2)</f>
        <v>0</v>
      </c>
      <c r="BL102" s="19" t="s">
        <v>135</v>
      </c>
      <c r="BM102" s="188" t="s">
        <v>136</v>
      </c>
    </row>
    <row r="103" spans="1:65" s="13" customFormat="1" ht="11.25">
      <c r="B103" s="190"/>
      <c r="C103" s="191"/>
      <c r="D103" s="192" t="s">
        <v>137</v>
      </c>
      <c r="E103" s="193" t="s">
        <v>19</v>
      </c>
      <c r="F103" s="194" t="s">
        <v>138</v>
      </c>
      <c r="G103" s="191"/>
      <c r="H103" s="193" t="s">
        <v>19</v>
      </c>
      <c r="I103" s="195"/>
      <c r="J103" s="191"/>
      <c r="K103" s="191"/>
      <c r="L103" s="196"/>
      <c r="M103" s="197"/>
      <c r="N103" s="198"/>
      <c r="O103" s="198"/>
      <c r="P103" s="198"/>
      <c r="Q103" s="198"/>
      <c r="R103" s="198"/>
      <c r="S103" s="198"/>
      <c r="T103" s="199"/>
      <c r="AT103" s="200" t="s">
        <v>137</v>
      </c>
      <c r="AU103" s="200" t="s">
        <v>80</v>
      </c>
      <c r="AV103" s="13" t="s">
        <v>78</v>
      </c>
      <c r="AW103" s="13" t="s">
        <v>32</v>
      </c>
      <c r="AX103" s="13" t="s">
        <v>70</v>
      </c>
      <c r="AY103" s="200" t="s">
        <v>129</v>
      </c>
    </row>
    <row r="104" spans="1:65" s="14" customFormat="1" ht="11.25">
      <c r="B104" s="201"/>
      <c r="C104" s="202"/>
      <c r="D104" s="192" t="s">
        <v>137</v>
      </c>
      <c r="E104" s="203" t="s">
        <v>19</v>
      </c>
      <c r="F104" s="204" t="s">
        <v>139</v>
      </c>
      <c r="G104" s="202"/>
      <c r="H104" s="205">
        <v>12.3</v>
      </c>
      <c r="I104" s="206"/>
      <c r="J104" s="202"/>
      <c r="K104" s="202"/>
      <c r="L104" s="207"/>
      <c r="M104" s="208"/>
      <c r="N104" s="209"/>
      <c r="O104" s="209"/>
      <c r="P104" s="209"/>
      <c r="Q104" s="209"/>
      <c r="R104" s="209"/>
      <c r="S104" s="209"/>
      <c r="T104" s="210"/>
      <c r="AT104" s="211" t="s">
        <v>137</v>
      </c>
      <c r="AU104" s="211" t="s">
        <v>80</v>
      </c>
      <c r="AV104" s="14" t="s">
        <v>80</v>
      </c>
      <c r="AW104" s="14" t="s">
        <v>32</v>
      </c>
      <c r="AX104" s="14" t="s">
        <v>70</v>
      </c>
      <c r="AY104" s="211" t="s">
        <v>129</v>
      </c>
    </row>
    <row r="105" spans="1:65" s="13" customFormat="1" ht="11.25">
      <c r="B105" s="190"/>
      <c r="C105" s="191"/>
      <c r="D105" s="192" t="s">
        <v>137</v>
      </c>
      <c r="E105" s="193" t="s">
        <v>19</v>
      </c>
      <c r="F105" s="194" t="s">
        <v>140</v>
      </c>
      <c r="G105" s="191"/>
      <c r="H105" s="193" t="s">
        <v>19</v>
      </c>
      <c r="I105" s="195"/>
      <c r="J105" s="191"/>
      <c r="K105" s="191"/>
      <c r="L105" s="196"/>
      <c r="M105" s="197"/>
      <c r="N105" s="198"/>
      <c r="O105" s="198"/>
      <c r="P105" s="198"/>
      <c r="Q105" s="198"/>
      <c r="R105" s="198"/>
      <c r="S105" s="198"/>
      <c r="T105" s="199"/>
      <c r="AT105" s="200" t="s">
        <v>137</v>
      </c>
      <c r="AU105" s="200" t="s">
        <v>80</v>
      </c>
      <c r="AV105" s="13" t="s">
        <v>78</v>
      </c>
      <c r="AW105" s="13" t="s">
        <v>32</v>
      </c>
      <c r="AX105" s="13" t="s">
        <v>70</v>
      </c>
      <c r="AY105" s="200" t="s">
        <v>129</v>
      </c>
    </row>
    <row r="106" spans="1:65" s="14" customFormat="1" ht="11.25">
      <c r="B106" s="201"/>
      <c r="C106" s="202"/>
      <c r="D106" s="192" t="s">
        <v>137</v>
      </c>
      <c r="E106" s="203" t="s">
        <v>19</v>
      </c>
      <c r="F106" s="204" t="s">
        <v>141</v>
      </c>
      <c r="G106" s="202"/>
      <c r="H106" s="205">
        <v>0.112</v>
      </c>
      <c r="I106" s="206"/>
      <c r="J106" s="202"/>
      <c r="K106" s="202"/>
      <c r="L106" s="207"/>
      <c r="M106" s="208"/>
      <c r="N106" s="209"/>
      <c r="O106" s="209"/>
      <c r="P106" s="209"/>
      <c r="Q106" s="209"/>
      <c r="R106" s="209"/>
      <c r="S106" s="209"/>
      <c r="T106" s="210"/>
      <c r="AT106" s="211" t="s">
        <v>137</v>
      </c>
      <c r="AU106" s="211" t="s">
        <v>80</v>
      </c>
      <c r="AV106" s="14" t="s">
        <v>80</v>
      </c>
      <c r="AW106" s="14" t="s">
        <v>32</v>
      </c>
      <c r="AX106" s="14" t="s">
        <v>70</v>
      </c>
      <c r="AY106" s="211" t="s">
        <v>129</v>
      </c>
    </row>
    <row r="107" spans="1:65" s="15" customFormat="1" ht="11.25">
      <c r="B107" s="212"/>
      <c r="C107" s="213"/>
      <c r="D107" s="192" t="s">
        <v>137</v>
      </c>
      <c r="E107" s="214" t="s">
        <v>19</v>
      </c>
      <c r="F107" s="215" t="s">
        <v>142</v>
      </c>
      <c r="G107" s="213"/>
      <c r="H107" s="216">
        <v>12.412000000000001</v>
      </c>
      <c r="I107" s="217"/>
      <c r="J107" s="213"/>
      <c r="K107" s="213"/>
      <c r="L107" s="218"/>
      <c r="M107" s="219"/>
      <c r="N107" s="220"/>
      <c r="O107" s="220"/>
      <c r="P107" s="220"/>
      <c r="Q107" s="220"/>
      <c r="R107" s="220"/>
      <c r="S107" s="220"/>
      <c r="T107" s="221"/>
      <c r="AT107" s="222" t="s">
        <v>137</v>
      </c>
      <c r="AU107" s="222" t="s">
        <v>80</v>
      </c>
      <c r="AV107" s="15" t="s">
        <v>135</v>
      </c>
      <c r="AW107" s="15" t="s">
        <v>32</v>
      </c>
      <c r="AX107" s="15" t="s">
        <v>78</v>
      </c>
      <c r="AY107" s="222" t="s">
        <v>129</v>
      </c>
    </row>
    <row r="108" spans="1:65" s="2" customFormat="1" ht="37.9" customHeight="1">
      <c r="A108" s="36"/>
      <c r="B108" s="37"/>
      <c r="C108" s="176" t="s">
        <v>80</v>
      </c>
      <c r="D108" s="176" t="s">
        <v>131</v>
      </c>
      <c r="E108" s="177" t="s">
        <v>143</v>
      </c>
      <c r="F108" s="178" t="s">
        <v>144</v>
      </c>
      <c r="G108" s="179" t="s">
        <v>145</v>
      </c>
      <c r="H108" s="180">
        <v>24.6</v>
      </c>
      <c r="I108" s="181"/>
      <c r="J108" s="182">
        <f>ROUND(I108*H108,2)</f>
        <v>0</v>
      </c>
      <c r="K108" s="183"/>
      <c r="L108" s="41"/>
      <c r="M108" s="184" t="s">
        <v>19</v>
      </c>
      <c r="N108" s="185" t="s">
        <v>41</v>
      </c>
      <c r="O108" s="66"/>
      <c r="P108" s="186">
        <f>O108*H108</f>
        <v>0</v>
      </c>
      <c r="Q108" s="186">
        <v>8.4000000000000003E-4</v>
      </c>
      <c r="R108" s="186">
        <f>Q108*H108</f>
        <v>2.0664000000000002E-2</v>
      </c>
      <c r="S108" s="186">
        <v>0</v>
      </c>
      <c r="T108" s="187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8" t="s">
        <v>135</v>
      </c>
      <c r="AT108" s="188" t="s">
        <v>131</v>
      </c>
      <c r="AU108" s="188" t="s">
        <v>80</v>
      </c>
      <c r="AY108" s="19" t="s">
        <v>129</v>
      </c>
      <c r="BE108" s="189">
        <f>IF(N108="základní",J108,0)</f>
        <v>0</v>
      </c>
      <c r="BF108" s="189">
        <f>IF(N108="snížená",J108,0)</f>
        <v>0</v>
      </c>
      <c r="BG108" s="189">
        <f>IF(N108="zákl. přenesená",J108,0)</f>
        <v>0</v>
      </c>
      <c r="BH108" s="189">
        <f>IF(N108="sníž. přenesená",J108,0)</f>
        <v>0</v>
      </c>
      <c r="BI108" s="189">
        <f>IF(N108="nulová",J108,0)</f>
        <v>0</v>
      </c>
      <c r="BJ108" s="19" t="s">
        <v>78</v>
      </c>
      <c r="BK108" s="189">
        <f>ROUND(I108*H108,2)</f>
        <v>0</v>
      </c>
      <c r="BL108" s="19" t="s">
        <v>135</v>
      </c>
      <c r="BM108" s="188" t="s">
        <v>146</v>
      </c>
    </row>
    <row r="109" spans="1:65" s="2" customFormat="1" ht="11.25">
      <c r="A109" s="36"/>
      <c r="B109" s="37"/>
      <c r="C109" s="38"/>
      <c r="D109" s="223" t="s">
        <v>147</v>
      </c>
      <c r="E109" s="38"/>
      <c r="F109" s="224" t="s">
        <v>148</v>
      </c>
      <c r="G109" s="38"/>
      <c r="H109" s="38"/>
      <c r="I109" s="225"/>
      <c r="J109" s="38"/>
      <c r="K109" s="38"/>
      <c r="L109" s="41"/>
      <c r="M109" s="226"/>
      <c r="N109" s="227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147</v>
      </c>
      <c r="AU109" s="19" t="s">
        <v>80</v>
      </c>
    </row>
    <row r="110" spans="1:65" s="13" customFormat="1" ht="11.25">
      <c r="B110" s="190"/>
      <c r="C110" s="191"/>
      <c r="D110" s="192" t="s">
        <v>137</v>
      </c>
      <c r="E110" s="193" t="s">
        <v>19</v>
      </c>
      <c r="F110" s="194" t="s">
        <v>138</v>
      </c>
      <c r="G110" s="191"/>
      <c r="H110" s="193" t="s">
        <v>19</v>
      </c>
      <c r="I110" s="195"/>
      <c r="J110" s="191"/>
      <c r="K110" s="191"/>
      <c r="L110" s="196"/>
      <c r="M110" s="197"/>
      <c r="N110" s="198"/>
      <c r="O110" s="198"/>
      <c r="P110" s="198"/>
      <c r="Q110" s="198"/>
      <c r="R110" s="198"/>
      <c r="S110" s="198"/>
      <c r="T110" s="199"/>
      <c r="AT110" s="200" t="s">
        <v>137</v>
      </c>
      <c r="AU110" s="200" t="s">
        <v>80</v>
      </c>
      <c r="AV110" s="13" t="s">
        <v>78</v>
      </c>
      <c r="AW110" s="13" t="s">
        <v>32</v>
      </c>
      <c r="AX110" s="13" t="s">
        <v>70</v>
      </c>
      <c r="AY110" s="200" t="s">
        <v>129</v>
      </c>
    </row>
    <row r="111" spans="1:65" s="14" customFormat="1" ht="11.25">
      <c r="B111" s="201"/>
      <c r="C111" s="202"/>
      <c r="D111" s="192" t="s">
        <v>137</v>
      </c>
      <c r="E111" s="203" t="s">
        <v>19</v>
      </c>
      <c r="F111" s="204" t="s">
        <v>149</v>
      </c>
      <c r="G111" s="202"/>
      <c r="H111" s="205">
        <v>24.6</v>
      </c>
      <c r="I111" s="206"/>
      <c r="J111" s="202"/>
      <c r="K111" s="202"/>
      <c r="L111" s="207"/>
      <c r="M111" s="208"/>
      <c r="N111" s="209"/>
      <c r="O111" s="209"/>
      <c r="P111" s="209"/>
      <c r="Q111" s="209"/>
      <c r="R111" s="209"/>
      <c r="S111" s="209"/>
      <c r="T111" s="210"/>
      <c r="AT111" s="211" t="s">
        <v>137</v>
      </c>
      <c r="AU111" s="211" t="s">
        <v>80</v>
      </c>
      <c r="AV111" s="14" t="s">
        <v>80</v>
      </c>
      <c r="AW111" s="14" t="s">
        <v>32</v>
      </c>
      <c r="AX111" s="14" t="s">
        <v>70</v>
      </c>
      <c r="AY111" s="211" t="s">
        <v>129</v>
      </c>
    </row>
    <row r="112" spans="1:65" s="15" customFormat="1" ht="11.25">
      <c r="B112" s="212"/>
      <c r="C112" s="213"/>
      <c r="D112" s="192" t="s">
        <v>137</v>
      </c>
      <c r="E112" s="214" t="s">
        <v>19</v>
      </c>
      <c r="F112" s="215" t="s">
        <v>142</v>
      </c>
      <c r="G112" s="213"/>
      <c r="H112" s="216">
        <v>24.6</v>
      </c>
      <c r="I112" s="217"/>
      <c r="J112" s="213"/>
      <c r="K112" s="213"/>
      <c r="L112" s="218"/>
      <c r="M112" s="219"/>
      <c r="N112" s="220"/>
      <c r="O112" s="220"/>
      <c r="P112" s="220"/>
      <c r="Q112" s="220"/>
      <c r="R112" s="220"/>
      <c r="S112" s="220"/>
      <c r="T112" s="221"/>
      <c r="AT112" s="222" t="s">
        <v>137</v>
      </c>
      <c r="AU112" s="222" t="s">
        <v>80</v>
      </c>
      <c r="AV112" s="15" t="s">
        <v>135</v>
      </c>
      <c r="AW112" s="15" t="s">
        <v>32</v>
      </c>
      <c r="AX112" s="15" t="s">
        <v>78</v>
      </c>
      <c r="AY112" s="222" t="s">
        <v>129</v>
      </c>
    </row>
    <row r="113" spans="1:65" s="2" customFormat="1" ht="44.25" customHeight="1">
      <c r="A113" s="36"/>
      <c r="B113" s="37"/>
      <c r="C113" s="176" t="s">
        <v>150</v>
      </c>
      <c r="D113" s="176" t="s">
        <v>131</v>
      </c>
      <c r="E113" s="177" t="s">
        <v>151</v>
      </c>
      <c r="F113" s="178" t="s">
        <v>152</v>
      </c>
      <c r="G113" s="179" t="s">
        <v>145</v>
      </c>
      <c r="H113" s="180">
        <v>24.6</v>
      </c>
      <c r="I113" s="181"/>
      <c r="J113" s="182">
        <f>ROUND(I113*H113,2)</f>
        <v>0</v>
      </c>
      <c r="K113" s="183"/>
      <c r="L113" s="41"/>
      <c r="M113" s="184" t="s">
        <v>19</v>
      </c>
      <c r="N113" s="185" t="s">
        <v>41</v>
      </c>
      <c r="O113" s="66"/>
      <c r="P113" s="186">
        <f>O113*H113</f>
        <v>0</v>
      </c>
      <c r="Q113" s="186">
        <v>0</v>
      </c>
      <c r="R113" s="186">
        <f>Q113*H113</f>
        <v>0</v>
      </c>
      <c r="S113" s="186">
        <v>0</v>
      </c>
      <c r="T113" s="187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8" t="s">
        <v>135</v>
      </c>
      <c r="AT113" s="188" t="s">
        <v>131</v>
      </c>
      <c r="AU113" s="188" t="s">
        <v>80</v>
      </c>
      <c r="AY113" s="19" t="s">
        <v>129</v>
      </c>
      <c r="BE113" s="189">
        <f>IF(N113="základní",J113,0)</f>
        <v>0</v>
      </c>
      <c r="BF113" s="189">
        <f>IF(N113="snížená",J113,0)</f>
        <v>0</v>
      </c>
      <c r="BG113" s="189">
        <f>IF(N113="zákl. přenesená",J113,0)</f>
        <v>0</v>
      </c>
      <c r="BH113" s="189">
        <f>IF(N113="sníž. přenesená",J113,0)</f>
        <v>0</v>
      </c>
      <c r="BI113" s="189">
        <f>IF(N113="nulová",J113,0)</f>
        <v>0</v>
      </c>
      <c r="BJ113" s="19" t="s">
        <v>78</v>
      </c>
      <c r="BK113" s="189">
        <f>ROUND(I113*H113,2)</f>
        <v>0</v>
      </c>
      <c r="BL113" s="19" t="s">
        <v>135</v>
      </c>
      <c r="BM113" s="188" t="s">
        <v>153</v>
      </c>
    </row>
    <row r="114" spans="1:65" s="2" customFormat="1" ht="11.25">
      <c r="A114" s="36"/>
      <c r="B114" s="37"/>
      <c r="C114" s="38"/>
      <c r="D114" s="223" t="s">
        <v>147</v>
      </c>
      <c r="E114" s="38"/>
      <c r="F114" s="224" t="s">
        <v>154</v>
      </c>
      <c r="G114" s="38"/>
      <c r="H114" s="38"/>
      <c r="I114" s="225"/>
      <c r="J114" s="38"/>
      <c r="K114" s="38"/>
      <c r="L114" s="41"/>
      <c r="M114" s="226"/>
      <c r="N114" s="227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147</v>
      </c>
      <c r="AU114" s="19" t="s">
        <v>80</v>
      </c>
    </row>
    <row r="115" spans="1:65" s="2" customFormat="1" ht="62.65" customHeight="1">
      <c r="A115" s="36"/>
      <c r="B115" s="37"/>
      <c r="C115" s="176" t="s">
        <v>135</v>
      </c>
      <c r="D115" s="176" t="s">
        <v>131</v>
      </c>
      <c r="E115" s="177" t="s">
        <v>155</v>
      </c>
      <c r="F115" s="178" t="s">
        <v>156</v>
      </c>
      <c r="G115" s="179" t="s">
        <v>134</v>
      </c>
      <c r="H115" s="180">
        <v>12.412000000000001</v>
      </c>
      <c r="I115" s="181"/>
      <c r="J115" s="182">
        <f>ROUND(I115*H115,2)</f>
        <v>0</v>
      </c>
      <c r="K115" s="183"/>
      <c r="L115" s="41"/>
      <c r="M115" s="184" t="s">
        <v>19</v>
      </c>
      <c r="N115" s="185" t="s">
        <v>41</v>
      </c>
      <c r="O115" s="66"/>
      <c r="P115" s="186">
        <f>O115*H115</f>
        <v>0</v>
      </c>
      <c r="Q115" s="186">
        <v>0</v>
      </c>
      <c r="R115" s="186">
        <f>Q115*H115</f>
        <v>0</v>
      </c>
      <c r="S115" s="186">
        <v>0</v>
      </c>
      <c r="T115" s="187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8" t="s">
        <v>135</v>
      </c>
      <c r="AT115" s="188" t="s">
        <v>131</v>
      </c>
      <c r="AU115" s="188" t="s">
        <v>80</v>
      </c>
      <c r="AY115" s="19" t="s">
        <v>129</v>
      </c>
      <c r="BE115" s="189">
        <f>IF(N115="základní",J115,0)</f>
        <v>0</v>
      </c>
      <c r="BF115" s="189">
        <f>IF(N115="snížená",J115,0)</f>
        <v>0</v>
      </c>
      <c r="BG115" s="189">
        <f>IF(N115="zákl. přenesená",J115,0)</f>
        <v>0</v>
      </c>
      <c r="BH115" s="189">
        <f>IF(N115="sníž. přenesená",J115,0)</f>
        <v>0</v>
      </c>
      <c r="BI115" s="189">
        <f>IF(N115="nulová",J115,0)</f>
        <v>0</v>
      </c>
      <c r="BJ115" s="19" t="s">
        <v>78</v>
      </c>
      <c r="BK115" s="189">
        <f>ROUND(I115*H115,2)</f>
        <v>0</v>
      </c>
      <c r="BL115" s="19" t="s">
        <v>135</v>
      </c>
      <c r="BM115" s="188" t="s">
        <v>157</v>
      </c>
    </row>
    <row r="116" spans="1:65" s="2" customFormat="1" ht="11.25">
      <c r="A116" s="36"/>
      <c r="B116" s="37"/>
      <c r="C116" s="38"/>
      <c r="D116" s="223" t="s">
        <v>147</v>
      </c>
      <c r="E116" s="38"/>
      <c r="F116" s="224" t="s">
        <v>158</v>
      </c>
      <c r="G116" s="38"/>
      <c r="H116" s="38"/>
      <c r="I116" s="225"/>
      <c r="J116" s="38"/>
      <c r="K116" s="38"/>
      <c r="L116" s="41"/>
      <c r="M116" s="226"/>
      <c r="N116" s="227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147</v>
      </c>
      <c r="AU116" s="19" t="s">
        <v>80</v>
      </c>
    </row>
    <row r="117" spans="1:65" s="13" customFormat="1" ht="11.25">
      <c r="B117" s="190"/>
      <c r="C117" s="191"/>
      <c r="D117" s="192" t="s">
        <v>137</v>
      </c>
      <c r="E117" s="193" t="s">
        <v>19</v>
      </c>
      <c r="F117" s="194" t="s">
        <v>159</v>
      </c>
      <c r="G117" s="191"/>
      <c r="H117" s="193" t="s">
        <v>19</v>
      </c>
      <c r="I117" s="195"/>
      <c r="J117" s="191"/>
      <c r="K117" s="191"/>
      <c r="L117" s="196"/>
      <c r="M117" s="197"/>
      <c r="N117" s="198"/>
      <c r="O117" s="198"/>
      <c r="P117" s="198"/>
      <c r="Q117" s="198"/>
      <c r="R117" s="198"/>
      <c r="S117" s="198"/>
      <c r="T117" s="199"/>
      <c r="AT117" s="200" t="s">
        <v>137</v>
      </c>
      <c r="AU117" s="200" t="s">
        <v>80</v>
      </c>
      <c r="AV117" s="13" t="s">
        <v>78</v>
      </c>
      <c r="AW117" s="13" t="s">
        <v>32</v>
      </c>
      <c r="AX117" s="13" t="s">
        <v>70</v>
      </c>
      <c r="AY117" s="200" t="s">
        <v>129</v>
      </c>
    </row>
    <row r="118" spans="1:65" s="14" customFormat="1" ht="11.25">
      <c r="B118" s="201"/>
      <c r="C118" s="202"/>
      <c r="D118" s="192" t="s">
        <v>137</v>
      </c>
      <c r="E118" s="203" t="s">
        <v>19</v>
      </c>
      <c r="F118" s="204" t="s">
        <v>160</v>
      </c>
      <c r="G118" s="202"/>
      <c r="H118" s="205">
        <v>12.412000000000001</v>
      </c>
      <c r="I118" s="206"/>
      <c r="J118" s="202"/>
      <c r="K118" s="202"/>
      <c r="L118" s="207"/>
      <c r="M118" s="208"/>
      <c r="N118" s="209"/>
      <c r="O118" s="209"/>
      <c r="P118" s="209"/>
      <c r="Q118" s="209"/>
      <c r="R118" s="209"/>
      <c r="S118" s="209"/>
      <c r="T118" s="210"/>
      <c r="AT118" s="211" t="s">
        <v>137</v>
      </c>
      <c r="AU118" s="211" t="s">
        <v>80</v>
      </c>
      <c r="AV118" s="14" t="s">
        <v>80</v>
      </c>
      <c r="AW118" s="14" t="s">
        <v>32</v>
      </c>
      <c r="AX118" s="14" t="s">
        <v>70</v>
      </c>
      <c r="AY118" s="211" t="s">
        <v>129</v>
      </c>
    </row>
    <row r="119" spans="1:65" s="15" customFormat="1" ht="11.25">
      <c r="B119" s="212"/>
      <c r="C119" s="213"/>
      <c r="D119" s="192" t="s">
        <v>137</v>
      </c>
      <c r="E119" s="214" t="s">
        <v>19</v>
      </c>
      <c r="F119" s="215" t="s">
        <v>142</v>
      </c>
      <c r="G119" s="213"/>
      <c r="H119" s="216">
        <v>12.412000000000001</v>
      </c>
      <c r="I119" s="217"/>
      <c r="J119" s="213"/>
      <c r="K119" s="213"/>
      <c r="L119" s="218"/>
      <c r="M119" s="219"/>
      <c r="N119" s="220"/>
      <c r="O119" s="220"/>
      <c r="P119" s="220"/>
      <c r="Q119" s="220"/>
      <c r="R119" s="220"/>
      <c r="S119" s="220"/>
      <c r="T119" s="221"/>
      <c r="AT119" s="222" t="s">
        <v>137</v>
      </c>
      <c r="AU119" s="222" t="s">
        <v>80</v>
      </c>
      <c r="AV119" s="15" t="s">
        <v>135</v>
      </c>
      <c r="AW119" s="15" t="s">
        <v>32</v>
      </c>
      <c r="AX119" s="15" t="s">
        <v>78</v>
      </c>
      <c r="AY119" s="222" t="s">
        <v>129</v>
      </c>
    </row>
    <row r="120" spans="1:65" s="2" customFormat="1" ht="37.9" customHeight="1">
      <c r="A120" s="36"/>
      <c r="B120" s="37"/>
      <c r="C120" s="176" t="s">
        <v>161</v>
      </c>
      <c r="D120" s="176" t="s">
        <v>131</v>
      </c>
      <c r="E120" s="177" t="s">
        <v>162</v>
      </c>
      <c r="F120" s="178" t="s">
        <v>163</v>
      </c>
      <c r="G120" s="179" t="s">
        <v>134</v>
      </c>
      <c r="H120" s="180">
        <v>12.412000000000001</v>
      </c>
      <c r="I120" s="181"/>
      <c r="J120" s="182">
        <f>ROUND(I120*H120,2)</f>
        <v>0</v>
      </c>
      <c r="K120" s="183"/>
      <c r="L120" s="41"/>
      <c r="M120" s="184" t="s">
        <v>19</v>
      </c>
      <c r="N120" s="185" t="s">
        <v>41</v>
      </c>
      <c r="O120" s="66"/>
      <c r="P120" s="186">
        <f>O120*H120</f>
        <v>0</v>
      </c>
      <c r="Q120" s="186">
        <v>0</v>
      </c>
      <c r="R120" s="186">
        <f>Q120*H120</f>
        <v>0</v>
      </c>
      <c r="S120" s="186">
        <v>0</v>
      </c>
      <c r="T120" s="187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8" t="s">
        <v>135</v>
      </c>
      <c r="AT120" s="188" t="s">
        <v>131</v>
      </c>
      <c r="AU120" s="188" t="s">
        <v>80</v>
      </c>
      <c r="AY120" s="19" t="s">
        <v>129</v>
      </c>
      <c r="BE120" s="189">
        <f>IF(N120="základní",J120,0)</f>
        <v>0</v>
      </c>
      <c r="BF120" s="189">
        <f>IF(N120="snížená",J120,0)</f>
        <v>0</v>
      </c>
      <c r="BG120" s="189">
        <f>IF(N120="zákl. přenesená",J120,0)</f>
        <v>0</v>
      </c>
      <c r="BH120" s="189">
        <f>IF(N120="sníž. přenesená",J120,0)</f>
        <v>0</v>
      </c>
      <c r="BI120" s="189">
        <f>IF(N120="nulová",J120,0)</f>
        <v>0</v>
      </c>
      <c r="BJ120" s="19" t="s">
        <v>78</v>
      </c>
      <c r="BK120" s="189">
        <f>ROUND(I120*H120,2)</f>
        <v>0</v>
      </c>
      <c r="BL120" s="19" t="s">
        <v>135</v>
      </c>
      <c r="BM120" s="188" t="s">
        <v>164</v>
      </c>
    </row>
    <row r="121" spans="1:65" s="2" customFormat="1" ht="11.25">
      <c r="A121" s="36"/>
      <c r="B121" s="37"/>
      <c r="C121" s="38"/>
      <c r="D121" s="223" t="s">
        <v>147</v>
      </c>
      <c r="E121" s="38"/>
      <c r="F121" s="224" t="s">
        <v>165</v>
      </c>
      <c r="G121" s="38"/>
      <c r="H121" s="38"/>
      <c r="I121" s="225"/>
      <c r="J121" s="38"/>
      <c r="K121" s="38"/>
      <c r="L121" s="41"/>
      <c r="M121" s="226"/>
      <c r="N121" s="227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147</v>
      </c>
      <c r="AU121" s="19" t="s">
        <v>80</v>
      </c>
    </row>
    <row r="122" spans="1:65" s="14" customFormat="1" ht="11.25">
      <c r="B122" s="201"/>
      <c r="C122" s="202"/>
      <c r="D122" s="192" t="s">
        <v>137</v>
      </c>
      <c r="E122" s="203" t="s">
        <v>19</v>
      </c>
      <c r="F122" s="204" t="s">
        <v>160</v>
      </c>
      <c r="G122" s="202"/>
      <c r="H122" s="205">
        <v>12.412000000000001</v>
      </c>
      <c r="I122" s="206"/>
      <c r="J122" s="202"/>
      <c r="K122" s="202"/>
      <c r="L122" s="207"/>
      <c r="M122" s="208"/>
      <c r="N122" s="209"/>
      <c r="O122" s="209"/>
      <c r="P122" s="209"/>
      <c r="Q122" s="209"/>
      <c r="R122" s="209"/>
      <c r="S122" s="209"/>
      <c r="T122" s="210"/>
      <c r="AT122" s="211" t="s">
        <v>137</v>
      </c>
      <c r="AU122" s="211" t="s">
        <v>80</v>
      </c>
      <c r="AV122" s="14" t="s">
        <v>80</v>
      </c>
      <c r="AW122" s="14" t="s">
        <v>32</v>
      </c>
      <c r="AX122" s="14" t="s">
        <v>70</v>
      </c>
      <c r="AY122" s="211" t="s">
        <v>129</v>
      </c>
    </row>
    <row r="123" spans="1:65" s="15" customFormat="1" ht="11.25">
      <c r="B123" s="212"/>
      <c r="C123" s="213"/>
      <c r="D123" s="192" t="s">
        <v>137</v>
      </c>
      <c r="E123" s="214" t="s">
        <v>19</v>
      </c>
      <c r="F123" s="215" t="s">
        <v>142</v>
      </c>
      <c r="G123" s="213"/>
      <c r="H123" s="216">
        <v>12.412000000000001</v>
      </c>
      <c r="I123" s="217"/>
      <c r="J123" s="213"/>
      <c r="K123" s="213"/>
      <c r="L123" s="218"/>
      <c r="M123" s="219"/>
      <c r="N123" s="220"/>
      <c r="O123" s="220"/>
      <c r="P123" s="220"/>
      <c r="Q123" s="220"/>
      <c r="R123" s="220"/>
      <c r="S123" s="220"/>
      <c r="T123" s="221"/>
      <c r="AT123" s="222" t="s">
        <v>137</v>
      </c>
      <c r="AU123" s="222" t="s">
        <v>80</v>
      </c>
      <c r="AV123" s="15" t="s">
        <v>135</v>
      </c>
      <c r="AW123" s="15" t="s">
        <v>32</v>
      </c>
      <c r="AX123" s="15" t="s">
        <v>78</v>
      </c>
      <c r="AY123" s="222" t="s">
        <v>129</v>
      </c>
    </row>
    <row r="124" spans="1:65" s="2" customFormat="1" ht="44.25" customHeight="1">
      <c r="A124" s="36"/>
      <c r="B124" s="37"/>
      <c r="C124" s="176" t="s">
        <v>166</v>
      </c>
      <c r="D124" s="176" t="s">
        <v>131</v>
      </c>
      <c r="E124" s="177" t="s">
        <v>167</v>
      </c>
      <c r="F124" s="178" t="s">
        <v>168</v>
      </c>
      <c r="G124" s="179" t="s">
        <v>169</v>
      </c>
      <c r="H124" s="180">
        <v>21.1</v>
      </c>
      <c r="I124" s="181"/>
      <c r="J124" s="182">
        <f>ROUND(I124*H124,2)</f>
        <v>0</v>
      </c>
      <c r="K124" s="183"/>
      <c r="L124" s="41"/>
      <c r="M124" s="184" t="s">
        <v>19</v>
      </c>
      <c r="N124" s="185" t="s">
        <v>41</v>
      </c>
      <c r="O124" s="66"/>
      <c r="P124" s="186">
        <f>O124*H124</f>
        <v>0</v>
      </c>
      <c r="Q124" s="186">
        <v>0</v>
      </c>
      <c r="R124" s="186">
        <f>Q124*H124</f>
        <v>0</v>
      </c>
      <c r="S124" s="186">
        <v>0</v>
      </c>
      <c r="T124" s="187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8" t="s">
        <v>135</v>
      </c>
      <c r="AT124" s="188" t="s">
        <v>131</v>
      </c>
      <c r="AU124" s="188" t="s">
        <v>80</v>
      </c>
      <c r="AY124" s="19" t="s">
        <v>129</v>
      </c>
      <c r="BE124" s="189">
        <f>IF(N124="základní",J124,0)</f>
        <v>0</v>
      </c>
      <c r="BF124" s="189">
        <f>IF(N124="snížená",J124,0)</f>
        <v>0</v>
      </c>
      <c r="BG124" s="189">
        <f>IF(N124="zákl. přenesená",J124,0)</f>
        <v>0</v>
      </c>
      <c r="BH124" s="189">
        <f>IF(N124="sníž. přenesená",J124,0)</f>
        <v>0</v>
      </c>
      <c r="BI124" s="189">
        <f>IF(N124="nulová",J124,0)</f>
        <v>0</v>
      </c>
      <c r="BJ124" s="19" t="s">
        <v>78</v>
      </c>
      <c r="BK124" s="189">
        <f>ROUND(I124*H124,2)</f>
        <v>0</v>
      </c>
      <c r="BL124" s="19" t="s">
        <v>135</v>
      </c>
      <c r="BM124" s="188" t="s">
        <v>170</v>
      </c>
    </row>
    <row r="125" spans="1:65" s="2" customFormat="1" ht="11.25">
      <c r="A125" s="36"/>
      <c r="B125" s="37"/>
      <c r="C125" s="38"/>
      <c r="D125" s="223" t="s">
        <v>147</v>
      </c>
      <c r="E125" s="38"/>
      <c r="F125" s="224" t="s">
        <v>171</v>
      </c>
      <c r="G125" s="38"/>
      <c r="H125" s="38"/>
      <c r="I125" s="225"/>
      <c r="J125" s="38"/>
      <c r="K125" s="38"/>
      <c r="L125" s="41"/>
      <c r="M125" s="226"/>
      <c r="N125" s="227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147</v>
      </c>
      <c r="AU125" s="19" t="s">
        <v>80</v>
      </c>
    </row>
    <row r="126" spans="1:65" s="14" customFormat="1" ht="11.25">
      <c r="B126" s="201"/>
      <c r="C126" s="202"/>
      <c r="D126" s="192" t="s">
        <v>137</v>
      </c>
      <c r="E126" s="203" t="s">
        <v>19</v>
      </c>
      <c r="F126" s="204" t="s">
        <v>172</v>
      </c>
      <c r="G126" s="202"/>
      <c r="H126" s="205">
        <v>21.1</v>
      </c>
      <c r="I126" s="206"/>
      <c r="J126" s="202"/>
      <c r="K126" s="202"/>
      <c r="L126" s="207"/>
      <c r="M126" s="208"/>
      <c r="N126" s="209"/>
      <c r="O126" s="209"/>
      <c r="P126" s="209"/>
      <c r="Q126" s="209"/>
      <c r="R126" s="209"/>
      <c r="S126" s="209"/>
      <c r="T126" s="210"/>
      <c r="AT126" s="211" t="s">
        <v>137</v>
      </c>
      <c r="AU126" s="211" t="s">
        <v>80</v>
      </c>
      <c r="AV126" s="14" t="s">
        <v>80</v>
      </c>
      <c r="AW126" s="14" t="s">
        <v>32</v>
      </c>
      <c r="AX126" s="14" t="s">
        <v>70</v>
      </c>
      <c r="AY126" s="211" t="s">
        <v>129</v>
      </c>
    </row>
    <row r="127" spans="1:65" s="15" customFormat="1" ht="11.25">
      <c r="B127" s="212"/>
      <c r="C127" s="213"/>
      <c r="D127" s="192" t="s">
        <v>137</v>
      </c>
      <c r="E127" s="214" t="s">
        <v>19</v>
      </c>
      <c r="F127" s="215" t="s">
        <v>142</v>
      </c>
      <c r="G127" s="213"/>
      <c r="H127" s="216">
        <v>21.1</v>
      </c>
      <c r="I127" s="217"/>
      <c r="J127" s="213"/>
      <c r="K127" s="213"/>
      <c r="L127" s="218"/>
      <c r="M127" s="219"/>
      <c r="N127" s="220"/>
      <c r="O127" s="220"/>
      <c r="P127" s="220"/>
      <c r="Q127" s="220"/>
      <c r="R127" s="220"/>
      <c r="S127" s="220"/>
      <c r="T127" s="221"/>
      <c r="AT127" s="222" t="s">
        <v>137</v>
      </c>
      <c r="AU127" s="222" t="s">
        <v>80</v>
      </c>
      <c r="AV127" s="15" t="s">
        <v>135</v>
      </c>
      <c r="AW127" s="15" t="s">
        <v>32</v>
      </c>
      <c r="AX127" s="15" t="s">
        <v>78</v>
      </c>
      <c r="AY127" s="222" t="s">
        <v>129</v>
      </c>
    </row>
    <row r="128" spans="1:65" s="2" customFormat="1" ht="33" customHeight="1">
      <c r="A128" s="36"/>
      <c r="B128" s="37"/>
      <c r="C128" s="176" t="s">
        <v>173</v>
      </c>
      <c r="D128" s="176" t="s">
        <v>131</v>
      </c>
      <c r="E128" s="177" t="s">
        <v>174</v>
      </c>
      <c r="F128" s="178" t="s">
        <v>175</v>
      </c>
      <c r="G128" s="179" t="s">
        <v>145</v>
      </c>
      <c r="H128" s="180">
        <v>17.038</v>
      </c>
      <c r="I128" s="181"/>
      <c r="J128" s="182">
        <f>ROUND(I128*H128,2)</f>
        <v>0</v>
      </c>
      <c r="K128" s="183"/>
      <c r="L128" s="41"/>
      <c r="M128" s="184" t="s">
        <v>19</v>
      </c>
      <c r="N128" s="185" t="s">
        <v>41</v>
      </c>
      <c r="O128" s="66"/>
      <c r="P128" s="186">
        <f>O128*H128</f>
        <v>0</v>
      </c>
      <c r="Q128" s="186">
        <v>0</v>
      </c>
      <c r="R128" s="186">
        <f>Q128*H128</f>
        <v>0</v>
      </c>
      <c r="S128" s="186">
        <v>0</v>
      </c>
      <c r="T128" s="187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8" t="s">
        <v>135</v>
      </c>
      <c r="AT128" s="188" t="s">
        <v>131</v>
      </c>
      <c r="AU128" s="188" t="s">
        <v>80</v>
      </c>
      <c r="AY128" s="19" t="s">
        <v>129</v>
      </c>
      <c r="BE128" s="189">
        <f>IF(N128="základní",J128,0)</f>
        <v>0</v>
      </c>
      <c r="BF128" s="189">
        <f>IF(N128="snížená",J128,0)</f>
        <v>0</v>
      </c>
      <c r="BG128" s="189">
        <f>IF(N128="zákl. přenesená",J128,0)</f>
        <v>0</v>
      </c>
      <c r="BH128" s="189">
        <f>IF(N128="sníž. přenesená",J128,0)</f>
        <v>0</v>
      </c>
      <c r="BI128" s="189">
        <f>IF(N128="nulová",J128,0)</f>
        <v>0</v>
      </c>
      <c r="BJ128" s="19" t="s">
        <v>78</v>
      </c>
      <c r="BK128" s="189">
        <f>ROUND(I128*H128,2)</f>
        <v>0</v>
      </c>
      <c r="BL128" s="19" t="s">
        <v>135</v>
      </c>
      <c r="BM128" s="188" t="s">
        <v>176</v>
      </c>
    </row>
    <row r="129" spans="1:65" s="2" customFormat="1" ht="11.25">
      <c r="A129" s="36"/>
      <c r="B129" s="37"/>
      <c r="C129" s="38"/>
      <c r="D129" s="223" t="s">
        <v>147</v>
      </c>
      <c r="E129" s="38"/>
      <c r="F129" s="224" t="s">
        <v>177</v>
      </c>
      <c r="G129" s="38"/>
      <c r="H129" s="38"/>
      <c r="I129" s="225"/>
      <c r="J129" s="38"/>
      <c r="K129" s="38"/>
      <c r="L129" s="41"/>
      <c r="M129" s="226"/>
      <c r="N129" s="227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147</v>
      </c>
      <c r="AU129" s="19" t="s">
        <v>80</v>
      </c>
    </row>
    <row r="130" spans="1:65" s="13" customFormat="1" ht="11.25">
      <c r="B130" s="190"/>
      <c r="C130" s="191"/>
      <c r="D130" s="192" t="s">
        <v>137</v>
      </c>
      <c r="E130" s="193" t="s">
        <v>19</v>
      </c>
      <c r="F130" s="194" t="s">
        <v>178</v>
      </c>
      <c r="G130" s="191"/>
      <c r="H130" s="193" t="s">
        <v>19</v>
      </c>
      <c r="I130" s="195"/>
      <c r="J130" s="191"/>
      <c r="K130" s="191"/>
      <c r="L130" s="196"/>
      <c r="M130" s="197"/>
      <c r="N130" s="198"/>
      <c r="O130" s="198"/>
      <c r="P130" s="198"/>
      <c r="Q130" s="198"/>
      <c r="R130" s="198"/>
      <c r="S130" s="198"/>
      <c r="T130" s="199"/>
      <c r="AT130" s="200" t="s">
        <v>137</v>
      </c>
      <c r="AU130" s="200" t="s">
        <v>80</v>
      </c>
      <c r="AV130" s="13" t="s">
        <v>78</v>
      </c>
      <c r="AW130" s="13" t="s">
        <v>32</v>
      </c>
      <c r="AX130" s="13" t="s">
        <v>70</v>
      </c>
      <c r="AY130" s="200" t="s">
        <v>129</v>
      </c>
    </row>
    <row r="131" spans="1:65" s="14" customFormat="1" ht="11.25">
      <c r="B131" s="201"/>
      <c r="C131" s="202"/>
      <c r="D131" s="192" t="s">
        <v>137</v>
      </c>
      <c r="E131" s="203" t="s">
        <v>19</v>
      </c>
      <c r="F131" s="204" t="s">
        <v>179</v>
      </c>
      <c r="G131" s="202"/>
      <c r="H131" s="205">
        <v>16.399999999999999</v>
      </c>
      <c r="I131" s="206"/>
      <c r="J131" s="202"/>
      <c r="K131" s="202"/>
      <c r="L131" s="207"/>
      <c r="M131" s="208"/>
      <c r="N131" s="209"/>
      <c r="O131" s="209"/>
      <c r="P131" s="209"/>
      <c r="Q131" s="209"/>
      <c r="R131" s="209"/>
      <c r="S131" s="209"/>
      <c r="T131" s="210"/>
      <c r="AT131" s="211" t="s">
        <v>137</v>
      </c>
      <c r="AU131" s="211" t="s">
        <v>80</v>
      </c>
      <c r="AV131" s="14" t="s">
        <v>80</v>
      </c>
      <c r="AW131" s="14" t="s">
        <v>32</v>
      </c>
      <c r="AX131" s="14" t="s">
        <v>70</v>
      </c>
      <c r="AY131" s="211" t="s">
        <v>129</v>
      </c>
    </row>
    <row r="132" spans="1:65" s="13" customFormat="1" ht="11.25">
      <c r="B132" s="190"/>
      <c r="C132" s="191"/>
      <c r="D132" s="192" t="s">
        <v>137</v>
      </c>
      <c r="E132" s="193" t="s">
        <v>19</v>
      </c>
      <c r="F132" s="194" t="s">
        <v>180</v>
      </c>
      <c r="G132" s="191"/>
      <c r="H132" s="193" t="s">
        <v>19</v>
      </c>
      <c r="I132" s="195"/>
      <c r="J132" s="191"/>
      <c r="K132" s="191"/>
      <c r="L132" s="196"/>
      <c r="M132" s="197"/>
      <c r="N132" s="198"/>
      <c r="O132" s="198"/>
      <c r="P132" s="198"/>
      <c r="Q132" s="198"/>
      <c r="R132" s="198"/>
      <c r="S132" s="198"/>
      <c r="T132" s="199"/>
      <c r="AT132" s="200" t="s">
        <v>137</v>
      </c>
      <c r="AU132" s="200" t="s">
        <v>80</v>
      </c>
      <c r="AV132" s="13" t="s">
        <v>78</v>
      </c>
      <c r="AW132" s="13" t="s">
        <v>32</v>
      </c>
      <c r="AX132" s="13" t="s">
        <v>70</v>
      </c>
      <c r="AY132" s="200" t="s">
        <v>129</v>
      </c>
    </row>
    <row r="133" spans="1:65" s="14" customFormat="1" ht="11.25">
      <c r="B133" s="201"/>
      <c r="C133" s="202"/>
      <c r="D133" s="192" t="s">
        <v>137</v>
      </c>
      <c r="E133" s="203" t="s">
        <v>19</v>
      </c>
      <c r="F133" s="204" t="s">
        <v>181</v>
      </c>
      <c r="G133" s="202"/>
      <c r="H133" s="205">
        <v>0.63800000000000001</v>
      </c>
      <c r="I133" s="206"/>
      <c r="J133" s="202"/>
      <c r="K133" s="202"/>
      <c r="L133" s="207"/>
      <c r="M133" s="208"/>
      <c r="N133" s="209"/>
      <c r="O133" s="209"/>
      <c r="P133" s="209"/>
      <c r="Q133" s="209"/>
      <c r="R133" s="209"/>
      <c r="S133" s="209"/>
      <c r="T133" s="210"/>
      <c r="AT133" s="211" t="s">
        <v>137</v>
      </c>
      <c r="AU133" s="211" t="s">
        <v>80</v>
      </c>
      <c r="AV133" s="14" t="s">
        <v>80</v>
      </c>
      <c r="AW133" s="14" t="s">
        <v>32</v>
      </c>
      <c r="AX133" s="14" t="s">
        <v>70</v>
      </c>
      <c r="AY133" s="211" t="s">
        <v>129</v>
      </c>
    </row>
    <row r="134" spans="1:65" s="15" customFormat="1" ht="11.25">
      <c r="B134" s="212"/>
      <c r="C134" s="213"/>
      <c r="D134" s="192" t="s">
        <v>137</v>
      </c>
      <c r="E134" s="214" t="s">
        <v>19</v>
      </c>
      <c r="F134" s="215" t="s">
        <v>142</v>
      </c>
      <c r="G134" s="213"/>
      <c r="H134" s="216">
        <v>17.038</v>
      </c>
      <c r="I134" s="217"/>
      <c r="J134" s="213"/>
      <c r="K134" s="213"/>
      <c r="L134" s="218"/>
      <c r="M134" s="219"/>
      <c r="N134" s="220"/>
      <c r="O134" s="220"/>
      <c r="P134" s="220"/>
      <c r="Q134" s="220"/>
      <c r="R134" s="220"/>
      <c r="S134" s="220"/>
      <c r="T134" s="221"/>
      <c r="AT134" s="222" t="s">
        <v>137</v>
      </c>
      <c r="AU134" s="222" t="s">
        <v>80</v>
      </c>
      <c r="AV134" s="15" t="s">
        <v>135</v>
      </c>
      <c r="AW134" s="15" t="s">
        <v>32</v>
      </c>
      <c r="AX134" s="15" t="s">
        <v>78</v>
      </c>
      <c r="AY134" s="222" t="s">
        <v>129</v>
      </c>
    </row>
    <row r="135" spans="1:65" s="12" customFormat="1" ht="22.9" customHeight="1">
      <c r="B135" s="160"/>
      <c r="C135" s="161"/>
      <c r="D135" s="162" t="s">
        <v>69</v>
      </c>
      <c r="E135" s="174" t="s">
        <v>80</v>
      </c>
      <c r="F135" s="174" t="s">
        <v>182</v>
      </c>
      <c r="G135" s="161"/>
      <c r="H135" s="161"/>
      <c r="I135" s="164"/>
      <c r="J135" s="175">
        <f>BK135</f>
        <v>0</v>
      </c>
      <c r="K135" s="161"/>
      <c r="L135" s="166"/>
      <c r="M135" s="167"/>
      <c r="N135" s="168"/>
      <c r="O135" s="168"/>
      <c r="P135" s="169">
        <f>SUM(P136:P140)</f>
        <v>0</v>
      </c>
      <c r="Q135" s="168"/>
      <c r="R135" s="169">
        <f>SUM(R136:R140)</f>
        <v>0.28020943999999998</v>
      </c>
      <c r="S135" s="168"/>
      <c r="T135" s="170">
        <f>SUM(T136:T140)</f>
        <v>0</v>
      </c>
      <c r="AR135" s="171" t="s">
        <v>78</v>
      </c>
      <c r="AT135" s="172" t="s">
        <v>69</v>
      </c>
      <c r="AU135" s="172" t="s">
        <v>78</v>
      </c>
      <c r="AY135" s="171" t="s">
        <v>129</v>
      </c>
      <c r="BK135" s="173">
        <f>SUM(BK136:BK140)</f>
        <v>0</v>
      </c>
    </row>
    <row r="136" spans="1:65" s="2" customFormat="1" ht="24.2" customHeight="1">
      <c r="A136" s="36"/>
      <c r="B136" s="37"/>
      <c r="C136" s="176" t="s">
        <v>183</v>
      </c>
      <c r="D136" s="176" t="s">
        <v>131</v>
      </c>
      <c r="E136" s="177" t="s">
        <v>184</v>
      </c>
      <c r="F136" s="178" t="s">
        <v>185</v>
      </c>
      <c r="G136" s="179" t="s">
        <v>134</v>
      </c>
      <c r="H136" s="180">
        <v>0.112</v>
      </c>
      <c r="I136" s="181"/>
      <c r="J136" s="182">
        <f>ROUND(I136*H136,2)</f>
        <v>0</v>
      </c>
      <c r="K136" s="183"/>
      <c r="L136" s="41"/>
      <c r="M136" s="184" t="s">
        <v>19</v>
      </c>
      <c r="N136" s="185" t="s">
        <v>41</v>
      </c>
      <c r="O136" s="66"/>
      <c r="P136" s="186">
        <f>O136*H136</f>
        <v>0</v>
      </c>
      <c r="Q136" s="186">
        <v>2.5018699999999998</v>
      </c>
      <c r="R136" s="186">
        <f>Q136*H136</f>
        <v>0.28020943999999998</v>
      </c>
      <c r="S136" s="186">
        <v>0</v>
      </c>
      <c r="T136" s="187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8" t="s">
        <v>135</v>
      </c>
      <c r="AT136" s="188" t="s">
        <v>131</v>
      </c>
      <c r="AU136" s="188" t="s">
        <v>80</v>
      </c>
      <c r="AY136" s="19" t="s">
        <v>129</v>
      </c>
      <c r="BE136" s="189">
        <f>IF(N136="základní",J136,0)</f>
        <v>0</v>
      </c>
      <c r="BF136" s="189">
        <f>IF(N136="snížená",J136,0)</f>
        <v>0</v>
      </c>
      <c r="BG136" s="189">
        <f>IF(N136="zákl. přenesená",J136,0)</f>
        <v>0</v>
      </c>
      <c r="BH136" s="189">
        <f>IF(N136="sníž. přenesená",J136,0)</f>
        <v>0</v>
      </c>
      <c r="BI136" s="189">
        <f>IF(N136="nulová",J136,0)</f>
        <v>0</v>
      </c>
      <c r="BJ136" s="19" t="s">
        <v>78</v>
      </c>
      <c r="BK136" s="189">
        <f>ROUND(I136*H136,2)</f>
        <v>0</v>
      </c>
      <c r="BL136" s="19" t="s">
        <v>135</v>
      </c>
      <c r="BM136" s="188" t="s">
        <v>186</v>
      </c>
    </row>
    <row r="137" spans="1:65" s="2" customFormat="1" ht="11.25">
      <c r="A137" s="36"/>
      <c r="B137" s="37"/>
      <c r="C137" s="38"/>
      <c r="D137" s="223" t="s">
        <v>147</v>
      </c>
      <c r="E137" s="38"/>
      <c r="F137" s="224" t="s">
        <v>187</v>
      </c>
      <c r="G137" s="38"/>
      <c r="H137" s="38"/>
      <c r="I137" s="225"/>
      <c r="J137" s="38"/>
      <c r="K137" s="38"/>
      <c r="L137" s="41"/>
      <c r="M137" s="226"/>
      <c r="N137" s="227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147</v>
      </c>
      <c r="AU137" s="19" t="s">
        <v>80</v>
      </c>
    </row>
    <row r="138" spans="1:65" s="13" customFormat="1" ht="11.25">
      <c r="B138" s="190"/>
      <c r="C138" s="191"/>
      <c r="D138" s="192" t="s">
        <v>137</v>
      </c>
      <c r="E138" s="193" t="s">
        <v>19</v>
      </c>
      <c r="F138" s="194" t="s">
        <v>188</v>
      </c>
      <c r="G138" s="191"/>
      <c r="H138" s="193" t="s">
        <v>19</v>
      </c>
      <c r="I138" s="195"/>
      <c r="J138" s="191"/>
      <c r="K138" s="191"/>
      <c r="L138" s="196"/>
      <c r="M138" s="197"/>
      <c r="N138" s="198"/>
      <c r="O138" s="198"/>
      <c r="P138" s="198"/>
      <c r="Q138" s="198"/>
      <c r="R138" s="198"/>
      <c r="S138" s="198"/>
      <c r="T138" s="199"/>
      <c r="AT138" s="200" t="s">
        <v>137</v>
      </c>
      <c r="AU138" s="200" t="s">
        <v>80</v>
      </c>
      <c r="AV138" s="13" t="s">
        <v>78</v>
      </c>
      <c r="AW138" s="13" t="s">
        <v>32</v>
      </c>
      <c r="AX138" s="13" t="s">
        <v>70</v>
      </c>
      <c r="AY138" s="200" t="s">
        <v>129</v>
      </c>
    </row>
    <row r="139" spans="1:65" s="14" customFormat="1" ht="11.25">
      <c r="B139" s="201"/>
      <c r="C139" s="202"/>
      <c r="D139" s="192" t="s">
        <v>137</v>
      </c>
      <c r="E139" s="203" t="s">
        <v>19</v>
      </c>
      <c r="F139" s="204" t="s">
        <v>141</v>
      </c>
      <c r="G139" s="202"/>
      <c r="H139" s="205">
        <v>0.112</v>
      </c>
      <c r="I139" s="206"/>
      <c r="J139" s="202"/>
      <c r="K139" s="202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137</v>
      </c>
      <c r="AU139" s="211" t="s">
        <v>80</v>
      </c>
      <c r="AV139" s="14" t="s">
        <v>80</v>
      </c>
      <c r="AW139" s="14" t="s">
        <v>32</v>
      </c>
      <c r="AX139" s="14" t="s">
        <v>70</v>
      </c>
      <c r="AY139" s="211" t="s">
        <v>129</v>
      </c>
    </row>
    <row r="140" spans="1:65" s="15" customFormat="1" ht="11.25">
      <c r="B140" s="212"/>
      <c r="C140" s="213"/>
      <c r="D140" s="192" t="s">
        <v>137</v>
      </c>
      <c r="E140" s="214" t="s">
        <v>19</v>
      </c>
      <c r="F140" s="215" t="s">
        <v>142</v>
      </c>
      <c r="G140" s="213"/>
      <c r="H140" s="216">
        <v>0.112</v>
      </c>
      <c r="I140" s="217"/>
      <c r="J140" s="213"/>
      <c r="K140" s="213"/>
      <c r="L140" s="218"/>
      <c r="M140" s="219"/>
      <c r="N140" s="220"/>
      <c r="O140" s="220"/>
      <c r="P140" s="220"/>
      <c r="Q140" s="220"/>
      <c r="R140" s="220"/>
      <c r="S140" s="220"/>
      <c r="T140" s="221"/>
      <c r="AT140" s="222" t="s">
        <v>137</v>
      </c>
      <c r="AU140" s="222" t="s">
        <v>80</v>
      </c>
      <c r="AV140" s="15" t="s">
        <v>135</v>
      </c>
      <c r="AW140" s="15" t="s">
        <v>32</v>
      </c>
      <c r="AX140" s="15" t="s">
        <v>78</v>
      </c>
      <c r="AY140" s="222" t="s">
        <v>129</v>
      </c>
    </row>
    <row r="141" spans="1:65" s="12" customFormat="1" ht="22.9" customHeight="1">
      <c r="B141" s="160"/>
      <c r="C141" s="161"/>
      <c r="D141" s="162" t="s">
        <v>69</v>
      </c>
      <c r="E141" s="174" t="s">
        <v>150</v>
      </c>
      <c r="F141" s="174" t="s">
        <v>189</v>
      </c>
      <c r="G141" s="161"/>
      <c r="H141" s="161"/>
      <c r="I141" s="164"/>
      <c r="J141" s="175">
        <f>BK141</f>
        <v>0</v>
      </c>
      <c r="K141" s="161"/>
      <c r="L141" s="166"/>
      <c r="M141" s="167"/>
      <c r="N141" s="168"/>
      <c r="O141" s="168"/>
      <c r="P141" s="169">
        <f>SUM(P142:P167)</f>
        <v>0</v>
      </c>
      <c r="Q141" s="168"/>
      <c r="R141" s="169">
        <f>SUM(R142:R167)</f>
        <v>3.7097020100000004</v>
      </c>
      <c r="S141" s="168"/>
      <c r="T141" s="170">
        <f>SUM(T142:T167)</f>
        <v>0</v>
      </c>
      <c r="AR141" s="171" t="s">
        <v>78</v>
      </c>
      <c r="AT141" s="172" t="s">
        <v>69</v>
      </c>
      <c r="AU141" s="172" t="s">
        <v>78</v>
      </c>
      <c r="AY141" s="171" t="s">
        <v>129</v>
      </c>
      <c r="BK141" s="173">
        <f>SUM(BK142:BK167)</f>
        <v>0</v>
      </c>
    </row>
    <row r="142" spans="1:65" s="2" customFormat="1" ht="49.15" customHeight="1">
      <c r="A142" s="36"/>
      <c r="B142" s="37"/>
      <c r="C142" s="176" t="s">
        <v>190</v>
      </c>
      <c r="D142" s="176" t="s">
        <v>131</v>
      </c>
      <c r="E142" s="177" t="s">
        <v>191</v>
      </c>
      <c r="F142" s="178" t="s">
        <v>192</v>
      </c>
      <c r="G142" s="179" t="s">
        <v>134</v>
      </c>
      <c r="H142" s="180">
        <v>1.4450000000000001</v>
      </c>
      <c r="I142" s="181"/>
      <c r="J142" s="182">
        <f>ROUND(I142*H142,2)</f>
        <v>0</v>
      </c>
      <c r="K142" s="183"/>
      <c r="L142" s="41"/>
      <c r="M142" s="184" t="s">
        <v>19</v>
      </c>
      <c r="N142" s="185" t="s">
        <v>41</v>
      </c>
      <c r="O142" s="66"/>
      <c r="P142" s="186">
        <f>O142*H142</f>
        <v>0</v>
      </c>
      <c r="Q142" s="186">
        <v>2.5297900000000002</v>
      </c>
      <c r="R142" s="186">
        <f>Q142*H142</f>
        <v>3.6555465500000004</v>
      </c>
      <c r="S142" s="186">
        <v>0</v>
      </c>
      <c r="T142" s="187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8" t="s">
        <v>135</v>
      </c>
      <c r="AT142" s="188" t="s">
        <v>131</v>
      </c>
      <c r="AU142" s="188" t="s">
        <v>80</v>
      </c>
      <c r="AY142" s="19" t="s">
        <v>129</v>
      </c>
      <c r="BE142" s="189">
        <f>IF(N142="základní",J142,0)</f>
        <v>0</v>
      </c>
      <c r="BF142" s="189">
        <f>IF(N142="snížená",J142,0)</f>
        <v>0</v>
      </c>
      <c r="BG142" s="189">
        <f>IF(N142="zákl. přenesená",J142,0)</f>
        <v>0</v>
      </c>
      <c r="BH142" s="189">
        <f>IF(N142="sníž. přenesená",J142,0)</f>
        <v>0</v>
      </c>
      <c r="BI142" s="189">
        <f>IF(N142="nulová",J142,0)</f>
        <v>0</v>
      </c>
      <c r="BJ142" s="19" t="s">
        <v>78</v>
      </c>
      <c r="BK142" s="189">
        <f>ROUND(I142*H142,2)</f>
        <v>0</v>
      </c>
      <c r="BL142" s="19" t="s">
        <v>135</v>
      </c>
      <c r="BM142" s="188" t="s">
        <v>193</v>
      </c>
    </row>
    <row r="143" spans="1:65" s="2" customFormat="1" ht="11.25">
      <c r="A143" s="36"/>
      <c r="B143" s="37"/>
      <c r="C143" s="38"/>
      <c r="D143" s="223" t="s">
        <v>147</v>
      </c>
      <c r="E143" s="38"/>
      <c r="F143" s="224" t="s">
        <v>194</v>
      </c>
      <c r="G143" s="38"/>
      <c r="H143" s="38"/>
      <c r="I143" s="225"/>
      <c r="J143" s="38"/>
      <c r="K143" s="38"/>
      <c r="L143" s="41"/>
      <c r="M143" s="226"/>
      <c r="N143" s="227"/>
      <c r="O143" s="66"/>
      <c r="P143" s="66"/>
      <c r="Q143" s="66"/>
      <c r="R143" s="66"/>
      <c r="S143" s="66"/>
      <c r="T143" s="67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9" t="s">
        <v>147</v>
      </c>
      <c r="AU143" s="19" t="s">
        <v>80</v>
      </c>
    </row>
    <row r="144" spans="1:65" s="13" customFormat="1" ht="11.25">
      <c r="B144" s="190"/>
      <c r="C144" s="191"/>
      <c r="D144" s="192" t="s">
        <v>137</v>
      </c>
      <c r="E144" s="193" t="s">
        <v>19</v>
      </c>
      <c r="F144" s="194" t="s">
        <v>195</v>
      </c>
      <c r="G144" s="191"/>
      <c r="H144" s="193" t="s">
        <v>19</v>
      </c>
      <c r="I144" s="195"/>
      <c r="J144" s="191"/>
      <c r="K144" s="191"/>
      <c r="L144" s="196"/>
      <c r="M144" s="197"/>
      <c r="N144" s="198"/>
      <c r="O144" s="198"/>
      <c r="P144" s="198"/>
      <c r="Q144" s="198"/>
      <c r="R144" s="198"/>
      <c r="S144" s="198"/>
      <c r="T144" s="199"/>
      <c r="AT144" s="200" t="s">
        <v>137</v>
      </c>
      <c r="AU144" s="200" t="s">
        <v>80</v>
      </c>
      <c r="AV144" s="13" t="s">
        <v>78</v>
      </c>
      <c r="AW144" s="13" t="s">
        <v>32</v>
      </c>
      <c r="AX144" s="13" t="s">
        <v>70</v>
      </c>
      <c r="AY144" s="200" t="s">
        <v>129</v>
      </c>
    </row>
    <row r="145" spans="1:65" s="14" customFormat="1" ht="11.25">
      <c r="B145" s="201"/>
      <c r="C145" s="202"/>
      <c r="D145" s="192" t="s">
        <v>137</v>
      </c>
      <c r="E145" s="203" t="s">
        <v>19</v>
      </c>
      <c r="F145" s="204" t="s">
        <v>196</v>
      </c>
      <c r="G145" s="202"/>
      <c r="H145" s="205">
        <v>0.2</v>
      </c>
      <c r="I145" s="206"/>
      <c r="J145" s="202"/>
      <c r="K145" s="202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137</v>
      </c>
      <c r="AU145" s="211" t="s">
        <v>80</v>
      </c>
      <c r="AV145" s="14" t="s">
        <v>80</v>
      </c>
      <c r="AW145" s="14" t="s">
        <v>32</v>
      </c>
      <c r="AX145" s="14" t="s">
        <v>70</v>
      </c>
      <c r="AY145" s="211" t="s">
        <v>129</v>
      </c>
    </row>
    <row r="146" spans="1:65" s="14" customFormat="1" ht="11.25">
      <c r="B146" s="201"/>
      <c r="C146" s="202"/>
      <c r="D146" s="192" t="s">
        <v>137</v>
      </c>
      <c r="E146" s="203" t="s">
        <v>19</v>
      </c>
      <c r="F146" s="204" t="s">
        <v>197</v>
      </c>
      <c r="G146" s="202"/>
      <c r="H146" s="205">
        <v>0.7</v>
      </c>
      <c r="I146" s="206"/>
      <c r="J146" s="202"/>
      <c r="K146" s="202"/>
      <c r="L146" s="207"/>
      <c r="M146" s="208"/>
      <c r="N146" s="209"/>
      <c r="O146" s="209"/>
      <c r="P146" s="209"/>
      <c r="Q146" s="209"/>
      <c r="R146" s="209"/>
      <c r="S146" s="209"/>
      <c r="T146" s="210"/>
      <c r="AT146" s="211" t="s">
        <v>137</v>
      </c>
      <c r="AU146" s="211" t="s">
        <v>80</v>
      </c>
      <c r="AV146" s="14" t="s">
        <v>80</v>
      </c>
      <c r="AW146" s="14" t="s">
        <v>32</v>
      </c>
      <c r="AX146" s="14" t="s">
        <v>70</v>
      </c>
      <c r="AY146" s="211" t="s">
        <v>129</v>
      </c>
    </row>
    <row r="147" spans="1:65" s="14" customFormat="1" ht="11.25">
      <c r="B147" s="201"/>
      <c r="C147" s="202"/>
      <c r="D147" s="192" t="s">
        <v>137</v>
      </c>
      <c r="E147" s="203" t="s">
        <v>19</v>
      </c>
      <c r="F147" s="204" t="s">
        <v>198</v>
      </c>
      <c r="G147" s="202"/>
      <c r="H147" s="205">
        <v>0.5</v>
      </c>
      <c r="I147" s="206"/>
      <c r="J147" s="202"/>
      <c r="K147" s="202"/>
      <c r="L147" s="207"/>
      <c r="M147" s="208"/>
      <c r="N147" s="209"/>
      <c r="O147" s="209"/>
      <c r="P147" s="209"/>
      <c r="Q147" s="209"/>
      <c r="R147" s="209"/>
      <c r="S147" s="209"/>
      <c r="T147" s="210"/>
      <c r="AT147" s="211" t="s">
        <v>137</v>
      </c>
      <c r="AU147" s="211" t="s">
        <v>80</v>
      </c>
      <c r="AV147" s="14" t="s">
        <v>80</v>
      </c>
      <c r="AW147" s="14" t="s">
        <v>32</v>
      </c>
      <c r="AX147" s="14" t="s">
        <v>70</v>
      </c>
      <c r="AY147" s="211" t="s">
        <v>129</v>
      </c>
    </row>
    <row r="148" spans="1:65" s="14" customFormat="1" ht="11.25">
      <c r="B148" s="201"/>
      <c r="C148" s="202"/>
      <c r="D148" s="192" t="s">
        <v>137</v>
      </c>
      <c r="E148" s="203" t="s">
        <v>19</v>
      </c>
      <c r="F148" s="204" t="s">
        <v>199</v>
      </c>
      <c r="G148" s="202"/>
      <c r="H148" s="205">
        <v>4.4999999999999998E-2</v>
      </c>
      <c r="I148" s="206"/>
      <c r="J148" s="202"/>
      <c r="K148" s="202"/>
      <c r="L148" s="207"/>
      <c r="M148" s="208"/>
      <c r="N148" s="209"/>
      <c r="O148" s="209"/>
      <c r="P148" s="209"/>
      <c r="Q148" s="209"/>
      <c r="R148" s="209"/>
      <c r="S148" s="209"/>
      <c r="T148" s="210"/>
      <c r="AT148" s="211" t="s">
        <v>137</v>
      </c>
      <c r="AU148" s="211" t="s">
        <v>80</v>
      </c>
      <c r="AV148" s="14" t="s">
        <v>80</v>
      </c>
      <c r="AW148" s="14" t="s">
        <v>32</v>
      </c>
      <c r="AX148" s="14" t="s">
        <v>70</v>
      </c>
      <c r="AY148" s="211" t="s">
        <v>129</v>
      </c>
    </row>
    <row r="149" spans="1:65" s="15" customFormat="1" ht="11.25">
      <c r="B149" s="212"/>
      <c r="C149" s="213"/>
      <c r="D149" s="192" t="s">
        <v>137</v>
      </c>
      <c r="E149" s="214" t="s">
        <v>19</v>
      </c>
      <c r="F149" s="215" t="s">
        <v>142</v>
      </c>
      <c r="G149" s="213"/>
      <c r="H149" s="216">
        <v>1.4450000000000001</v>
      </c>
      <c r="I149" s="217"/>
      <c r="J149" s="213"/>
      <c r="K149" s="213"/>
      <c r="L149" s="218"/>
      <c r="M149" s="219"/>
      <c r="N149" s="220"/>
      <c r="O149" s="220"/>
      <c r="P149" s="220"/>
      <c r="Q149" s="220"/>
      <c r="R149" s="220"/>
      <c r="S149" s="220"/>
      <c r="T149" s="221"/>
      <c r="AT149" s="222" t="s">
        <v>137</v>
      </c>
      <c r="AU149" s="222" t="s">
        <v>80</v>
      </c>
      <c r="AV149" s="15" t="s">
        <v>135</v>
      </c>
      <c r="AW149" s="15" t="s">
        <v>32</v>
      </c>
      <c r="AX149" s="15" t="s">
        <v>78</v>
      </c>
      <c r="AY149" s="222" t="s">
        <v>129</v>
      </c>
    </row>
    <row r="150" spans="1:65" s="2" customFormat="1" ht="49.15" customHeight="1">
      <c r="A150" s="36"/>
      <c r="B150" s="37"/>
      <c r="C150" s="176" t="s">
        <v>200</v>
      </c>
      <c r="D150" s="176" t="s">
        <v>131</v>
      </c>
      <c r="E150" s="177" t="s">
        <v>201</v>
      </c>
      <c r="F150" s="178" t="s">
        <v>202</v>
      </c>
      <c r="G150" s="179" t="s">
        <v>145</v>
      </c>
      <c r="H150" s="180">
        <v>5.8760000000000003</v>
      </c>
      <c r="I150" s="181"/>
      <c r="J150" s="182">
        <f>ROUND(I150*H150,2)</f>
        <v>0</v>
      </c>
      <c r="K150" s="183"/>
      <c r="L150" s="41"/>
      <c r="M150" s="184" t="s">
        <v>19</v>
      </c>
      <c r="N150" s="185" t="s">
        <v>41</v>
      </c>
      <c r="O150" s="66"/>
      <c r="P150" s="186">
        <f>O150*H150</f>
        <v>0</v>
      </c>
      <c r="Q150" s="186">
        <v>1.6199999999999999E-3</v>
      </c>
      <c r="R150" s="186">
        <f>Q150*H150</f>
        <v>9.5191200000000007E-3</v>
      </c>
      <c r="S150" s="186">
        <v>0</v>
      </c>
      <c r="T150" s="187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8" t="s">
        <v>135</v>
      </c>
      <c r="AT150" s="188" t="s">
        <v>131</v>
      </c>
      <c r="AU150" s="188" t="s">
        <v>80</v>
      </c>
      <c r="AY150" s="19" t="s">
        <v>129</v>
      </c>
      <c r="BE150" s="189">
        <f>IF(N150="základní",J150,0)</f>
        <v>0</v>
      </c>
      <c r="BF150" s="189">
        <f>IF(N150="snížená",J150,0)</f>
        <v>0</v>
      </c>
      <c r="BG150" s="189">
        <f>IF(N150="zákl. přenesená",J150,0)</f>
        <v>0</v>
      </c>
      <c r="BH150" s="189">
        <f>IF(N150="sníž. přenesená",J150,0)</f>
        <v>0</v>
      </c>
      <c r="BI150" s="189">
        <f>IF(N150="nulová",J150,0)</f>
        <v>0</v>
      </c>
      <c r="BJ150" s="19" t="s">
        <v>78</v>
      </c>
      <c r="BK150" s="189">
        <f>ROUND(I150*H150,2)</f>
        <v>0</v>
      </c>
      <c r="BL150" s="19" t="s">
        <v>135</v>
      </c>
      <c r="BM150" s="188" t="s">
        <v>203</v>
      </c>
    </row>
    <row r="151" spans="1:65" s="2" customFormat="1" ht="11.25">
      <c r="A151" s="36"/>
      <c r="B151" s="37"/>
      <c r="C151" s="38"/>
      <c r="D151" s="223" t="s">
        <v>147</v>
      </c>
      <c r="E151" s="38"/>
      <c r="F151" s="224" t="s">
        <v>204</v>
      </c>
      <c r="G151" s="38"/>
      <c r="H151" s="38"/>
      <c r="I151" s="225"/>
      <c r="J151" s="38"/>
      <c r="K151" s="38"/>
      <c r="L151" s="41"/>
      <c r="M151" s="226"/>
      <c r="N151" s="227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147</v>
      </c>
      <c r="AU151" s="19" t="s">
        <v>80</v>
      </c>
    </row>
    <row r="152" spans="1:65" s="13" customFormat="1" ht="11.25">
      <c r="B152" s="190"/>
      <c r="C152" s="191"/>
      <c r="D152" s="192" t="s">
        <v>137</v>
      </c>
      <c r="E152" s="193" t="s">
        <v>19</v>
      </c>
      <c r="F152" s="194" t="s">
        <v>195</v>
      </c>
      <c r="G152" s="191"/>
      <c r="H152" s="193" t="s">
        <v>19</v>
      </c>
      <c r="I152" s="195"/>
      <c r="J152" s="191"/>
      <c r="K152" s="191"/>
      <c r="L152" s="196"/>
      <c r="M152" s="197"/>
      <c r="N152" s="198"/>
      <c r="O152" s="198"/>
      <c r="P152" s="198"/>
      <c r="Q152" s="198"/>
      <c r="R152" s="198"/>
      <c r="S152" s="198"/>
      <c r="T152" s="199"/>
      <c r="AT152" s="200" t="s">
        <v>137</v>
      </c>
      <c r="AU152" s="200" t="s">
        <v>80</v>
      </c>
      <c r="AV152" s="13" t="s">
        <v>78</v>
      </c>
      <c r="AW152" s="13" t="s">
        <v>32</v>
      </c>
      <c r="AX152" s="13" t="s">
        <v>70</v>
      </c>
      <c r="AY152" s="200" t="s">
        <v>129</v>
      </c>
    </row>
    <row r="153" spans="1:65" s="14" customFormat="1" ht="11.25">
      <c r="B153" s="201"/>
      <c r="C153" s="202"/>
      <c r="D153" s="192" t="s">
        <v>137</v>
      </c>
      <c r="E153" s="203" t="s">
        <v>19</v>
      </c>
      <c r="F153" s="204" t="s">
        <v>205</v>
      </c>
      <c r="G153" s="202"/>
      <c r="H153" s="205">
        <v>0.46</v>
      </c>
      <c r="I153" s="206"/>
      <c r="J153" s="202"/>
      <c r="K153" s="202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137</v>
      </c>
      <c r="AU153" s="211" t="s">
        <v>80</v>
      </c>
      <c r="AV153" s="14" t="s">
        <v>80</v>
      </c>
      <c r="AW153" s="14" t="s">
        <v>32</v>
      </c>
      <c r="AX153" s="14" t="s">
        <v>70</v>
      </c>
      <c r="AY153" s="211" t="s">
        <v>129</v>
      </c>
    </row>
    <row r="154" spans="1:65" s="14" customFormat="1" ht="11.25">
      <c r="B154" s="201"/>
      <c r="C154" s="202"/>
      <c r="D154" s="192" t="s">
        <v>137</v>
      </c>
      <c r="E154" s="203" t="s">
        <v>19</v>
      </c>
      <c r="F154" s="204" t="s">
        <v>206</v>
      </c>
      <c r="G154" s="202"/>
      <c r="H154" s="205">
        <v>2.5760000000000001</v>
      </c>
      <c r="I154" s="206"/>
      <c r="J154" s="202"/>
      <c r="K154" s="202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137</v>
      </c>
      <c r="AU154" s="211" t="s">
        <v>80</v>
      </c>
      <c r="AV154" s="14" t="s">
        <v>80</v>
      </c>
      <c r="AW154" s="14" t="s">
        <v>32</v>
      </c>
      <c r="AX154" s="14" t="s">
        <v>70</v>
      </c>
      <c r="AY154" s="211" t="s">
        <v>129</v>
      </c>
    </row>
    <row r="155" spans="1:65" s="14" customFormat="1" ht="11.25">
      <c r="B155" s="201"/>
      <c r="C155" s="202"/>
      <c r="D155" s="192" t="s">
        <v>137</v>
      </c>
      <c r="E155" s="203" t="s">
        <v>19</v>
      </c>
      <c r="F155" s="204" t="s">
        <v>207</v>
      </c>
      <c r="G155" s="202"/>
      <c r="H155" s="205">
        <v>2.84</v>
      </c>
      <c r="I155" s="206"/>
      <c r="J155" s="202"/>
      <c r="K155" s="202"/>
      <c r="L155" s="207"/>
      <c r="M155" s="208"/>
      <c r="N155" s="209"/>
      <c r="O155" s="209"/>
      <c r="P155" s="209"/>
      <c r="Q155" s="209"/>
      <c r="R155" s="209"/>
      <c r="S155" s="209"/>
      <c r="T155" s="210"/>
      <c r="AT155" s="211" t="s">
        <v>137</v>
      </c>
      <c r="AU155" s="211" t="s">
        <v>80</v>
      </c>
      <c r="AV155" s="14" t="s">
        <v>80</v>
      </c>
      <c r="AW155" s="14" t="s">
        <v>32</v>
      </c>
      <c r="AX155" s="14" t="s">
        <v>70</v>
      </c>
      <c r="AY155" s="211" t="s">
        <v>129</v>
      </c>
    </row>
    <row r="156" spans="1:65" s="15" customFormat="1" ht="11.25">
      <c r="B156" s="212"/>
      <c r="C156" s="213"/>
      <c r="D156" s="192" t="s">
        <v>137</v>
      </c>
      <c r="E156" s="214" t="s">
        <v>19</v>
      </c>
      <c r="F156" s="215" t="s">
        <v>142</v>
      </c>
      <c r="G156" s="213"/>
      <c r="H156" s="216">
        <v>5.8760000000000003</v>
      </c>
      <c r="I156" s="217"/>
      <c r="J156" s="213"/>
      <c r="K156" s="213"/>
      <c r="L156" s="218"/>
      <c r="M156" s="219"/>
      <c r="N156" s="220"/>
      <c r="O156" s="220"/>
      <c r="P156" s="220"/>
      <c r="Q156" s="220"/>
      <c r="R156" s="220"/>
      <c r="S156" s="220"/>
      <c r="T156" s="221"/>
      <c r="AT156" s="222" t="s">
        <v>137</v>
      </c>
      <c r="AU156" s="222" t="s">
        <v>80</v>
      </c>
      <c r="AV156" s="15" t="s">
        <v>135</v>
      </c>
      <c r="AW156" s="15" t="s">
        <v>32</v>
      </c>
      <c r="AX156" s="15" t="s">
        <v>78</v>
      </c>
      <c r="AY156" s="222" t="s">
        <v>129</v>
      </c>
    </row>
    <row r="157" spans="1:65" s="2" customFormat="1" ht="49.15" customHeight="1">
      <c r="A157" s="36"/>
      <c r="B157" s="37"/>
      <c r="C157" s="176" t="s">
        <v>208</v>
      </c>
      <c r="D157" s="176" t="s">
        <v>131</v>
      </c>
      <c r="E157" s="177" t="s">
        <v>209</v>
      </c>
      <c r="F157" s="178" t="s">
        <v>210</v>
      </c>
      <c r="G157" s="179" t="s">
        <v>145</v>
      </c>
      <c r="H157" s="180">
        <v>5.8760000000000003</v>
      </c>
      <c r="I157" s="181"/>
      <c r="J157" s="182">
        <f>ROUND(I157*H157,2)</f>
        <v>0</v>
      </c>
      <c r="K157" s="183"/>
      <c r="L157" s="41"/>
      <c r="M157" s="184" t="s">
        <v>19</v>
      </c>
      <c r="N157" s="185" t="s">
        <v>41</v>
      </c>
      <c r="O157" s="66"/>
      <c r="P157" s="186">
        <f>O157*H157</f>
        <v>0</v>
      </c>
      <c r="Q157" s="186">
        <v>0</v>
      </c>
      <c r="R157" s="186">
        <f>Q157*H157</f>
        <v>0</v>
      </c>
      <c r="S157" s="186">
        <v>0</v>
      </c>
      <c r="T157" s="187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88" t="s">
        <v>135</v>
      </c>
      <c r="AT157" s="188" t="s">
        <v>131</v>
      </c>
      <c r="AU157" s="188" t="s">
        <v>80</v>
      </c>
      <c r="AY157" s="19" t="s">
        <v>129</v>
      </c>
      <c r="BE157" s="189">
        <f>IF(N157="základní",J157,0)</f>
        <v>0</v>
      </c>
      <c r="BF157" s="189">
        <f>IF(N157="snížená",J157,0)</f>
        <v>0</v>
      </c>
      <c r="BG157" s="189">
        <f>IF(N157="zákl. přenesená",J157,0)</f>
        <v>0</v>
      </c>
      <c r="BH157" s="189">
        <f>IF(N157="sníž. přenesená",J157,0)</f>
        <v>0</v>
      </c>
      <c r="BI157" s="189">
        <f>IF(N157="nulová",J157,0)</f>
        <v>0</v>
      </c>
      <c r="BJ157" s="19" t="s">
        <v>78</v>
      </c>
      <c r="BK157" s="189">
        <f>ROUND(I157*H157,2)</f>
        <v>0</v>
      </c>
      <c r="BL157" s="19" t="s">
        <v>135</v>
      </c>
      <c r="BM157" s="188" t="s">
        <v>211</v>
      </c>
    </row>
    <row r="158" spans="1:65" s="2" customFormat="1" ht="11.25">
      <c r="A158" s="36"/>
      <c r="B158" s="37"/>
      <c r="C158" s="38"/>
      <c r="D158" s="223" t="s">
        <v>147</v>
      </c>
      <c r="E158" s="38"/>
      <c r="F158" s="224" t="s">
        <v>212</v>
      </c>
      <c r="G158" s="38"/>
      <c r="H158" s="38"/>
      <c r="I158" s="225"/>
      <c r="J158" s="38"/>
      <c r="K158" s="38"/>
      <c r="L158" s="41"/>
      <c r="M158" s="226"/>
      <c r="N158" s="227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147</v>
      </c>
      <c r="AU158" s="19" t="s">
        <v>80</v>
      </c>
    </row>
    <row r="159" spans="1:65" s="14" customFormat="1" ht="11.25">
      <c r="B159" s="201"/>
      <c r="C159" s="202"/>
      <c r="D159" s="192" t="s">
        <v>137</v>
      </c>
      <c r="E159" s="203" t="s">
        <v>19</v>
      </c>
      <c r="F159" s="204" t="s">
        <v>213</v>
      </c>
      <c r="G159" s="202"/>
      <c r="H159" s="205">
        <v>5.8760000000000003</v>
      </c>
      <c r="I159" s="206"/>
      <c r="J159" s="202"/>
      <c r="K159" s="202"/>
      <c r="L159" s="207"/>
      <c r="M159" s="208"/>
      <c r="N159" s="209"/>
      <c r="O159" s="209"/>
      <c r="P159" s="209"/>
      <c r="Q159" s="209"/>
      <c r="R159" s="209"/>
      <c r="S159" s="209"/>
      <c r="T159" s="210"/>
      <c r="AT159" s="211" t="s">
        <v>137</v>
      </c>
      <c r="AU159" s="211" t="s">
        <v>80</v>
      </c>
      <c r="AV159" s="14" t="s">
        <v>80</v>
      </c>
      <c r="AW159" s="14" t="s">
        <v>32</v>
      </c>
      <c r="AX159" s="14" t="s">
        <v>70</v>
      </c>
      <c r="AY159" s="211" t="s">
        <v>129</v>
      </c>
    </row>
    <row r="160" spans="1:65" s="15" customFormat="1" ht="11.25">
      <c r="B160" s="212"/>
      <c r="C160" s="213"/>
      <c r="D160" s="192" t="s">
        <v>137</v>
      </c>
      <c r="E160" s="214" t="s">
        <v>19</v>
      </c>
      <c r="F160" s="215" t="s">
        <v>142</v>
      </c>
      <c r="G160" s="213"/>
      <c r="H160" s="216">
        <v>5.8760000000000003</v>
      </c>
      <c r="I160" s="217"/>
      <c r="J160" s="213"/>
      <c r="K160" s="213"/>
      <c r="L160" s="218"/>
      <c r="M160" s="219"/>
      <c r="N160" s="220"/>
      <c r="O160" s="220"/>
      <c r="P160" s="220"/>
      <c r="Q160" s="220"/>
      <c r="R160" s="220"/>
      <c r="S160" s="220"/>
      <c r="T160" s="221"/>
      <c r="AT160" s="222" t="s">
        <v>137</v>
      </c>
      <c r="AU160" s="222" t="s">
        <v>80</v>
      </c>
      <c r="AV160" s="15" t="s">
        <v>135</v>
      </c>
      <c r="AW160" s="15" t="s">
        <v>32</v>
      </c>
      <c r="AX160" s="15" t="s">
        <v>78</v>
      </c>
      <c r="AY160" s="222" t="s">
        <v>129</v>
      </c>
    </row>
    <row r="161" spans="1:65" s="2" customFormat="1" ht="37.9" customHeight="1">
      <c r="A161" s="36"/>
      <c r="B161" s="37"/>
      <c r="C161" s="176" t="s">
        <v>214</v>
      </c>
      <c r="D161" s="176" t="s">
        <v>131</v>
      </c>
      <c r="E161" s="177" t="s">
        <v>215</v>
      </c>
      <c r="F161" s="178" t="s">
        <v>216</v>
      </c>
      <c r="G161" s="179" t="s">
        <v>169</v>
      </c>
      <c r="H161" s="180">
        <v>4.2000000000000003E-2</v>
      </c>
      <c r="I161" s="181"/>
      <c r="J161" s="182">
        <f>ROUND(I161*H161,2)</f>
        <v>0</v>
      </c>
      <c r="K161" s="183"/>
      <c r="L161" s="41"/>
      <c r="M161" s="184" t="s">
        <v>19</v>
      </c>
      <c r="N161" s="185" t="s">
        <v>41</v>
      </c>
      <c r="O161" s="66"/>
      <c r="P161" s="186">
        <f>O161*H161</f>
        <v>0</v>
      </c>
      <c r="Q161" s="186">
        <v>1.06277</v>
      </c>
      <c r="R161" s="186">
        <f>Q161*H161</f>
        <v>4.4636340000000004E-2</v>
      </c>
      <c r="S161" s="186">
        <v>0</v>
      </c>
      <c r="T161" s="187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8" t="s">
        <v>135</v>
      </c>
      <c r="AT161" s="188" t="s">
        <v>131</v>
      </c>
      <c r="AU161" s="188" t="s">
        <v>80</v>
      </c>
      <c r="AY161" s="19" t="s">
        <v>129</v>
      </c>
      <c r="BE161" s="189">
        <f>IF(N161="základní",J161,0)</f>
        <v>0</v>
      </c>
      <c r="BF161" s="189">
        <f>IF(N161="snížená",J161,0)</f>
        <v>0</v>
      </c>
      <c r="BG161" s="189">
        <f>IF(N161="zákl. přenesená",J161,0)</f>
        <v>0</v>
      </c>
      <c r="BH161" s="189">
        <f>IF(N161="sníž. přenesená",J161,0)</f>
        <v>0</v>
      </c>
      <c r="BI161" s="189">
        <f>IF(N161="nulová",J161,0)</f>
        <v>0</v>
      </c>
      <c r="BJ161" s="19" t="s">
        <v>78</v>
      </c>
      <c r="BK161" s="189">
        <f>ROUND(I161*H161,2)</f>
        <v>0</v>
      </c>
      <c r="BL161" s="19" t="s">
        <v>135</v>
      </c>
      <c r="BM161" s="188" t="s">
        <v>217</v>
      </c>
    </row>
    <row r="162" spans="1:65" s="2" customFormat="1" ht="11.25">
      <c r="A162" s="36"/>
      <c r="B162" s="37"/>
      <c r="C162" s="38"/>
      <c r="D162" s="223" t="s">
        <v>147</v>
      </c>
      <c r="E162" s="38"/>
      <c r="F162" s="224" t="s">
        <v>218</v>
      </c>
      <c r="G162" s="38"/>
      <c r="H162" s="38"/>
      <c r="I162" s="225"/>
      <c r="J162" s="38"/>
      <c r="K162" s="38"/>
      <c r="L162" s="41"/>
      <c r="M162" s="226"/>
      <c r="N162" s="227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147</v>
      </c>
      <c r="AU162" s="19" t="s">
        <v>80</v>
      </c>
    </row>
    <row r="163" spans="1:65" s="13" customFormat="1" ht="11.25">
      <c r="B163" s="190"/>
      <c r="C163" s="191"/>
      <c r="D163" s="192" t="s">
        <v>137</v>
      </c>
      <c r="E163" s="193" t="s">
        <v>19</v>
      </c>
      <c r="F163" s="194" t="s">
        <v>195</v>
      </c>
      <c r="G163" s="191"/>
      <c r="H163" s="193" t="s">
        <v>19</v>
      </c>
      <c r="I163" s="195"/>
      <c r="J163" s="191"/>
      <c r="K163" s="191"/>
      <c r="L163" s="196"/>
      <c r="M163" s="197"/>
      <c r="N163" s="198"/>
      <c r="O163" s="198"/>
      <c r="P163" s="198"/>
      <c r="Q163" s="198"/>
      <c r="R163" s="198"/>
      <c r="S163" s="198"/>
      <c r="T163" s="199"/>
      <c r="AT163" s="200" t="s">
        <v>137</v>
      </c>
      <c r="AU163" s="200" t="s">
        <v>80</v>
      </c>
      <c r="AV163" s="13" t="s">
        <v>78</v>
      </c>
      <c r="AW163" s="13" t="s">
        <v>32</v>
      </c>
      <c r="AX163" s="13" t="s">
        <v>70</v>
      </c>
      <c r="AY163" s="200" t="s">
        <v>129</v>
      </c>
    </row>
    <row r="164" spans="1:65" s="14" customFormat="1" ht="11.25">
      <c r="B164" s="201"/>
      <c r="C164" s="202"/>
      <c r="D164" s="192" t="s">
        <v>137</v>
      </c>
      <c r="E164" s="203" t="s">
        <v>19</v>
      </c>
      <c r="F164" s="204" t="s">
        <v>219</v>
      </c>
      <c r="G164" s="202"/>
      <c r="H164" s="205">
        <v>4.0000000000000001E-3</v>
      </c>
      <c r="I164" s="206"/>
      <c r="J164" s="202"/>
      <c r="K164" s="202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137</v>
      </c>
      <c r="AU164" s="211" t="s">
        <v>80</v>
      </c>
      <c r="AV164" s="14" t="s">
        <v>80</v>
      </c>
      <c r="AW164" s="14" t="s">
        <v>32</v>
      </c>
      <c r="AX164" s="14" t="s">
        <v>70</v>
      </c>
      <c r="AY164" s="211" t="s">
        <v>129</v>
      </c>
    </row>
    <row r="165" spans="1:65" s="14" customFormat="1" ht="11.25">
      <c r="B165" s="201"/>
      <c r="C165" s="202"/>
      <c r="D165" s="192" t="s">
        <v>137</v>
      </c>
      <c r="E165" s="203" t="s">
        <v>19</v>
      </c>
      <c r="F165" s="204" t="s">
        <v>220</v>
      </c>
      <c r="G165" s="202"/>
      <c r="H165" s="205">
        <v>2.1999999999999999E-2</v>
      </c>
      <c r="I165" s="206"/>
      <c r="J165" s="202"/>
      <c r="K165" s="202"/>
      <c r="L165" s="207"/>
      <c r="M165" s="208"/>
      <c r="N165" s="209"/>
      <c r="O165" s="209"/>
      <c r="P165" s="209"/>
      <c r="Q165" s="209"/>
      <c r="R165" s="209"/>
      <c r="S165" s="209"/>
      <c r="T165" s="210"/>
      <c r="AT165" s="211" t="s">
        <v>137</v>
      </c>
      <c r="AU165" s="211" t="s">
        <v>80</v>
      </c>
      <c r="AV165" s="14" t="s">
        <v>80</v>
      </c>
      <c r="AW165" s="14" t="s">
        <v>32</v>
      </c>
      <c r="AX165" s="14" t="s">
        <v>70</v>
      </c>
      <c r="AY165" s="211" t="s">
        <v>129</v>
      </c>
    </row>
    <row r="166" spans="1:65" s="14" customFormat="1" ht="11.25">
      <c r="B166" s="201"/>
      <c r="C166" s="202"/>
      <c r="D166" s="192" t="s">
        <v>137</v>
      </c>
      <c r="E166" s="203" t="s">
        <v>19</v>
      </c>
      <c r="F166" s="204" t="s">
        <v>221</v>
      </c>
      <c r="G166" s="202"/>
      <c r="H166" s="205">
        <v>1.6E-2</v>
      </c>
      <c r="I166" s="206"/>
      <c r="J166" s="202"/>
      <c r="K166" s="202"/>
      <c r="L166" s="207"/>
      <c r="M166" s="208"/>
      <c r="N166" s="209"/>
      <c r="O166" s="209"/>
      <c r="P166" s="209"/>
      <c r="Q166" s="209"/>
      <c r="R166" s="209"/>
      <c r="S166" s="209"/>
      <c r="T166" s="210"/>
      <c r="AT166" s="211" t="s">
        <v>137</v>
      </c>
      <c r="AU166" s="211" t="s">
        <v>80</v>
      </c>
      <c r="AV166" s="14" t="s">
        <v>80</v>
      </c>
      <c r="AW166" s="14" t="s">
        <v>32</v>
      </c>
      <c r="AX166" s="14" t="s">
        <v>70</v>
      </c>
      <c r="AY166" s="211" t="s">
        <v>129</v>
      </c>
    </row>
    <row r="167" spans="1:65" s="15" customFormat="1" ht="11.25">
      <c r="B167" s="212"/>
      <c r="C167" s="213"/>
      <c r="D167" s="192" t="s">
        <v>137</v>
      </c>
      <c r="E167" s="214" t="s">
        <v>19</v>
      </c>
      <c r="F167" s="215" t="s">
        <v>142</v>
      </c>
      <c r="G167" s="213"/>
      <c r="H167" s="216">
        <v>4.2000000000000003E-2</v>
      </c>
      <c r="I167" s="217"/>
      <c r="J167" s="213"/>
      <c r="K167" s="213"/>
      <c r="L167" s="218"/>
      <c r="M167" s="219"/>
      <c r="N167" s="220"/>
      <c r="O167" s="220"/>
      <c r="P167" s="220"/>
      <c r="Q167" s="220"/>
      <c r="R167" s="220"/>
      <c r="S167" s="220"/>
      <c r="T167" s="221"/>
      <c r="AT167" s="222" t="s">
        <v>137</v>
      </c>
      <c r="AU167" s="222" t="s">
        <v>80</v>
      </c>
      <c r="AV167" s="15" t="s">
        <v>135</v>
      </c>
      <c r="AW167" s="15" t="s">
        <v>32</v>
      </c>
      <c r="AX167" s="15" t="s">
        <v>78</v>
      </c>
      <c r="AY167" s="222" t="s">
        <v>129</v>
      </c>
    </row>
    <row r="168" spans="1:65" s="12" customFormat="1" ht="22.9" customHeight="1">
      <c r="B168" s="160"/>
      <c r="C168" s="161"/>
      <c r="D168" s="162" t="s">
        <v>69</v>
      </c>
      <c r="E168" s="174" t="s">
        <v>135</v>
      </c>
      <c r="F168" s="174" t="s">
        <v>222</v>
      </c>
      <c r="G168" s="161"/>
      <c r="H168" s="161"/>
      <c r="I168" s="164"/>
      <c r="J168" s="175">
        <f>BK168</f>
        <v>0</v>
      </c>
      <c r="K168" s="161"/>
      <c r="L168" s="166"/>
      <c r="M168" s="167"/>
      <c r="N168" s="168"/>
      <c r="O168" s="168"/>
      <c r="P168" s="169">
        <f>SUM(P169:P178)</f>
        <v>0</v>
      </c>
      <c r="Q168" s="168"/>
      <c r="R168" s="169">
        <f>SUM(R169:R178)</f>
        <v>20.854035</v>
      </c>
      <c r="S168" s="168"/>
      <c r="T168" s="170">
        <f>SUM(T169:T178)</f>
        <v>0</v>
      </c>
      <c r="AR168" s="171" t="s">
        <v>78</v>
      </c>
      <c r="AT168" s="172" t="s">
        <v>69</v>
      </c>
      <c r="AU168" s="172" t="s">
        <v>78</v>
      </c>
      <c r="AY168" s="171" t="s">
        <v>129</v>
      </c>
      <c r="BK168" s="173">
        <f>SUM(BK169:BK178)</f>
        <v>0</v>
      </c>
    </row>
    <row r="169" spans="1:65" s="2" customFormat="1" ht="24.2" customHeight="1">
      <c r="A169" s="36"/>
      <c r="B169" s="37"/>
      <c r="C169" s="176" t="s">
        <v>223</v>
      </c>
      <c r="D169" s="176" t="s">
        <v>131</v>
      </c>
      <c r="E169" s="177" t="s">
        <v>224</v>
      </c>
      <c r="F169" s="178" t="s">
        <v>225</v>
      </c>
      <c r="G169" s="179" t="s">
        <v>134</v>
      </c>
      <c r="H169" s="180">
        <v>9.5120000000000005</v>
      </c>
      <c r="I169" s="181"/>
      <c r="J169" s="182">
        <f>ROUND(I169*H169,2)</f>
        <v>0</v>
      </c>
      <c r="K169" s="183"/>
      <c r="L169" s="41"/>
      <c r="M169" s="184" t="s">
        <v>19</v>
      </c>
      <c r="N169" s="185" t="s">
        <v>41</v>
      </c>
      <c r="O169" s="66"/>
      <c r="P169" s="186">
        <f>O169*H169</f>
        <v>0</v>
      </c>
      <c r="Q169" s="186">
        <v>1.7034</v>
      </c>
      <c r="R169" s="186">
        <f>Q169*H169</f>
        <v>16.202740800000001</v>
      </c>
      <c r="S169" s="186">
        <v>0</v>
      </c>
      <c r="T169" s="187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88" t="s">
        <v>135</v>
      </c>
      <c r="AT169" s="188" t="s">
        <v>131</v>
      </c>
      <c r="AU169" s="188" t="s">
        <v>80</v>
      </c>
      <c r="AY169" s="19" t="s">
        <v>129</v>
      </c>
      <c r="BE169" s="189">
        <f>IF(N169="základní",J169,0)</f>
        <v>0</v>
      </c>
      <c r="BF169" s="189">
        <f>IF(N169="snížená",J169,0)</f>
        <v>0</v>
      </c>
      <c r="BG169" s="189">
        <f>IF(N169="zákl. přenesená",J169,0)</f>
        <v>0</v>
      </c>
      <c r="BH169" s="189">
        <f>IF(N169="sníž. přenesená",J169,0)</f>
        <v>0</v>
      </c>
      <c r="BI169" s="189">
        <f>IF(N169="nulová",J169,0)</f>
        <v>0</v>
      </c>
      <c r="BJ169" s="19" t="s">
        <v>78</v>
      </c>
      <c r="BK169" s="189">
        <f>ROUND(I169*H169,2)</f>
        <v>0</v>
      </c>
      <c r="BL169" s="19" t="s">
        <v>135</v>
      </c>
      <c r="BM169" s="188" t="s">
        <v>226</v>
      </c>
    </row>
    <row r="170" spans="1:65" s="2" customFormat="1" ht="11.25">
      <c r="A170" s="36"/>
      <c r="B170" s="37"/>
      <c r="C170" s="38"/>
      <c r="D170" s="223" t="s">
        <v>147</v>
      </c>
      <c r="E170" s="38"/>
      <c r="F170" s="224" t="s">
        <v>227</v>
      </c>
      <c r="G170" s="38"/>
      <c r="H170" s="38"/>
      <c r="I170" s="225"/>
      <c r="J170" s="38"/>
      <c r="K170" s="38"/>
      <c r="L170" s="41"/>
      <c r="M170" s="226"/>
      <c r="N170" s="227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9" t="s">
        <v>147</v>
      </c>
      <c r="AU170" s="19" t="s">
        <v>80</v>
      </c>
    </row>
    <row r="171" spans="1:65" s="13" customFormat="1" ht="11.25">
      <c r="B171" s="190"/>
      <c r="C171" s="191"/>
      <c r="D171" s="192" t="s">
        <v>137</v>
      </c>
      <c r="E171" s="193" t="s">
        <v>19</v>
      </c>
      <c r="F171" s="194" t="s">
        <v>228</v>
      </c>
      <c r="G171" s="191"/>
      <c r="H171" s="193" t="s">
        <v>19</v>
      </c>
      <c r="I171" s="195"/>
      <c r="J171" s="191"/>
      <c r="K171" s="191"/>
      <c r="L171" s="196"/>
      <c r="M171" s="197"/>
      <c r="N171" s="198"/>
      <c r="O171" s="198"/>
      <c r="P171" s="198"/>
      <c r="Q171" s="198"/>
      <c r="R171" s="198"/>
      <c r="S171" s="198"/>
      <c r="T171" s="199"/>
      <c r="AT171" s="200" t="s">
        <v>137</v>
      </c>
      <c r="AU171" s="200" t="s">
        <v>80</v>
      </c>
      <c r="AV171" s="13" t="s">
        <v>78</v>
      </c>
      <c r="AW171" s="13" t="s">
        <v>32</v>
      </c>
      <c r="AX171" s="13" t="s">
        <v>70</v>
      </c>
      <c r="AY171" s="200" t="s">
        <v>129</v>
      </c>
    </row>
    <row r="172" spans="1:65" s="14" customFormat="1" ht="11.25">
      <c r="B172" s="201"/>
      <c r="C172" s="202"/>
      <c r="D172" s="192" t="s">
        <v>137</v>
      </c>
      <c r="E172" s="203" t="s">
        <v>19</v>
      </c>
      <c r="F172" s="204" t="s">
        <v>229</v>
      </c>
      <c r="G172" s="202"/>
      <c r="H172" s="205">
        <v>9.5120000000000005</v>
      </c>
      <c r="I172" s="206"/>
      <c r="J172" s="202"/>
      <c r="K172" s="202"/>
      <c r="L172" s="207"/>
      <c r="M172" s="208"/>
      <c r="N172" s="209"/>
      <c r="O172" s="209"/>
      <c r="P172" s="209"/>
      <c r="Q172" s="209"/>
      <c r="R172" s="209"/>
      <c r="S172" s="209"/>
      <c r="T172" s="210"/>
      <c r="AT172" s="211" t="s">
        <v>137</v>
      </c>
      <c r="AU172" s="211" t="s">
        <v>80</v>
      </c>
      <c r="AV172" s="14" t="s">
        <v>80</v>
      </c>
      <c r="AW172" s="14" t="s">
        <v>32</v>
      </c>
      <c r="AX172" s="14" t="s">
        <v>70</v>
      </c>
      <c r="AY172" s="211" t="s">
        <v>129</v>
      </c>
    </row>
    <row r="173" spans="1:65" s="15" customFormat="1" ht="11.25">
      <c r="B173" s="212"/>
      <c r="C173" s="213"/>
      <c r="D173" s="192" t="s">
        <v>137</v>
      </c>
      <c r="E173" s="214" t="s">
        <v>19</v>
      </c>
      <c r="F173" s="215" t="s">
        <v>142</v>
      </c>
      <c r="G173" s="213"/>
      <c r="H173" s="216">
        <v>9.5120000000000005</v>
      </c>
      <c r="I173" s="217"/>
      <c r="J173" s="213"/>
      <c r="K173" s="213"/>
      <c r="L173" s="218"/>
      <c r="M173" s="219"/>
      <c r="N173" s="220"/>
      <c r="O173" s="220"/>
      <c r="P173" s="220"/>
      <c r="Q173" s="220"/>
      <c r="R173" s="220"/>
      <c r="S173" s="220"/>
      <c r="T173" s="221"/>
      <c r="AT173" s="222" t="s">
        <v>137</v>
      </c>
      <c r="AU173" s="222" t="s">
        <v>80</v>
      </c>
      <c r="AV173" s="15" t="s">
        <v>135</v>
      </c>
      <c r="AW173" s="15" t="s">
        <v>32</v>
      </c>
      <c r="AX173" s="15" t="s">
        <v>78</v>
      </c>
      <c r="AY173" s="222" t="s">
        <v>129</v>
      </c>
    </row>
    <row r="174" spans="1:65" s="2" customFormat="1" ht="33" customHeight="1">
      <c r="A174" s="36"/>
      <c r="B174" s="37"/>
      <c r="C174" s="176" t="s">
        <v>14</v>
      </c>
      <c r="D174" s="176" t="s">
        <v>131</v>
      </c>
      <c r="E174" s="177" t="s">
        <v>230</v>
      </c>
      <c r="F174" s="178" t="s">
        <v>231</v>
      </c>
      <c r="G174" s="179" t="s">
        <v>134</v>
      </c>
      <c r="H174" s="180">
        <v>2.46</v>
      </c>
      <c r="I174" s="181"/>
      <c r="J174" s="182">
        <f>ROUND(I174*H174,2)</f>
        <v>0</v>
      </c>
      <c r="K174" s="183"/>
      <c r="L174" s="41"/>
      <c r="M174" s="184" t="s">
        <v>19</v>
      </c>
      <c r="N174" s="185" t="s">
        <v>41</v>
      </c>
      <c r="O174" s="66"/>
      <c r="P174" s="186">
        <f>O174*H174</f>
        <v>0</v>
      </c>
      <c r="Q174" s="186">
        <v>1.8907700000000001</v>
      </c>
      <c r="R174" s="186">
        <f>Q174*H174</f>
        <v>4.6512941999999997</v>
      </c>
      <c r="S174" s="186">
        <v>0</v>
      </c>
      <c r="T174" s="187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88" t="s">
        <v>135</v>
      </c>
      <c r="AT174" s="188" t="s">
        <v>131</v>
      </c>
      <c r="AU174" s="188" t="s">
        <v>80</v>
      </c>
      <c r="AY174" s="19" t="s">
        <v>129</v>
      </c>
      <c r="BE174" s="189">
        <f>IF(N174="základní",J174,0)</f>
        <v>0</v>
      </c>
      <c r="BF174" s="189">
        <f>IF(N174="snížená",J174,0)</f>
        <v>0</v>
      </c>
      <c r="BG174" s="189">
        <f>IF(N174="zákl. přenesená",J174,0)</f>
        <v>0</v>
      </c>
      <c r="BH174" s="189">
        <f>IF(N174="sníž. přenesená",J174,0)</f>
        <v>0</v>
      </c>
      <c r="BI174" s="189">
        <f>IF(N174="nulová",J174,0)</f>
        <v>0</v>
      </c>
      <c r="BJ174" s="19" t="s">
        <v>78</v>
      </c>
      <c r="BK174" s="189">
        <f>ROUND(I174*H174,2)</f>
        <v>0</v>
      </c>
      <c r="BL174" s="19" t="s">
        <v>135</v>
      </c>
      <c r="BM174" s="188" t="s">
        <v>232</v>
      </c>
    </row>
    <row r="175" spans="1:65" s="2" customFormat="1" ht="11.25">
      <c r="A175" s="36"/>
      <c r="B175" s="37"/>
      <c r="C175" s="38"/>
      <c r="D175" s="223" t="s">
        <v>147</v>
      </c>
      <c r="E175" s="38"/>
      <c r="F175" s="224" t="s">
        <v>233</v>
      </c>
      <c r="G175" s="38"/>
      <c r="H175" s="38"/>
      <c r="I175" s="225"/>
      <c r="J175" s="38"/>
      <c r="K175" s="38"/>
      <c r="L175" s="41"/>
      <c r="M175" s="226"/>
      <c r="N175" s="227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147</v>
      </c>
      <c r="AU175" s="19" t="s">
        <v>80</v>
      </c>
    </row>
    <row r="176" spans="1:65" s="13" customFormat="1" ht="11.25">
      <c r="B176" s="190"/>
      <c r="C176" s="191"/>
      <c r="D176" s="192" t="s">
        <v>137</v>
      </c>
      <c r="E176" s="193" t="s">
        <v>19</v>
      </c>
      <c r="F176" s="194" t="s">
        <v>234</v>
      </c>
      <c r="G176" s="191"/>
      <c r="H176" s="193" t="s">
        <v>19</v>
      </c>
      <c r="I176" s="195"/>
      <c r="J176" s="191"/>
      <c r="K176" s="191"/>
      <c r="L176" s="196"/>
      <c r="M176" s="197"/>
      <c r="N176" s="198"/>
      <c r="O176" s="198"/>
      <c r="P176" s="198"/>
      <c r="Q176" s="198"/>
      <c r="R176" s="198"/>
      <c r="S176" s="198"/>
      <c r="T176" s="199"/>
      <c r="AT176" s="200" t="s">
        <v>137</v>
      </c>
      <c r="AU176" s="200" t="s">
        <v>80</v>
      </c>
      <c r="AV176" s="13" t="s">
        <v>78</v>
      </c>
      <c r="AW176" s="13" t="s">
        <v>32</v>
      </c>
      <c r="AX176" s="13" t="s">
        <v>70</v>
      </c>
      <c r="AY176" s="200" t="s">
        <v>129</v>
      </c>
    </row>
    <row r="177" spans="1:65" s="14" customFormat="1" ht="11.25">
      <c r="B177" s="201"/>
      <c r="C177" s="202"/>
      <c r="D177" s="192" t="s">
        <v>137</v>
      </c>
      <c r="E177" s="203" t="s">
        <v>19</v>
      </c>
      <c r="F177" s="204" t="s">
        <v>235</v>
      </c>
      <c r="G177" s="202"/>
      <c r="H177" s="205">
        <v>2.46</v>
      </c>
      <c r="I177" s="206"/>
      <c r="J177" s="202"/>
      <c r="K177" s="202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137</v>
      </c>
      <c r="AU177" s="211" t="s">
        <v>80</v>
      </c>
      <c r="AV177" s="14" t="s">
        <v>80</v>
      </c>
      <c r="AW177" s="14" t="s">
        <v>32</v>
      </c>
      <c r="AX177" s="14" t="s">
        <v>70</v>
      </c>
      <c r="AY177" s="211" t="s">
        <v>129</v>
      </c>
    </row>
    <row r="178" spans="1:65" s="15" customFormat="1" ht="11.25">
      <c r="B178" s="212"/>
      <c r="C178" s="213"/>
      <c r="D178" s="192" t="s">
        <v>137</v>
      </c>
      <c r="E178" s="214" t="s">
        <v>19</v>
      </c>
      <c r="F178" s="215" t="s">
        <v>142</v>
      </c>
      <c r="G178" s="213"/>
      <c r="H178" s="216">
        <v>2.46</v>
      </c>
      <c r="I178" s="217"/>
      <c r="J178" s="213"/>
      <c r="K178" s="213"/>
      <c r="L178" s="218"/>
      <c r="M178" s="219"/>
      <c r="N178" s="220"/>
      <c r="O178" s="220"/>
      <c r="P178" s="220"/>
      <c r="Q178" s="220"/>
      <c r="R178" s="220"/>
      <c r="S178" s="220"/>
      <c r="T178" s="221"/>
      <c r="AT178" s="222" t="s">
        <v>137</v>
      </c>
      <c r="AU178" s="222" t="s">
        <v>80</v>
      </c>
      <c r="AV178" s="15" t="s">
        <v>135</v>
      </c>
      <c r="AW178" s="15" t="s">
        <v>32</v>
      </c>
      <c r="AX178" s="15" t="s">
        <v>78</v>
      </c>
      <c r="AY178" s="222" t="s">
        <v>129</v>
      </c>
    </row>
    <row r="179" spans="1:65" s="12" customFormat="1" ht="22.9" customHeight="1">
      <c r="B179" s="160"/>
      <c r="C179" s="161"/>
      <c r="D179" s="162" t="s">
        <v>69</v>
      </c>
      <c r="E179" s="174" t="s">
        <v>166</v>
      </c>
      <c r="F179" s="174" t="s">
        <v>236</v>
      </c>
      <c r="G179" s="161"/>
      <c r="H179" s="161"/>
      <c r="I179" s="164"/>
      <c r="J179" s="175">
        <f>BK179</f>
        <v>0</v>
      </c>
      <c r="K179" s="161"/>
      <c r="L179" s="166"/>
      <c r="M179" s="167"/>
      <c r="N179" s="168"/>
      <c r="O179" s="168"/>
      <c r="P179" s="169">
        <f>SUM(P180:P221)</f>
        <v>0</v>
      </c>
      <c r="Q179" s="168"/>
      <c r="R179" s="169">
        <f>SUM(R180:R221)</f>
        <v>7.9040663000000002</v>
      </c>
      <c r="S179" s="168"/>
      <c r="T179" s="170">
        <f>SUM(T180:T221)</f>
        <v>0</v>
      </c>
      <c r="AR179" s="171" t="s">
        <v>78</v>
      </c>
      <c r="AT179" s="172" t="s">
        <v>69</v>
      </c>
      <c r="AU179" s="172" t="s">
        <v>78</v>
      </c>
      <c r="AY179" s="171" t="s">
        <v>129</v>
      </c>
      <c r="BK179" s="173">
        <f>SUM(BK180:BK221)</f>
        <v>0</v>
      </c>
    </row>
    <row r="180" spans="1:65" s="2" customFormat="1" ht="33" customHeight="1">
      <c r="A180" s="36"/>
      <c r="B180" s="37"/>
      <c r="C180" s="176" t="s">
        <v>8</v>
      </c>
      <c r="D180" s="176" t="s">
        <v>131</v>
      </c>
      <c r="E180" s="177" t="s">
        <v>237</v>
      </c>
      <c r="F180" s="178" t="s">
        <v>238</v>
      </c>
      <c r="G180" s="179" t="s">
        <v>134</v>
      </c>
      <c r="H180" s="180">
        <v>1.704</v>
      </c>
      <c r="I180" s="181"/>
      <c r="J180" s="182">
        <f>ROUND(I180*H180,2)</f>
        <v>0</v>
      </c>
      <c r="K180" s="183"/>
      <c r="L180" s="41"/>
      <c r="M180" s="184" t="s">
        <v>19</v>
      </c>
      <c r="N180" s="185" t="s">
        <v>41</v>
      </c>
      <c r="O180" s="66"/>
      <c r="P180" s="186">
        <f>O180*H180</f>
        <v>0</v>
      </c>
      <c r="Q180" s="186">
        <v>2.5018699999999998</v>
      </c>
      <c r="R180" s="186">
        <f>Q180*H180</f>
        <v>4.2631864799999999</v>
      </c>
      <c r="S180" s="186">
        <v>0</v>
      </c>
      <c r="T180" s="187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88" t="s">
        <v>135</v>
      </c>
      <c r="AT180" s="188" t="s">
        <v>131</v>
      </c>
      <c r="AU180" s="188" t="s">
        <v>80</v>
      </c>
      <c r="AY180" s="19" t="s">
        <v>129</v>
      </c>
      <c r="BE180" s="189">
        <f>IF(N180="základní",J180,0)</f>
        <v>0</v>
      </c>
      <c r="BF180" s="189">
        <f>IF(N180="snížená",J180,0)</f>
        <v>0</v>
      </c>
      <c r="BG180" s="189">
        <f>IF(N180="zákl. přenesená",J180,0)</f>
        <v>0</v>
      </c>
      <c r="BH180" s="189">
        <f>IF(N180="sníž. přenesená",J180,0)</f>
        <v>0</v>
      </c>
      <c r="BI180" s="189">
        <f>IF(N180="nulová",J180,0)</f>
        <v>0</v>
      </c>
      <c r="BJ180" s="19" t="s">
        <v>78</v>
      </c>
      <c r="BK180" s="189">
        <f>ROUND(I180*H180,2)</f>
        <v>0</v>
      </c>
      <c r="BL180" s="19" t="s">
        <v>135</v>
      </c>
      <c r="BM180" s="188" t="s">
        <v>239</v>
      </c>
    </row>
    <row r="181" spans="1:65" s="2" customFormat="1" ht="11.25">
      <c r="A181" s="36"/>
      <c r="B181" s="37"/>
      <c r="C181" s="38"/>
      <c r="D181" s="223" t="s">
        <v>147</v>
      </c>
      <c r="E181" s="38"/>
      <c r="F181" s="224" t="s">
        <v>240</v>
      </c>
      <c r="G181" s="38"/>
      <c r="H181" s="38"/>
      <c r="I181" s="225"/>
      <c r="J181" s="38"/>
      <c r="K181" s="38"/>
      <c r="L181" s="41"/>
      <c r="M181" s="226"/>
      <c r="N181" s="227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147</v>
      </c>
      <c r="AU181" s="19" t="s">
        <v>80</v>
      </c>
    </row>
    <row r="182" spans="1:65" s="13" customFormat="1" ht="11.25">
      <c r="B182" s="190"/>
      <c r="C182" s="191"/>
      <c r="D182" s="192" t="s">
        <v>137</v>
      </c>
      <c r="E182" s="193" t="s">
        <v>19</v>
      </c>
      <c r="F182" s="194" t="s">
        <v>241</v>
      </c>
      <c r="G182" s="191"/>
      <c r="H182" s="193" t="s">
        <v>19</v>
      </c>
      <c r="I182" s="195"/>
      <c r="J182" s="191"/>
      <c r="K182" s="191"/>
      <c r="L182" s="196"/>
      <c r="M182" s="197"/>
      <c r="N182" s="198"/>
      <c r="O182" s="198"/>
      <c r="P182" s="198"/>
      <c r="Q182" s="198"/>
      <c r="R182" s="198"/>
      <c r="S182" s="198"/>
      <c r="T182" s="199"/>
      <c r="AT182" s="200" t="s">
        <v>137</v>
      </c>
      <c r="AU182" s="200" t="s">
        <v>80</v>
      </c>
      <c r="AV182" s="13" t="s">
        <v>78</v>
      </c>
      <c r="AW182" s="13" t="s">
        <v>32</v>
      </c>
      <c r="AX182" s="13" t="s">
        <v>70</v>
      </c>
      <c r="AY182" s="200" t="s">
        <v>129</v>
      </c>
    </row>
    <row r="183" spans="1:65" s="14" customFormat="1" ht="11.25">
      <c r="B183" s="201"/>
      <c r="C183" s="202"/>
      <c r="D183" s="192" t="s">
        <v>137</v>
      </c>
      <c r="E183" s="203" t="s">
        <v>19</v>
      </c>
      <c r="F183" s="204" t="s">
        <v>242</v>
      </c>
      <c r="G183" s="202"/>
      <c r="H183" s="205">
        <v>1.704</v>
      </c>
      <c r="I183" s="206"/>
      <c r="J183" s="202"/>
      <c r="K183" s="202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137</v>
      </c>
      <c r="AU183" s="211" t="s">
        <v>80</v>
      </c>
      <c r="AV183" s="14" t="s">
        <v>80</v>
      </c>
      <c r="AW183" s="14" t="s">
        <v>32</v>
      </c>
      <c r="AX183" s="14" t="s">
        <v>70</v>
      </c>
      <c r="AY183" s="211" t="s">
        <v>129</v>
      </c>
    </row>
    <row r="184" spans="1:65" s="15" customFormat="1" ht="11.25">
      <c r="B184" s="212"/>
      <c r="C184" s="213"/>
      <c r="D184" s="192" t="s">
        <v>137</v>
      </c>
      <c r="E184" s="214" t="s">
        <v>19</v>
      </c>
      <c r="F184" s="215" t="s">
        <v>142</v>
      </c>
      <c r="G184" s="213"/>
      <c r="H184" s="216">
        <v>1.704</v>
      </c>
      <c r="I184" s="217"/>
      <c r="J184" s="213"/>
      <c r="K184" s="213"/>
      <c r="L184" s="218"/>
      <c r="M184" s="219"/>
      <c r="N184" s="220"/>
      <c r="O184" s="220"/>
      <c r="P184" s="220"/>
      <c r="Q184" s="220"/>
      <c r="R184" s="220"/>
      <c r="S184" s="220"/>
      <c r="T184" s="221"/>
      <c r="AT184" s="222" t="s">
        <v>137</v>
      </c>
      <c r="AU184" s="222" t="s">
        <v>80</v>
      </c>
      <c r="AV184" s="15" t="s">
        <v>135</v>
      </c>
      <c r="AW184" s="15" t="s">
        <v>32</v>
      </c>
      <c r="AX184" s="15" t="s">
        <v>78</v>
      </c>
      <c r="AY184" s="222" t="s">
        <v>129</v>
      </c>
    </row>
    <row r="185" spans="1:65" s="2" customFormat="1" ht="37.9" customHeight="1">
      <c r="A185" s="36"/>
      <c r="B185" s="37"/>
      <c r="C185" s="176" t="s">
        <v>243</v>
      </c>
      <c r="D185" s="176" t="s">
        <v>131</v>
      </c>
      <c r="E185" s="177" t="s">
        <v>244</v>
      </c>
      <c r="F185" s="178" t="s">
        <v>245</v>
      </c>
      <c r="G185" s="179" t="s">
        <v>134</v>
      </c>
      <c r="H185" s="180">
        <v>1.704</v>
      </c>
      <c r="I185" s="181"/>
      <c r="J185" s="182">
        <f>ROUND(I185*H185,2)</f>
        <v>0</v>
      </c>
      <c r="K185" s="183"/>
      <c r="L185" s="41"/>
      <c r="M185" s="184" t="s">
        <v>19</v>
      </c>
      <c r="N185" s="185" t="s">
        <v>41</v>
      </c>
      <c r="O185" s="66"/>
      <c r="P185" s="186">
        <f>O185*H185</f>
        <v>0</v>
      </c>
      <c r="Q185" s="186">
        <v>0</v>
      </c>
      <c r="R185" s="186">
        <f>Q185*H185</f>
        <v>0</v>
      </c>
      <c r="S185" s="186">
        <v>0</v>
      </c>
      <c r="T185" s="187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88" t="s">
        <v>135</v>
      </c>
      <c r="AT185" s="188" t="s">
        <v>131</v>
      </c>
      <c r="AU185" s="188" t="s">
        <v>80</v>
      </c>
      <c r="AY185" s="19" t="s">
        <v>129</v>
      </c>
      <c r="BE185" s="189">
        <f>IF(N185="základní",J185,0)</f>
        <v>0</v>
      </c>
      <c r="BF185" s="189">
        <f>IF(N185="snížená",J185,0)</f>
        <v>0</v>
      </c>
      <c r="BG185" s="189">
        <f>IF(N185="zákl. přenesená",J185,0)</f>
        <v>0</v>
      </c>
      <c r="BH185" s="189">
        <f>IF(N185="sníž. přenesená",J185,0)</f>
        <v>0</v>
      </c>
      <c r="BI185" s="189">
        <f>IF(N185="nulová",J185,0)</f>
        <v>0</v>
      </c>
      <c r="BJ185" s="19" t="s">
        <v>78</v>
      </c>
      <c r="BK185" s="189">
        <f>ROUND(I185*H185,2)</f>
        <v>0</v>
      </c>
      <c r="BL185" s="19" t="s">
        <v>135</v>
      </c>
      <c r="BM185" s="188" t="s">
        <v>246</v>
      </c>
    </row>
    <row r="186" spans="1:65" s="2" customFormat="1" ht="11.25">
      <c r="A186" s="36"/>
      <c r="B186" s="37"/>
      <c r="C186" s="38"/>
      <c r="D186" s="223" t="s">
        <v>147</v>
      </c>
      <c r="E186" s="38"/>
      <c r="F186" s="224" t="s">
        <v>247</v>
      </c>
      <c r="G186" s="38"/>
      <c r="H186" s="38"/>
      <c r="I186" s="225"/>
      <c r="J186" s="38"/>
      <c r="K186" s="38"/>
      <c r="L186" s="41"/>
      <c r="M186" s="226"/>
      <c r="N186" s="227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9" t="s">
        <v>147</v>
      </c>
      <c r="AU186" s="19" t="s">
        <v>80</v>
      </c>
    </row>
    <row r="187" spans="1:65" s="14" customFormat="1" ht="11.25">
      <c r="B187" s="201"/>
      <c r="C187" s="202"/>
      <c r="D187" s="192" t="s">
        <v>137</v>
      </c>
      <c r="E187" s="203" t="s">
        <v>19</v>
      </c>
      <c r="F187" s="204" t="s">
        <v>248</v>
      </c>
      <c r="G187" s="202"/>
      <c r="H187" s="205">
        <v>1.704</v>
      </c>
      <c r="I187" s="206"/>
      <c r="J187" s="202"/>
      <c r="K187" s="202"/>
      <c r="L187" s="207"/>
      <c r="M187" s="208"/>
      <c r="N187" s="209"/>
      <c r="O187" s="209"/>
      <c r="P187" s="209"/>
      <c r="Q187" s="209"/>
      <c r="R187" s="209"/>
      <c r="S187" s="209"/>
      <c r="T187" s="210"/>
      <c r="AT187" s="211" t="s">
        <v>137</v>
      </c>
      <c r="AU187" s="211" t="s">
        <v>80</v>
      </c>
      <c r="AV187" s="14" t="s">
        <v>80</v>
      </c>
      <c r="AW187" s="14" t="s">
        <v>32</v>
      </c>
      <c r="AX187" s="14" t="s">
        <v>70</v>
      </c>
      <c r="AY187" s="211" t="s">
        <v>129</v>
      </c>
    </row>
    <row r="188" spans="1:65" s="15" customFormat="1" ht="11.25">
      <c r="B188" s="212"/>
      <c r="C188" s="213"/>
      <c r="D188" s="192" t="s">
        <v>137</v>
      </c>
      <c r="E188" s="214" t="s">
        <v>19</v>
      </c>
      <c r="F188" s="215" t="s">
        <v>142</v>
      </c>
      <c r="G188" s="213"/>
      <c r="H188" s="216">
        <v>1.704</v>
      </c>
      <c r="I188" s="217"/>
      <c r="J188" s="213"/>
      <c r="K188" s="213"/>
      <c r="L188" s="218"/>
      <c r="M188" s="219"/>
      <c r="N188" s="220"/>
      <c r="O188" s="220"/>
      <c r="P188" s="220"/>
      <c r="Q188" s="220"/>
      <c r="R188" s="220"/>
      <c r="S188" s="220"/>
      <c r="T188" s="221"/>
      <c r="AT188" s="222" t="s">
        <v>137</v>
      </c>
      <c r="AU188" s="222" t="s">
        <v>80</v>
      </c>
      <c r="AV188" s="15" t="s">
        <v>135</v>
      </c>
      <c r="AW188" s="15" t="s">
        <v>32</v>
      </c>
      <c r="AX188" s="15" t="s">
        <v>78</v>
      </c>
      <c r="AY188" s="222" t="s">
        <v>129</v>
      </c>
    </row>
    <row r="189" spans="1:65" s="2" customFormat="1" ht="33" customHeight="1">
      <c r="A189" s="36"/>
      <c r="B189" s="37"/>
      <c r="C189" s="176" t="s">
        <v>249</v>
      </c>
      <c r="D189" s="176" t="s">
        <v>131</v>
      </c>
      <c r="E189" s="177" t="s">
        <v>250</v>
      </c>
      <c r="F189" s="178" t="s">
        <v>251</v>
      </c>
      <c r="G189" s="179" t="s">
        <v>134</v>
      </c>
      <c r="H189" s="180">
        <v>1.704</v>
      </c>
      <c r="I189" s="181"/>
      <c r="J189" s="182">
        <f>ROUND(I189*H189,2)</f>
        <v>0</v>
      </c>
      <c r="K189" s="183"/>
      <c r="L189" s="41"/>
      <c r="M189" s="184" t="s">
        <v>19</v>
      </c>
      <c r="N189" s="185" t="s">
        <v>41</v>
      </c>
      <c r="O189" s="66"/>
      <c r="P189" s="186">
        <f>O189*H189</f>
        <v>0</v>
      </c>
      <c r="Q189" s="186">
        <v>0</v>
      </c>
      <c r="R189" s="186">
        <f>Q189*H189</f>
        <v>0</v>
      </c>
      <c r="S189" s="186">
        <v>0</v>
      </c>
      <c r="T189" s="187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88" t="s">
        <v>135</v>
      </c>
      <c r="AT189" s="188" t="s">
        <v>131</v>
      </c>
      <c r="AU189" s="188" t="s">
        <v>80</v>
      </c>
      <c r="AY189" s="19" t="s">
        <v>129</v>
      </c>
      <c r="BE189" s="189">
        <f>IF(N189="základní",J189,0)</f>
        <v>0</v>
      </c>
      <c r="BF189" s="189">
        <f>IF(N189="snížená",J189,0)</f>
        <v>0</v>
      </c>
      <c r="BG189" s="189">
        <f>IF(N189="zákl. přenesená",J189,0)</f>
        <v>0</v>
      </c>
      <c r="BH189" s="189">
        <f>IF(N189="sníž. přenesená",J189,0)</f>
        <v>0</v>
      </c>
      <c r="BI189" s="189">
        <f>IF(N189="nulová",J189,0)</f>
        <v>0</v>
      </c>
      <c r="BJ189" s="19" t="s">
        <v>78</v>
      </c>
      <c r="BK189" s="189">
        <f>ROUND(I189*H189,2)</f>
        <v>0</v>
      </c>
      <c r="BL189" s="19" t="s">
        <v>135</v>
      </c>
      <c r="BM189" s="188" t="s">
        <v>252</v>
      </c>
    </row>
    <row r="190" spans="1:65" s="2" customFormat="1" ht="11.25">
      <c r="A190" s="36"/>
      <c r="B190" s="37"/>
      <c r="C190" s="38"/>
      <c r="D190" s="223" t="s">
        <v>147</v>
      </c>
      <c r="E190" s="38"/>
      <c r="F190" s="224" t="s">
        <v>253</v>
      </c>
      <c r="G190" s="38"/>
      <c r="H190" s="38"/>
      <c r="I190" s="225"/>
      <c r="J190" s="38"/>
      <c r="K190" s="38"/>
      <c r="L190" s="41"/>
      <c r="M190" s="226"/>
      <c r="N190" s="227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147</v>
      </c>
      <c r="AU190" s="19" t="s">
        <v>80</v>
      </c>
    </row>
    <row r="191" spans="1:65" s="14" customFormat="1" ht="11.25">
      <c r="B191" s="201"/>
      <c r="C191" s="202"/>
      <c r="D191" s="192" t="s">
        <v>137</v>
      </c>
      <c r="E191" s="203" t="s">
        <v>19</v>
      </c>
      <c r="F191" s="204" t="s">
        <v>248</v>
      </c>
      <c r="G191" s="202"/>
      <c r="H191" s="205">
        <v>1.704</v>
      </c>
      <c r="I191" s="206"/>
      <c r="J191" s="202"/>
      <c r="K191" s="202"/>
      <c r="L191" s="207"/>
      <c r="M191" s="208"/>
      <c r="N191" s="209"/>
      <c r="O191" s="209"/>
      <c r="P191" s="209"/>
      <c r="Q191" s="209"/>
      <c r="R191" s="209"/>
      <c r="S191" s="209"/>
      <c r="T191" s="210"/>
      <c r="AT191" s="211" t="s">
        <v>137</v>
      </c>
      <c r="AU191" s="211" t="s">
        <v>80</v>
      </c>
      <c r="AV191" s="14" t="s">
        <v>80</v>
      </c>
      <c r="AW191" s="14" t="s">
        <v>32</v>
      </c>
      <c r="AX191" s="14" t="s">
        <v>70</v>
      </c>
      <c r="AY191" s="211" t="s">
        <v>129</v>
      </c>
    </row>
    <row r="192" spans="1:65" s="15" customFormat="1" ht="11.25">
      <c r="B192" s="212"/>
      <c r="C192" s="213"/>
      <c r="D192" s="192" t="s">
        <v>137</v>
      </c>
      <c r="E192" s="214" t="s">
        <v>19</v>
      </c>
      <c r="F192" s="215" t="s">
        <v>142</v>
      </c>
      <c r="G192" s="213"/>
      <c r="H192" s="216">
        <v>1.704</v>
      </c>
      <c r="I192" s="217"/>
      <c r="J192" s="213"/>
      <c r="K192" s="213"/>
      <c r="L192" s="218"/>
      <c r="M192" s="219"/>
      <c r="N192" s="220"/>
      <c r="O192" s="220"/>
      <c r="P192" s="220"/>
      <c r="Q192" s="220"/>
      <c r="R192" s="220"/>
      <c r="S192" s="220"/>
      <c r="T192" s="221"/>
      <c r="AT192" s="222" t="s">
        <v>137</v>
      </c>
      <c r="AU192" s="222" t="s">
        <v>80</v>
      </c>
      <c r="AV192" s="15" t="s">
        <v>135</v>
      </c>
      <c r="AW192" s="15" t="s">
        <v>32</v>
      </c>
      <c r="AX192" s="15" t="s">
        <v>78</v>
      </c>
      <c r="AY192" s="222" t="s">
        <v>129</v>
      </c>
    </row>
    <row r="193" spans="1:65" s="2" customFormat="1" ht="37.9" customHeight="1">
      <c r="A193" s="36"/>
      <c r="B193" s="37"/>
      <c r="C193" s="176" t="s">
        <v>254</v>
      </c>
      <c r="D193" s="176" t="s">
        <v>131</v>
      </c>
      <c r="E193" s="177" t="s">
        <v>255</v>
      </c>
      <c r="F193" s="178" t="s">
        <v>256</v>
      </c>
      <c r="G193" s="179" t="s">
        <v>134</v>
      </c>
      <c r="H193" s="180">
        <v>1.704</v>
      </c>
      <c r="I193" s="181"/>
      <c r="J193" s="182">
        <f>ROUND(I193*H193,2)</f>
        <v>0</v>
      </c>
      <c r="K193" s="183"/>
      <c r="L193" s="41"/>
      <c r="M193" s="184" t="s">
        <v>19</v>
      </c>
      <c r="N193" s="185" t="s">
        <v>41</v>
      </c>
      <c r="O193" s="66"/>
      <c r="P193" s="186">
        <f>O193*H193</f>
        <v>0</v>
      </c>
      <c r="Q193" s="186">
        <v>2.5250000000000002E-2</v>
      </c>
      <c r="R193" s="186">
        <f>Q193*H193</f>
        <v>4.3026000000000002E-2</v>
      </c>
      <c r="S193" s="186">
        <v>0</v>
      </c>
      <c r="T193" s="187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88" t="s">
        <v>135</v>
      </c>
      <c r="AT193" s="188" t="s">
        <v>131</v>
      </c>
      <c r="AU193" s="188" t="s">
        <v>80</v>
      </c>
      <c r="AY193" s="19" t="s">
        <v>129</v>
      </c>
      <c r="BE193" s="189">
        <f>IF(N193="základní",J193,0)</f>
        <v>0</v>
      </c>
      <c r="BF193" s="189">
        <f>IF(N193="snížená",J193,0)</f>
        <v>0</v>
      </c>
      <c r="BG193" s="189">
        <f>IF(N193="zákl. přenesená",J193,0)</f>
        <v>0</v>
      </c>
      <c r="BH193" s="189">
        <f>IF(N193="sníž. přenesená",J193,0)</f>
        <v>0</v>
      </c>
      <c r="BI193" s="189">
        <f>IF(N193="nulová",J193,0)</f>
        <v>0</v>
      </c>
      <c r="BJ193" s="19" t="s">
        <v>78</v>
      </c>
      <c r="BK193" s="189">
        <f>ROUND(I193*H193,2)</f>
        <v>0</v>
      </c>
      <c r="BL193" s="19" t="s">
        <v>135</v>
      </c>
      <c r="BM193" s="188" t="s">
        <v>257</v>
      </c>
    </row>
    <row r="194" spans="1:65" s="2" customFormat="1" ht="11.25">
      <c r="A194" s="36"/>
      <c r="B194" s="37"/>
      <c r="C194" s="38"/>
      <c r="D194" s="223" t="s">
        <v>147</v>
      </c>
      <c r="E194" s="38"/>
      <c r="F194" s="224" t="s">
        <v>258</v>
      </c>
      <c r="G194" s="38"/>
      <c r="H194" s="38"/>
      <c r="I194" s="225"/>
      <c r="J194" s="38"/>
      <c r="K194" s="38"/>
      <c r="L194" s="41"/>
      <c r="M194" s="226"/>
      <c r="N194" s="227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9" t="s">
        <v>147</v>
      </c>
      <c r="AU194" s="19" t="s">
        <v>80</v>
      </c>
    </row>
    <row r="195" spans="1:65" s="14" customFormat="1" ht="11.25">
      <c r="B195" s="201"/>
      <c r="C195" s="202"/>
      <c r="D195" s="192" t="s">
        <v>137</v>
      </c>
      <c r="E195" s="203" t="s">
        <v>19</v>
      </c>
      <c r="F195" s="204" t="s">
        <v>248</v>
      </c>
      <c r="G195" s="202"/>
      <c r="H195" s="205">
        <v>1.704</v>
      </c>
      <c r="I195" s="206"/>
      <c r="J195" s="202"/>
      <c r="K195" s="202"/>
      <c r="L195" s="207"/>
      <c r="M195" s="208"/>
      <c r="N195" s="209"/>
      <c r="O195" s="209"/>
      <c r="P195" s="209"/>
      <c r="Q195" s="209"/>
      <c r="R195" s="209"/>
      <c r="S195" s="209"/>
      <c r="T195" s="210"/>
      <c r="AT195" s="211" t="s">
        <v>137</v>
      </c>
      <c r="AU195" s="211" t="s">
        <v>80</v>
      </c>
      <c r="AV195" s="14" t="s">
        <v>80</v>
      </c>
      <c r="AW195" s="14" t="s">
        <v>32</v>
      </c>
      <c r="AX195" s="14" t="s">
        <v>70</v>
      </c>
      <c r="AY195" s="211" t="s">
        <v>129</v>
      </c>
    </row>
    <row r="196" spans="1:65" s="15" customFormat="1" ht="11.25">
      <c r="B196" s="212"/>
      <c r="C196" s="213"/>
      <c r="D196" s="192" t="s">
        <v>137</v>
      </c>
      <c r="E196" s="214" t="s">
        <v>19</v>
      </c>
      <c r="F196" s="215" t="s">
        <v>142</v>
      </c>
      <c r="G196" s="213"/>
      <c r="H196" s="216">
        <v>1.704</v>
      </c>
      <c r="I196" s="217"/>
      <c r="J196" s="213"/>
      <c r="K196" s="213"/>
      <c r="L196" s="218"/>
      <c r="M196" s="219"/>
      <c r="N196" s="220"/>
      <c r="O196" s="220"/>
      <c r="P196" s="220"/>
      <c r="Q196" s="220"/>
      <c r="R196" s="220"/>
      <c r="S196" s="220"/>
      <c r="T196" s="221"/>
      <c r="AT196" s="222" t="s">
        <v>137</v>
      </c>
      <c r="AU196" s="222" t="s">
        <v>80</v>
      </c>
      <c r="AV196" s="15" t="s">
        <v>135</v>
      </c>
      <c r="AW196" s="15" t="s">
        <v>32</v>
      </c>
      <c r="AX196" s="15" t="s">
        <v>78</v>
      </c>
      <c r="AY196" s="222" t="s">
        <v>129</v>
      </c>
    </row>
    <row r="197" spans="1:65" s="2" customFormat="1" ht="21.75" customHeight="1">
      <c r="A197" s="36"/>
      <c r="B197" s="37"/>
      <c r="C197" s="176" t="s">
        <v>259</v>
      </c>
      <c r="D197" s="176" t="s">
        <v>131</v>
      </c>
      <c r="E197" s="177" t="s">
        <v>260</v>
      </c>
      <c r="F197" s="178" t="s">
        <v>261</v>
      </c>
      <c r="G197" s="179" t="s">
        <v>169</v>
      </c>
      <c r="H197" s="180">
        <v>3.5999999999999997E-2</v>
      </c>
      <c r="I197" s="181"/>
      <c r="J197" s="182">
        <f>ROUND(I197*H197,2)</f>
        <v>0</v>
      </c>
      <c r="K197" s="183"/>
      <c r="L197" s="41"/>
      <c r="M197" s="184" t="s">
        <v>19</v>
      </c>
      <c r="N197" s="185" t="s">
        <v>41</v>
      </c>
      <c r="O197" s="66"/>
      <c r="P197" s="186">
        <f>O197*H197</f>
        <v>0</v>
      </c>
      <c r="Q197" s="186">
        <v>1.06277</v>
      </c>
      <c r="R197" s="186">
        <f>Q197*H197</f>
        <v>3.8259719999999997E-2</v>
      </c>
      <c r="S197" s="186">
        <v>0</v>
      </c>
      <c r="T197" s="187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88" t="s">
        <v>135</v>
      </c>
      <c r="AT197" s="188" t="s">
        <v>131</v>
      </c>
      <c r="AU197" s="188" t="s">
        <v>80</v>
      </c>
      <c r="AY197" s="19" t="s">
        <v>129</v>
      </c>
      <c r="BE197" s="189">
        <f>IF(N197="základní",J197,0)</f>
        <v>0</v>
      </c>
      <c r="BF197" s="189">
        <f>IF(N197="snížená",J197,0)</f>
        <v>0</v>
      </c>
      <c r="BG197" s="189">
        <f>IF(N197="zákl. přenesená",J197,0)</f>
        <v>0</v>
      </c>
      <c r="BH197" s="189">
        <f>IF(N197="sníž. přenesená",J197,0)</f>
        <v>0</v>
      </c>
      <c r="BI197" s="189">
        <f>IF(N197="nulová",J197,0)</f>
        <v>0</v>
      </c>
      <c r="BJ197" s="19" t="s">
        <v>78</v>
      </c>
      <c r="BK197" s="189">
        <f>ROUND(I197*H197,2)</f>
        <v>0</v>
      </c>
      <c r="BL197" s="19" t="s">
        <v>135</v>
      </c>
      <c r="BM197" s="188" t="s">
        <v>262</v>
      </c>
    </row>
    <row r="198" spans="1:65" s="2" customFormat="1" ht="11.25">
      <c r="A198" s="36"/>
      <c r="B198" s="37"/>
      <c r="C198" s="38"/>
      <c r="D198" s="223" t="s">
        <v>147</v>
      </c>
      <c r="E198" s="38"/>
      <c r="F198" s="224" t="s">
        <v>263</v>
      </c>
      <c r="G198" s="38"/>
      <c r="H198" s="38"/>
      <c r="I198" s="225"/>
      <c r="J198" s="38"/>
      <c r="K198" s="38"/>
      <c r="L198" s="41"/>
      <c r="M198" s="226"/>
      <c r="N198" s="227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9" t="s">
        <v>147</v>
      </c>
      <c r="AU198" s="19" t="s">
        <v>80</v>
      </c>
    </row>
    <row r="199" spans="1:65" s="13" customFormat="1" ht="11.25">
      <c r="B199" s="190"/>
      <c r="C199" s="191"/>
      <c r="D199" s="192" t="s">
        <v>137</v>
      </c>
      <c r="E199" s="193" t="s">
        <v>19</v>
      </c>
      <c r="F199" s="194" t="s">
        <v>264</v>
      </c>
      <c r="G199" s="191"/>
      <c r="H199" s="193" t="s">
        <v>19</v>
      </c>
      <c r="I199" s="195"/>
      <c r="J199" s="191"/>
      <c r="K199" s="191"/>
      <c r="L199" s="196"/>
      <c r="M199" s="197"/>
      <c r="N199" s="198"/>
      <c r="O199" s="198"/>
      <c r="P199" s="198"/>
      <c r="Q199" s="198"/>
      <c r="R199" s="198"/>
      <c r="S199" s="198"/>
      <c r="T199" s="199"/>
      <c r="AT199" s="200" t="s">
        <v>137</v>
      </c>
      <c r="AU199" s="200" t="s">
        <v>80</v>
      </c>
      <c r="AV199" s="13" t="s">
        <v>78</v>
      </c>
      <c r="AW199" s="13" t="s">
        <v>32</v>
      </c>
      <c r="AX199" s="13" t="s">
        <v>70</v>
      </c>
      <c r="AY199" s="200" t="s">
        <v>129</v>
      </c>
    </row>
    <row r="200" spans="1:65" s="14" customFormat="1" ht="11.25">
      <c r="B200" s="201"/>
      <c r="C200" s="202"/>
      <c r="D200" s="192" t="s">
        <v>137</v>
      </c>
      <c r="E200" s="203" t="s">
        <v>19</v>
      </c>
      <c r="F200" s="204" t="s">
        <v>265</v>
      </c>
      <c r="G200" s="202"/>
      <c r="H200" s="205">
        <v>3.5999999999999997E-2</v>
      </c>
      <c r="I200" s="206"/>
      <c r="J200" s="202"/>
      <c r="K200" s="202"/>
      <c r="L200" s="207"/>
      <c r="M200" s="208"/>
      <c r="N200" s="209"/>
      <c r="O200" s="209"/>
      <c r="P200" s="209"/>
      <c r="Q200" s="209"/>
      <c r="R200" s="209"/>
      <c r="S200" s="209"/>
      <c r="T200" s="210"/>
      <c r="AT200" s="211" t="s">
        <v>137</v>
      </c>
      <c r="AU200" s="211" t="s">
        <v>80</v>
      </c>
      <c r="AV200" s="14" t="s">
        <v>80</v>
      </c>
      <c r="AW200" s="14" t="s">
        <v>32</v>
      </c>
      <c r="AX200" s="14" t="s">
        <v>70</v>
      </c>
      <c r="AY200" s="211" t="s">
        <v>129</v>
      </c>
    </row>
    <row r="201" spans="1:65" s="15" customFormat="1" ht="11.25">
      <c r="B201" s="212"/>
      <c r="C201" s="213"/>
      <c r="D201" s="192" t="s">
        <v>137</v>
      </c>
      <c r="E201" s="214" t="s">
        <v>19</v>
      </c>
      <c r="F201" s="215" t="s">
        <v>142</v>
      </c>
      <c r="G201" s="213"/>
      <c r="H201" s="216">
        <v>3.5999999999999997E-2</v>
      </c>
      <c r="I201" s="217"/>
      <c r="J201" s="213"/>
      <c r="K201" s="213"/>
      <c r="L201" s="218"/>
      <c r="M201" s="219"/>
      <c r="N201" s="220"/>
      <c r="O201" s="220"/>
      <c r="P201" s="220"/>
      <c r="Q201" s="220"/>
      <c r="R201" s="220"/>
      <c r="S201" s="220"/>
      <c r="T201" s="221"/>
      <c r="AT201" s="222" t="s">
        <v>137</v>
      </c>
      <c r="AU201" s="222" t="s">
        <v>80</v>
      </c>
      <c r="AV201" s="15" t="s">
        <v>135</v>
      </c>
      <c r="AW201" s="15" t="s">
        <v>32</v>
      </c>
      <c r="AX201" s="15" t="s">
        <v>78</v>
      </c>
      <c r="AY201" s="222" t="s">
        <v>129</v>
      </c>
    </row>
    <row r="202" spans="1:65" s="2" customFormat="1" ht="24.2" customHeight="1">
      <c r="A202" s="36"/>
      <c r="B202" s="37"/>
      <c r="C202" s="176" t="s">
        <v>266</v>
      </c>
      <c r="D202" s="176" t="s">
        <v>131</v>
      </c>
      <c r="E202" s="177" t="s">
        <v>267</v>
      </c>
      <c r="F202" s="178" t="s">
        <v>268</v>
      </c>
      <c r="G202" s="179" t="s">
        <v>145</v>
      </c>
      <c r="H202" s="180">
        <v>17.186</v>
      </c>
      <c r="I202" s="181"/>
      <c r="J202" s="182">
        <f>ROUND(I202*H202,2)</f>
        <v>0</v>
      </c>
      <c r="K202" s="183"/>
      <c r="L202" s="41"/>
      <c r="M202" s="184" t="s">
        <v>19</v>
      </c>
      <c r="N202" s="185" t="s">
        <v>41</v>
      </c>
      <c r="O202" s="66"/>
      <c r="P202" s="186">
        <f>O202*H202</f>
        <v>0</v>
      </c>
      <c r="Q202" s="186">
        <v>0</v>
      </c>
      <c r="R202" s="186">
        <f>Q202*H202</f>
        <v>0</v>
      </c>
      <c r="S202" s="186">
        <v>0</v>
      </c>
      <c r="T202" s="187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88" t="s">
        <v>135</v>
      </c>
      <c r="AT202" s="188" t="s">
        <v>131</v>
      </c>
      <c r="AU202" s="188" t="s">
        <v>80</v>
      </c>
      <c r="AY202" s="19" t="s">
        <v>129</v>
      </c>
      <c r="BE202" s="189">
        <f>IF(N202="základní",J202,0)</f>
        <v>0</v>
      </c>
      <c r="BF202" s="189">
        <f>IF(N202="snížená",J202,0)</f>
        <v>0</v>
      </c>
      <c r="BG202" s="189">
        <f>IF(N202="zákl. přenesená",J202,0)</f>
        <v>0</v>
      </c>
      <c r="BH202" s="189">
        <f>IF(N202="sníž. přenesená",J202,0)</f>
        <v>0</v>
      </c>
      <c r="BI202" s="189">
        <f>IF(N202="nulová",J202,0)</f>
        <v>0</v>
      </c>
      <c r="BJ202" s="19" t="s">
        <v>78</v>
      </c>
      <c r="BK202" s="189">
        <f>ROUND(I202*H202,2)</f>
        <v>0</v>
      </c>
      <c r="BL202" s="19" t="s">
        <v>135</v>
      </c>
      <c r="BM202" s="188" t="s">
        <v>269</v>
      </c>
    </row>
    <row r="203" spans="1:65" s="13" customFormat="1" ht="11.25">
      <c r="B203" s="190"/>
      <c r="C203" s="191"/>
      <c r="D203" s="192" t="s">
        <v>137</v>
      </c>
      <c r="E203" s="193" t="s">
        <v>19</v>
      </c>
      <c r="F203" s="194" t="s">
        <v>195</v>
      </c>
      <c r="G203" s="191"/>
      <c r="H203" s="193" t="s">
        <v>19</v>
      </c>
      <c r="I203" s="195"/>
      <c r="J203" s="191"/>
      <c r="K203" s="191"/>
      <c r="L203" s="196"/>
      <c r="M203" s="197"/>
      <c r="N203" s="198"/>
      <c r="O203" s="198"/>
      <c r="P203" s="198"/>
      <c r="Q203" s="198"/>
      <c r="R203" s="198"/>
      <c r="S203" s="198"/>
      <c r="T203" s="199"/>
      <c r="AT203" s="200" t="s">
        <v>137</v>
      </c>
      <c r="AU203" s="200" t="s">
        <v>80</v>
      </c>
      <c r="AV203" s="13" t="s">
        <v>78</v>
      </c>
      <c r="AW203" s="13" t="s">
        <v>32</v>
      </c>
      <c r="AX203" s="13" t="s">
        <v>70</v>
      </c>
      <c r="AY203" s="200" t="s">
        <v>129</v>
      </c>
    </row>
    <row r="204" spans="1:65" s="14" customFormat="1" ht="11.25">
      <c r="B204" s="201"/>
      <c r="C204" s="202"/>
      <c r="D204" s="192" t="s">
        <v>137</v>
      </c>
      <c r="E204" s="203" t="s">
        <v>19</v>
      </c>
      <c r="F204" s="204" t="s">
        <v>270</v>
      </c>
      <c r="G204" s="202"/>
      <c r="H204" s="205">
        <v>9.39</v>
      </c>
      <c r="I204" s="206"/>
      <c r="J204" s="202"/>
      <c r="K204" s="202"/>
      <c r="L204" s="207"/>
      <c r="M204" s="208"/>
      <c r="N204" s="209"/>
      <c r="O204" s="209"/>
      <c r="P204" s="209"/>
      <c r="Q204" s="209"/>
      <c r="R204" s="209"/>
      <c r="S204" s="209"/>
      <c r="T204" s="210"/>
      <c r="AT204" s="211" t="s">
        <v>137</v>
      </c>
      <c r="AU204" s="211" t="s">
        <v>80</v>
      </c>
      <c r="AV204" s="14" t="s">
        <v>80</v>
      </c>
      <c r="AW204" s="14" t="s">
        <v>32</v>
      </c>
      <c r="AX204" s="14" t="s">
        <v>70</v>
      </c>
      <c r="AY204" s="211" t="s">
        <v>129</v>
      </c>
    </row>
    <row r="205" spans="1:65" s="14" customFormat="1" ht="22.5">
      <c r="B205" s="201"/>
      <c r="C205" s="202"/>
      <c r="D205" s="192" t="s">
        <v>137</v>
      </c>
      <c r="E205" s="203" t="s">
        <v>19</v>
      </c>
      <c r="F205" s="204" t="s">
        <v>271</v>
      </c>
      <c r="G205" s="202"/>
      <c r="H205" s="205">
        <v>3.956</v>
      </c>
      <c r="I205" s="206"/>
      <c r="J205" s="202"/>
      <c r="K205" s="202"/>
      <c r="L205" s="207"/>
      <c r="M205" s="208"/>
      <c r="N205" s="209"/>
      <c r="O205" s="209"/>
      <c r="P205" s="209"/>
      <c r="Q205" s="209"/>
      <c r="R205" s="209"/>
      <c r="S205" s="209"/>
      <c r="T205" s="210"/>
      <c r="AT205" s="211" t="s">
        <v>137</v>
      </c>
      <c r="AU205" s="211" t="s">
        <v>80</v>
      </c>
      <c r="AV205" s="14" t="s">
        <v>80</v>
      </c>
      <c r="AW205" s="14" t="s">
        <v>32</v>
      </c>
      <c r="AX205" s="14" t="s">
        <v>70</v>
      </c>
      <c r="AY205" s="211" t="s">
        <v>129</v>
      </c>
    </row>
    <row r="206" spans="1:65" s="14" customFormat="1" ht="11.25">
      <c r="B206" s="201"/>
      <c r="C206" s="202"/>
      <c r="D206" s="192" t="s">
        <v>137</v>
      </c>
      <c r="E206" s="203" t="s">
        <v>19</v>
      </c>
      <c r="F206" s="204" t="s">
        <v>272</v>
      </c>
      <c r="G206" s="202"/>
      <c r="H206" s="205">
        <v>3.84</v>
      </c>
      <c r="I206" s="206"/>
      <c r="J206" s="202"/>
      <c r="K206" s="202"/>
      <c r="L206" s="207"/>
      <c r="M206" s="208"/>
      <c r="N206" s="209"/>
      <c r="O206" s="209"/>
      <c r="P206" s="209"/>
      <c r="Q206" s="209"/>
      <c r="R206" s="209"/>
      <c r="S206" s="209"/>
      <c r="T206" s="210"/>
      <c r="AT206" s="211" t="s">
        <v>137</v>
      </c>
      <c r="AU206" s="211" t="s">
        <v>80</v>
      </c>
      <c r="AV206" s="14" t="s">
        <v>80</v>
      </c>
      <c r="AW206" s="14" t="s">
        <v>32</v>
      </c>
      <c r="AX206" s="14" t="s">
        <v>70</v>
      </c>
      <c r="AY206" s="211" t="s">
        <v>129</v>
      </c>
    </row>
    <row r="207" spans="1:65" s="15" customFormat="1" ht="11.25">
      <c r="B207" s="212"/>
      <c r="C207" s="213"/>
      <c r="D207" s="192" t="s">
        <v>137</v>
      </c>
      <c r="E207" s="214" t="s">
        <v>19</v>
      </c>
      <c r="F207" s="215" t="s">
        <v>142</v>
      </c>
      <c r="G207" s="213"/>
      <c r="H207" s="216">
        <v>17.186</v>
      </c>
      <c r="I207" s="217"/>
      <c r="J207" s="213"/>
      <c r="K207" s="213"/>
      <c r="L207" s="218"/>
      <c r="M207" s="219"/>
      <c r="N207" s="220"/>
      <c r="O207" s="220"/>
      <c r="P207" s="220"/>
      <c r="Q207" s="220"/>
      <c r="R207" s="220"/>
      <c r="S207" s="220"/>
      <c r="T207" s="221"/>
      <c r="AT207" s="222" t="s">
        <v>137</v>
      </c>
      <c r="AU207" s="222" t="s">
        <v>80</v>
      </c>
      <c r="AV207" s="15" t="s">
        <v>135</v>
      </c>
      <c r="AW207" s="15" t="s">
        <v>32</v>
      </c>
      <c r="AX207" s="15" t="s">
        <v>78</v>
      </c>
      <c r="AY207" s="222" t="s">
        <v>129</v>
      </c>
    </row>
    <row r="208" spans="1:65" s="2" customFormat="1" ht="16.5" customHeight="1">
      <c r="A208" s="36"/>
      <c r="B208" s="37"/>
      <c r="C208" s="176" t="s">
        <v>7</v>
      </c>
      <c r="D208" s="176" t="s">
        <v>131</v>
      </c>
      <c r="E208" s="177" t="s">
        <v>273</v>
      </c>
      <c r="F208" s="178" t="s">
        <v>274</v>
      </c>
      <c r="G208" s="179" t="s">
        <v>145</v>
      </c>
      <c r="H208" s="180">
        <v>8.4700000000000006</v>
      </c>
      <c r="I208" s="181"/>
      <c r="J208" s="182">
        <f>ROUND(I208*H208,2)</f>
        <v>0</v>
      </c>
      <c r="K208" s="183"/>
      <c r="L208" s="41"/>
      <c r="M208" s="184" t="s">
        <v>19</v>
      </c>
      <c r="N208" s="185" t="s">
        <v>41</v>
      </c>
      <c r="O208" s="66"/>
      <c r="P208" s="186">
        <f>O208*H208</f>
        <v>0</v>
      </c>
      <c r="Q208" s="186">
        <v>0</v>
      </c>
      <c r="R208" s="186">
        <f>Q208*H208</f>
        <v>0</v>
      </c>
      <c r="S208" s="186">
        <v>0</v>
      </c>
      <c r="T208" s="187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88" t="s">
        <v>135</v>
      </c>
      <c r="AT208" s="188" t="s">
        <v>131</v>
      </c>
      <c r="AU208" s="188" t="s">
        <v>80</v>
      </c>
      <c r="AY208" s="19" t="s">
        <v>129</v>
      </c>
      <c r="BE208" s="189">
        <f>IF(N208="základní",J208,0)</f>
        <v>0</v>
      </c>
      <c r="BF208" s="189">
        <f>IF(N208="snížená",J208,0)</f>
        <v>0</v>
      </c>
      <c r="BG208" s="189">
        <f>IF(N208="zákl. přenesená",J208,0)</f>
        <v>0</v>
      </c>
      <c r="BH208" s="189">
        <f>IF(N208="sníž. přenesená",J208,0)</f>
        <v>0</v>
      </c>
      <c r="BI208" s="189">
        <f>IF(N208="nulová",J208,0)</f>
        <v>0</v>
      </c>
      <c r="BJ208" s="19" t="s">
        <v>78</v>
      </c>
      <c r="BK208" s="189">
        <f>ROUND(I208*H208,2)</f>
        <v>0</v>
      </c>
      <c r="BL208" s="19" t="s">
        <v>135</v>
      </c>
      <c r="BM208" s="188" t="s">
        <v>275</v>
      </c>
    </row>
    <row r="209" spans="1:65" s="13" customFormat="1" ht="11.25">
      <c r="B209" s="190"/>
      <c r="C209" s="191"/>
      <c r="D209" s="192" t="s">
        <v>137</v>
      </c>
      <c r="E209" s="193" t="s">
        <v>19</v>
      </c>
      <c r="F209" s="194" t="s">
        <v>276</v>
      </c>
      <c r="G209" s="191"/>
      <c r="H209" s="193" t="s">
        <v>19</v>
      </c>
      <c r="I209" s="195"/>
      <c r="J209" s="191"/>
      <c r="K209" s="191"/>
      <c r="L209" s="196"/>
      <c r="M209" s="197"/>
      <c r="N209" s="198"/>
      <c r="O209" s="198"/>
      <c r="P209" s="198"/>
      <c r="Q209" s="198"/>
      <c r="R209" s="198"/>
      <c r="S209" s="198"/>
      <c r="T209" s="199"/>
      <c r="AT209" s="200" t="s">
        <v>137</v>
      </c>
      <c r="AU209" s="200" t="s">
        <v>80</v>
      </c>
      <c r="AV209" s="13" t="s">
        <v>78</v>
      </c>
      <c r="AW209" s="13" t="s">
        <v>32</v>
      </c>
      <c r="AX209" s="13" t="s">
        <v>70</v>
      </c>
      <c r="AY209" s="200" t="s">
        <v>129</v>
      </c>
    </row>
    <row r="210" spans="1:65" s="14" customFormat="1" ht="11.25">
      <c r="B210" s="201"/>
      <c r="C210" s="202"/>
      <c r="D210" s="192" t="s">
        <v>137</v>
      </c>
      <c r="E210" s="203" t="s">
        <v>19</v>
      </c>
      <c r="F210" s="204" t="s">
        <v>277</v>
      </c>
      <c r="G210" s="202"/>
      <c r="H210" s="205">
        <v>8.4700000000000006</v>
      </c>
      <c r="I210" s="206"/>
      <c r="J210" s="202"/>
      <c r="K210" s="202"/>
      <c r="L210" s="207"/>
      <c r="M210" s="208"/>
      <c r="N210" s="209"/>
      <c r="O210" s="209"/>
      <c r="P210" s="209"/>
      <c r="Q210" s="209"/>
      <c r="R210" s="209"/>
      <c r="S210" s="209"/>
      <c r="T210" s="210"/>
      <c r="AT210" s="211" t="s">
        <v>137</v>
      </c>
      <c r="AU210" s="211" t="s">
        <v>80</v>
      </c>
      <c r="AV210" s="14" t="s">
        <v>80</v>
      </c>
      <c r="AW210" s="14" t="s">
        <v>32</v>
      </c>
      <c r="AX210" s="14" t="s">
        <v>70</v>
      </c>
      <c r="AY210" s="211" t="s">
        <v>129</v>
      </c>
    </row>
    <row r="211" spans="1:65" s="15" customFormat="1" ht="11.25">
      <c r="B211" s="212"/>
      <c r="C211" s="213"/>
      <c r="D211" s="192" t="s">
        <v>137</v>
      </c>
      <c r="E211" s="214" t="s">
        <v>19</v>
      </c>
      <c r="F211" s="215" t="s">
        <v>142</v>
      </c>
      <c r="G211" s="213"/>
      <c r="H211" s="216">
        <v>8.4700000000000006</v>
      </c>
      <c r="I211" s="217"/>
      <c r="J211" s="213"/>
      <c r="K211" s="213"/>
      <c r="L211" s="218"/>
      <c r="M211" s="219"/>
      <c r="N211" s="220"/>
      <c r="O211" s="220"/>
      <c r="P211" s="220"/>
      <c r="Q211" s="220"/>
      <c r="R211" s="220"/>
      <c r="S211" s="220"/>
      <c r="T211" s="221"/>
      <c r="AT211" s="222" t="s">
        <v>137</v>
      </c>
      <c r="AU211" s="222" t="s">
        <v>80</v>
      </c>
      <c r="AV211" s="15" t="s">
        <v>135</v>
      </c>
      <c r="AW211" s="15" t="s">
        <v>32</v>
      </c>
      <c r="AX211" s="15" t="s">
        <v>78</v>
      </c>
      <c r="AY211" s="222" t="s">
        <v>129</v>
      </c>
    </row>
    <row r="212" spans="1:65" s="2" customFormat="1" ht="21.75" customHeight="1">
      <c r="A212" s="36"/>
      <c r="B212" s="37"/>
      <c r="C212" s="176" t="s">
        <v>278</v>
      </c>
      <c r="D212" s="176" t="s">
        <v>131</v>
      </c>
      <c r="E212" s="177" t="s">
        <v>279</v>
      </c>
      <c r="F212" s="178" t="s">
        <v>280</v>
      </c>
      <c r="G212" s="179" t="s">
        <v>145</v>
      </c>
      <c r="H212" s="180">
        <v>8.4700000000000006</v>
      </c>
      <c r="I212" s="181"/>
      <c r="J212" s="182">
        <f>ROUND(I212*H212,2)</f>
        <v>0</v>
      </c>
      <c r="K212" s="183"/>
      <c r="L212" s="41"/>
      <c r="M212" s="184" t="s">
        <v>19</v>
      </c>
      <c r="N212" s="185" t="s">
        <v>41</v>
      </c>
      <c r="O212" s="66"/>
      <c r="P212" s="186">
        <f>O212*H212</f>
        <v>0</v>
      </c>
      <c r="Q212" s="186">
        <v>2.0300000000000001E-3</v>
      </c>
      <c r="R212" s="186">
        <f>Q212*H212</f>
        <v>1.7194100000000004E-2</v>
      </c>
      <c r="S212" s="186">
        <v>0</v>
      </c>
      <c r="T212" s="187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88" t="s">
        <v>135</v>
      </c>
      <c r="AT212" s="188" t="s">
        <v>131</v>
      </c>
      <c r="AU212" s="188" t="s">
        <v>80</v>
      </c>
      <c r="AY212" s="19" t="s">
        <v>129</v>
      </c>
      <c r="BE212" s="189">
        <f>IF(N212="základní",J212,0)</f>
        <v>0</v>
      </c>
      <c r="BF212" s="189">
        <f>IF(N212="snížená",J212,0)</f>
        <v>0</v>
      </c>
      <c r="BG212" s="189">
        <f>IF(N212="zákl. přenesená",J212,0)</f>
        <v>0</v>
      </c>
      <c r="BH212" s="189">
        <f>IF(N212="sníž. přenesená",J212,0)</f>
        <v>0</v>
      </c>
      <c r="BI212" s="189">
        <f>IF(N212="nulová",J212,0)</f>
        <v>0</v>
      </c>
      <c r="BJ212" s="19" t="s">
        <v>78</v>
      </c>
      <c r="BK212" s="189">
        <f>ROUND(I212*H212,2)</f>
        <v>0</v>
      </c>
      <c r="BL212" s="19" t="s">
        <v>135</v>
      </c>
      <c r="BM212" s="188" t="s">
        <v>281</v>
      </c>
    </row>
    <row r="213" spans="1:65" s="2" customFormat="1" ht="11.25">
      <c r="A213" s="36"/>
      <c r="B213" s="37"/>
      <c r="C213" s="38"/>
      <c r="D213" s="223" t="s">
        <v>147</v>
      </c>
      <c r="E213" s="38"/>
      <c r="F213" s="224" t="s">
        <v>282</v>
      </c>
      <c r="G213" s="38"/>
      <c r="H213" s="38"/>
      <c r="I213" s="225"/>
      <c r="J213" s="38"/>
      <c r="K213" s="38"/>
      <c r="L213" s="41"/>
      <c r="M213" s="226"/>
      <c r="N213" s="227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147</v>
      </c>
      <c r="AU213" s="19" t="s">
        <v>80</v>
      </c>
    </row>
    <row r="214" spans="1:65" s="13" customFormat="1" ht="11.25">
      <c r="B214" s="190"/>
      <c r="C214" s="191"/>
      <c r="D214" s="192" t="s">
        <v>137</v>
      </c>
      <c r="E214" s="193" t="s">
        <v>19</v>
      </c>
      <c r="F214" s="194" t="s">
        <v>283</v>
      </c>
      <c r="G214" s="191"/>
      <c r="H214" s="193" t="s">
        <v>19</v>
      </c>
      <c r="I214" s="195"/>
      <c r="J214" s="191"/>
      <c r="K214" s="191"/>
      <c r="L214" s="196"/>
      <c r="M214" s="197"/>
      <c r="N214" s="198"/>
      <c r="O214" s="198"/>
      <c r="P214" s="198"/>
      <c r="Q214" s="198"/>
      <c r="R214" s="198"/>
      <c r="S214" s="198"/>
      <c r="T214" s="199"/>
      <c r="AT214" s="200" t="s">
        <v>137</v>
      </c>
      <c r="AU214" s="200" t="s">
        <v>80</v>
      </c>
      <c r="AV214" s="13" t="s">
        <v>78</v>
      </c>
      <c r="AW214" s="13" t="s">
        <v>32</v>
      </c>
      <c r="AX214" s="13" t="s">
        <v>70</v>
      </c>
      <c r="AY214" s="200" t="s">
        <v>129</v>
      </c>
    </row>
    <row r="215" spans="1:65" s="14" customFormat="1" ht="11.25">
      <c r="B215" s="201"/>
      <c r="C215" s="202"/>
      <c r="D215" s="192" t="s">
        <v>137</v>
      </c>
      <c r="E215" s="203" t="s">
        <v>19</v>
      </c>
      <c r="F215" s="204" t="s">
        <v>277</v>
      </c>
      <c r="G215" s="202"/>
      <c r="H215" s="205">
        <v>8.4700000000000006</v>
      </c>
      <c r="I215" s="206"/>
      <c r="J215" s="202"/>
      <c r="K215" s="202"/>
      <c r="L215" s="207"/>
      <c r="M215" s="208"/>
      <c r="N215" s="209"/>
      <c r="O215" s="209"/>
      <c r="P215" s="209"/>
      <c r="Q215" s="209"/>
      <c r="R215" s="209"/>
      <c r="S215" s="209"/>
      <c r="T215" s="210"/>
      <c r="AT215" s="211" t="s">
        <v>137</v>
      </c>
      <c r="AU215" s="211" t="s">
        <v>80</v>
      </c>
      <c r="AV215" s="14" t="s">
        <v>80</v>
      </c>
      <c r="AW215" s="14" t="s">
        <v>32</v>
      </c>
      <c r="AX215" s="14" t="s">
        <v>70</v>
      </c>
      <c r="AY215" s="211" t="s">
        <v>129</v>
      </c>
    </row>
    <row r="216" spans="1:65" s="15" customFormat="1" ht="11.25">
      <c r="B216" s="212"/>
      <c r="C216" s="213"/>
      <c r="D216" s="192" t="s">
        <v>137</v>
      </c>
      <c r="E216" s="214" t="s">
        <v>19</v>
      </c>
      <c r="F216" s="215" t="s">
        <v>142</v>
      </c>
      <c r="G216" s="213"/>
      <c r="H216" s="216">
        <v>8.4700000000000006</v>
      </c>
      <c r="I216" s="217"/>
      <c r="J216" s="213"/>
      <c r="K216" s="213"/>
      <c r="L216" s="218"/>
      <c r="M216" s="219"/>
      <c r="N216" s="220"/>
      <c r="O216" s="220"/>
      <c r="P216" s="220"/>
      <c r="Q216" s="220"/>
      <c r="R216" s="220"/>
      <c r="S216" s="220"/>
      <c r="T216" s="221"/>
      <c r="AT216" s="222" t="s">
        <v>137</v>
      </c>
      <c r="AU216" s="222" t="s">
        <v>80</v>
      </c>
      <c r="AV216" s="15" t="s">
        <v>135</v>
      </c>
      <c r="AW216" s="15" t="s">
        <v>32</v>
      </c>
      <c r="AX216" s="15" t="s">
        <v>78</v>
      </c>
      <c r="AY216" s="222" t="s">
        <v>129</v>
      </c>
    </row>
    <row r="217" spans="1:65" s="2" customFormat="1" ht="33" customHeight="1">
      <c r="A217" s="36"/>
      <c r="B217" s="37"/>
      <c r="C217" s="176" t="s">
        <v>284</v>
      </c>
      <c r="D217" s="176" t="s">
        <v>131</v>
      </c>
      <c r="E217" s="177" t="s">
        <v>285</v>
      </c>
      <c r="F217" s="178" t="s">
        <v>286</v>
      </c>
      <c r="G217" s="179" t="s">
        <v>134</v>
      </c>
      <c r="H217" s="180">
        <v>1.64</v>
      </c>
      <c r="I217" s="181"/>
      <c r="J217" s="182">
        <f>ROUND(I217*H217,2)</f>
        <v>0</v>
      </c>
      <c r="K217" s="183"/>
      <c r="L217" s="41"/>
      <c r="M217" s="184" t="s">
        <v>19</v>
      </c>
      <c r="N217" s="185" t="s">
        <v>41</v>
      </c>
      <c r="O217" s="66"/>
      <c r="P217" s="186">
        <f>O217*H217</f>
        <v>0</v>
      </c>
      <c r="Q217" s="186">
        <v>2.16</v>
      </c>
      <c r="R217" s="186">
        <f>Q217*H217</f>
        <v>3.5424000000000002</v>
      </c>
      <c r="S217" s="186">
        <v>0</v>
      </c>
      <c r="T217" s="187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88" t="s">
        <v>135</v>
      </c>
      <c r="AT217" s="188" t="s">
        <v>131</v>
      </c>
      <c r="AU217" s="188" t="s">
        <v>80</v>
      </c>
      <c r="AY217" s="19" t="s">
        <v>129</v>
      </c>
      <c r="BE217" s="189">
        <f>IF(N217="základní",J217,0)</f>
        <v>0</v>
      </c>
      <c r="BF217" s="189">
        <f>IF(N217="snížená",J217,0)</f>
        <v>0</v>
      </c>
      <c r="BG217" s="189">
        <f>IF(N217="zákl. přenesená",J217,0)</f>
        <v>0</v>
      </c>
      <c r="BH217" s="189">
        <f>IF(N217="sníž. přenesená",J217,0)</f>
        <v>0</v>
      </c>
      <c r="BI217" s="189">
        <f>IF(N217="nulová",J217,0)</f>
        <v>0</v>
      </c>
      <c r="BJ217" s="19" t="s">
        <v>78</v>
      </c>
      <c r="BK217" s="189">
        <f>ROUND(I217*H217,2)</f>
        <v>0</v>
      </c>
      <c r="BL217" s="19" t="s">
        <v>135</v>
      </c>
      <c r="BM217" s="188" t="s">
        <v>287</v>
      </c>
    </row>
    <row r="218" spans="1:65" s="2" customFormat="1" ht="11.25">
      <c r="A218" s="36"/>
      <c r="B218" s="37"/>
      <c r="C218" s="38"/>
      <c r="D218" s="223" t="s">
        <v>147</v>
      </c>
      <c r="E218" s="38"/>
      <c r="F218" s="224" t="s">
        <v>288</v>
      </c>
      <c r="G218" s="38"/>
      <c r="H218" s="38"/>
      <c r="I218" s="225"/>
      <c r="J218" s="38"/>
      <c r="K218" s="38"/>
      <c r="L218" s="41"/>
      <c r="M218" s="226"/>
      <c r="N218" s="227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9" t="s">
        <v>147</v>
      </c>
      <c r="AU218" s="19" t="s">
        <v>80</v>
      </c>
    </row>
    <row r="219" spans="1:65" s="13" customFormat="1" ht="11.25">
      <c r="B219" s="190"/>
      <c r="C219" s="191"/>
      <c r="D219" s="192" t="s">
        <v>137</v>
      </c>
      <c r="E219" s="193" t="s">
        <v>19</v>
      </c>
      <c r="F219" s="194" t="s">
        <v>241</v>
      </c>
      <c r="G219" s="191"/>
      <c r="H219" s="193" t="s">
        <v>19</v>
      </c>
      <c r="I219" s="195"/>
      <c r="J219" s="191"/>
      <c r="K219" s="191"/>
      <c r="L219" s="196"/>
      <c r="M219" s="197"/>
      <c r="N219" s="198"/>
      <c r="O219" s="198"/>
      <c r="P219" s="198"/>
      <c r="Q219" s="198"/>
      <c r="R219" s="198"/>
      <c r="S219" s="198"/>
      <c r="T219" s="199"/>
      <c r="AT219" s="200" t="s">
        <v>137</v>
      </c>
      <c r="AU219" s="200" t="s">
        <v>80</v>
      </c>
      <c r="AV219" s="13" t="s">
        <v>78</v>
      </c>
      <c r="AW219" s="13" t="s">
        <v>32</v>
      </c>
      <c r="AX219" s="13" t="s">
        <v>70</v>
      </c>
      <c r="AY219" s="200" t="s">
        <v>129</v>
      </c>
    </row>
    <row r="220" spans="1:65" s="14" customFormat="1" ht="11.25">
      <c r="B220" s="201"/>
      <c r="C220" s="202"/>
      <c r="D220" s="192" t="s">
        <v>137</v>
      </c>
      <c r="E220" s="203" t="s">
        <v>19</v>
      </c>
      <c r="F220" s="204" t="s">
        <v>289</v>
      </c>
      <c r="G220" s="202"/>
      <c r="H220" s="205">
        <v>1.64</v>
      </c>
      <c r="I220" s="206"/>
      <c r="J220" s="202"/>
      <c r="K220" s="202"/>
      <c r="L220" s="207"/>
      <c r="M220" s="208"/>
      <c r="N220" s="209"/>
      <c r="O220" s="209"/>
      <c r="P220" s="209"/>
      <c r="Q220" s="209"/>
      <c r="R220" s="209"/>
      <c r="S220" s="209"/>
      <c r="T220" s="210"/>
      <c r="AT220" s="211" t="s">
        <v>137</v>
      </c>
      <c r="AU220" s="211" t="s">
        <v>80</v>
      </c>
      <c r="AV220" s="14" t="s">
        <v>80</v>
      </c>
      <c r="AW220" s="14" t="s">
        <v>32</v>
      </c>
      <c r="AX220" s="14" t="s">
        <v>70</v>
      </c>
      <c r="AY220" s="211" t="s">
        <v>129</v>
      </c>
    </row>
    <row r="221" spans="1:65" s="15" customFormat="1" ht="11.25">
      <c r="B221" s="212"/>
      <c r="C221" s="213"/>
      <c r="D221" s="192" t="s">
        <v>137</v>
      </c>
      <c r="E221" s="214" t="s">
        <v>19</v>
      </c>
      <c r="F221" s="215" t="s">
        <v>142</v>
      </c>
      <c r="G221" s="213"/>
      <c r="H221" s="216">
        <v>1.64</v>
      </c>
      <c r="I221" s="217"/>
      <c r="J221" s="213"/>
      <c r="K221" s="213"/>
      <c r="L221" s="218"/>
      <c r="M221" s="219"/>
      <c r="N221" s="220"/>
      <c r="O221" s="220"/>
      <c r="P221" s="220"/>
      <c r="Q221" s="220"/>
      <c r="R221" s="220"/>
      <c r="S221" s="220"/>
      <c r="T221" s="221"/>
      <c r="AT221" s="222" t="s">
        <v>137</v>
      </c>
      <c r="AU221" s="222" t="s">
        <v>80</v>
      </c>
      <c r="AV221" s="15" t="s">
        <v>135</v>
      </c>
      <c r="AW221" s="15" t="s">
        <v>32</v>
      </c>
      <c r="AX221" s="15" t="s">
        <v>78</v>
      </c>
      <c r="AY221" s="222" t="s">
        <v>129</v>
      </c>
    </row>
    <row r="222" spans="1:65" s="12" customFormat="1" ht="22.9" customHeight="1">
      <c r="B222" s="160"/>
      <c r="C222" s="161"/>
      <c r="D222" s="162" t="s">
        <v>69</v>
      </c>
      <c r="E222" s="174" t="s">
        <v>190</v>
      </c>
      <c r="F222" s="174" t="s">
        <v>290</v>
      </c>
      <c r="G222" s="161"/>
      <c r="H222" s="161"/>
      <c r="I222" s="164"/>
      <c r="J222" s="175">
        <f>BK222</f>
        <v>0</v>
      </c>
      <c r="K222" s="161"/>
      <c r="L222" s="166"/>
      <c r="M222" s="167"/>
      <c r="N222" s="168"/>
      <c r="O222" s="168"/>
      <c r="P222" s="169">
        <f>SUM(P223:P292)</f>
        <v>0</v>
      </c>
      <c r="Q222" s="168"/>
      <c r="R222" s="169">
        <f>SUM(R223:R292)</f>
        <v>0.41875600000000002</v>
      </c>
      <c r="S222" s="168"/>
      <c r="T222" s="170">
        <f>SUM(T223:T292)</f>
        <v>13.834775</v>
      </c>
      <c r="AR222" s="171" t="s">
        <v>78</v>
      </c>
      <c r="AT222" s="172" t="s">
        <v>69</v>
      </c>
      <c r="AU222" s="172" t="s">
        <v>78</v>
      </c>
      <c r="AY222" s="171" t="s">
        <v>129</v>
      </c>
      <c r="BK222" s="173">
        <f>SUM(BK223:BK292)</f>
        <v>0</v>
      </c>
    </row>
    <row r="223" spans="1:65" s="2" customFormat="1" ht="33" customHeight="1">
      <c r="A223" s="36"/>
      <c r="B223" s="37"/>
      <c r="C223" s="176" t="s">
        <v>291</v>
      </c>
      <c r="D223" s="176" t="s">
        <v>131</v>
      </c>
      <c r="E223" s="177" t="s">
        <v>292</v>
      </c>
      <c r="F223" s="178" t="s">
        <v>293</v>
      </c>
      <c r="G223" s="179" t="s">
        <v>294</v>
      </c>
      <c r="H223" s="180">
        <v>8</v>
      </c>
      <c r="I223" s="181"/>
      <c r="J223" s="182">
        <f>ROUND(I223*H223,2)</f>
        <v>0</v>
      </c>
      <c r="K223" s="183"/>
      <c r="L223" s="41"/>
      <c r="M223" s="184" t="s">
        <v>19</v>
      </c>
      <c r="N223" s="185" t="s">
        <v>41</v>
      </c>
      <c r="O223" s="66"/>
      <c r="P223" s="186">
        <f>O223*H223</f>
        <v>0</v>
      </c>
      <c r="Q223" s="186">
        <v>1.7000000000000001E-4</v>
      </c>
      <c r="R223" s="186">
        <f>Q223*H223</f>
        <v>1.3600000000000001E-3</v>
      </c>
      <c r="S223" s="186">
        <v>0</v>
      </c>
      <c r="T223" s="187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88" t="s">
        <v>135</v>
      </c>
      <c r="AT223" s="188" t="s">
        <v>131</v>
      </c>
      <c r="AU223" s="188" t="s">
        <v>80</v>
      </c>
      <c r="AY223" s="19" t="s">
        <v>129</v>
      </c>
      <c r="BE223" s="189">
        <f>IF(N223="základní",J223,0)</f>
        <v>0</v>
      </c>
      <c r="BF223" s="189">
        <f>IF(N223="snížená",J223,0)</f>
        <v>0</v>
      </c>
      <c r="BG223" s="189">
        <f>IF(N223="zákl. přenesená",J223,0)</f>
        <v>0</v>
      </c>
      <c r="BH223" s="189">
        <f>IF(N223="sníž. přenesená",J223,0)</f>
        <v>0</v>
      </c>
      <c r="BI223" s="189">
        <f>IF(N223="nulová",J223,0)</f>
        <v>0</v>
      </c>
      <c r="BJ223" s="19" t="s">
        <v>78</v>
      </c>
      <c r="BK223" s="189">
        <f>ROUND(I223*H223,2)</f>
        <v>0</v>
      </c>
      <c r="BL223" s="19" t="s">
        <v>135</v>
      </c>
      <c r="BM223" s="188" t="s">
        <v>295</v>
      </c>
    </row>
    <row r="224" spans="1:65" s="2" customFormat="1" ht="11.25">
      <c r="A224" s="36"/>
      <c r="B224" s="37"/>
      <c r="C224" s="38"/>
      <c r="D224" s="223" t="s">
        <v>147</v>
      </c>
      <c r="E224" s="38"/>
      <c r="F224" s="224" t="s">
        <v>296</v>
      </c>
      <c r="G224" s="38"/>
      <c r="H224" s="38"/>
      <c r="I224" s="225"/>
      <c r="J224" s="38"/>
      <c r="K224" s="38"/>
      <c r="L224" s="41"/>
      <c r="M224" s="226"/>
      <c r="N224" s="227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9" t="s">
        <v>147</v>
      </c>
      <c r="AU224" s="19" t="s">
        <v>80</v>
      </c>
    </row>
    <row r="225" spans="1:65" s="13" customFormat="1" ht="11.25">
      <c r="B225" s="190"/>
      <c r="C225" s="191"/>
      <c r="D225" s="192" t="s">
        <v>137</v>
      </c>
      <c r="E225" s="193" t="s">
        <v>19</v>
      </c>
      <c r="F225" s="194" t="s">
        <v>297</v>
      </c>
      <c r="G225" s="191"/>
      <c r="H225" s="193" t="s">
        <v>19</v>
      </c>
      <c r="I225" s="195"/>
      <c r="J225" s="191"/>
      <c r="K225" s="191"/>
      <c r="L225" s="196"/>
      <c r="M225" s="197"/>
      <c r="N225" s="198"/>
      <c r="O225" s="198"/>
      <c r="P225" s="198"/>
      <c r="Q225" s="198"/>
      <c r="R225" s="198"/>
      <c r="S225" s="198"/>
      <c r="T225" s="199"/>
      <c r="AT225" s="200" t="s">
        <v>137</v>
      </c>
      <c r="AU225" s="200" t="s">
        <v>80</v>
      </c>
      <c r="AV225" s="13" t="s">
        <v>78</v>
      </c>
      <c r="AW225" s="13" t="s">
        <v>32</v>
      </c>
      <c r="AX225" s="13" t="s">
        <v>70</v>
      </c>
      <c r="AY225" s="200" t="s">
        <v>129</v>
      </c>
    </row>
    <row r="226" spans="1:65" s="14" customFormat="1" ht="11.25">
      <c r="B226" s="201"/>
      <c r="C226" s="202"/>
      <c r="D226" s="192" t="s">
        <v>137</v>
      </c>
      <c r="E226" s="203" t="s">
        <v>19</v>
      </c>
      <c r="F226" s="204" t="s">
        <v>298</v>
      </c>
      <c r="G226" s="202"/>
      <c r="H226" s="205">
        <v>8</v>
      </c>
      <c r="I226" s="206"/>
      <c r="J226" s="202"/>
      <c r="K226" s="202"/>
      <c r="L226" s="207"/>
      <c r="M226" s="208"/>
      <c r="N226" s="209"/>
      <c r="O226" s="209"/>
      <c r="P226" s="209"/>
      <c r="Q226" s="209"/>
      <c r="R226" s="209"/>
      <c r="S226" s="209"/>
      <c r="T226" s="210"/>
      <c r="AT226" s="211" t="s">
        <v>137</v>
      </c>
      <c r="AU226" s="211" t="s">
        <v>80</v>
      </c>
      <c r="AV226" s="14" t="s">
        <v>80</v>
      </c>
      <c r="AW226" s="14" t="s">
        <v>32</v>
      </c>
      <c r="AX226" s="14" t="s">
        <v>70</v>
      </c>
      <c r="AY226" s="211" t="s">
        <v>129</v>
      </c>
    </row>
    <row r="227" spans="1:65" s="15" customFormat="1" ht="11.25">
      <c r="B227" s="212"/>
      <c r="C227" s="213"/>
      <c r="D227" s="192" t="s">
        <v>137</v>
      </c>
      <c r="E227" s="214" t="s">
        <v>19</v>
      </c>
      <c r="F227" s="215" t="s">
        <v>142</v>
      </c>
      <c r="G227" s="213"/>
      <c r="H227" s="216">
        <v>8</v>
      </c>
      <c r="I227" s="217"/>
      <c r="J227" s="213"/>
      <c r="K227" s="213"/>
      <c r="L227" s="218"/>
      <c r="M227" s="219"/>
      <c r="N227" s="220"/>
      <c r="O227" s="220"/>
      <c r="P227" s="220"/>
      <c r="Q227" s="220"/>
      <c r="R227" s="220"/>
      <c r="S227" s="220"/>
      <c r="T227" s="221"/>
      <c r="AT227" s="222" t="s">
        <v>137</v>
      </c>
      <c r="AU227" s="222" t="s">
        <v>80</v>
      </c>
      <c r="AV227" s="15" t="s">
        <v>135</v>
      </c>
      <c r="AW227" s="15" t="s">
        <v>32</v>
      </c>
      <c r="AX227" s="15" t="s">
        <v>78</v>
      </c>
      <c r="AY227" s="222" t="s">
        <v>129</v>
      </c>
    </row>
    <row r="228" spans="1:65" s="2" customFormat="1" ht="49.15" customHeight="1">
      <c r="A228" s="36"/>
      <c r="B228" s="37"/>
      <c r="C228" s="176" t="s">
        <v>299</v>
      </c>
      <c r="D228" s="176" t="s">
        <v>131</v>
      </c>
      <c r="E228" s="177" t="s">
        <v>300</v>
      </c>
      <c r="F228" s="178" t="s">
        <v>301</v>
      </c>
      <c r="G228" s="179" t="s">
        <v>145</v>
      </c>
      <c r="H228" s="180">
        <v>200</v>
      </c>
      <c r="I228" s="181"/>
      <c r="J228" s="182">
        <f>ROUND(I228*H228,2)</f>
        <v>0</v>
      </c>
      <c r="K228" s="183"/>
      <c r="L228" s="41"/>
      <c r="M228" s="184" t="s">
        <v>19</v>
      </c>
      <c r="N228" s="185" t="s">
        <v>41</v>
      </c>
      <c r="O228" s="66"/>
      <c r="P228" s="186">
        <f>O228*H228</f>
        <v>0</v>
      </c>
      <c r="Q228" s="186">
        <v>3.0000000000000001E-5</v>
      </c>
      <c r="R228" s="186">
        <f>Q228*H228</f>
        <v>6.0000000000000001E-3</v>
      </c>
      <c r="S228" s="186">
        <v>0</v>
      </c>
      <c r="T228" s="187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88" t="s">
        <v>135</v>
      </c>
      <c r="AT228" s="188" t="s">
        <v>131</v>
      </c>
      <c r="AU228" s="188" t="s">
        <v>80</v>
      </c>
      <c r="AY228" s="19" t="s">
        <v>129</v>
      </c>
      <c r="BE228" s="189">
        <f>IF(N228="základní",J228,0)</f>
        <v>0</v>
      </c>
      <c r="BF228" s="189">
        <f>IF(N228="snížená",J228,0)</f>
        <v>0</v>
      </c>
      <c r="BG228" s="189">
        <f>IF(N228="zákl. přenesená",J228,0)</f>
        <v>0</v>
      </c>
      <c r="BH228" s="189">
        <f>IF(N228="sníž. přenesená",J228,0)</f>
        <v>0</v>
      </c>
      <c r="BI228" s="189">
        <f>IF(N228="nulová",J228,0)</f>
        <v>0</v>
      </c>
      <c r="BJ228" s="19" t="s">
        <v>78</v>
      </c>
      <c r="BK228" s="189">
        <f>ROUND(I228*H228,2)</f>
        <v>0</v>
      </c>
      <c r="BL228" s="19" t="s">
        <v>135</v>
      </c>
      <c r="BM228" s="188" t="s">
        <v>302</v>
      </c>
    </row>
    <row r="229" spans="1:65" s="2" customFormat="1" ht="11.25">
      <c r="A229" s="36"/>
      <c r="B229" s="37"/>
      <c r="C229" s="38"/>
      <c r="D229" s="223" t="s">
        <v>147</v>
      </c>
      <c r="E229" s="38"/>
      <c r="F229" s="224" t="s">
        <v>303</v>
      </c>
      <c r="G229" s="38"/>
      <c r="H229" s="38"/>
      <c r="I229" s="225"/>
      <c r="J229" s="38"/>
      <c r="K229" s="38"/>
      <c r="L229" s="41"/>
      <c r="M229" s="226"/>
      <c r="N229" s="227"/>
      <c r="O229" s="66"/>
      <c r="P229" s="66"/>
      <c r="Q229" s="66"/>
      <c r="R229" s="66"/>
      <c r="S229" s="66"/>
      <c r="T229" s="67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9" t="s">
        <v>147</v>
      </c>
      <c r="AU229" s="19" t="s">
        <v>80</v>
      </c>
    </row>
    <row r="230" spans="1:65" s="14" customFormat="1" ht="11.25">
      <c r="B230" s="201"/>
      <c r="C230" s="202"/>
      <c r="D230" s="192" t="s">
        <v>137</v>
      </c>
      <c r="E230" s="203" t="s">
        <v>19</v>
      </c>
      <c r="F230" s="204" t="s">
        <v>304</v>
      </c>
      <c r="G230" s="202"/>
      <c r="H230" s="205">
        <v>200</v>
      </c>
      <c r="I230" s="206"/>
      <c r="J230" s="202"/>
      <c r="K230" s="202"/>
      <c r="L230" s="207"/>
      <c r="M230" s="208"/>
      <c r="N230" s="209"/>
      <c r="O230" s="209"/>
      <c r="P230" s="209"/>
      <c r="Q230" s="209"/>
      <c r="R230" s="209"/>
      <c r="S230" s="209"/>
      <c r="T230" s="210"/>
      <c r="AT230" s="211" t="s">
        <v>137</v>
      </c>
      <c r="AU230" s="211" t="s">
        <v>80</v>
      </c>
      <c r="AV230" s="14" t="s">
        <v>80</v>
      </c>
      <c r="AW230" s="14" t="s">
        <v>32</v>
      </c>
      <c r="AX230" s="14" t="s">
        <v>70</v>
      </c>
      <c r="AY230" s="211" t="s">
        <v>129</v>
      </c>
    </row>
    <row r="231" spans="1:65" s="15" customFormat="1" ht="11.25">
      <c r="B231" s="212"/>
      <c r="C231" s="213"/>
      <c r="D231" s="192" t="s">
        <v>137</v>
      </c>
      <c r="E231" s="214" t="s">
        <v>19</v>
      </c>
      <c r="F231" s="215" t="s">
        <v>142</v>
      </c>
      <c r="G231" s="213"/>
      <c r="H231" s="216">
        <v>200</v>
      </c>
      <c r="I231" s="217"/>
      <c r="J231" s="213"/>
      <c r="K231" s="213"/>
      <c r="L231" s="218"/>
      <c r="M231" s="219"/>
      <c r="N231" s="220"/>
      <c r="O231" s="220"/>
      <c r="P231" s="220"/>
      <c r="Q231" s="220"/>
      <c r="R231" s="220"/>
      <c r="S231" s="220"/>
      <c r="T231" s="221"/>
      <c r="AT231" s="222" t="s">
        <v>137</v>
      </c>
      <c r="AU231" s="222" t="s">
        <v>80</v>
      </c>
      <c r="AV231" s="15" t="s">
        <v>135</v>
      </c>
      <c r="AW231" s="15" t="s">
        <v>32</v>
      </c>
      <c r="AX231" s="15" t="s">
        <v>78</v>
      </c>
      <c r="AY231" s="222" t="s">
        <v>129</v>
      </c>
    </row>
    <row r="232" spans="1:65" s="2" customFormat="1" ht="44.25" customHeight="1">
      <c r="A232" s="36"/>
      <c r="B232" s="37"/>
      <c r="C232" s="176" t="s">
        <v>305</v>
      </c>
      <c r="D232" s="176" t="s">
        <v>131</v>
      </c>
      <c r="E232" s="177" t="s">
        <v>306</v>
      </c>
      <c r="F232" s="178" t="s">
        <v>307</v>
      </c>
      <c r="G232" s="179" t="s">
        <v>145</v>
      </c>
      <c r="H232" s="180">
        <v>1.6</v>
      </c>
      <c r="I232" s="181"/>
      <c r="J232" s="182">
        <f>ROUND(I232*H232,2)</f>
        <v>0</v>
      </c>
      <c r="K232" s="183"/>
      <c r="L232" s="41"/>
      <c r="M232" s="184" t="s">
        <v>19</v>
      </c>
      <c r="N232" s="185" t="s">
        <v>41</v>
      </c>
      <c r="O232" s="66"/>
      <c r="P232" s="186">
        <f>O232*H232</f>
        <v>0</v>
      </c>
      <c r="Q232" s="186">
        <v>6.3000000000000003E-4</v>
      </c>
      <c r="R232" s="186">
        <f>Q232*H232</f>
        <v>1.008E-3</v>
      </c>
      <c r="S232" s="186">
        <v>0</v>
      </c>
      <c r="T232" s="187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88" t="s">
        <v>135</v>
      </c>
      <c r="AT232" s="188" t="s">
        <v>131</v>
      </c>
      <c r="AU232" s="188" t="s">
        <v>80</v>
      </c>
      <c r="AY232" s="19" t="s">
        <v>129</v>
      </c>
      <c r="BE232" s="189">
        <f>IF(N232="základní",J232,0)</f>
        <v>0</v>
      </c>
      <c r="BF232" s="189">
        <f>IF(N232="snížená",J232,0)</f>
        <v>0</v>
      </c>
      <c r="BG232" s="189">
        <f>IF(N232="zákl. přenesená",J232,0)</f>
        <v>0</v>
      </c>
      <c r="BH232" s="189">
        <f>IF(N232="sníž. přenesená",J232,0)</f>
        <v>0</v>
      </c>
      <c r="BI232" s="189">
        <f>IF(N232="nulová",J232,0)</f>
        <v>0</v>
      </c>
      <c r="BJ232" s="19" t="s">
        <v>78</v>
      </c>
      <c r="BK232" s="189">
        <f>ROUND(I232*H232,2)</f>
        <v>0</v>
      </c>
      <c r="BL232" s="19" t="s">
        <v>135</v>
      </c>
      <c r="BM232" s="188" t="s">
        <v>308</v>
      </c>
    </row>
    <row r="233" spans="1:65" s="2" customFormat="1" ht="11.25">
      <c r="A233" s="36"/>
      <c r="B233" s="37"/>
      <c r="C233" s="38"/>
      <c r="D233" s="223" t="s">
        <v>147</v>
      </c>
      <c r="E233" s="38"/>
      <c r="F233" s="224" t="s">
        <v>309</v>
      </c>
      <c r="G233" s="38"/>
      <c r="H233" s="38"/>
      <c r="I233" s="225"/>
      <c r="J233" s="38"/>
      <c r="K233" s="38"/>
      <c r="L233" s="41"/>
      <c r="M233" s="226"/>
      <c r="N233" s="227"/>
      <c r="O233" s="66"/>
      <c r="P233" s="66"/>
      <c r="Q233" s="66"/>
      <c r="R233" s="66"/>
      <c r="S233" s="66"/>
      <c r="T233" s="67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9" t="s">
        <v>147</v>
      </c>
      <c r="AU233" s="19" t="s">
        <v>80</v>
      </c>
    </row>
    <row r="234" spans="1:65" s="13" customFormat="1" ht="11.25">
      <c r="B234" s="190"/>
      <c r="C234" s="191"/>
      <c r="D234" s="192" t="s">
        <v>137</v>
      </c>
      <c r="E234" s="193" t="s">
        <v>19</v>
      </c>
      <c r="F234" s="194" t="s">
        <v>297</v>
      </c>
      <c r="G234" s="191"/>
      <c r="H234" s="193" t="s">
        <v>19</v>
      </c>
      <c r="I234" s="195"/>
      <c r="J234" s="191"/>
      <c r="K234" s="191"/>
      <c r="L234" s="196"/>
      <c r="M234" s="197"/>
      <c r="N234" s="198"/>
      <c r="O234" s="198"/>
      <c r="P234" s="198"/>
      <c r="Q234" s="198"/>
      <c r="R234" s="198"/>
      <c r="S234" s="198"/>
      <c r="T234" s="199"/>
      <c r="AT234" s="200" t="s">
        <v>137</v>
      </c>
      <c r="AU234" s="200" t="s">
        <v>80</v>
      </c>
      <c r="AV234" s="13" t="s">
        <v>78</v>
      </c>
      <c r="AW234" s="13" t="s">
        <v>32</v>
      </c>
      <c r="AX234" s="13" t="s">
        <v>70</v>
      </c>
      <c r="AY234" s="200" t="s">
        <v>129</v>
      </c>
    </row>
    <row r="235" spans="1:65" s="14" customFormat="1" ht="11.25">
      <c r="B235" s="201"/>
      <c r="C235" s="202"/>
      <c r="D235" s="192" t="s">
        <v>137</v>
      </c>
      <c r="E235" s="203" t="s">
        <v>19</v>
      </c>
      <c r="F235" s="204" t="s">
        <v>310</v>
      </c>
      <c r="G235" s="202"/>
      <c r="H235" s="205">
        <v>1.6</v>
      </c>
      <c r="I235" s="206"/>
      <c r="J235" s="202"/>
      <c r="K235" s="202"/>
      <c r="L235" s="207"/>
      <c r="M235" s="208"/>
      <c r="N235" s="209"/>
      <c r="O235" s="209"/>
      <c r="P235" s="209"/>
      <c r="Q235" s="209"/>
      <c r="R235" s="209"/>
      <c r="S235" s="209"/>
      <c r="T235" s="210"/>
      <c r="AT235" s="211" t="s">
        <v>137</v>
      </c>
      <c r="AU235" s="211" t="s">
        <v>80</v>
      </c>
      <c r="AV235" s="14" t="s">
        <v>80</v>
      </c>
      <c r="AW235" s="14" t="s">
        <v>32</v>
      </c>
      <c r="AX235" s="14" t="s">
        <v>70</v>
      </c>
      <c r="AY235" s="211" t="s">
        <v>129</v>
      </c>
    </row>
    <row r="236" spans="1:65" s="15" customFormat="1" ht="11.25">
      <c r="B236" s="212"/>
      <c r="C236" s="213"/>
      <c r="D236" s="192" t="s">
        <v>137</v>
      </c>
      <c r="E236" s="214" t="s">
        <v>19</v>
      </c>
      <c r="F236" s="215" t="s">
        <v>142</v>
      </c>
      <c r="G236" s="213"/>
      <c r="H236" s="216">
        <v>1.6</v>
      </c>
      <c r="I236" s="217"/>
      <c r="J236" s="213"/>
      <c r="K236" s="213"/>
      <c r="L236" s="218"/>
      <c r="M236" s="219"/>
      <c r="N236" s="220"/>
      <c r="O236" s="220"/>
      <c r="P236" s="220"/>
      <c r="Q236" s="220"/>
      <c r="R236" s="220"/>
      <c r="S236" s="220"/>
      <c r="T236" s="221"/>
      <c r="AT236" s="222" t="s">
        <v>137</v>
      </c>
      <c r="AU236" s="222" t="s">
        <v>80</v>
      </c>
      <c r="AV236" s="15" t="s">
        <v>135</v>
      </c>
      <c r="AW236" s="15" t="s">
        <v>32</v>
      </c>
      <c r="AX236" s="15" t="s">
        <v>78</v>
      </c>
      <c r="AY236" s="222" t="s">
        <v>129</v>
      </c>
    </row>
    <row r="237" spans="1:65" s="2" customFormat="1" ht="24.2" customHeight="1">
      <c r="A237" s="36"/>
      <c r="B237" s="37"/>
      <c r="C237" s="176" t="s">
        <v>311</v>
      </c>
      <c r="D237" s="176" t="s">
        <v>131</v>
      </c>
      <c r="E237" s="177" t="s">
        <v>312</v>
      </c>
      <c r="F237" s="178" t="s">
        <v>313</v>
      </c>
      <c r="G237" s="179" t="s">
        <v>134</v>
      </c>
      <c r="H237" s="180">
        <v>2.4</v>
      </c>
      <c r="I237" s="181"/>
      <c r="J237" s="182">
        <f>ROUND(I237*H237,2)</f>
        <v>0</v>
      </c>
      <c r="K237" s="183"/>
      <c r="L237" s="41"/>
      <c r="M237" s="184" t="s">
        <v>19</v>
      </c>
      <c r="N237" s="185" t="s">
        <v>41</v>
      </c>
      <c r="O237" s="66"/>
      <c r="P237" s="186">
        <f>O237*H237</f>
        <v>0</v>
      </c>
      <c r="Q237" s="186">
        <v>0</v>
      </c>
      <c r="R237" s="186">
        <f>Q237*H237</f>
        <v>0</v>
      </c>
      <c r="S237" s="186">
        <v>2.4</v>
      </c>
      <c r="T237" s="187">
        <f>S237*H237</f>
        <v>5.76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88" t="s">
        <v>135</v>
      </c>
      <c r="AT237" s="188" t="s">
        <v>131</v>
      </c>
      <c r="AU237" s="188" t="s">
        <v>80</v>
      </c>
      <c r="AY237" s="19" t="s">
        <v>129</v>
      </c>
      <c r="BE237" s="189">
        <f>IF(N237="základní",J237,0)</f>
        <v>0</v>
      </c>
      <c r="BF237" s="189">
        <f>IF(N237="snížená",J237,0)</f>
        <v>0</v>
      </c>
      <c r="BG237" s="189">
        <f>IF(N237="zákl. přenesená",J237,0)</f>
        <v>0</v>
      </c>
      <c r="BH237" s="189">
        <f>IF(N237="sníž. přenesená",J237,0)</f>
        <v>0</v>
      </c>
      <c r="BI237" s="189">
        <f>IF(N237="nulová",J237,0)</f>
        <v>0</v>
      </c>
      <c r="BJ237" s="19" t="s">
        <v>78</v>
      </c>
      <c r="BK237" s="189">
        <f>ROUND(I237*H237,2)</f>
        <v>0</v>
      </c>
      <c r="BL237" s="19" t="s">
        <v>135</v>
      </c>
      <c r="BM237" s="188" t="s">
        <v>314</v>
      </c>
    </row>
    <row r="238" spans="1:65" s="2" customFormat="1" ht="11.25">
      <c r="A238" s="36"/>
      <c r="B238" s="37"/>
      <c r="C238" s="38"/>
      <c r="D238" s="223" t="s">
        <v>147</v>
      </c>
      <c r="E238" s="38"/>
      <c r="F238" s="224" t="s">
        <v>315</v>
      </c>
      <c r="G238" s="38"/>
      <c r="H238" s="38"/>
      <c r="I238" s="225"/>
      <c r="J238" s="38"/>
      <c r="K238" s="38"/>
      <c r="L238" s="41"/>
      <c r="M238" s="226"/>
      <c r="N238" s="227"/>
      <c r="O238" s="66"/>
      <c r="P238" s="66"/>
      <c r="Q238" s="66"/>
      <c r="R238" s="66"/>
      <c r="S238" s="66"/>
      <c r="T238" s="67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9" t="s">
        <v>147</v>
      </c>
      <c r="AU238" s="19" t="s">
        <v>80</v>
      </c>
    </row>
    <row r="239" spans="1:65" s="13" customFormat="1" ht="11.25">
      <c r="B239" s="190"/>
      <c r="C239" s="191"/>
      <c r="D239" s="192" t="s">
        <v>137</v>
      </c>
      <c r="E239" s="193" t="s">
        <v>19</v>
      </c>
      <c r="F239" s="194" t="s">
        <v>316</v>
      </c>
      <c r="G239" s="191"/>
      <c r="H239" s="193" t="s">
        <v>19</v>
      </c>
      <c r="I239" s="195"/>
      <c r="J239" s="191"/>
      <c r="K239" s="191"/>
      <c r="L239" s="196"/>
      <c r="M239" s="197"/>
      <c r="N239" s="198"/>
      <c r="O239" s="198"/>
      <c r="P239" s="198"/>
      <c r="Q239" s="198"/>
      <c r="R239" s="198"/>
      <c r="S239" s="198"/>
      <c r="T239" s="199"/>
      <c r="AT239" s="200" t="s">
        <v>137</v>
      </c>
      <c r="AU239" s="200" t="s">
        <v>80</v>
      </c>
      <c r="AV239" s="13" t="s">
        <v>78</v>
      </c>
      <c r="AW239" s="13" t="s">
        <v>32</v>
      </c>
      <c r="AX239" s="13" t="s">
        <v>70</v>
      </c>
      <c r="AY239" s="200" t="s">
        <v>129</v>
      </c>
    </row>
    <row r="240" spans="1:65" s="14" customFormat="1" ht="11.25">
      <c r="B240" s="201"/>
      <c r="C240" s="202"/>
      <c r="D240" s="192" t="s">
        <v>137</v>
      </c>
      <c r="E240" s="203" t="s">
        <v>19</v>
      </c>
      <c r="F240" s="204" t="s">
        <v>317</v>
      </c>
      <c r="G240" s="202"/>
      <c r="H240" s="205">
        <v>2.4</v>
      </c>
      <c r="I240" s="206"/>
      <c r="J240" s="202"/>
      <c r="K240" s="202"/>
      <c r="L240" s="207"/>
      <c r="M240" s="208"/>
      <c r="N240" s="209"/>
      <c r="O240" s="209"/>
      <c r="P240" s="209"/>
      <c r="Q240" s="209"/>
      <c r="R240" s="209"/>
      <c r="S240" s="209"/>
      <c r="T240" s="210"/>
      <c r="AT240" s="211" t="s">
        <v>137</v>
      </c>
      <c r="AU240" s="211" t="s">
        <v>80</v>
      </c>
      <c r="AV240" s="14" t="s">
        <v>80</v>
      </c>
      <c r="AW240" s="14" t="s">
        <v>32</v>
      </c>
      <c r="AX240" s="14" t="s">
        <v>70</v>
      </c>
      <c r="AY240" s="211" t="s">
        <v>129</v>
      </c>
    </row>
    <row r="241" spans="1:65" s="15" customFormat="1" ht="11.25">
      <c r="B241" s="212"/>
      <c r="C241" s="213"/>
      <c r="D241" s="192" t="s">
        <v>137</v>
      </c>
      <c r="E241" s="214" t="s">
        <v>19</v>
      </c>
      <c r="F241" s="215" t="s">
        <v>142</v>
      </c>
      <c r="G241" s="213"/>
      <c r="H241" s="216">
        <v>2.4</v>
      </c>
      <c r="I241" s="217"/>
      <c r="J241" s="213"/>
      <c r="K241" s="213"/>
      <c r="L241" s="218"/>
      <c r="M241" s="219"/>
      <c r="N241" s="220"/>
      <c r="O241" s="220"/>
      <c r="P241" s="220"/>
      <c r="Q241" s="220"/>
      <c r="R241" s="220"/>
      <c r="S241" s="220"/>
      <c r="T241" s="221"/>
      <c r="AT241" s="222" t="s">
        <v>137</v>
      </c>
      <c r="AU241" s="222" t="s">
        <v>80</v>
      </c>
      <c r="AV241" s="15" t="s">
        <v>135</v>
      </c>
      <c r="AW241" s="15" t="s">
        <v>32</v>
      </c>
      <c r="AX241" s="15" t="s">
        <v>78</v>
      </c>
      <c r="AY241" s="222" t="s">
        <v>129</v>
      </c>
    </row>
    <row r="242" spans="1:65" s="2" customFormat="1" ht="24.2" customHeight="1">
      <c r="A242" s="36"/>
      <c r="B242" s="37"/>
      <c r="C242" s="176" t="s">
        <v>318</v>
      </c>
      <c r="D242" s="176" t="s">
        <v>131</v>
      </c>
      <c r="E242" s="177" t="s">
        <v>319</v>
      </c>
      <c r="F242" s="178" t="s">
        <v>320</v>
      </c>
      <c r="G242" s="179" t="s">
        <v>321</v>
      </c>
      <c r="H242" s="180">
        <v>4</v>
      </c>
      <c r="I242" s="181"/>
      <c r="J242" s="182">
        <f>ROUND(I242*H242,2)</f>
        <v>0</v>
      </c>
      <c r="K242" s="183"/>
      <c r="L242" s="41"/>
      <c r="M242" s="184" t="s">
        <v>19</v>
      </c>
      <c r="N242" s="185" t="s">
        <v>41</v>
      </c>
      <c r="O242" s="66"/>
      <c r="P242" s="186">
        <f>O242*H242</f>
        <v>0</v>
      </c>
      <c r="Q242" s="186">
        <v>0</v>
      </c>
      <c r="R242" s="186">
        <f>Q242*H242</f>
        <v>0</v>
      </c>
      <c r="S242" s="186">
        <v>0.48</v>
      </c>
      <c r="T242" s="187">
        <f>S242*H242</f>
        <v>1.92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88" t="s">
        <v>135</v>
      </c>
      <c r="AT242" s="188" t="s">
        <v>131</v>
      </c>
      <c r="AU242" s="188" t="s">
        <v>80</v>
      </c>
      <c r="AY242" s="19" t="s">
        <v>129</v>
      </c>
      <c r="BE242" s="189">
        <f>IF(N242="základní",J242,0)</f>
        <v>0</v>
      </c>
      <c r="BF242" s="189">
        <f>IF(N242="snížená",J242,0)</f>
        <v>0</v>
      </c>
      <c r="BG242" s="189">
        <f>IF(N242="zákl. přenesená",J242,0)</f>
        <v>0</v>
      </c>
      <c r="BH242" s="189">
        <f>IF(N242="sníž. přenesená",J242,0)</f>
        <v>0</v>
      </c>
      <c r="BI242" s="189">
        <f>IF(N242="nulová",J242,0)</f>
        <v>0</v>
      </c>
      <c r="BJ242" s="19" t="s">
        <v>78</v>
      </c>
      <c r="BK242" s="189">
        <f>ROUND(I242*H242,2)</f>
        <v>0</v>
      </c>
      <c r="BL242" s="19" t="s">
        <v>135</v>
      </c>
      <c r="BM242" s="188" t="s">
        <v>322</v>
      </c>
    </row>
    <row r="243" spans="1:65" s="2" customFormat="1" ht="11.25">
      <c r="A243" s="36"/>
      <c r="B243" s="37"/>
      <c r="C243" s="38"/>
      <c r="D243" s="223" t="s">
        <v>147</v>
      </c>
      <c r="E243" s="38"/>
      <c r="F243" s="224" t="s">
        <v>323</v>
      </c>
      <c r="G243" s="38"/>
      <c r="H243" s="38"/>
      <c r="I243" s="225"/>
      <c r="J243" s="38"/>
      <c r="K243" s="38"/>
      <c r="L243" s="41"/>
      <c r="M243" s="226"/>
      <c r="N243" s="227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9" t="s">
        <v>147</v>
      </c>
      <c r="AU243" s="19" t="s">
        <v>80</v>
      </c>
    </row>
    <row r="244" spans="1:65" s="13" customFormat="1" ht="11.25">
      <c r="B244" s="190"/>
      <c r="C244" s="191"/>
      <c r="D244" s="192" t="s">
        <v>137</v>
      </c>
      <c r="E244" s="193" t="s">
        <v>19</v>
      </c>
      <c r="F244" s="194" t="s">
        <v>324</v>
      </c>
      <c r="G244" s="191"/>
      <c r="H244" s="193" t="s">
        <v>19</v>
      </c>
      <c r="I244" s="195"/>
      <c r="J244" s="191"/>
      <c r="K244" s="191"/>
      <c r="L244" s="196"/>
      <c r="M244" s="197"/>
      <c r="N244" s="198"/>
      <c r="O244" s="198"/>
      <c r="P244" s="198"/>
      <c r="Q244" s="198"/>
      <c r="R244" s="198"/>
      <c r="S244" s="198"/>
      <c r="T244" s="199"/>
      <c r="AT244" s="200" t="s">
        <v>137</v>
      </c>
      <c r="AU244" s="200" t="s">
        <v>80</v>
      </c>
      <c r="AV244" s="13" t="s">
        <v>78</v>
      </c>
      <c r="AW244" s="13" t="s">
        <v>32</v>
      </c>
      <c r="AX244" s="13" t="s">
        <v>70</v>
      </c>
      <c r="AY244" s="200" t="s">
        <v>129</v>
      </c>
    </row>
    <row r="245" spans="1:65" s="13" customFormat="1" ht="11.25">
      <c r="B245" s="190"/>
      <c r="C245" s="191"/>
      <c r="D245" s="192" t="s">
        <v>137</v>
      </c>
      <c r="E245" s="193" t="s">
        <v>19</v>
      </c>
      <c r="F245" s="194" t="s">
        <v>325</v>
      </c>
      <c r="G245" s="191"/>
      <c r="H245" s="193" t="s">
        <v>19</v>
      </c>
      <c r="I245" s="195"/>
      <c r="J245" s="191"/>
      <c r="K245" s="191"/>
      <c r="L245" s="196"/>
      <c r="M245" s="197"/>
      <c r="N245" s="198"/>
      <c r="O245" s="198"/>
      <c r="P245" s="198"/>
      <c r="Q245" s="198"/>
      <c r="R245" s="198"/>
      <c r="S245" s="198"/>
      <c r="T245" s="199"/>
      <c r="AT245" s="200" t="s">
        <v>137</v>
      </c>
      <c r="AU245" s="200" t="s">
        <v>80</v>
      </c>
      <c r="AV245" s="13" t="s">
        <v>78</v>
      </c>
      <c r="AW245" s="13" t="s">
        <v>32</v>
      </c>
      <c r="AX245" s="13" t="s">
        <v>70</v>
      </c>
      <c r="AY245" s="200" t="s">
        <v>129</v>
      </c>
    </row>
    <row r="246" spans="1:65" s="14" customFormat="1" ht="11.25">
      <c r="B246" s="201"/>
      <c r="C246" s="202"/>
      <c r="D246" s="192" t="s">
        <v>137</v>
      </c>
      <c r="E246" s="203" t="s">
        <v>19</v>
      </c>
      <c r="F246" s="204" t="s">
        <v>326</v>
      </c>
      <c r="G246" s="202"/>
      <c r="H246" s="205">
        <v>4</v>
      </c>
      <c r="I246" s="206"/>
      <c r="J246" s="202"/>
      <c r="K246" s="202"/>
      <c r="L246" s="207"/>
      <c r="M246" s="208"/>
      <c r="N246" s="209"/>
      <c r="O246" s="209"/>
      <c r="P246" s="209"/>
      <c r="Q246" s="209"/>
      <c r="R246" s="209"/>
      <c r="S246" s="209"/>
      <c r="T246" s="210"/>
      <c r="AT246" s="211" t="s">
        <v>137</v>
      </c>
      <c r="AU246" s="211" t="s">
        <v>80</v>
      </c>
      <c r="AV246" s="14" t="s">
        <v>80</v>
      </c>
      <c r="AW246" s="14" t="s">
        <v>32</v>
      </c>
      <c r="AX246" s="14" t="s">
        <v>70</v>
      </c>
      <c r="AY246" s="211" t="s">
        <v>129</v>
      </c>
    </row>
    <row r="247" spans="1:65" s="15" customFormat="1" ht="11.25">
      <c r="B247" s="212"/>
      <c r="C247" s="213"/>
      <c r="D247" s="192" t="s">
        <v>137</v>
      </c>
      <c r="E247" s="214" t="s">
        <v>19</v>
      </c>
      <c r="F247" s="215" t="s">
        <v>142</v>
      </c>
      <c r="G247" s="213"/>
      <c r="H247" s="216">
        <v>4</v>
      </c>
      <c r="I247" s="217"/>
      <c r="J247" s="213"/>
      <c r="K247" s="213"/>
      <c r="L247" s="218"/>
      <c r="M247" s="219"/>
      <c r="N247" s="220"/>
      <c r="O247" s="220"/>
      <c r="P247" s="220"/>
      <c r="Q247" s="220"/>
      <c r="R247" s="220"/>
      <c r="S247" s="220"/>
      <c r="T247" s="221"/>
      <c r="AT247" s="222" t="s">
        <v>137</v>
      </c>
      <c r="AU247" s="222" t="s">
        <v>80</v>
      </c>
      <c r="AV247" s="15" t="s">
        <v>135</v>
      </c>
      <c r="AW247" s="15" t="s">
        <v>32</v>
      </c>
      <c r="AX247" s="15" t="s">
        <v>78</v>
      </c>
      <c r="AY247" s="222" t="s">
        <v>129</v>
      </c>
    </row>
    <row r="248" spans="1:65" s="2" customFormat="1" ht="24.2" customHeight="1">
      <c r="A248" s="36"/>
      <c r="B248" s="37"/>
      <c r="C248" s="176" t="s">
        <v>327</v>
      </c>
      <c r="D248" s="176" t="s">
        <v>131</v>
      </c>
      <c r="E248" s="177" t="s">
        <v>328</v>
      </c>
      <c r="F248" s="178" t="s">
        <v>329</v>
      </c>
      <c r="G248" s="179" t="s">
        <v>134</v>
      </c>
      <c r="H248" s="180">
        <v>2.46</v>
      </c>
      <c r="I248" s="181"/>
      <c r="J248" s="182">
        <f>ROUND(I248*H248,2)</f>
        <v>0</v>
      </c>
      <c r="K248" s="183"/>
      <c r="L248" s="41"/>
      <c r="M248" s="184" t="s">
        <v>19</v>
      </c>
      <c r="N248" s="185" t="s">
        <v>41</v>
      </c>
      <c r="O248" s="66"/>
      <c r="P248" s="186">
        <f>O248*H248</f>
        <v>0</v>
      </c>
      <c r="Q248" s="186">
        <v>0</v>
      </c>
      <c r="R248" s="186">
        <f>Q248*H248</f>
        <v>0</v>
      </c>
      <c r="S248" s="186">
        <v>2.2000000000000002</v>
      </c>
      <c r="T248" s="187">
        <f>S248*H248</f>
        <v>5.4119999999999999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88" t="s">
        <v>135</v>
      </c>
      <c r="AT248" s="188" t="s">
        <v>131</v>
      </c>
      <c r="AU248" s="188" t="s">
        <v>80</v>
      </c>
      <c r="AY248" s="19" t="s">
        <v>129</v>
      </c>
      <c r="BE248" s="189">
        <f>IF(N248="základní",J248,0)</f>
        <v>0</v>
      </c>
      <c r="BF248" s="189">
        <f>IF(N248="snížená",J248,0)</f>
        <v>0</v>
      </c>
      <c r="BG248" s="189">
        <f>IF(N248="zákl. přenesená",J248,0)</f>
        <v>0</v>
      </c>
      <c r="BH248" s="189">
        <f>IF(N248="sníž. přenesená",J248,0)</f>
        <v>0</v>
      </c>
      <c r="BI248" s="189">
        <f>IF(N248="nulová",J248,0)</f>
        <v>0</v>
      </c>
      <c r="BJ248" s="19" t="s">
        <v>78</v>
      </c>
      <c r="BK248" s="189">
        <f>ROUND(I248*H248,2)</f>
        <v>0</v>
      </c>
      <c r="BL248" s="19" t="s">
        <v>135</v>
      </c>
      <c r="BM248" s="188" t="s">
        <v>330</v>
      </c>
    </row>
    <row r="249" spans="1:65" s="2" customFormat="1" ht="11.25">
      <c r="A249" s="36"/>
      <c r="B249" s="37"/>
      <c r="C249" s="38"/>
      <c r="D249" s="223" t="s">
        <v>147</v>
      </c>
      <c r="E249" s="38"/>
      <c r="F249" s="224" t="s">
        <v>331</v>
      </c>
      <c r="G249" s="38"/>
      <c r="H249" s="38"/>
      <c r="I249" s="225"/>
      <c r="J249" s="38"/>
      <c r="K249" s="38"/>
      <c r="L249" s="41"/>
      <c r="M249" s="226"/>
      <c r="N249" s="227"/>
      <c r="O249" s="66"/>
      <c r="P249" s="66"/>
      <c r="Q249" s="66"/>
      <c r="R249" s="66"/>
      <c r="S249" s="66"/>
      <c r="T249" s="67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9" t="s">
        <v>147</v>
      </c>
      <c r="AU249" s="19" t="s">
        <v>80</v>
      </c>
    </row>
    <row r="250" spans="1:65" s="13" customFormat="1" ht="11.25">
      <c r="B250" s="190"/>
      <c r="C250" s="191"/>
      <c r="D250" s="192" t="s">
        <v>137</v>
      </c>
      <c r="E250" s="193" t="s">
        <v>19</v>
      </c>
      <c r="F250" s="194" t="s">
        <v>332</v>
      </c>
      <c r="G250" s="191"/>
      <c r="H250" s="193" t="s">
        <v>19</v>
      </c>
      <c r="I250" s="195"/>
      <c r="J250" s="191"/>
      <c r="K250" s="191"/>
      <c r="L250" s="196"/>
      <c r="M250" s="197"/>
      <c r="N250" s="198"/>
      <c r="O250" s="198"/>
      <c r="P250" s="198"/>
      <c r="Q250" s="198"/>
      <c r="R250" s="198"/>
      <c r="S250" s="198"/>
      <c r="T250" s="199"/>
      <c r="AT250" s="200" t="s">
        <v>137</v>
      </c>
      <c r="AU250" s="200" t="s">
        <v>80</v>
      </c>
      <c r="AV250" s="13" t="s">
        <v>78</v>
      </c>
      <c r="AW250" s="13" t="s">
        <v>32</v>
      </c>
      <c r="AX250" s="13" t="s">
        <v>70</v>
      </c>
      <c r="AY250" s="200" t="s">
        <v>129</v>
      </c>
    </row>
    <row r="251" spans="1:65" s="14" customFormat="1" ht="11.25">
      <c r="B251" s="201"/>
      <c r="C251" s="202"/>
      <c r="D251" s="192" t="s">
        <v>137</v>
      </c>
      <c r="E251" s="203" t="s">
        <v>19</v>
      </c>
      <c r="F251" s="204" t="s">
        <v>333</v>
      </c>
      <c r="G251" s="202"/>
      <c r="H251" s="205">
        <v>2.46</v>
      </c>
      <c r="I251" s="206"/>
      <c r="J251" s="202"/>
      <c r="K251" s="202"/>
      <c r="L251" s="207"/>
      <c r="M251" s="208"/>
      <c r="N251" s="209"/>
      <c r="O251" s="209"/>
      <c r="P251" s="209"/>
      <c r="Q251" s="209"/>
      <c r="R251" s="209"/>
      <c r="S251" s="209"/>
      <c r="T251" s="210"/>
      <c r="AT251" s="211" t="s">
        <v>137</v>
      </c>
      <c r="AU251" s="211" t="s">
        <v>80</v>
      </c>
      <c r="AV251" s="14" t="s">
        <v>80</v>
      </c>
      <c r="AW251" s="14" t="s">
        <v>32</v>
      </c>
      <c r="AX251" s="14" t="s">
        <v>70</v>
      </c>
      <c r="AY251" s="211" t="s">
        <v>129</v>
      </c>
    </row>
    <row r="252" spans="1:65" s="15" customFormat="1" ht="11.25">
      <c r="B252" s="212"/>
      <c r="C252" s="213"/>
      <c r="D252" s="192" t="s">
        <v>137</v>
      </c>
      <c r="E252" s="214" t="s">
        <v>19</v>
      </c>
      <c r="F252" s="215" t="s">
        <v>142</v>
      </c>
      <c r="G252" s="213"/>
      <c r="H252" s="216">
        <v>2.46</v>
      </c>
      <c r="I252" s="217"/>
      <c r="J252" s="213"/>
      <c r="K252" s="213"/>
      <c r="L252" s="218"/>
      <c r="M252" s="219"/>
      <c r="N252" s="220"/>
      <c r="O252" s="220"/>
      <c r="P252" s="220"/>
      <c r="Q252" s="220"/>
      <c r="R252" s="220"/>
      <c r="S252" s="220"/>
      <c r="T252" s="221"/>
      <c r="AT252" s="222" t="s">
        <v>137</v>
      </c>
      <c r="AU252" s="222" t="s">
        <v>80</v>
      </c>
      <c r="AV252" s="15" t="s">
        <v>135</v>
      </c>
      <c r="AW252" s="15" t="s">
        <v>32</v>
      </c>
      <c r="AX252" s="15" t="s">
        <v>78</v>
      </c>
      <c r="AY252" s="222" t="s">
        <v>129</v>
      </c>
    </row>
    <row r="253" spans="1:65" s="2" customFormat="1" ht="37.9" customHeight="1">
      <c r="A253" s="36"/>
      <c r="B253" s="37"/>
      <c r="C253" s="176" t="s">
        <v>334</v>
      </c>
      <c r="D253" s="176" t="s">
        <v>131</v>
      </c>
      <c r="E253" s="177" t="s">
        <v>335</v>
      </c>
      <c r="F253" s="178" t="s">
        <v>336</v>
      </c>
      <c r="G253" s="179" t="s">
        <v>134</v>
      </c>
      <c r="H253" s="180">
        <v>2.0499999999999998</v>
      </c>
      <c r="I253" s="181"/>
      <c r="J253" s="182">
        <f>ROUND(I253*H253,2)</f>
        <v>0</v>
      </c>
      <c r="K253" s="183"/>
      <c r="L253" s="41"/>
      <c r="M253" s="184" t="s">
        <v>19</v>
      </c>
      <c r="N253" s="185" t="s">
        <v>41</v>
      </c>
      <c r="O253" s="66"/>
      <c r="P253" s="186">
        <f>O253*H253</f>
        <v>0</v>
      </c>
      <c r="Q253" s="186">
        <v>0</v>
      </c>
      <c r="R253" s="186">
        <f>Q253*H253</f>
        <v>0</v>
      </c>
      <c r="S253" s="186">
        <v>2.9000000000000001E-2</v>
      </c>
      <c r="T253" s="187">
        <f>S253*H253</f>
        <v>5.9449999999999996E-2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88" t="s">
        <v>135</v>
      </c>
      <c r="AT253" s="188" t="s">
        <v>131</v>
      </c>
      <c r="AU253" s="188" t="s">
        <v>80</v>
      </c>
      <c r="AY253" s="19" t="s">
        <v>129</v>
      </c>
      <c r="BE253" s="189">
        <f>IF(N253="základní",J253,0)</f>
        <v>0</v>
      </c>
      <c r="BF253" s="189">
        <f>IF(N253="snížená",J253,0)</f>
        <v>0</v>
      </c>
      <c r="BG253" s="189">
        <f>IF(N253="zákl. přenesená",J253,0)</f>
        <v>0</v>
      </c>
      <c r="BH253" s="189">
        <f>IF(N253="sníž. přenesená",J253,0)</f>
        <v>0</v>
      </c>
      <c r="BI253" s="189">
        <f>IF(N253="nulová",J253,0)</f>
        <v>0</v>
      </c>
      <c r="BJ253" s="19" t="s">
        <v>78</v>
      </c>
      <c r="BK253" s="189">
        <f>ROUND(I253*H253,2)</f>
        <v>0</v>
      </c>
      <c r="BL253" s="19" t="s">
        <v>135</v>
      </c>
      <c r="BM253" s="188" t="s">
        <v>337</v>
      </c>
    </row>
    <row r="254" spans="1:65" s="2" customFormat="1" ht="11.25">
      <c r="A254" s="36"/>
      <c r="B254" s="37"/>
      <c r="C254" s="38"/>
      <c r="D254" s="223" t="s">
        <v>147</v>
      </c>
      <c r="E254" s="38"/>
      <c r="F254" s="224" t="s">
        <v>338</v>
      </c>
      <c r="G254" s="38"/>
      <c r="H254" s="38"/>
      <c r="I254" s="225"/>
      <c r="J254" s="38"/>
      <c r="K254" s="38"/>
      <c r="L254" s="41"/>
      <c r="M254" s="226"/>
      <c r="N254" s="227"/>
      <c r="O254" s="66"/>
      <c r="P254" s="66"/>
      <c r="Q254" s="66"/>
      <c r="R254" s="66"/>
      <c r="S254" s="66"/>
      <c r="T254" s="67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T254" s="19" t="s">
        <v>147</v>
      </c>
      <c r="AU254" s="19" t="s">
        <v>80</v>
      </c>
    </row>
    <row r="255" spans="1:65" s="14" customFormat="1" ht="11.25">
      <c r="B255" s="201"/>
      <c r="C255" s="202"/>
      <c r="D255" s="192" t="s">
        <v>137</v>
      </c>
      <c r="E255" s="203" t="s">
        <v>19</v>
      </c>
      <c r="F255" s="204" t="s">
        <v>339</v>
      </c>
      <c r="G255" s="202"/>
      <c r="H255" s="205">
        <v>2.0499999999999998</v>
      </c>
      <c r="I255" s="206"/>
      <c r="J255" s="202"/>
      <c r="K255" s="202"/>
      <c r="L255" s="207"/>
      <c r="M255" s="208"/>
      <c r="N255" s="209"/>
      <c r="O255" s="209"/>
      <c r="P255" s="209"/>
      <c r="Q255" s="209"/>
      <c r="R255" s="209"/>
      <c r="S255" s="209"/>
      <c r="T255" s="210"/>
      <c r="AT255" s="211" t="s">
        <v>137</v>
      </c>
      <c r="AU255" s="211" t="s">
        <v>80</v>
      </c>
      <c r="AV255" s="14" t="s">
        <v>80</v>
      </c>
      <c r="AW255" s="14" t="s">
        <v>32</v>
      </c>
      <c r="AX255" s="14" t="s">
        <v>70</v>
      </c>
      <c r="AY255" s="211" t="s">
        <v>129</v>
      </c>
    </row>
    <row r="256" spans="1:65" s="15" customFormat="1" ht="11.25">
      <c r="B256" s="212"/>
      <c r="C256" s="213"/>
      <c r="D256" s="192" t="s">
        <v>137</v>
      </c>
      <c r="E256" s="214" t="s">
        <v>19</v>
      </c>
      <c r="F256" s="215" t="s">
        <v>142</v>
      </c>
      <c r="G256" s="213"/>
      <c r="H256" s="216">
        <v>2.0499999999999998</v>
      </c>
      <c r="I256" s="217"/>
      <c r="J256" s="213"/>
      <c r="K256" s="213"/>
      <c r="L256" s="218"/>
      <c r="M256" s="219"/>
      <c r="N256" s="220"/>
      <c r="O256" s="220"/>
      <c r="P256" s="220"/>
      <c r="Q256" s="220"/>
      <c r="R256" s="220"/>
      <c r="S256" s="220"/>
      <c r="T256" s="221"/>
      <c r="AT256" s="222" t="s">
        <v>137</v>
      </c>
      <c r="AU256" s="222" t="s">
        <v>80</v>
      </c>
      <c r="AV256" s="15" t="s">
        <v>135</v>
      </c>
      <c r="AW256" s="15" t="s">
        <v>32</v>
      </c>
      <c r="AX256" s="15" t="s">
        <v>78</v>
      </c>
      <c r="AY256" s="222" t="s">
        <v>129</v>
      </c>
    </row>
    <row r="257" spans="1:65" s="2" customFormat="1" ht="37.9" customHeight="1">
      <c r="A257" s="36"/>
      <c r="B257" s="37"/>
      <c r="C257" s="176" t="s">
        <v>340</v>
      </c>
      <c r="D257" s="176" t="s">
        <v>131</v>
      </c>
      <c r="E257" s="177" t="s">
        <v>341</v>
      </c>
      <c r="F257" s="178" t="s">
        <v>342</v>
      </c>
      <c r="G257" s="179" t="s">
        <v>294</v>
      </c>
      <c r="H257" s="180">
        <v>1.2749999999999999</v>
      </c>
      <c r="I257" s="181"/>
      <c r="J257" s="182">
        <f>ROUND(I257*H257,2)</f>
        <v>0</v>
      </c>
      <c r="K257" s="183"/>
      <c r="L257" s="41"/>
      <c r="M257" s="184" t="s">
        <v>19</v>
      </c>
      <c r="N257" s="185" t="s">
        <v>41</v>
      </c>
      <c r="O257" s="66"/>
      <c r="P257" s="186">
        <f>O257*H257</f>
        <v>0</v>
      </c>
      <c r="Q257" s="186">
        <v>0</v>
      </c>
      <c r="R257" s="186">
        <f>Q257*H257</f>
        <v>0</v>
      </c>
      <c r="S257" s="186">
        <v>0.16500000000000001</v>
      </c>
      <c r="T257" s="187">
        <f>S257*H257</f>
        <v>0.21037500000000001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88" t="s">
        <v>135</v>
      </c>
      <c r="AT257" s="188" t="s">
        <v>131</v>
      </c>
      <c r="AU257" s="188" t="s">
        <v>80</v>
      </c>
      <c r="AY257" s="19" t="s">
        <v>129</v>
      </c>
      <c r="BE257" s="189">
        <f>IF(N257="základní",J257,0)</f>
        <v>0</v>
      </c>
      <c r="BF257" s="189">
        <f>IF(N257="snížená",J257,0)</f>
        <v>0</v>
      </c>
      <c r="BG257" s="189">
        <f>IF(N257="zákl. přenesená",J257,0)</f>
        <v>0</v>
      </c>
      <c r="BH257" s="189">
        <f>IF(N257="sníž. přenesená",J257,0)</f>
        <v>0</v>
      </c>
      <c r="BI257" s="189">
        <f>IF(N257="nulová",J257,0)</f>
        <v>0</v>
      </c>
      <c r="BJ257" s="19" t="s">
        <v>78</v>
      </c>
      <c r="BK257" s="189">
        <f>ROUND(I257*H257,2)</f>
        <v>0</v>
      </c>
      <c r="BL257" s="19" t="s">
        <v>135</v>
      </c>
      <c r="BM257" s="188" t="s">
        <v>343</v>
      </c>
    </row>
    <row r="258" spans="1:65" s="2" customFormat="1" ht="11.25">
      <c r="A258" s="36"/>
      <c r="B258" s="37"/>
      <c r="C258" s="38"/>
      <c r="D258" s="223" t="s">
        <v>147</v>
      </c>
      <c r="E258" s="38"/>
      <c r="F258" s="224" t="s">
        <v>344</v>
      </c>
      <c r="G258" s="38"/>
      <c r="H258" s="38"/>
      <c r="I258" s="225"/>
      <c r="J258" s="38"/>
      <c r="K258" s="38"/>
      <c r="L258" s="41"/>
      <c r="M258" s="226"/>
      <c r="N258" s="227"/>
      <c r="O258" s="66"/>
      <c r="P258" s="66"/>
      <c r="Q258" s="66"/>
      <c r="R258" s="66"/>
      <c r="S258" s="66"/>
      <c r="T258" s="67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9" t="s">
        <v>147</v>
      </c>
      <c r="AU258" s="19" t="s">
        <v>80</v>
      </c>
    </row>
    <row r="259" spans="1:65" s="13" customFormat="1" ht="11.25">
      <c r="B259" s="190"/>
      <c r="C259" s="191"/>
      <c r="D259" s="192" t="s">
        <v>137</v>
      </c>
      <c r="E259" s="193" t="s">
        <v>19</v>
      </c>
      <c r="F259" s="194" t="s">
        <v>140</v>
      </c>
      <c r="G259" s="191"/>
      <c r="H259" s="193" t="s">
        <v>19</v>
      </c>
      <c r="I259" s="195"/>
      <c r="J259" s="191"/>
      <c r="K259" s="191"/>
      <c r="L259" s="196"/>
      <c r="M259" s="197"/>
      <c r="N259" s="198"/>
      <c r="O259" s="198"/>
      <c r="P259" s="198"/>
      <c r="Q259" s="198"/>
      <c r="R259" s="198"/>
      <c r="S259" s="198"/>
      <c r="T259" s="199"/>
      <c r="AT259" s="200" t="s">
        <v>137</v>
      </c>
      <c r="AU259" s="200" t="s">
        <v>80</v>
      </c>
      <c r="AV259" s="13" t="s">
        <v>78</v>
      </c>
      <c r="AW259" s="13" t="s">
        <v>32</v>
      </c>
      <c r="AX259" s="13" t="s">
        <v>70</v>
      </c>
      <c r="AY259" s="200" t="s">
        <v>129</v>
      </c>
    </row>
    <row r="260" spans="1:65" s="14" customFormat="1" ht="11.25">
      <c r="B260" s="201"/>
      <c r="C260" s="202"/>
      <c r="D260" s="192" t="s">
        <v>137</v>
      </c>
      <c r="E260" s="203" t="s">
        <v>19</v>
      </c>
      <c r="F260" s="204" t="s">
        <v>345</v>
      </c>
      <c r="G260" s="202"/>
      <c r="H260" s="205">
        <v>1.2749999999999999</v>
      </c>
      <c r="I260" s="206"/>
      <c r="J260" s="202"/>
      <c r="K260" s="202"/>
      <c r="L260" s="207"/>
      <c r="M260" s="208"/>
      <c r="N260" s="209"/>
      <c r="O260" s="209"/>
      <c r="P260" s="209"/>
      <c r="Q260" s="209"/>
      <c r="R260" s="209"/>
      <c r="S260" s="209"/>
      <c r="T260" s="210"/>
      <c r="AT260" s="211" t="s">
        <v>137</v>
      </c>
      <c r="AU260" s="211" t="s">
        <v>80</v>
      </c>
      <c r="AV260" s="14" t="s">
        <v>80</v>
      </c>
      <c r="AW260" s="14" t="s">
        <v>32</v>
      </c>
      <c r="AX260" s="14" t="s">
        <v>70</v>
      </c>
      <c r="AY260" s="211" t="s">
        <v>129</v>
      </c>
    </row>
    <row r="261" spans="1:65" s="15" customFormat="1" ht="11.25">
      <c r="B261" s="212"/>
      <c r="C261" s="213"/>
      <c r="D261" s="192" t="s">
        <v>137</v>
      </c>
      <c r="E261" s="214" t="s">
        <v>19</v>
      </c>
      <c r="F261" s="215" t="s">
        <v>142</v>
      </c>
      <c r="G261" s="213"/>
      <c r="H261" s="216">
        <v>1.2749999999999999</v>
      </c>
      <c r="I261" s="217"/>
      <c r="J261" s="213"/>
      <c r="K261" s="213"/>
      <c r="L261" s="218"/>
      <c r="M261" s="219"/>
      <c r="N261" s="220"/>
      <c r="O261" s="220"/>
      <c r="P261" s="220"/>
      <c r="Q261" s="220"/>
      <c r="R261" s="220"/>
      <c r="S261" s="220"/>
      <c r="T261" s="221"/>
      <c r="AT261" s="222" t="s">
        <v>137</v>
      </c>
      <c r="AU261" s="222" t="s">
        <v>80</v>
      </c>
      <c r="AV261" s="15" t="s">
        <v>135</v>
      </c>
      <c r="AW261" s="15" t="s">
        <v>32</v>
      </c>
      <c r="AX261" s="15" t="s">
        <v>78</v>
      </c>
      <c r="AY261" s="222" t="s">
        <v>129</v>
      </c>
    </row>
    <row r="262" spans="1:65" s="2" customFormat="1" ht="44.25" customHeight="1">
      <c r="A262" s="36"/>
      <c r="B262" s="37"/>
      <c r="C262" s="176" t="s">
        <v>346</v>
      </c>
      <c r="D262" s="176" t="s">
        <v>131</v>
      </c>
      <c r="E262" s="177" t="s">
        <v>347</v>
      </c>
      <c r="F262" s="178" t="s">
        <v>348</v>
      </c>
      <c r="G262" s="179" t="s">
        <v>294</v>
      </c>
      <c r="H262" s="180">
        <v>0.3</v>
      </c>
      <c r="I262" s="181"/>
      <c r="J262" s="182">
        <f>ROUND(I262*H262,2)</f>
        <v>0</v>
      </c>
      <c r="K262" s="183"/>
      <c r="L262" s="41"/>
      <c r="M262" s="184" t="s">
        <v>19</v>
      </c>
      <c r="N262" s="185" t="s">
        <v>41</v>
      </c>
      <c r="O262" s="66"/>
      <c r="P262" s="186">
        <f>O262*H262</f>
        <v>0</v>
      </c>
      <c r="Q262" s="186">
        <v>9.7000000000000005E-4</v>
      </c>
      <c r="R262" s="186">
        <f>Q262*H262</f>
        <v>2.9100000000000003E-4</v>
      </c>
      <c r="S262" s="186">
        <v>4.3E-3</v>
      </c>
      <c r="T262" s="187">
        <f>S262*H262</f>
        <v>1.2899999999999999E-3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88" t="s">
        <v>135</v>
      </c>
      <c r="AT262" s="188" t="s">
        <v>131</v>
      </c>
      <c r="AU262" s="188" t="s">
        <v>80</v>
      </c>
      <c r="AY262" s="19" t="s">
        <v>129</v>
      </c>
      <c r="BE262" s="189">
        <f>IF(N262="základní",J262,0)</f>
        <v>0</v>
      </c>
      <c r="BF262" s="189">
        <f>IF(N262="snížená",J262,0)</f>
        <v>0</v>
      </c>
      <c r="BG262" s="189">
        <f>IF(N262="zákl. přenesená",J262,0)</f>
        <v>0</v>
      </c>
      <c r="BH262" s="189">
        <f>IF(N262="sníž. přenesená",J262,0)</f>
        <v>0</v>
      </c>
      <c r="BI262" s="189">
        <f>IF(N262="nulová",J262,0)</f>
        <v>0</v>
      </c>
      <c r="BJ262" s="19" t="s">
        <v>78</v>
      </c>
      <c r="BK262" s="189">
        <f>ROUND(I262*H262,2)</f>
        <v>0</v>
      </c>
      <c r="BL262" s="19" t="s">
        <v>135</v>
      </c>
      <c r="BM262" s="188" t="s">
        <v>349</v>
      </c>
    </row>
    <row r="263" spans="1:65" s="2" customFormat="1" ht="11.25">
      <c r="A263" s="36"/>
      <c r="B263" s="37"/>
      <c r="C263" s="38"/>
      <c r="D263" s="223" t="s">
        <v>147</v>
      </c>
      <c r="E263" s="38"/>
      <c r="F263" s="224" t="s">
        <v>350</v>
      </c>
      <c r="G263" s="38"/>
      <c r="H263" s="38"/>
      <c r="I263" s="225"/>
      <c r="J263" s="38"/>
      <c r="K263" s="38"/>
      <c r="L263" s="41"/>
      <c r="M263" s="226"/>
      <c r="N263" s="227"/>
      <c r="O263" s="66"/>
      <c r="P263" s="66"/>
      <c r="Q263" s="66"/>
      <c r="R263" s="66"/>
      <c r="S263" s="66"/>
      <c r="T263" s="67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T263" s="19" t="s">
        <v>147</v>
      </c>
      <c r="AU263" s="19" t="s">
        <v>80</v>
      </c>
    </row>
    <row r="264" spans="1:65" s="13" customFormat="1" ht="11.25">
      <c r="B264" s="190"/>
      <c r="C264" s="191"/>
      <c r="D264" s="192" t="s">
        <v>137</v>
      </c>
      <c r="E264" s="193" t="s">
        <v>19</v>
      </c>
      <c r="F264" s="194" t="s">
        <v>140</v>
      </c>
      <c r="G264" s="191"/>
      <c r="H264" s="193" t="s">
        <v>19</v>
      </c>
      <c r="I264" s="195"/>
      <c r="J264" s="191"/>
      <c r="K264" s="191"/>
      <c r="L264" s="196"/>
      <c r="M264" s="197"/>
      <c r="N264" s="198"/>
      <c r="O264" s="198"/>
      <c r="P264" s="198"/>
      <c r="Q264" s="198"/>
      <c r="R264" s="198"/>
      <c r="S264" s="198"/>
      <c r="T264" s="199"/>
      <c r="AT264" s="200" t="s">
        <v>137</v>
      </c>
      <c r="AU264" s="200" t="s">
        <v>80</v>
      </c>
      <c r="AV264" s="13" t="s">
        <v>78</v>
      </c>
      <c r="AW264" s="13" t="s">
        <v>32</v>
      </c>
      <c r="AX264" s="13" t="s">
        <v>70</v>
      </c>
      <c r="AY264" s="200" t="s">
        <v>129</v>
      </c>
    </row>
    <row r="265" spans="1:65" s="14" customFormat="1" ht="11.25">
      <c r="B265" s="201"/>
      <c r="C265" s="202"/>
      <c r="D265" s="192" t="s">
        <v>137</v>
      </c>
      <c r="E265" s="203" t="s">
        <v>19</v>
      </c>
      <c r="F265" s="204" t="s">
        <v>351</v>
      </c>
      <c r="G265" s="202"/>
      <c r="H265" s="205">
        <v>0.3</v>
      </c>
      <c r="I265" s="206"/>
      <c r="J265" s="202"/>
      <c r="K265" s="202"/>
      <c r="L265" s="207"/>
      <c r="M265" s="208"/>
      <c r="N265" s="209"/>
      <c r="O265" s="209"/>
      <c r="P265" s="209"/>
      <c r="Q265" s="209"/>
      <c r="R265" s="209"/>
      <c r="S265" s="209"/>
      <c r="T265" s="210"/>
      <c r="AT265" s="211" t="s">
        <v>137</v>
      </c>
      <c r="AU265" s="211" t="s">
        <v>80</v>
      </c>
      <c r="AV265" s="14" t="s">
        <v>80</v>
      </c>
      <c r="AW265" s="14" t="s">
        <v>32</v>
      </c>
      <c r="AX265" s="14" t="s">
        <v>70</v>
      </c>
      <c r="AY265" s="211" t="s">
        <v>129</v>
      </c>
    </row>
    <row r="266" spans="1:65" s="15" customFormat="1" ht="11.25">
      <c r="B266" s="212"/>
      <c r="C266" s="213"/>
      <c r="D266" s="192" t="s">
        <v>137</v>
      </c>
      <c r="E266" s="214" t="s">
        <v>19</v>
      </c>
      <c r="F266" s="215" t="s">
        <v>142</v>
      </c>
      <c r="G266" s="213"/>
      <c r="H266" s="216">
        <v>0.3</v>
      </c>
      <c r="I266" s="217"/>
      <c r="J266" s="213"/>
      <c r="K266" s="213"/>
      <c r="L266" s="218"/>
      <c r="M266" s="219"/>
      <c r="N266" s="220"/>
      <c r="O266" s="220"/>
      <c r="P266" s="220"/>
      <c r="Q266" s="220"/>
      <c r="R266" s="220"/>
      <c r="S266" s="220"/>
      <c r="T266" s="221"/>
      <c r="AT266" s="222" t="s">
        <v>137</v>
      </c>
      <c r="AU266" s="222" t="s">
        <v>80</v>
      </c>
      <c r="AV266" s="15" t="s">
        <v>135</v>
      </c>
      <c r="AW266" s="15" t="s">
        <v>32</v>
      </c>
      <c r="AX266" s="15" t="s">
        <v>78</v>
      </c>
      <c r="AY266" s="222" t="s">
        <v>129</v>
      </c>
    </row>
    <row r="267" spans="1:65" s="2" customFormat="1" ht="44.25" customHeight="1">
      <c r="A267" s="36"/>
      <c r="B267" s="37"/>
      <c r="C267" s="176" t="s">
        <v>352</v>
      </c>
      <c r="D267" s="176" t="s">
        <v>131</v>
      </c>
      <c r="E267" s="177" t="s">
        <v>353</v>
      </c>
      <c r="F267" s="178" t="s">
        <v>354</v>
      </c>
      <c r="G267" s="179" t="s">
        <v>294</v>
      </c>
      <c r="H267" s="180">
        <v>0.3</v>
      </c>
      <c r="I267" s="181"/>
      <c r="J267" s="182">
        <f>ROUND(I267*H267,2)</f>
        <v>0</v>
      </c>
      <c r="K267" s="183"/>
      <c r="L267" s="41"/>
      <c r="M267" s="184" t="s">
        <v>19</v>
      </c>
      <c r="N267" s="185" t="s">
        <v>41</v>
      </c>
      <c r="O267" s="66"/>
      <c r="P267" s="186">
        <f>O267*H267</f>
        <v>0</v>
      </c>
      <c r="Q267" s="186">
        <v>1.23E-3</v>
      </c>
      <c r="R267" s="186">
        <f>Q267*H267</f>
        <v>3.6899999999999997E-4</v>
      </c>
      <c r="S267" s="186">
        <v>1.7000000000000001E-2</v>
      </c>
      <c r="T267" s="187">
        <f>S267*H267</f>
        <v>5.1000000000000004E-3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88" t="s">
        <v>135</v>
      </c>
      <c r="AT267" s="188" t="s">
        <v>131</v>
      </c>
      <c r="AU267" s="188" t="s">
        <v>80</v>
      </c>
      <c r="AY267" s="19" t="s">
        <v>129</v>
      </c>
      <c r="BE267" s="189">
        <f>IF(N267="základní",J267,0)</f>
        <v>0</v>
      </c>
      <c r="BF267" s="189">
        <f>IF(N267="snížená",J267,0)</f>
        <v>0</v>
      </c>
      <c r="BG267" s="189">
        <f>IF(N267="zákl. přenesená",J267,0)</f>
        <v>0</v>
      </c>
      <c r="BH267" s="189">
        <f>IF(N267="sníž. přenesená",J267,0)</f>
        <v>0</v>
      </c>
      <c r="BI267" s="189">
        <f>IF(N267="nulová",J267,0)</f>
        <v>0</v>
      </c>
      <c r="BJ267" s="19" t="s">
        <v>78</v>
      </c>
      <c r="BK267" s="189">
        <f>ROUND(I267*H267,2)</f>
        <v>0</v>
      </c>
      <c r="BL267" s="19" t="s">
        <v>135</v>
      </c>
      <c r="BM267" s="188" t="s">
        <v>355</v>
      </c>
    </row>
    <row r="268" spans="1:65" s="2" customFormat="1" ht="11.25">
      <c r="A268" s="36"/>
      <c r="B268" s="37"/>
      <c r="C268" s="38"/>
      <c r="D268" s="223" t="s">
        <v>147</v>
      </c>
      <c r="E268" s="38"/>
      <c r="F268" s="224" t="s">
        <v>356</v>
      </c>
      <c r="G268" s="38"/>
      <c r="H268" s="38"/>
      <c r="I268" s="225"/>
      <c r="J268" s="38"/>
      <c r="K268" s="38"/>
      <c r="L268" s="41"/>
      <c r="M268" s="226"/>
      <c r="N268" s="227"/>
      <c r="O268" s="66"/>
      <c r="P268" s="66"/>
      <c r="Q268" s="66"/>
      <c r="R268" s="66"/>
      <c r="S268" s="66"/>
      <c r="T268" s="67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19" t="s">
        <v>147</v>
      </c>
      <c r="AU268" s="19" t="s">
        <v>80</v>
      </c>
    </row>
    <row r="269" spans="1:65" s="13" customFormat="1" ht="11.25">
      <c r="B269" s="190"/>
      <c r="C269" s="191"/>
      <c r="D269" s="192" t="s">
        <v>137</v>
      </c>
      <c r="E269" s="193" t="s">
        <v>19</v>
      </c>
      <c r="F269" s="194" t="s">
        <v>140</v>
      </c>
      <c r="G269" s="191"/>
      <c r="H269" s="193" t="s">
        <v>19</v>
      </c>
      <c r="I269" s="195"/>
      <c r="J269" s="191"/>
      <c r="K269" s="191"/>
      <c r="L269" s="196"/>
      <c r="M269" s="197"/>
      <c r="N269" s="198"/>
      <c r="O269" s="198"/>
      <c r="P269" s="198"/>
      <c r="Q269" s="198"/>
      <c r="R269" s="198"/>
      <c r="S269" s="198"/>
      <c r="T269" s="199"/>
      <c r="AT269" s="200" t="s">
        <v>137</v>
      </c>
      <c r="AU269" s="200" t="s">
        <v>80</v>
      </c>
      <c r="AV269" s="13" t="s">
        <v>78</v>
      </c>
      <c r="AW269" s="13" t="s">
        <v>32</v>
      </c>
      <c r="AX269" s="13" t="s">
        <v>70</v>
      </c>
      <c r="AY269" s="200" t="s">
        <v>129</v>
      </c>
    </row>
    <row r="270" spans="1:65" s="14" customFormat="1" ht="11.25">
      <c r="B270" s="201"/>
      <c r="C270" s="202"/>
      <c r="D270" s="192" t="s">
        <v>137</v>
      </c>
      <c r="E270" s="203" t="s">
        <v>19</v>
      </c>
      <c r="F270" s="204" t="s">
        <v>351</v>
      </c>
      <c r="G270" s="202"/>
      <c r="H270" s="205">
        <v>0.3</v>
      </c>
      <c r="I270" s="206"/>
      <c r="J270" s="202"/>
      <c r="K270" s="202"/>
      <c r="L270" s="207"/>
      <c r="M270" s="208"/>
      <c r="N270" s="209"/>
      <c r="O270" s="209"/>
      <c r="P270" s="209"/>
      <c r="Q270" s="209"/>
      <c r="R270" s="209"/>
      <c r="S270" s="209"/>
      <c r="T270" s="210"/>
      <c r="AT270" s="211" t="s">
        <v>137</v>
      </c>
      <c r="AU270" s="211" t="s">
        <v>80</v>
      </c>
      <c r="AV270" s="14" t="s">
        <v>80</v>
      </c>
      <c r="AW270" s="14" t="s">
        <v>32</v>
      </c>
      <c r="AX270" s="14" t="s">
        <v>70</v>
      </c>
      <c r="AY270" s="211" t="s">
        <v>129</v>
      </c>
    </row>
    <row r="271" spans="1:65" s="15" customFormat="1" ht="11.25">
      <c r="B271" s="212"/>
      <c r="C271" s="213"/>
      <c r="D271" s="192" t="s">
        <v>137</v>
      </c>
      <c r="E271" s="214" t="s">
        <v>19</v>
      </c>
      <c r="F271" s="215" t="s">
        <v>142</v>
      </c>
      <c r="G271" s="213"/>
      <c r="H271" s="216">
        <v>0.3</v>
      </c>
      <c r="I271" s="217"/>
      <c r="J271" s="213"/>
      <c r="K271" s="213"/>
      <c r="L271" s="218"/>
      <c r="M271" s="219"/>
      <c r="N271" s="220"/>
      <c r="O271" s="220"/>
      <c r="P271" s="220"/>
      <c r="Q271" s="220"/>
      <c r="R271" s="220"/>
      <c r="S271" s="220"/>
      <c r="T271" s="221"/>
      <c r="AT271" s="222" t="s">
        <v>137</v>
      </c>
      <c r="AU271" s="222" t="s">
        <v>80</v>
      </c>
      <c r="AV271" s="15" t="s">
        <v>135</v>
      </c>
      <c r="AW271" s="15" t="s">
        <v>32</v>
      </c>
      <c r="AX271" s="15" t="s">
        <v>78</v>
      </c>
      <c r="AY271" s="222" t="s">
        <v>129</v>
      </c>
    </row>
    <row r="272" spans="1:65" s="2" customFormat="1" ht="44.25" customHeight="1">
      <c r="A272" s="36"/>
      <c r="B272" s="37"/>
      <c r="C272" s="176" t="s">
        <v>357</v>
      </c>
      <c r="D272" s="176" t="s">
        <v>131</v>
      </c>
      <c r="E272" s="177" t="s">
        <v>358</v>
      </c>
      <c r="F272" s="178" t="s">
        <v>359</v>
      </c>
      <c r="G272" s="179" t="s">
        <v>294</v>
      </c>
      <c r="H272" s="180">
        <v>2.4</v>
      </c>
      <c r="I272" s="181"/>
      <c r="J272" s="182">
        <f>ROUND(I272*H272,2)</f>
        <v>0</v>
      </c>
      <c r="K272" s="183"/>
      <c r="L272" s="41"/>
      <c r="M272" s="184" t="s">
        <v>19</v>
      </c>
      <c r="N272" s="185" t="s">
        <v>41</v>
      </c>
      <c r="O272" s="66"/>
      <c r="P272" s="186">
        <f>O272*H272</f>
        <v>0</v>
      </c>
      <c r="Q272" s="186">
        <v>1.32E-3</v>
      </c>
      <c r="R272" s="186">
        <f>Q272*H272</f>
        <v>3.1679999999999998E-3</v>
      </c>
      <c r="S272" s="186">
        <v>2.5000000000000001E-2</v>
      </c>
      <c r="T272" s="187">
        <f>S272*H272</f>
        <v>0.06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188" t="s">
        <v>135</v>
      </c>
      <c r="AT272" s="188" t="s">
        <v>131</v>
      </c>
      <c r="AU272" s="188" t="s">
        <v>80</v>
      </c>
      <c r="AY272" s="19" t="s">
        <v>129</v>
      </c>
      <c r="BE272" s="189">
        <f>IF(N272="základní",J272,0)</f>
        <v>0</v>
      </c>
      <c r="BF272" s="189">
        <f>IF(N272="snížená",J272,0)</f>
        <v>0</v>
      </c>
      <c r="BG272" s="189">
        <f>IF(N272="zákl. přenesená",J272,0)</f>
        <v>0</v>
      </c>
      <c r="BH272" s="189">
        <f>IF(N272="sníž. přenesená",J272,0)</f>
        <v>0</v>
      </c>
      <c r="BI272" s="189">
        <f>IF(N272="nulová",J272,0)</f>
        <v>0</v>
      </c>
      <c r="BJ272" s="19" t="s">
        <v>78</v>
      </c>
      <c r="BK272" s="189">
        <f>ROUND(I272*H272,2)</f>
        <v>0</v>
      </c>
      <c r="BL272" s="19" t="s">
        <v>135</v>
      </c>
      <c r="BM272" s="188" t="s">
        <v>360</v>
      </c>
    </row>
    <row r="273" spans="1:65" s="2" customFormat="1" ht="11.25">
      <c r="A273" s="36"/>
      <c r="B273" s="37"/>
      <c r="C273" s="38"/>
      <c r="D273" s="223" t="s">
        <v>147</v>
      </c>
      <c r="E273" s="38"/>
      <c r="F273" s="224" t="s">
        <v>361</v>
      </c>
      <c r="G273" s="38"/>
      <c r="H273" s="38"/>
      <c r="I273" s="225"/>
      <c r="J273" s="38"/>
      <c r="K273" s="38"/>
      <c r="L273" s="41"/>
      <c r="M273" s="226"/>
      <c r="N273" s="227"/>
      <c r="O273" s="66"/>
      <c r="P273" s="66"/>
      <c r="Q273" s="66"/>
      <c r="R273" s="66"/>
      <c r="S273" s="66"/>
      <c r="T273" s="67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T273" s="19" t="s">
        <v>147</v>
      </c>
      <c r="AU273" s="19" t="s">
        <v>80</v>
      </c>
    </row>
    <row r="274" spans="1:65" s="13" customFormat="1" ht="11.25">
      <c r="B274" s="190"/>
      <c r="C274" s="191"/>
      <c r="D274" s="192" t="s">
        <v>137</v>
      </c>
      <c r="E274" s="193" t="s">
        <v>19</v>
      </c>
      <c r="F274" s="194" t="s">
        <v>362</v>
      </c>
      <c r="G274" s="191"/>
      <c r="H274" s="193" t="s">
        <v>19</v>
      </c>
      <c r="I274" s="195"/>
      <c r="J274" s="191"/>
      <c r="K274" s="191"/>
      <c r="L274" s="196"/>
      <c r="M274" s="197"/>
      <c r="N274" s="198"/>
      <c r="O274" s="198"/>
      <c r="P274" s="198"/>
      <c r="Q274" s="198"/>
      <c r="R274" s="198"/>
      <c r="S274" s="198"/>
      <c r="T274" s="199"/>
      <c r="AT274" s="200" t="s">
        <v>137</v>
      </c>
      <c r="AU274" s="200" t="s">
        <v>80</v>
      </c>
      <c r="AV274" s="13" t="s">
        <v>78</v>
      </c>
      <c r="AW274" s="13" t="s">
        <v>32</v>
      </c>
      <c r="AX274" s="13" t="s">
        <v>70</v>
      </c>
      <c r="AY274" s="200" t="s">
        <v>129</v>
      </c>
    </row>
    <row r="275" spans="1:65" s="14" customFormat="1" ht="11.25">
      <c r="B275" s="201"/>
      <c r="C275" s="202"/>
      <c r="D275" s="192" t="s">
        <v>137</v>
      </c>
      <c r="E275" s="203" t="s">
        <v>19</v>
      </c>
      <c r="F275" s="204" t="s">
        <v>363</v>
      </c>
      <c r="G275" s="202"/>
      <c r="H275" s="205">
        <v>2.4</v>
      </c>
      <c r="I275" s="206"/>
      <c r="J275" s="202"/>
      <c r="K275" s="202"/>
      <c r="L275" s="207"/>
      <c r="M275" s="208"/>
      <c r="N275" s="209"/>
      <c r="O275" s="209"/>
      <c r="P275" s="209"/>
      <c r="Q275" s="209"/>
      <c r="R275" s="209"/>
      <c r="S275" s="209"/>
      <c r="T275" s="210"/>
      <c r="AT275" s="211" t="s">
        <v>137</v>
      </c>
      <c r="AU275" s="211" t="s">
        <v>80</v>
      </c>
      <c r="AV275" s="14" t="s">
        <v>80</v>
      </c>
      <c r="AW275" s="14" t="s">
        <v>32</v>
      </c>
      <c r="AX275" s="14" t="s">
        <v>70</v>
      </c>
      <c r="AY275" s="211" t="s">
        <v>129</v>
      </c>
    </row>
    <row r="276" spans="1:65" s="15" customFormat="1" ht="11.25">
      <c r="B276" s="212"/>
      <c r="C276" s="213"/>
      <c r="D276" s="192" t="s">
        <v>137</v>
      </c>
      <c r="E276" s="214" t="s">
        <v>19</v>
      </c>
      <c r="F276" s="215" t="s">
        <v>142</v>
      </c>
      <c r="G276" s="213"/>
      <c r="H276" s="216">
        <v>2.4</v>
      </c>
      <c r="I276" s="217"/>
      <c r="J276" s="213"/>
      <c r="K276" s="213"/>
      <c r="L276" s="218"/>
      <c r="M276" s="219"/>
      <c r="N276" s="220"/>
      <c r="O276" s="220"/>
      <c r="P276" s="220"/>
      <c r="Q276" s="220"/>
      <c r="R276" s="220"/>
      <c r="S276" s="220"/>
      <c r="T276" s="221"/>
      <c r="AT276" s="222" t="s">
        <v>137</v>
      </c>
      <c r="AU276" s="222" t="s">
        <v>80</v>
      </c>
      <c r="AV276" s="15" t="s">
        <v>135</v>
      </c>
      <c r="AW276" s="15" t="s">
        <v>32</v>
      </c>
      <c r="AX276" s="15" t="s">
        <v>78</v>
      </c>
      <c r="AY276" s="222" t="s">
        <v>129</v>
      </c>
    </row>
    <row r="277" spans="1:65" s="2" customFormat="1" ht="24.2" customHeight="1">
      <c r="A277" s="36"/>
      <c r="B277" s="37"/>
      <c r="C277" s="176" t="s">
        <v>364</v>
      </c>
      <c r="D277" s="176" t="s">
        <v>131</v>
      </c>
      <c r="E277" s="177" t="s">
        <v>365</v>
      </c>
      <c r="F277" s="178" t="s">
        <v>366</v>
      </c>
      <c r="G277" s="179" t="s">
        <v>145</v>
      </c>
      <c r="H277" s="180">
        <v>8.4700000000000006</v>
      </c>
      <c r="I277" s="181"/>
      <c r="J277" s="182">
        <f>ROUND(I277*H277,2)</f>
        <v>0</v>
      </c>
      <c r="K277" s="183"/>
      <c r="L277" s="41"/>
      <c r="M277" s="184" t="s">
        <v>19</v>
      </c>
      <c r="N277" s="185" t="s">
        <v>41</v>
      </c>
      <c r="O277" s="66"/>
      <c r="P277" s="186">
        <f>O277*H277</f>
        <v>0</v>
      </c>
      <c r="Q277" s="186">
        <v>4.8000000000000001E-2</v>
      </c>
      <c r="R277" s="186">
        <f>Q277*H277</f>
        <v>0.40656000000000003</v>
      </c>
      <c r="S277" s="186">
        <v>4.8000000000000001E-2</v>
      </c>
      <c r="T277" s="187">
        <f>S277*H277</f>
        <v>0.40656000000000003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88" t="s">
        <v>135</v>
      </c>
      <c r="AT277" s="188" t="s">
        <v>131</v>
      </c>
      <c r="AU277" s="188" t="s">
        <v>80</v>
      </c>
      <c r="AY277" s="19" t="s">
        <v>129</v>
      </c>
      <c r="BE277" s="189">
        <f>IF(N277="základní",J277,0)</f>
        <v>0</v>
      </c>
      <c r="BF277" s="189">
        <f>IF(N277="snížená",J277,0)</f>
        <v>0</v>
      </c>
      <c r="BG277" s="189">
        <f>IF(N277="zákl. přenesená",J277,0)</f>
        <v>0</v>
      </c>
      <c r="BH277" s="189">
        <f>IF(N277="sníž. přenesená",J277,0)</f>
        <v>0</v>
      </c>
      <c r="BI277" s="189">
        <f>IF(N277="nulová",J277,0)</f>
        <v>0</v>
      </c>
      <c r="BJ277" s="19" t="s">
        <v>78</v>
      </c>
      <c r="BK277" s="189">
        <f>ROUND(I277*H277,2)</f>
        <v>0</v>
      </c>
      <c r="BL277" s="19" t="s">
        <v>135</v>
      </c>
      <c r="BM277" s="188" t="s">
        <v>367</v>
      </c>
    </row>
    <row r="278" spans="1:65" s="2" customFormat="1" ht="11.25">
      <c r="A278" s="36"/>
      <c r="B278" s="37"/>
      <c r="C278" s="38"/>
      <c r="D278" s="223" t="s">
        <v>147</v>
      </c>
      <c r="E278" s="38"/>
      <c r="F278" s="224" t="s">
        <v>368</v>
      </c>
      <c r="G278" s="38"/>
      <c r="H278" s="38"/>
      <c r="I278" s="225"/>
      <c r="J278" s="38"/>
      <c r="K278" s="38"/>
      <c r="L278" s="41"/>
      <c r="M278" s="226"/>
      <c r="N278" s="227"/>
      <c r="O278" s="66"/>
      <c r="P278" s="66"/>
      <c r="Q278" s="66"/>
      <c r="R278" s="66"/>
      <c r="S278" s="66"/>
      <c r="T278" s="67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T278" s="19" t="s">
        <v>147</v>
      </c>
      <c r="AU278" s="19" t="s">
        <v>80</v>
      </c>
    </row>
    <row r="279" spans="1:65" s="13" customFormat="1" ht="11.25">
      <c r="B279" s="190"/>
      <c r="C279" s="191"/>
      <c r="D279" s="192" t="s">
        <v>137</v>
      </c>
      <c r="E279" s="193" t="s">
        <v>19</v>
      </c>
      <c r="F279" s="194" t="s">
        <v>283</v>
      </c>
      <c r="G279" s="191"/>
      <c r="H279" s="193" t="s">
        <v>19</v>
      </c>
      <c r="I279" s="195"/>
      <c r="J279" s="191"/>
      <c r="K279" s="191"/>
      <c r="L279" s="196"/>
      <c r="M279" s="197"/>
      <c r="N279" s="198"/>
      <c r="O279" s="198"/>
      <c r="P279" s="198"/>
      <c r="Q279" s="198"/>
      <c r="R279" s="198"/>
      <c r="S279" s="198"/>
      <c r="T279" s="199"/>
      <c r="AT279" s="200" t="s">
        <v>137</v>
      </c>
      <c r="AU279" s="200" t="s">
        <v>80</v>
      </c>
      <c r="AV279" s="13" t="s">
        <v>78</v>
      </c>
      <c r="AW279" s="13" t="s">
        <v>32</v>
      </c>
      <c r="AX279" s="13" t="s">
        <v>70</v>
      </c>
      <c r="AY279" s="200" t="s">
        <v>129</v>
      </c>
    </row>
    <row r="280" spans="1:65" s="14" customFormat="1" ht="11.25">
      <c r="B280" s="201"/>
      <c r="C280" s="202"/>
      <c r="D280" s="192" t="s">
        <v>137</v>
      </c>
      <c r="E280" s="203" t="s">
        <v>19</v>
      </c>
      <c r="F280" s="204" t="s">
        <v>277</v>
      </c>
      <c r="G280" s="202"/>
      <c r="H280" s="205">
        <v>8.4700000000000006</v>
      </c>
      <c r="I280" s="206"/>
      <c r="J280" s="202"/>
      <c r="K280" s="202"/>
      <c r="L280" s="207"/>
      <c r="M280" s="208"/>
      <c r="N280" s="209"/>
      <c r="O280" s="209"/>
      <c r="P280" s="209"/>
      <c r="Q280" s="209"/>
      <c r="R280" s="209"/>
      <c r="S280" s="209"/>
      <c r="T280" s="210"/>
      <c r="AT280" s="211" t="s">
        <v>137</v>
      </c>
      <c r="AU280" s="211" t="s">
        <v>80</v>
      </c>
      <c r="AV280" s="14" t="s">
        <v>80</v>
      </c>
      <c r="AW280" s="14" t="s">
        <v>32</v>
      </c>
      <c r="AX280" s="14" t="s">
        <v>70</v>
      </c>
      <c r="AY280" s="211" t="s">
        <v>129</v>
      </c>
    </row>
    <row r="281" spans="1:65" s="15" customFormat="1" ht="11.25">
      <c r="B281" s="212"/>
      <c r="C281" s="213"/>
      <c r="D281" s="192" t="s">
        <v>137</v>
      </c>
      <c r="E281" s="214" t="s">
        <v>19</v>
      </c>
      <c r="F281" s="215" t="s">
        <v>142</v>
      </c>
      <c r="G281" s="213"/>
      <c r="H281" s="216">
        <v>8.4700000000000006</v>
      </c>
      <c r="I281" s="217"/>
      <c r="J281" s="213"/>
      <c r="K281" s="213"/>
      <c r="L281" s="218"/>
      <c r="M281" s="219"/>
      <c r="N281" s="220"/>
      <c r="O281" s="220"/>
      <c r="P281" s="220"/>
      <c r="Q281" s="220"/>
      <c r="R281" s="220"/>
      <c r="S281" s="220"/>
      <c r="T281" s="221"/>
      <c r="AT281" s="222" t="s">
        <v>137</v>
      </c>
      <c r="AU281" s="222" t="s">
        <v>80</v>
      </c>
      <c r="AV281" s="15" t="s">
        <v>135</v>
      </c>
      <c r="AW281" s="15" t="s">
        <v>32</v>
      </c>
      <c r="AX281" s="15" t="s">
        <v>78</v>
      </c>
      <c r="AY281" s="222" t="s">
        <v>129</v>
      </c>
    </row>
    <row r="282" spans="1:65" s="2" customFormat="1" ht="24.2" customHeight="1">
      <c r="A282" s="36"/>
      <c r="B282" s="37"/>
      <c r="C282" s="176" t="s">
        <v>369</v>
      </c>
      <c r="D282" s="176" t="s">
        <v>131</v>
      </c>
      <c r="E282" s="177" t="s">
        <v>370</v>
      </c>
      <c r="F282" s="178" t="s">
        <v>371</v>
      </c>
      <c r="G282" s="179" t="s">
        <v>145</v>
      </c>
      <c r="H282" s="180">
        <v>8.4700000000000006</v>
      </c>
      <c r="I282" s="181"/>
      <c r="J282" s="182">
        <f>ROUND(I282*H282,2)</f>
        <v>0</v>
      </c>
      <c r="K282" s="183"/>
      <c r="L282" s="41"/>
      <c r="M282" s="184" t="s">
        <v>19</v>
      </c>
      <c r="N282" s="185" t="s">
        <v>41</v>
      </c>
      <c r="O282" s="66"/>
      <c r="P282" s="186">
        <f>O282*H282</f>
        <v>0</v>
      </c>
      <c r="Q282" s="186">
        <v>0</v>
      </c>
      <c r="R282" s="186">
        <f>Q282*H282</f>
        <v>0</v>
      </c>
      <c r="S282" s="186">
        <v>0</v>
      </c>
      <c r="T282" s="187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188" t="s">
        <v>135</v>
      </c>
      <c r="AT282" s="188" t="s">
        <v>131</v>
      </c>
      <c r="AU282" s="188" t="s">
        <v>80</v>
      </c>
      <c r="AY282" s="19" t="s">
        <v>129</v>
      </c>
      <c r="BE282" s="189">
        <f>IF(N282="základní",J282,0)</f>
        <v>0</v>
      </c>
      <c r="BF282" s="189">
        <f>IF(N282="snížená",J282,0)</f>
        <v>0</v>
      </c>
      <c r="BG282" s="189">
        <f>IF(N282="zákl. přenesená",J282,0)</f>
        <v>0</v>
      </c>
      <c r="BH282" s="189">
        <f>IF(N282="sníž. přenesená",J282,0)</f>
        <v>0</v>
      </c>
      <c r="BI282" s="189">
        <f>IF(N282="nulová",J282,0)</f>
        <v>0</v>
      </c>
      <c r="BJ282" s="19" t="s">
        <v>78</v>
      </c>
      <c r="BK282" s="189">
        <f>ROUND(I282*H282,2)</f>
        <v>0</v>
      </c>
      <c r="BL282" s="19" t="s">
        <v>135</v>
      </c>
      <c r="BM282" s="188" t="s">
        <v>372</v>
      </c>
    </row>
    <row r="283" spans="1:65" s="2" customFormat="1" ht="11.25">
      <c r="A283" s="36"/>
      <c r="B283" s="37"/>
      <c r="C283" s="38"/>
      <c r="D283" s="223" t="s">
        <v>147</v>
      </c>
      <c r="E283" s="38"/>
      <c r="F283" s="224" t="s">
        <v>373</v>
      </c>
      <c r="G283" s="38"/>
      <c r="H283" s="38"/>
      <c r="I283" s="225"/>
      <c r="J283" s="38"/>
      <c r="K283" s="38"/>
      <c r="L283" s="41"/>
      <c r="M283" s="226"/>
      <c r="N283" s="227"/>
      <c r="O283" s="66"/>
      <c r="P283" s="66"/>
      <c r="Q283" s="66"/>
      <c r="R283" s="66"/>
      <c r="S283" s="66"/>
      <c r="T283" s="67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T283" s="19" t="s">
        <v>147</v>
      </c>
      <c r="AU283" s="19" t="s">
        <v>80</v>
      </c>
    </row>
    <row r="284" spans="1:65" s="13" customFormat="1" ht="11.25">
      <c r="B284" s="190"/>
      <c r="C284" s="191"/>
      <c r="D284" s="192" t="s">
        <v>137</v>
      </c>
      <c r="E284" s="193" t="s">
        <v>19</v>
      </c>
      <c r="F284" s="194" t="s">
        <v>283</v>
      </c>
      <c r="G284" s="191"/>
      <c r="H284" s="193" t="s">
        <v>19</v>
      </c>
      <c r="I284" s="195"/>
      <c r="J284" s="191"/>
      <c r="K284" s="191"/>
      <c r="L284" s="196"/>
      <c r="M284" s="197"/>
      <c r="N284" s="198"/>
      <c r="O284" s="198"/>
      <c r="P284" s="198"/>
      <c r="Q284" s="198"/>
      <c r="R284" s="198"/>
      <c r="S284" s="198"/>
      <c r="T284" s="199"/>
      <c r="AT284" s="200" t="s">
        <v>137</v>
      </c>
      <c r="AU284" s="200" t="s">
        <v>80</v>
      </c>
      <c r="AV284" s="13" t="s">
        <v>78</v>
      </c>
      <c r="AW284" s="13" t="s">
        <v>32</v>
      </c>
      <c r="AX284" s="13" t="s">
        <v>70</v>
      </c>
      <c r="AY284" s="200" t="s">
        <v>129</v>
      </c>
    </row>
    <row r="285" spans="1:65" s="14" customFormat="1" ht="11.25">
      <c r="B285" s="201"/>
      <c r="C285" s="202"/>
      <c r="D285" s="192" t="s">
        <v>137</v>
      </c>
      <c r="E285" s="203" t="s">
        <v>19</v>
      </c>
      <c r="F285" s="204" t="s">
        <v>277</v>
      </c>
      <c r="G285" s="202"/>
      <c r="H285" s="205">
        <v>8.4700000000000006</v>
      </c>
      <c r="I285" s="206"/>
      <c r="J285" s="202"/>
      <c r="K285" s="202"/>
      <c r="L285" s="207"/>
      <c r="M285" s="208"/>
      <c r="N285" s="209"/>
      <c r="O285" s="209"/>
      <c r="P285" s="209"/>
      <c r="Q285" s="209"/>
      <c r="R285" s="209"/>
      <c r="S285" s="209"/>
      <c r="T285" s="210"/>
      <c r="AT285" s="211" t="s">
        <v>137</v>
      </c>
      <c r="AU285" s="211" t="s">
        <v>80</v>
      </c>
      <c r="AV285" s="14" t="s">
        <v>80</v>
      </c>
      <c r="AW285" s="14" t="s">
        <v>32</v>
      </c>
      <c r="AX285" s="14" t="s">
        <v>70</v>
      </c>
      <c r="AY285" s="211" t="s">
        <v>129</v>
      </c>
    </row>
    <row r="286" spans="1:65" s="15" customFormat="1" ht="11.25">
      <c r="B286" s="212"/>
      <c r="C286" s="213"/>
      <c r="D286" s="192" t="s">
        <v>137</v>
      </c>
      <c r="E286" s="214" t="s">
        <v>19</v>
      </c>
      <c r="F286" s="215" t="s">
        <v>142</v>
      </c>
      <c r="G286" s="213"/>
      <c r="H286" s="216">
        <v>8.4700000000000006</v>
      </c>
      <c r="I286" s="217"/>
      <c r="J286" s="213"/>
      <c r="K286" s="213"/>
      <c r="L286" s="218"/>
      <c r="M286" s="219"/>
      <c r="N286" s="220"/>
      <c r="O286" s="220"/>
      <c r="P286" s="220"/>
      <c r="Q286" s="220"/>
      <c r="R286" s="220"/>
      <c r="S286" s="220"/>
      <c r="T286" s="221"/>
      <c r="AT286" s="222" t="s">
        <v>137</v>
      </c>
      <c r="AU286" s="222" t="s">
        <v>80</v>
      </c>
      <c r="AV286" s="15" t="s">
        <v>135</v>
      </c>
      <c r="AW286" s="15" t="s">
        <v>32</v>
      </c>
      <c r="AX286" s="15" t="s">
        <v>78</v>
      </c>
      <c r="AY286" s="222" t="s">
        <v>129</v>
      </c>
    </row>
    <row r="287" spans="1:65" s="2" customFormat="1" ht="24.2" customHeight="1">
      <c r="A287" s="36"/>
      <c r="B287" s="37"/>
      <c r="C287" s="176" t="s">
        <v>374</v>
      </c>
      <c r="D287" s="176" t="s">
        <v>131</v>
      </c>
      <c r="E287" s="177" t="s">
        <v>375</v>
      </c>
      <c r="F287" s="178" t="s">
        <v>376</v>
      </c>
      <c r="G287" s="179" t="s">
        <v>145</v>
      </c>
      <c r="H287" s="180">
        <v>8.4700000000000006</v>
      </c>
      <c r="I287" s="181"/>
      <c r="J287" s="182">
        <f>ROUND(I287*H287,2)</f>
        <v>0</v>
      </c>
      <c r="K287" s="183"/>
      <c r="L287" s="41"/>
      <c r="M287" s="184" t="s">
        <v>19</v>
      </c>
      <c r="N287" s="185" t="s">
        <v>41</v>
      </c>
      <c r="O287" s="66"/>
      <c r="P287" s="186">
        <f>O287*H287</f>
        <v>0</v>
      </c>
      <c r="Q287" s="186">
        <v>0</v>
      </c>
      <c r="R287" s="186">
        <f>Q287*H287</f>
        <v>0</v>
      </c>
      <c r="S287" s="186">
        <v>0</v>
      </c>
      <c r="T287" s="187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88" t="s">
        <v>135</v>
      </c>
      <c r="AT287" s="188" t="s">
        <v>131</v>
      </c>
      <c r="AU287" s="188" t="s">
        <v>80</v>
      </c>
      <c r="AY287" s="19" t="s">
        <v>129</v>
      </c>
      <c r="BE287" s="189">
        <f>IF(N287="základní",J287,0)</f>
        <v>0</v>
      </c>
      <c r="BF287" s="189">
        <f>IF(N287="snížená",J287,0)</f>
        <v>0</v>
      </c>
      <c r="BG287" s="189">
        <f>IF(N287="zákl. přenesená",J287,0)</f>
        <v>0</v>
      </c>
      <c r="BH287" s="189">
        <f>IF(N287="sníž. přenesená",J287,0)</f>
        <v>0</v>
      </c>
      <c r="BI287" s="189">
        <f>IF(N287="nulová",J287,0)</f>
        <v>0</v>
      </c>
      <c r="BJ287" s="19" t="s">
        <v>78</v>
      </c>
      <c r="BK287" s="189">
        <f>ROUND(I287*H287,2)</f>
        <v>0</v>
      </c>
      <c r="BL287" s="19" t="s">
        <v>135</v>
      </c>
      <c r="BM287" s="188" t="s">
        <v>377</v>
      </c>
    </row>
    <row r="288" spans="1:65" s="2" customFormat="1" ht="11.25">
      <c r="A288" s="36"/>
      <c r="B288" s="37"/>
      <c r="C288" s="38"/>
      <c r="D288" s="223" t="s">
        <v>147</v>
      </c>
      <c r="E288" s="38"/>
      <c r="F288" s="224" t="s">
        <v>378</v>
      </c>
      <c r="G288" s="38"/>
      <c r="H288" s="38"/>
      <c r="I288" s="225"/>
      <c r="J288" s="38"/>
      <c r="K288" s="38"/>
      <c r="L288" s="41"/>
      <c r="M288" s="226"/>
      <c r="N288" s="227"/>
      <c r="O288" s="66"/>
      <c r="P288" s="66"/>
      <c r="Q288" s="66"/>
      <c r="R288" s="66"/>
      <c r="S288" s="66"/>
      <c r="T288" s="67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9" t="s">
        <v>147</v>
      </c>
      <c r="AU288" s="19" t="s">
        <v>80</v>
      </c>
    </row>
    <row r="289" spans="1:65" s="13" customFormat="1" ht="11.25">
      <c r="B289" s="190"/>
      <c r="C289" s="191"/>
      <c r="D289" s="192" t="s">
        <v>137</v>
      </c>
      <c r="E289" s="193" t="s">
        <v>19</v>
      </c>
      <c r="F289" s="194" t="s">
        <v>283</v>
      </c>
      <c r="G289" s="191"/>
      <c r="H289" s="193" t="s">
        <v>19</v>
      </c>
      <c r="I289" s="195"/>
      <c r="J289" s="191"/>
      <c r="K289" s="191"/>
      <c r="L289" s="196"/>
      <c r="M289" s="197"/>
      <c r="N289" s="198"/>
      <c r="O289" s="198"/>
      <c r="P289" s="198"/>
      <c r="Q289" s="198"/>
      <c r="R289" s="198"/>
      <c r="S289" s="198"/>
      <c r="T289" s="199"/>
      <c r="AT289" s="200" t="s">
        <v>137</v>
      </c>
      <c r="AU289" s="200" t="s">
        <v>80</v>
      </c>
      <c r="AV289" s="13" t="s">
        <v>78</v>
      </c>
      <c r="AW289" s="13" t="s">
        <v>32</v>
      </c>
      <c r="AX289" s="13" t="s">
        <v>70</v>
      </c>
      <c r="AY289" s="200" t="s">
        <v>129</v>
      </c>
    </row>
    <row r="290" spans="1:65" s="14" customFormat="1" ht="11.25">
      <c r="B290" s="201"/>
      <c r="C290" s="202"/>
      <c r="D290" s="192" t="s">
        <v>137</v>
      </c>
      <c r="E290" s="203" t="s">
        <v>19</v>
      </c>
      <c r="F290" s="204" t="s">
        <v>277</v>
      </c>
      <c r="G290" s="202"/>
      <c r="H290" s="205">
        <v>8.4700000000000006</v>
      </c>
      <c r="I290" s="206"/>
      <c r="J290" s="202"/>
      <c r="K290" s="202"/>
      <c r="L290" s="207"/>
      <c r="M290" s="208"/>
      <c r="N290" s="209"/>
      <c r="O290" s="209"/>
      <c r="P290" s="209"/>
      <c r="Q290" s="209"/>
      <c r="R290" s="209"/>
      <c r="S290" s="209"/>
      <c r="T290" s="210"/>
      <c r="AT290" s="211" t="s">
        <v>137</v>
      </c>
      <c r="AU290" s="211" t="s">
        <v>80</v>
      </c>
      <c r="AV290" s="14" t="s">
        <v>80</v>
      </c>
      <c r="AW290" s="14" t="s">
        <v>32</v>
      </c>
      <c r="AX290" s="14" t="s">
        <v>70</v>
      </c>
      <c r="AY290" s="211" t="s">
        <v>129</v>
      </c>
    </row>
    <row r="291" spans="1:65" s="15" customFormat="1" ht="11.25">
      <c r="B291" s="212"/>
      <c r="C291" s="213"/>
      <c r="D291" s="192" t="s">
        <v>137</v>
      </c>
      <c r="E291" s="214" t="s">
        <v>19</v>
      </c>
      <c r="F291" s="215" t="s">
        <v>142</v>
      </c>
      <c r="G291" s="213"/>
      <c r="H291" s="216">
        <v>8.4700000000000006</v>
      </c>
      <c r="I291" s="217"/>
      <c r="J291" s="213"/>
      <c r="K291" s="213"/>
      <c r="L291" s="218"/>
      <c r="M291" s="219"/>
      <c r="N291" s="220"/>
      <c r="O291" s="220"/>
      <c r="P291" s="220"/>
      <c r="Q291" s="220"/>
      <c r="R291" s="220"/>
      <c r="S291" s="220"/>
      <c r="T291" s="221"/>
      <c r="AT291" s="222" t="s">
        <v>137</v>
      </c>
      <c r="AU291" s="222" t="s">
        <v>80</v>
      </c>
      <c r="AV291" s="15" t="s">
        <v>135</v>
      </c>
      <c r="AW291" s="15" t="s">
        <v>32</v>
      </c>
      <c r="AX291" s="15" t="s">
        <v>78</v>
      </c>
      <c r="AY291" s="222" t="s">
        <v>129</v>
      </c>
    </row>
    <row r="292" spans="1:65" s="2" customFormat="1" ht="16.5" customHeight="1">
      <c r="A292" s="36"/>
      <c r="B292" s="37"/>
      <c r="C292" s="176" t="s">
        <v>379</v>
      </c>
      <c r="D292" s="176" t="s">
        <v>131</v>
      </c>
      <c r="E292" s="177" t="s">
        <v>380</v>
      </c>
      <c r="F292" s="178" t="s">
        <v>381</v>
      </c>
      <c r="G292" s="179" t="s">
        <v>382</v>
      </c>
      <c r="H292" s="180">
        <v>1</v>
      </c>
      <c r="I292" s="181"/>
      <c r="J292" s="182">
        <f>ROUND(I292*H292,2)</f>
        <v>0</v>
      </c>
      <c r="K292" s="183"/>
      <c r="L292" s="41"/>
      <c r="M292" s="184" t="s">
        <v>19</v>
      </c>
      <c r="N292" s="185" t="s">
        <v>41</v>
      </c>
      <c r="O292" s="66"/>
      <c r="P292" s="186">
        <f>O292*H292</f>
        <v>0</v>
      </c>
      <c r="Q292" s="186">
        <v>0</v>
      </c>
      <c r="R292" s="186">
        <f>Q292*H292</f>
        <v>0</v>
      </c>
      <c r="S292" s="186">
        <v>0</v>
      </c>
      <c r="T292" s="187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188" t="s">
        <v>135</v>
      </c>
      <c r="AT292" s="188" t="s">
        <v>131</v>
      </c>
      <c r="AU292" s="188" t="s">
        <v>80</v>
      </c>
      <c r="AY292" s="19" t="s">
        <v>129</v>
      </c>
      <c r="BE292" s="189">
        <f>IF(N292="základní",J292,0)</f>
        <v>0</v>
      </c>
      <c r="BF292" s="189">
        <f>IF(N292="snížená",J292,0)</f>
        <v>0</v>
      </c>
      <c r="BG292" s="189">
        <f>IF(N292="zákl. přenesená",J292,0)</f>
        <v>0</v>
      </c>
      <c r="BH292" s="189">
        <f>IF(N292="sníž. přenesená",J292,0)</f>
        <v>0</v>
      </c>
      <c r="BI292" s="189">
        <f>IF(N292="nulová",J292,0)</f>
        <v>0</v>
      </c>
      <c r="BJ292" s="19" t="s">
        <v>78</v>
      </c>
      <c r="BK292" s="189">
        <f>ROUND(I292*H292,2)</f>
        <v>0</v>
      </c>
      <c r="BL292" s="19" t="s">
        <v>135</v>
      </c>
      <c r="BM292" s="188" t="s">
        <v>383</v>
      </c>
    </row>
    <row r="293" spans="1:65" s="12" customFormat="1" ht="22.9" customHeight="1">
      <c r="B293" s="160"/>
      <c r="C293" s="161"/>
      <c r="D293" s="162" t="s">
        <v>69</v>
      </c>
      <c r="E293" s="174" t="s">
        <v>384</v>
      </c>
      <c r="F293" s="174" t="s">
        <v>385</v>
      </c>
      <c r="G293" s="161"/>
      <c r="H293" s="161"/>
      <c r="I293" s="164"/>
      <c r="J293" s="175">
        <f>BK293</f>
        <v>0</v>
      </c>
      <c r="K293" s="161"/>
      <c r="L293" s="166"/>
      <c r="M293" s="167"/>
      <c r="N293" s="168"/>
      <c r="O293" s="168"/>
      <c r="P293" s="169">
        <f>SUM(P294:P313)</f>
        <v>0</v>
      </c>
      <c r="Q293" s="168"/>
      <c r="R293" s="169">
        <f>SUM(R294:R313)</f>
        <v>0</v>
      </c>
      <c r="S293" s="168"/>
      <c r="T293" s="170">
        <f>SUM(T294:T313)</f>
        <v>0</v>
      </c>
      <c r="AR293" s="171" t="s">
        <v>78</v>
      </c>
      <c r="AT293" s="172" t="s">
        <v>69</v>
      </c>
      <c r="AU293" s="172" t="s">
        <v>78</v>
      </c>
      <c r="AY293" s="171" t="s">
        <v>129</v>
      </c>
      <c r="BK293" s="173">
        <f>SUM(BK294:BK313)</f>
        <v>0</v>
      </c>
    </row>
    <row r="294" spans="1:65" s="2" customFormat="1" ht="37.9" customHeight="1">
      <c r="A294" s="36"/>
      <c r="B294" s="37"/>
      <c r="C294" s="176" t="s">
        <v>386</v>
      </c>
      <c r="D294" s="176" t="s">
        <v>131</v>
      </c>
      <c r="E294" s="177" t="s">
        <v>387</v>
      </c>
      <c r="F294" s="178" t="s">
        <v>388</v>
      </c>
      <c r="G294" s="179" t="s">
        <v>169</v>
      </c>
      <c r="H294" s="180">
        <v>15.162000000000001</v>
      </c>
      <c r="I294" s="181"/>
      <c r="J294" s="182">
        <f>ROUND(I294*H294,2)</f>
        <v>0</v>
      </c>
      <c r="K294" s="183"/>
      <c r="L294" s="41"/>
      <c r="M294" s="184" t="s">
        <v>19</v>
      </c>
      <c r="N294" s="185" t="s">
        <v>41</v>
      </c>
      <c r="O294" s="66"/>
      <c r="P294" s="186">
        <f>O294*H294</f>
        <v>0</v>
      </c>
      <c r="Q294" s="186">
        <v>0</v>
      </c>
      <c r="R294" s="186">
        <f>Q294*H294</f>
        <v>0</v>
      </c>
      <c r="S294" s="186">
        <v>0</v>
      </c>
      <c r="T294" s="187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188" t="s">
        <v>135</v>
      </c>
      <c r="AT294" s="188" t="s">
        <v>131</v>
      </c>
      <c r="AU294" s="188" t="s">
        <v>80</v>
      </c>
      <c r="AY294" s="19" t="s">
        <v>129</v>
      </c>
      <c r="BE294" s="189">
        <f>IF(N294="základní",J294,0)</f>
        <v>0</v>
      </c>
      <c r="BF294" s="189">
        <f>IF(N294="snížená",J294,0)</f>
        <v>0</v>
      </c>
      <c r="BG294" s="189">
        <f>IF(N294="zákl. přenesená",J294,0)</f>
        <v>0</v>
      </c>
      <c r="BH294" s="189">
        <f>IF(N294="sníž. přenesená",J294,0)</f>
        <v>0</v>
      </c>
      <c r="BI294" s="189">
        <f>IF(N294="nulová",J294,0)</f>
        <v>0</v>
      </c>
      <c r="BJ294" s="19" t="s">
        <v>78</v>
      </c>
      <c r="BK294" s="189">
        <f>ROUND(I294*H294,2)</f>
        <v>0</v>
      </c>
      <c r="BL294" s="19" t="s">
        <v>135</v>
      </c>
      <c r="BM294" s="188" t="s">
        <v>389</v>
      </c>
    </row>
    <row r="295" spans="1:65" s="2" customFormat="1" ht="11.25">
      <c r="A295" s="36"/>
      <c r="B295" s="37"/>
      <c r="C295" s="38"/>
      <c r="D295" s="223" t="s">
        <v>147</v>
      </c>
      <c r="E295" s="38"/>
      <c r="F295" s="224" t="s">
        <v>390</v>
      </c>
      <c r="G295" s="38"/>
      <c r="H295" s="38"/>
      <c r="I295" s="225"/>
      <c r="J295" s="38"/>
      <c r="K295" s="38"/>
      <c r="L295" s="41"/>
      <c r="M295" s="226"/>
      <c r="N295" s="227"/>
      <c r="O295" s="66"/>
      <c r="P295" s="66"/>
      <c r="Q295" s="66"/>
      <c r="R295" s="66"/>
      <c r="S295" s="66"/>
      <c r="T295" s="67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T295" s="19" t="s">
        <v>147</v>
      </c>
      <c r="AU295" s="19" t="s">
        <v>80</v>
      </c>
    </row>
    <row r="296" spans="1:65" s="2" customFormat="1" ht="33" customHeight="1">
      <c r="A296" s="36"/>
      <c r="B296" s="37"/>
      <c r="C296" s="176" t="s">
        <v>391</v>
      </c>
      <c r="D296" s="176" t="s">
        <v>131</v>
      </c>
      <c r="E296" s="177" t="s">
        <v>392</v>
      </c>
      <c r="F296" s="178" t="s">
        <v>393</v>
      </c>
      <c r="G296" s="179" t="s">
        <v>169</v>
      </c>
      <c r="H296" s="180">
        <v>15.162000000000001</v>
      </c>
      <c r="I296" s="181"/>
      <c r="J296" s="182">
        <f>ROUND(I296*H296,2)</f>
        <v>0</v>
      </c>
      <c r="K296" s="183"/>
      <c r="L296" s="41"/>
      <c r="M296" s="184" t="s">
        <v>19</v>
      </c>
      <c r="N296" s="185" t="s">
        <v>41</v>
      </c>
      <c r="O296" s="66"/>
      <c r="P296" s="186">
        <f>O296*H296</f>
        <v>0</v>
      </c>
      <c r="Q296" s="186">
        <v>0</v>
      </c>
      <c r="R296" s="186">
        <f>Q296*H296</f>
        <v>0</v>
      </c>
      <c r="S296" s="186">
        <v>0</v>
      </c>
      <c r="T296" s="187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188" t="s">
        <v>135</v>
      </c>
      <c r="AT296" s="188" t="s">
        <v>131</v>
      </c>
      <c r="AU296" s="188" t="s">
        <v>80</v>
      </c>
      <c r="AY296" s="19" t="s">
        <v>129</v>
      </c>
      <c r="BE296" s="189">
        <f>IF(N296="základní",J296,0)</f>
        <v>0</v>
      </c>
      <c r="BF296" s="189">
        <f>IF(N296="snížená",J296,0)</f>
        <v>0</v>
      </c>
      <c r="BG296" s="189">
        <f>IF(N296="zákl. přenesená",J296,0)</f>
        <v>0</v>
      </c>
      <c r="BH296" s="189">
        <f>IF(N296="sníž. přenesená",J296,0)</f>
        <v>0</v>
      </c>
      <c r="BI296" s="189">
        <f>IF(N296="nulová",J296,0)</f>
        <v>0</v>
      </c>
      <c r="BJ296" s="19" t="s">
        <v>78</v>
      </c>
      <c r="BK296" s="189">
        <f>ROUND(I296*H296,2)</f>
        <v>0</v>
      </c>
      <c r="BL296" s="19" t="s">
        <v>135</v>
      </c>
      <c r="BM296" s="188" t="s">
        <v>394</v>
      </c>
    </row>
    <row r="297" spans="1:65" s="2" customFormat="1" ht="11.25">
      <c r="A297" s="36"/>
      <c r="B297" s="37"/>
      <c r="C297" s="38"/>
      <c r="D297" s="223" t="s">
        <v>147</v>
      </c>
      <c r="E297" s="38"/>
      <c r="F297" s="224" t="s">
        <v>395</v>
      </c>
      <c r="G297" s="38"/>
      <c r="H297" s="38"/>
      <c r="I297" s="225"/>
      <c r="J297" s="38"/>
      <c r="K297" s="38"/>
      <c r="L297" s="41"/>
      <c r="M297" s="226"/>
      <c r="N297" s="227"/>
      <c r="O297" s="66"/>
      <c r="P297" s="66"/>
      <c r="Q297" s="66"/>
      <c r="R297" s="66"/>
      <c r="S297" s="66"/>
      <c r="T297" s="67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T297" s="19" t="s">
        <v>147</v>
      </c>
      <c r="AU297" s="19" t="s">
        <v>80</v>
      </c>
    </row>
    <row r="298" spans="1:65" s="2" customFormat="1" ht="44.25" customHeight="1">
      <c r="A298" s="36"/>
      <c r="B298" s="37"/>
      <c r="C298" s="176" t="s">
        <v>396</v>
      </c>
      <c r="D298" s="176" t="s">
        <v>131</v>
      </c>
      <c r="E298" s="177" t="s">
        <v>397</v>
      </c>
      <c r="F298" s="178" t="s">
        <v>398</v>
      </c>
      <c r="G298" s="179" t="s">
        <v>169</v>
      </c>
      <c r="H298" s="180">
        <v>136.458</v>
      </c>
      <c r="I298" s="181"/>
      <c r="J298" s="182">
        <f>ROUND(I298*H298,2)</f>
        <v>0</v>
      </c>
      <c r="K298" s="183"/>
      <c r="L298" s="41"/>
      <c r="M298" s="184" t="s">
        <v>19</v>
      </c>
      <c r="N298" s="185" t="s">
        <v>41</v>
      </c>
      <c r="O298" s="66"/>
      <c r="P298" s="186">
        <f>O298*H298</f>
        <v>0</v>
      </c>
      <c r="Q298" s="186">
        <v>0</v>
      </c>
      <c r="R298" s="186">
        <f>Q298*H298</f>
        <v>0</v>
      </c>
      <c r="S298" s="186">
        <v>0</v>
      </c>
      <c r="T298" s="187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188" t="s">
        <v>135</v>
      </c>
      <c r="AT298" s="188" t="s">
        <v>131</v>
      </c>
      <c r="AU298" s="188" t="s">
        <v>80</v>
      </c>
      <c r="AY298" s="19" t="s">
        <v>129</v>
      </c>
      <c r="BE298" s="189">
        <f>IF(N298="základní",J298,0)</f>
        <v>0</v>
      </c>
      <c r="BF298" s="189">
        <f>IF(N298="snížená",J298,0)</f>
        <v>0</v>
      </c>
      <c r="BG298" s="189">
        <f>IF(N298="zákl. přenesená",J298,0)</f>
        <v>0</v>
      </c>
      <c r="BH298" s="189">
        <f>IF(N298="sníž. přenesená",J298,0)</f>
        <v>0</v>
      </c>
      <c r="BI298" s="189">
        <f>IF(N298="nulová",J298,0)</f>
        <v>0</v>
      </c>
      <c r="BJ298" s="19" t="s">
        <v>78</v>
      </c>
      <c r="BK298" s="189">
        <f>ROUND(I298*H298,2)</f>
        <v>0</v>
      </c>
      <c r="BL298" s="19" t="s">
        <v>135</v>
      </c>
      <c r="BM298" s="188" t="s">
        <v>399</v>
      </c>
    </row>
    <row r="299" spans="1:65" s="2" customFormat="1" ht="11.25">
      <c r="A299" s="36"/>
      <c r="B299" s="37"/>
      <c r="C299" s="38"/>
      <c r="D299" s="223" t="s">
        <v>147</v>
      </c>
      <c r="E299" s="38"/>
      <c r="F299" s="224" t="s">
        <v>400</v>
      </c>
      <c r="G299" s="38"/>
      <c r="H299" s="38"/>
      <c r="I299" s="225"/>
      <c r="J299" s="38"/>
      <c r="K299" s="38"/>
      <c r="L299" s="41"/>
      <c r="M299" s="226"/>
      <c r="N299" s="227"/>
      <c r="O299" s="66"/>
      <c r="P299" s="66"/>
      <c r="Q299" s="66"/>
      <c r="R299" s="66"/>
      <c r="S299" s="66"/>
      <c r="T299" s="67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T299" s="19" t="s">
        <v>147</v>
      </c>
      <c r="AU299" s="19" t="s">
        <v>80</v>
      </c>
    </row>
    <row r="300" spans="1:65" s="14" customFormat="1" ht="11.25">
      <c r="B300" s="201"/>
      <c r="C300" s="202"/>
      <c r="D300" s="192" t="s">
        <v>137</v>
      </c>
      <c r="E300" s="203" t="s">
        <v>19</v>
      </c>
      <c r="F300" s="204" t="s">
        <v>401</v>
      </c>
      <c r="G300" s="202"/>
      <c r="H300" s="205">
        <v>136.458</v>
      </c>
      <c r="I300" s="206"/>
      <c r="J300" s="202"/>
      <c r="K300" s="202"/>
      <c r="L300" s="207"/>
      <c r="M300" s="208"/>
      <c r="N300" s="209"/>
      <c r="O300" s="209"/>
      <c r="P300" s="209"/>
      <c r="Q300" s="209"/>
      <c r="R300" s="209"/>
      <c r="S300" s="209"/>
      <c r="T300" s="210"/>
      <c r="AT300" s="211" t="s">
        <v>137</v>
      </c>
      <c r="AU300" s="211" t="s">
        <v>80</v>
      </c>
      <c r="AV300" s="14" t="s">
        <v>80</v>
      </c>
      <c r="AW300" s="14" t="s">
        <v>32</v>
      </c>
      <c r="AX300" s="14" t="s">
        <v>70</v>
      </c>
      <c r="AY300" s="211" t="s">
        <v>129</v>
      </c>
    </row>
    <row r="301" spans="1:65" s="15" customFormat="1" ht="11.25">
      <c r="B301" s="212"/>
      <c r="C301" s="213"/>
      <c r="D301" s="192" t="s">
        <v>137</v>
      </c>
      <c r="E301" s="214" t="s">
        <v>19</v>
      </c>
      <c r="F301" s="215" t="s">
        <v>142</v>
      </c>
      <c r="G301" s="213"/>
      <c r="H301" s="216">
        <v>136.458</v>
      </c>
      <c r="I301" s="217"/>
      <c r="J301" s="213"/>
      <c r="K301" s="213"/>
      <c r="L301" s="218"/>
      <c r="M301" s="219"/>
      <c r="N301" s="220"/>
      <c r="O301" s="220"/>
      <c r="P301" s="220"/>
      <c r="Q301" s="220"/>
      <c r="R301" s="220"/>
      <c r="S301" s="220"/>
      <c r="T301" s="221"/>
      <c r="AT301" s="222" t="s">
        <v>137</v>
      </c>
      <c r="AU301" s="222" t="s">
        <v>80</v>
      </c>
      <c r="AV301" s="15" t="s">
        <v>135</v>
      </c>
      <c r="AW301" s="15" t="s">
        <v>32</v>
      </c>
      <c r="AX301" s="15" t="s">
        <v>78</v>
      </c>
      <c r="AY301" s="222" t="s">
        <v>129</v>
      </c>
    </row>
    <row r="302" spans="1:65" s="2" customFormat="1" ht="44.25" customHeight="1">
      <c r="A302" s="36"/>
      <c r="B302" s="37"/>
      <c r="C302" s="176" t="s">
        <v>402</v>
      </c>
      <c r="D302" s="176" t="s">
        <v>131</v>
      </c>
      <c r="E302" s="177" t="s">
        <v>403</v>
      </c>
      <c r="F302" s="178" t="s">
        <v>404</v>
      </c>
      <c r="G302" s="179" t="s">
        <v>169</v>
      </c>
      <c r="H302" s="180">
        <v>13.481</v>
      </c>
      <c r="I302" s="181"/>
      <c r="J302" s="182">
        <f>ROUND(I302*H302,2)</f>
        <v>0</v>
      </c>
      <c r="K302" s="183"/>
      <c r="L302" s="41"/>
      <c r="M302" s="184" t="s">
        <v>19</v>
      </c>
      <c r="N302" s="185" t="s">
        <v>41</v>
      </c>
      <c r="O302" s="66"/>
      <c r="P302" s="186">
        <f>O302*H302</f>
        <v>0</v>
      </c>
      <c r="Q302" s="186">
        <v>0</v>
      </c>
      <c r="R302" s="186">
        <f>Q302*H302</f>
        <v>0</v>
      </c>
      <c r="S302" s="186">
        <v>0</v>
      </c>
      <c r="T302" s="187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188" t="s">
        <v>135</v>
      </c>
      <c r="AT302" s="188" t="s">
        <v>131</v>
      </c>
      <c r="AU302" s="188" t="s">
        <v>80</v>
      </c>
      <c r="AY302" s="19" t="s">
        <v>129</v>
      </c>
      <c r="BE302" s="189">
        <f>IF(N302="základní",J302,0)</f>
        <v>0</v>
      </c>
      <c r="BF302" s="189">
        <f>IF(N302="snížená",J302,0)</f>
        <v>0</v>
      </c>
      <c r="BG302" s="189">
        <f>IF(N302="zákl. přenesená",J302,0)</f>
        <v>0</v>
      </c>
      <c r="BH302" s="189">
        <f>IF(N302="sníž. přenesená",J302,0)</f>
        <v>0</v>
      </c>
      <c r="BI302" s="189">
        <f>IF(N302="nulová",J302,0)</f>
        <v>0</v>
      </c>
      <c r="BJ302" s="19" t="s">
        <v>78</v>
      </c>
      <c r="BK302" s="189">
        <f>ROUND(I302*H302,2)</f>
        <v>0</v>
      </c>
      <c r="BL302" s="19" t="s">
        <v>135</v>
      </c>
      <c r="BM302" s="188" t="s">
        <v>405</v>
      </c>
    </row>
    <row r="303" spans="1:65" s="2" customFormat="1" ht="11.25">
      <c r="A303" s="36"/>
      <c r="B303" s="37"/>
      <c r="C303" s="38"/>
      <c r="D303" s="223" t="s">
        <v>147</v>
      </c>
      <c r="E303" s="38"/>
      <c r="F303" s="224" t="s">
        <v>406</v>
      </c>
      <c r="G303" s="38"/>
      <c r="H303" s="38"/>
      <c r="I303" s="225"/>
      <c r="J303" s="38"/>
      <c r="K303" s="38"/>
      <c r="L303" s="41"/>
      <c r="M303" s="226"/>
      <c r="N303" s="227"/>
      <c r="O303" s="66"/>
      <c r="P303" s="66"/>
      <c r="Q303" s="66"/>
      <c r="R303" s="66"/>
      <c r="S303" s="66"/>
      <c r="T303" s="67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T303" s="19" t="s">
        <v>147</v>
      </c>
      <c r="AU303" s="19" t="s">
        <v>80</v>
      </c>
    </row>
    <row r="304" spans="1:65" s="14" customFormat="1" ht="11.25">
      <c r="B304" s="201"/>
      <c r="C304" s="202"/>
      <c r="D304" s="192" t="s">
        <v>137</v>
      </c>
      <c r="E304" s="203" t="s">
        <v>19</v>
      </c>
      <c r="F304" s="204" t="s">
        <v>407</v>
      </c>
      <c r="G304" s="202"/>
      <c r="H304" s="205">
        <v>13.481</v>
      </c>
      <c r="I304" s="206"/>
      <c r="J304" s="202"/>
      <c r="K304" s="202"/>
      <c r="L304" s="207"/>
      <c r="M304" s="208"/>
      <c r="N304" s="209"/>
      <c r="O304" s="209"/>
      <c r="P304" s="209"/>
      <c r="Q304" s="209"/>
      <c r="R304" s="209"/>
      <c r="S304" s="209"/>
      <c r="T304" s="210"/>
      <c r="AT304" s="211" t="s">
        <v>137</v>
      </c>
      <c r="AU304" s="211" t="s">
        <v>80</v>
      </c>
      <c r="AV304" s="14" t="s">
        <v>80</v>
      </c>
      <c r="AW304" s="14" t="s">
        <v>32</v>
      </c>
      <c r="AX304" s="14" t="s">
        <v>70</v>
      </c>
      <c r="AY304" s="211" t="s">
        <v>129</v>
      </c>
    </row>
    <row r="305" spans="1:65" s="15" customFormat="1" ht="11.25">
      <c r="B305" s="212"/>
      <c r="C305" s="213"/>
      <c r="D305" s="192" t="s">
        <v>137</v>
      </c>
      <c r="E305" s="214" t="s">
        <v>19</v>
      </c>
      <c r="F305" s="215" t="s">
        <v>142</v>
      </c>
      <c r="G305" s="213"/>
      <c r="H305" s="216">
        <v>13.481</v>
      </c>
      <c r="I305" s="217"/>
      <c r="J305" s="213"/>
      <c r="K305" s="213"/>
      <c r="L305" s="218"/>
      <c r="M305" s="219"/>
      <c r="N305" s="220"/>
      <c r="O305" s="220"/>
      <c r="P305" s="220"/>
      <c r="Q305" s="220"/>
      <c r="R305" s="220"/>
      <c r="S305" s="220"/>
      <c r="T305" s="221"/>
      <c r="AT305" s="222" t="s">
        <v>137</v>
      </c>
      <c r="AU305" s="222" t="s">
        <v>80</v>
      </c>
      <c r="AV305" s="15" t="s">
        <v>135</v>
      </c>
      <c r="AW305" s="15" t="s">
        <v>32</v>
      </c>
      <c r="AX305" s="15" t="s">
        <v>78</v>
      </c>
      <c r="AY305" s="222" t="s">
        <v>129</v>
      </c>
    </row>
    <row r="306" spans="1:65" s="2" customFormat="1" ht="44.25" customHeight="1">
      <c r="A306" s="36"/>
      <c r="B306" s="37"/>
      <c r="C306" s="176" t="s">
        <v>408</v>
      </c>
      <c r="D306" s="176" t="s">
        <v>131</v>
      </c>
      <c r="E306" s="177" t="s">
        <v>409</v>
      </c>
      <c r="F306" s="178" t="s">
        <v>410</v>
      </c>
      <c r="G306" s="179" t="s">
        <v>169</v>
      </c>
      <c r="H306" s="180">
        <v>5.5E-2</v>
      </c>
      <c r="I306" s="181"/>
      <c r="J306" s="182">
        <f>ROUND(I306*H306,2)</f>
        <v>0</v>
      </c>
      <c r="K306" s="183"/>
      <c r="L306" s="41"/>
      <c r="M306" s="184" t="s">
        <v>19</v>
      </c>
      <c r="N306" s="185" t="s">
        <v>41</v>
      </c>
      <c r="O306" s="66"/>
      <c r="P306" s="186">
        <f>O306*H306</f>
        <v>0</v>
      </c>
      <c r="Q306" s="186">
        <v>0</v>
      </c>
      <c r="R306" s="186">
        <f>Q306*H306</f>
        <v>0</v>
      </c>
      <c r="S306" s="186">
        <v>0</v>
      </c>
      <c r="T306" s="187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188" t="s">
        <v>135</v>
      </c>
      <c r="AT306" s="188" t="s">
        <v>131</v>
      </c>
      <c r="AU306" s="188" t="s">
        <v>80</v>
      </c>
      <c r="AY306" s="19" t="s">
        <v>129</v>
      </c>
      <c r="BE306" s="189">
        <f>IF(N306="základní",J306,0)</f>
        <v>0</v>
      </c>
      <c r="BF306" s="189">
        <f>IF(N306="snížená",J306,0)</f>
        <v>0</v>
      </c>
      <c r="BG306" s="189">
        <f>IF(N306="zákl. přenesená",J306,0)</f>
        <v>0</v>
      </c>
      <c r="BH306" s="189">
        <f>IF(N306="sníž. přenesená",J306,0)</f>
        <v>0</v>
      </c>
      <c r="BI306" s="189">
        <f>IF(N306="nulová",J306,0)</f>
        <v>0</v>
      </c>
      <c r="BJ306" s="19" t="s">
        <v>78</v>
      </c>
      <c r="BK306" s="189">
        <f>ROUND(I306*H306,2)</f>
        <v>0</v>
      </c>
      <c r="BL306" s="19" t="s">
        <v>135</v>
      </c>
      <c r="BM306" s="188" t="s">
        <v>411</v>
      </c>
    </row>
    <row r="307" spans="1:65" s="2" customFormat="1" ht="11.25">
      <c r="A307" s="36"/>
      <c r="B307" s="37"/>
      <c r="C307" s="38"/>
      <c r="D307" s="223" t="s">
        <v>147</v>
      </c>
      <c r="E307" s="38"/>
      <c r="F307" s="224" t="s">
        <v>412</v>
      </c>
      <c r="G307" s="38"/>
      <c r="H307" s="38"/>
      <c r="I307" s="225"/>
      <c r="J307" s="38"/>
      <c r="K307" s="38"/>
      <c r="L307" s="41"/>
      <c r="M307" s="226"/>
      <c r="N307" s="227"/>
      <c r="O307" s="66"/>
      <c r="P307" s="66"/>
      <c r="Q307" s="66"/>
      <c r="R307" s="66"/>
      <c r="S307" s="66"/>
      <c r="T307" s="67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T307" s="19" t="s">
        <v>147</v>
      </c>
      <c r="AU307" s="19" t="s">
        <v>80</v>
      </c>
    </row>
    <row r="308" spans="1:65" s="14" customFormat="1" ht="11.25">
      <c r="B308" s="201"/>
      <c r="C308" s="202"/>
      <c r="D308" s="192" t="s">
        <v>137</v>
      </c>
      <c r="E308" s="203" t="s">
        <v>19</v>
      </c>
      <c r="F308" s="204" t="s">
        <v>413</v>
      </c>
      <c r="G308" s="202"/>
      <c r="H308" s="205">
        <v>5.5E-2</v>
      </c>
      <c r="I308" s="206"/>
      <c r="J308" s="202"/>
      <c r="K308" s="202"/>
      <c r="L308" s="207"/>
      <c r="M308" s="208"/>
      <c r="N308" s="209"/>
      <c r="O308" s="209"/>
      <c r="P308" s="209"/>
      <c r="Q308" s="209"/>
      <c r="R308" s="209"/>
      <c r="S308" s="209"/>
      <c r="T308" s="210"/>
      <c r="AT308" s="211" t="s">
        <v>137</v>
      </c>
      <c r="AU308" s="211" t="s">
        <v>80</v>
      </c>
      <c r="AV308" s="14" t="s">
        <v>80</v>
      </c>
      <c r="AW308" s="14" t="s">
        <v>32</v>
      </c>
      <c r="AX308" s="14" t="s">
        <v>70</v>
      </c>
      <c r="AY308" s="211" t="s">
        <v>129</v>
      </c>
    </row>
    <row r="309" spans="1:65" s="15" customFormat="1" ht="11.25">
      <c r="B309" s="212"/>
      <c r="C309" s="213"/>
      <c r="D309" s="192" t="s">
        <v>137</v>
      </c>
      <c r="E309" s="214" t="s">
        <v>19</v>
      </c>
      <c r="F309" s="215" t="s">
        <v>142</v>
      </c>
      <c r="G309" s="213"/>
      <c r="H309" s="216">
        <v>5.5E-2</v>
      </c>
      <c r="I309" s="217"/>
      <c r="J309" s="213"/>
      <c r="K309" s="213"/>
      <c r="L309" s="218"/>
      <c r="M309" s="219"/>
      <c r="N309" s="220"/>
      <c r="O309" s="220"/>
      <c r="P309" s="220"/>
      <c r="Q309" s="220"/>
      <c r="R309" s="220"/>
      <c r="S309" s="220"/>
      <c r="T309" s="221"/>
      <c r="AT309" s="222" t="s">
        <v>137</v>
      </c>
      <c r="AU309" s="222" t="s">
        <v>80</v>
      </c>
      <c r="AV309" s="15" t="s">
        <v>135</v>
      </c>
      <c r="AW309" s="15" t="s">
        <v>32</v>
      </c>
      <c r="AX309" s="15" t="s">
        <v>78</v>
      </c>
      <c r="AY309" s="222" t="s">
        <v>129</v>
      </c>
    </row>
    <row r="310" spans="1:65" s="2" customFormat="1" ht="55.5" customHeight="1">
      <c r="A310" s="36"/>
      <c r="B310" s="37"/>
      <c r="C310" s="176" t="s">
        <v>414</v>
      </c>
      <c r="D310" s="176" t="s">
        <v>131</v>
      </c>
      <c r="E310" s="177" t="s">
        <v>415</v>
      </c>
      <c r="F310" s="178" t="s">
        <v>416</v>
      </c>
      <c r="G310" s="179" t="s">
        <v>169</v>
      </c>
      <c r="H310" s="180">
        <v>0.40699999999999997</v>
      </c>
      <c r="I310" s="181"/>
      <c r="J310" s="182">
        <f>ROUND(I310*H310,2)</f>
        <v>0</v>
      </c>
      <c r="K310" s="183"/>
      <c r="L310" s="41"/>
      <c r="M310" s="184" t="s">
        <v>19</v>
      </c>
      <c r="N310" s="185" t="s">
        <v>41</v>
      </c>
      <c r="O310" s="66"/>
      <c r="P310" s="186">
        <f>O310*H310</f>
        <v>0</v>
      </c>
      <c r="Q310" s="186">
        <v>0</v>
      </c>
      <c r="R310" s="186">
        <f>Q310*H310</f>
        <v>0</v>
      </c>
      <c r="S310" s="186">
        <v>0</v>
      </c>
      <c r="T310" s="187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188" t="s">
        <v>135</v>
      </c>
      <c r="AT310" s="188" t="s">
        <v>131</v>
      </c>
      <c r="AU310" s="188" t="s">
        <v>80</v>
      </c>
      <c r="AY310" s="19" t="s">
        <v>129</v>
      </c>
      <c r="BE310" s="189">
        <f>IF(N310="základní",J310,0)</f>
        <v>0</v>
      </c>
      <c r="BF310" s="189">
        <f>IF(N310="snížená",J310,0)</f>
        <v>0</v>
      </c>
      <c r="BG310" s="189">
        <f>IF(N310="zákl. přenesená",J310,0)</f>
        <v>0</v>
      </c>
      <c r="BH310" s="189">
        <f>IF(N310="sníž. přenesená",J310,0)</f>
        <v>0</v>
      </c>
      <c r="BI310" s="189">
        <f>IF(N310="nulová",J310,0)</f>
        <v>0</v>
      </c>
      <c r="BJ310" s="19" t="s">
        <v>78</v>
      </c>
      <c r="BK310" s="189">
        <f>ROUND(I310*H310,2)</f>
        <v>0</v>
      </c>
      <c r="BL310" s="19" t="s">
        <v>135</v>
      </c>
      <c r="BM310" s="188" t="s">
        <v>417</v>
      </c>
    </row>
    <row r="311" spans="1:65" s="2" customFormat="1" ht="11.25">
      <c r="A311" s="36"/>
      <c r="B311" s="37"/>
      <c r="C311" s="38"/>
      <c r="D311" s="223" t="s">
        <v>147</v>
      </c>
      <c r="E311" s="38"/>
      <c r="F311" s="224" t="s">
        <v>418</v>
      </c>
      <c r="G311" s="38"/>
      <c r="H311" s="38"/>
      <c r="I311" s="225"/>
      <c r="J311" s="38"/>
      <c r="K311" s="38"/>
      <c r="L311" s="41"/>
      <c r="M311" s="226"/>
      <c r="N311" s="227"/>
      <c r="O311" s="66"/>
      <c r="P311" s="66"/>
      <c r="Q311" s="66"/>
      <c r="R311" s="66"/>
      <c r="S311" s="66"/>
      <c r="T311" s="67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T311" s="19" t="s">
        <v>147</v>
      </c>
      <c r="AU311" s="19" t="s">
        <v>80</v>
      </c>
    </row>
    <row r="312" spans="1:65" s="14" customFormat="1" ht="11.25">
      <c r="B312" s="201"/>
      <c r="C312" s="202"/>
      <c r="D312" s="192" t="s">
        <v>137</v>
      </c>
      <c r="E312" s="203" t="s">
        <v>19</v>
      </c>
      <c r="F312" s="204" t="s">
        <v>419</v>
      </c>
      <c r="G312" s="202"/>
      <c r="H312" s="205">
        <v>0.40699999999999997</v>
      </c>
      <c r="I312" s="206"/>
      <c r="J312" s="202"/>
      <c r="K312" s="202"/>
      <c r="L312" s="207"/>
      <c r="M312" s="208"/>
      <c r="N312" s="209"/>
      <c r="O312" s="209"/>
      <c r="P312" s="209"/>
      <c r="Q312" s="209"/>
      <c r="R312" s="209"/>
      <c r="S312" s="209"/>
      <c r="T312" s="210"/>
      <c r="AT312" s="211" t="s">
        <v>137</v>
      </c>
      <c r="AU312" s="211" t="s">
        <v>80</v>
      </c>
      <c r="AV312" s="14" t="s">
        <v>80</v>
      </c>
      <c r="AW312" s="14" t="s">
        <v>32</v>
      </c>
      <c r="AX312" s="14" t="s">
        <v>70</v>
      </c>
      <c r="AY312" s="211" t="s">
        <v>129</v>
      </c>
    </row>
    <row r="313" spans="1:65" s="15" customFormat="1" ht="11.25">
      <c r="B313" s="212"/>
      <c r="C313" s="213"/>
      <c r="D313" s="192" t="s">
        <v>137</v>
      </c>
      <c r="E313" s="214" t="s">
        <v>19</v>
      </c>
      <c r="F313" s="215" t="s">
        <v>142</v>
      </c>
      <c r="G313" s="213"/>
      <c r="H313" s="216">
        <v>0.40699999999999997</v>
      </c>
      <c r="I313" s="217"/>
      <c r="J313" s="213"/>
      <c r="K313" s="213"/>
      <c r="L313" s="218"/>
      <c r="M313" s="219"/>
      <c r="N313" s="220"/>
      <c r="O313" s="220"/>
      <c r="P313" s="220"/>
      <c r="Q313" s="220"/>
      <c r="R313" s="220"/>
      <c r="S313" s="220"/>
      <c r="T313" s="221"/>
      <c r="AT313" s="222" t="s">
        <v>137</v>
      </c>
      <c r="AU313" s="222" t="s">
        <v>80</v>
      </c>
      <c r="AV313" s="15" t="s">
        <v>135</v>
      </c>
      <c r="AW313" s="15" t="s">
        <v>32</v>
      </c>
      <c r="AX313" s="15" t="s">
        <v>78</v>
      </c>
      <c r="AY313" s="222" t="s">
        <v>129</v>
      </c>
    </row>
    <row r="314" spans="1:65" s="12" customFormat="1" ht="22.9" customHeight="1">
      <c r="B314" s="160"/>
      <c r="C314" s="161"/>
      <c r="D314" s="162" t="s">
        <v>69</v>
      </c>
      <c r="E314" s="174" t="s">
        <v>420</v>
      </c>
      <c r="F314" s="174" t="s">
        <v>421</v>
      </c>
      <c r="G314" s="161"/>
      <c r="H314" s="161"/>
      <c r="I314" s="164"/>
      <c r="J314" s="175">
        <f>BK314</f>
        <v>0</v>
      </c>
      <c r="K314" s="161"/>
      <c r="L314" s="166"/>
      <c r="M314" s="167"/>
      <c r="N314" s="168"/>
      <c r="O314" s="168"/>
      <c r="P314" s="169">
        <f>SUM(P315:P316)</f>
        <v>0</v>
      </c>
      <c r="Q314" s="168"/>
      <c r="R314" s="169">
        <f>SUM(R315:R316)</f>
        <v>0</v>
      </c>
      <c r="S314" s="168"/>
      <c r="T314" s="170">
        <f>SUM(T315:T316)</f>
        <v>0</v>
      </c>
      <c r="AR314" s="171" t="s">
        <v>78</v>
      </c>
      <c r="AT314" s="172" t="s">
        <v>69</v>
      </c>
      <c r="AU314" s="172" t="s">
        <v>78</v>
      </c>
      <c r="AY314" s="171" t="s">
        <v>129</v>
      </c>
      <c r="BK314" s="173">
        <f>SUM(BK315:BK316)</f>
        <v>0</v>
      </c>
    </row>
    <row r="315" spans="1:65" s="2" customFormat="1" ht="76.349999999999994" customHeight="1">
      <c r="A315" s="36"/>
      <c r="B315" s="37"/>
      <c r="C315" s="176" t="s">
        <v>422</v>
      </c>
      <c r="D315" s="176" t="s">
        <v>131</v>
      </c>
      <c r="E315" s="177" t="s">
        <v>423</v>
      </c>
      <c r="F315" s="178" t="s">
        <v>424</v>
      </c>
      <c r="G315" s="179" t="s">
        <v>169</v>
      </c>
      <c r="H315" s="180">
        <v>33.104999999999997</v>
      </c>
      <c r="I315" s="181"/>
      <c r="J315" s="182">
        <f>ROUND(I315*H315,2)</f>
        <v>0</v>
      </c>
      <c r="K315" s="183"/>
      <c r="L315" s="41"/>
      <c r="M315" s="184" t="s">
        <v>19</v>
      </c>
      <c r="N315" s="185" t="s">
        <v>41</v>
      </c>
      <c r="O315" s="66"/>
      <c r="P315" s="186">
        <f>O315*H315</f>
        <v>0</v>
      </c>
      <c r="Q315" s="186">
        <v>0</v>
      </c>
      <c r="R315" s="186">
        <f>Q315*H315</f>
        <v>0</v>
      </c>
      <c r="S315" s="186">
        <v>0</v>
      </c>
      <c r="T315" s="187">
        <f>S315*H315</f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188" t="s">
        <v>135</v>
      </c>
      <c r="AT315" s="188" t="s">
        <v>131</v>
      </c>
      <c r="AU315" s="188" t="s">
        <v>80</v>
      </c>
      <c r="AY315" s="19" t="s">
        <v>129</v>
      </c>
      <c r="BE315" s="189">
        <f>IF(N315="základní",J315,0)</f>
        <v>0</v>
      </c>
      <c r="BF315" s="189">
        <f>IF(N315="snížená",J315,0)</f>
        <v>0</v>
      </c>
      <c r="BG315" s="189">
        <f>IF(N315="zákl. přenesená",J315,0)</f>
        <v>0</v>
      </c>
      <c r="BH315" s="189">
        <f>IF(N315="sníž. přenesená",J315,0)</f>
        <v>0</v>
      </c>
      <c r="BI315" s="189">
        <f>IF(N315="nulová",J315,0)</f>
        <v>0</v>
      </c>
      <c r="BJ315" s="19" t="s">
        <v>78</v>
      </c>
      <c r="BK315" s="189">
        <f>ROUND(I315*H315,2)</f>
        <v>0</v>
      </c>
      <c r="BL315" s="19" t="s">
        <v>135</v>
      </c>
      <c r="BM315" s="188" t="s">
        <v>425</v>
      </c>
    </row>
    <row r="316" spans="1:65" s="2" customFormat="1" ht="11.25">
      <c r="A316" s="36"/>
      <c r="B316" s="37"/>
      <c r="C316" s="38"/>
      <c r="D316" s="223" t="s">
        <v>147</v>
      </c>
      <c r="E316" s="38"/>
      <c r="F316" s="224" t="s">
        <v>426</v>
      </c>
      <c r="G316" s="38"/>
      <c r="H316" s="38"/>
      <c r="I316" s="225"/>
      <c r="J316" s="38"/>
      <c r="K316" s="38"/>
      <c r="L316" s="41"/>
      <c r="M316" s="226"/>
      <c r="N316" s="227"/>
      <c r="O316" s="66"/>
      <c r="P316" s="66"/>
      <c r="Q316" s="66"/>
      <c r="R316" s="66"/>
      <c r="S316" s="66"/>
      <c r="T316" s="67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T316" s="19" t="s">
        <v>147</v>
      </c>
      <c r="AU316" s="19" t="s">
        <v>80</v>
      </c>
    </row>
    <row r="317" spans="1:65" s="12" customFormat="1" ht="25.9" customHeight="1">
      <c r="B317" s="160"/>
      <c r="C317" s="161"/>
      <c r="D317" s="162" t="s">
        <v>69</v>
      </c>
      <c r="E317" s="163" t="s">
        <v>427</v>
      </c>
      <c r="F317" s="163" t="s">
        <v>428</v>
      </c>
      <c r="G317" s="161"/>
      <c r="H317" s="161"/>
      <c r="I317" s="164"/>
      <c r="J317" s="165">
        <f>BK317</f>
        <v>0</v>
      </c>
      <c r="K317" s="161"/>
      <c r="L317" s="166"/>
      <c r="M317" s="167"/>
      <c r="N317" s="168"/>
      <c r="O317" s="168"/>
      <c r="P317" s="169">
        <f>P318+P332+P339</f>
        <v>0</v>
      </c>
      <c r="Q317" s="168"/>
      <c r="R317" s="169">
        <f>R318+R332+R339</f>
        <v>3.9124199999999998E-2</v>
      </c>
      <c r="S317" s="168"/>
      <c r="T317" s="170">
        <f>T318+T332+T339</f>
        <v>1.2738160000000001</v>
      </c>
      <c r="AR317" s="171" t="s">
        <v>80</v>
      </c>
      <c r="AT317" s="172" t="s">
        <v>69</v>
      </c>
      <c r="AU317" s="172" t="s">
        <v>70</v>
      </c>
      <c r="AY317" s="171" t="s">
        <v>129</v>
      </c>
      <c r="BK317" s="173">
        <f>BK318+BK332+BK339</f>
        <v>0</v>
      </c>
    </row>
    <row r="318" spans="1:65" s="12" customFormat="1" ht="22.9" customHeight="1">
      <c r="B318" s="160"/>
      <c r="C318" s="161"/>
      <c r="D318" s="162" t="s">
        <v>69</v>
      </c>
      <c r="E318" s="174" t="s">
        <v>429</v>
      </c>
      <c r="F318" s="174" t="s">
        <v>430</v>
      </c>
      <c r="G318" s="161"/>
      <c r="H318" s="161"/>
      <c r="I318" s="164"/>
      <c r="J318" s="175">
        <f>BK318</f>
        <v>0</v>
      </c>
      <c r="K318" s="161"/>
      <c r="L318" s="166"/>
      <c r="M318" s="167"/>
      <c r="N318" s="168"/>
      <c r="O318" s="168"/>
      <c r="P318" s="169">
        <f>SUM(P319:P331)</f>
        <v>0</v>
      </c>
      <c r="Q318" s="168"/>
      <c r="R318" s="169">
        <f>SUM(R319:R331)</f>
        <v>3.9124199999999998E-2</v>
      </c>
      <c r="S318" s="168"/>
      <c r="T318" s="170">
        <f>SUM(T319:T331)</f>
        <v>2.5248E-2</v>
      </c>
      <c r="AR318" s="171" t="s">
        <v>80</v>
      </c>
      <c r="AT318" s="172" t="s">
        <v>69</v>
      </c>
      <c r="AU318" s="172" t="s">
        <v>78</v>
      </c>
      <c r="AY318" s="171" t="s">
        <v>129</v>
      </c>
      <c r="BK318" s="173">
        <f>SUM(BK319:BK331)</f>
        <v>0</v>
      </c>
    </row>
    <row r="319" spans="1:65" s="2" customFormat="1" ht="21.75" customHeight="1">
      <c r="A319" s="36"/>
      <c r="B319" s="37"/>
      <c r="C319" s="176" t="s">
        <v>431</v>
      </c>
      <c r="D319" s="176" t="s">
        <v>131</v>
      </c>
      <c r="E319" s="177" t="s">
        <v>432</v>
      </c>
      <c r="F319" s="178" t="s">
        <v>433</v>
      </c>
      <c r="G319" s="179" t="s">
        <v>321</v>
      </c>
      <c r="H319" s="180">
        <v>8</v>
      </c>
      <c r="I319" s="181"/>
      <c r="J319" s="182">
        <f>ROUND(I319*H319,2)</f>
        <v>0</v>
      </c>
      <c r="K319" s="183"/>
      <c r="L319" s="41"/>
      <c r="M319" s="184" t="s">
        <v>19</v>
      </c>
      <c r="N319" s="185" t="s">
        <v>41</v>
      </c>
      <c r="O319" s="66"/>
      <c r="P319" s="186">
        <f>O319*H319</f>
        <v>0</v>
      </c>
      <c r="Q319" s="186">
        <v>0</v>
      </c>
      <c r="R319" s="186">
        <f>Q319*H319</f>
        <v>0</v>
      </c>
      <c r="S319" s="186">
        <v>0</v>
      </c>
      <c r="T319" s="187">
        <f>S319*H319</f>
        <v>0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188" t="s">
        <v>243</v>
      </c>
      <c r="AT319" s="188" t="s">
        <v>131</v>
      </c>
      <c r="AU319" s="188" t="s">
        <v>80</v>
      </c>
      <c r="AY319" s="19" t="s">
        <v>129</v>
      </c>
      <c r="BE319" s="189">
        <f>IF(N319="základní",J319,0)</f>
        <v>0</v>
      </c>
      <c r="BF319" s="189">
        <f>IF(N319="snížená",J319,0)</f>
        <v>0</v>
      </c>
      <c r="BG319" s="189">
        <f>IF(N319="zákl. přenesená",J319,0)</f>
        <v>0</v>
      </c>
      <c r="BH319" s="189">
        <f>IF(N319="sníž. přenesená",J319,0)</f>
        <v>0</v>
      </c>
      <c r="BI319" s="189">
        <f>IF(N319="nulová",J319,0)</f>
        <v>0</v>
      </c>
      <c r="BJ319" s="19" t="s">
        <v>78</v>
      </c>
      <c r="BK319" s="189">
        <f>ROUND(I319*H319,2)</f>
        <v>0</v>
      </c>
      <c r="BL319" s="19" t="s">
        <v>243</v>
      </c>
      <c r="BM319" s="188" t="s">
        <v>434</v>
      </c>
    </row>
    <row r="320" spans="1:65" s="2" customFormat="1" ht="24.2" customHeight="1">
      <c r="A320" s="36"/>
      <c r="B320" s="37"/>
      <c r="C320" s="176" t="s">
        <v>435</v>
      </c>
      <c r="D320" s="176" t="s">
        <v>131</v>
      </c>
      <c r="E320" s="177" t="s">
        <v>436</v>
      </c>
      <c r="F320" s="178" t="s">
        <v>437</v>
      </c>
      <c r="G320" s="179" t="s">
        <v>294</v>
      </c>
      <c r="H320" s="180">
        <v>9.6</v>
      </c>
      <c r="I320" s="181"/>
      <c r="J320" s="182">
        <f>ROUND(I320*H320,2)</f>
        <v>0</v>
      </c>
      <c r="K320" s="183"/>
      <c r="L320" s="41"/>
      <c r="M320" s="184" t="s">
        <v>19</v>
      </c>
      <c r="N320" s="185" t="s">
        <v>41</v>
      </c>
      <c r="O320" s="66"/>
      <c r="P320" s="186">
        <f>O320*H320</f>
        <v>0</v>
      </c>
      <c r="Q320" s="186">
        <v>0</v>
      </c>
      <c r="R320" s="186">
        <f>Q320*H320</f>
        <v>0</v>
      </c>
      <c r="S320" s="186">
        <v>2.63E-3</v>
      </c>
      <c r="T320" s="187">
        <f>S320*H320</f>
        <v>2.5248E-2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188" t="s">
        <v>243</v>
      </c>
      <c r="AT320" s="188" t="s">
        <v>131</v>
      </c>
      <c r="AU320" s="188" t="s">
        <v>80</v>
      </c>
      <c r="AY320" s="19" t="s">
        <v>129</v>
      </c>
      <c r="BE320" s="189">
        <f>IF(N320="základní",J320,0)</f>
        <v>0</v>
      </c>
      <c r="BF320" s="189">
        <f>IF(N320="snížená",J320,0)</f>
        <v>0</v>
      </c>
      <c r="BG320" s="189">
        <f>IF(N320="zákl. přenesená",J320,0)</f>
        <v>0</v>
      </c>
      <c r="BH320" s="189">
        <f>IF(N320="sníž. přenesená",J320,0)</f>
        <v>0</v>
      </c>
      <c r="BI320" s="189">
        <f>IF(N320="nulová",J320,0)</f>
        <v>0</v>
      </c>
      <c r="BJ320" s="19" t="s">
        <v>78</v>
      </c>
      <c r="BK320" s="189">
        <f>ROUND(I320*H320,2)</f>
        <v>0</v>
      </c>
      <c r="BL320" s="19" t="s">
        <v>243</v>
      </c>
      <c r="BM320" s="188" t="s">
        <v>438</v>
      </c>
    </row>
    <row r="321" spans="1:65" s="2" customFormat="1" ht="11.25">
      <c r="A321" s="36"/>
      <c r="B321" s="37"/>
      <c r="C321" s="38"/>
      <c r="D321" s="223" t="s">
        <v>147</v>
      </c>
      <c r="E321" s="38"/>
      <c r="F321" s="224" t="s">
        <v>439</v>
      </c>
      <c r="G321" s="38"/>
      <c r="H321" s="38"/>
      <c r="I321" s="225"/>
      <c r="J321" s="38"/>
      <c r="K321" s="38"/>
      <c r="L321" s="41"/>
      <c r="M321" s="226"/>
      <c r="N321" s="227"/>
      <c r="O321" s="66"/>
      <c r="P321" s="66"/>
      <c r="Q321" s="66"/>
      <c r="R321" s="66"/>
      <c r="S321" s="66"/>
      <c r="T321" s="67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T321" s="19" t="s">
        <v>147</v>
      </c>
      <c r="AU321" s="19" t="s">
        <v>80</v>
      </c>
    </row>
    <row r="322" spans="1:65" s="13" customFormat="1" ht="11.25">
      <c r="B322" s="190"/>
      <c r="C322" s="191"/>
      <c r="D322" s="192" t="s">
        <v>137</v>
      </c>
      <c r="E322" s="193" t="s">
        <v>19</v>
      </c>
      <c r="F322" s="194" t="s">
        <v>440</v>
      </c>
      <c r="G322" s="191"/>
      <c r="H322" s="193" t="s">
        <v>19</v>
      </c>
      <c r="I322" s="195"/>
      <c r="J322" s="191"/>
      <c r="K322" s="191"/>
      <c r="L322" s="196"/>
      <c r="M322" s="197"/>
      <c r="N322" s="198"/>
      <c r="O322" s="198"/>
      <c r="P322" s="198"/>
      <c r="Q322" s="198"/>
      <c r="R322" s="198"/>
      <c r="S322" s="198"/>
      <c r="T322" s="199"/>
      <c r="AT322" s="200" t="s">
        <v>137</v>
      </c>
      <c r="AU322" s="200" t="s">
        <v>80</v>
      </c>
      <c r="AV322" s="13" t="s">
        <v>78</v>
      </c>
      <c r="AW322" s="13" t="s">
        <v>32</v>
      </c>
      <c r="AX322" s="13" t="s">
        <v>70</v>
      </c>
      <c r="AY322" s="200" t="s">
        <v>129</v>
      </c>
    </row>
    <row r="323" spans="1:65" s="14" customFormat="1" ht="11.25">
      <c r="B323" s="201"/>
      <c r="C323" s="202"/>
      <c r="D323" s="192" t="s">
        <v>137</v>
      </c>
      <c r="E323" s="203" t="s">
        <v>19</v>
      </c>
      <c r="F323" s="204" t="s">
        <v>441</v>
      </c>
      <c r="G323" s="202"/>
      <c r="H323" s="205">
        <v>9.6</v>
      </c>
      <c r="I323" s="206"/>
      <c r="J323" s="202"/>
      <c r="K323" s="202"/>
      <c r="L323" s="207"/>
      <c r="M323" s="208"/>
      <c r="N323" s="209"/>
      <c r="O323" s="209"/>
      <c r="P323" s="209"/>
      <c r="Q323" s="209"/>
      <c r="R323" s="209"/>
      <c r="S323" s="209"/>
      <c r="T323" s="210"/>
      <c r="AT323" s="211" t="s">
        <v>137</v>
      </c>
      <c r="AU323" s="211" t="s">
        <v>80</v>
      </c>
      <c r="AV323" s="14" t="s">
        <v>80</v>
      </c>
      <c r="AW323" s="14" t="s">
        <v>32</v>
      </c>
      <c r="AX323" s="14" t="s">
        <v>70</v>
      </c>
      <c r="AY323" s="211" t="s">
        <v>129</v>
      </c>
    </row>
    <row r="324" spans="1:65" s="15" customFormat="1" ht="11.25">
      <c r="B324" s="212"/>
      <c r="C324" s="213"/>
      <c r="D324" s="192" t="s">
        <v>137</v>
      </c>
      <c r="E324" s="214" t="s">
        <v>19</v>
      </c>
      <c r="F324" s="215" t="s">
        <v>142</v>
      </c>
      <c r="G324" s="213"/>
      <c r="H324" s="216">
        <v>9.6</v>
      </c>
      <c r="I324" s="217"/>
      <c r="J324" s="213"/>
      <c r="K324" s="213"/>
      <c r="L324" s="218"/>
      <c r="M324" s="219"/>
      <c r="N324" s="220"/>
      <c r="O324" s="220"/>
      <c r="P324" s="220"/>
      <c r="Q324" s="220"/>
      <c r="R324" s="220"/>
      <c r="S324" s="220"/>
      <c r="T324" s="221"/>
      <c r="AT324" s="222" t="s">
        <v>137</v>
      </c>
      <c r="AU324" s="222" t="s">
        <v>80</v>
      </c>
      <c r="AV324" s="15" t="s">
        <v>135</v>
      </c>
      <c r="AW324" s="15" t="s">
        <v>32</v>
      </c>
      <c r="AX324" s="15" t="s">
        <v>78</v>
      </c>
      <c r="AY324" s="222" t="s">
        <v>129</v>
      </c>
    </row>
    <row r="325" spans="1:65" s="2" customFormat="1" ht="24.2" customHeight="1">
      <c r="A325" s="36"/>
      <c r="B325" s="37"/>
      <c r="C325" s="176" t="s">
        <v>442</v>
      </c>
      <c r="D325" s="176" t="s">
        <v>131</v>
      </c>
      <c r="E325" s="177" t="s">
        <v>443</v>
      </c>
      <c r="F325" s="178" t="s">
        <v>444</v>
      </c>
      <c r="G325" s="179" t="s">
        <v>294</v>
      </c>
      <c r="H325" s="180">
        <v>11.82</v>
      </c>
      <c r="I325" s="181"/>
      <c r="J325" s="182">
        <f>ROUND(I325*H325,2)</f>
        <v>0</v>
      </c>
      <c r="K325" s="183"/>
      <c r="L325" s="41"/>
      <c r="M325" s="184" t="s">
        <v>19</v>
      </c>
      <c r="N325" s="185" t="s">
        <v>41</v>
      </c>
      <c r="O325" s="66"/>
      <c r="P325" s="186">
        <f>O325*H325</f>
        <v>0</v>
      </c>
      <c r="Q325" s="186">
        <v>3.31E-3</v>
      </c>
      <c r="R325" s="186">
        <f>Q325*H325</f>
        <v>3.9124199999999998E-2</v>
      </c>
      <c r="S325" s="186">
        <v>0</v>
      </c>
      <c r="T325" s="187">
        <f>S325*H325</f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188" t="s">
        <v>243</v>
      </c>
      <c r="AT325" s="188" t="s">
        <v>131</v>
      </c>
      <c r="AU325" s="188" t="s">
        <v>80</v>
      </c>
      <c r="AY325" s="19" t="s">
        <v>129</v>
      </c>
      <c r="BE325" s="189">
        <f>IF(N325="základní",J325,0)</f>
        <v>0</v>
      </c>
      <c r="BF325" s="189">
        <f>IF(N325="snížená",J325,0)</f>
        <v>0</v>
      </c>
      <c r="BG325" s="189">
        <f>IF(N325="zákl. přenesená",J325,0)</f>
        <v>0</v>
      </c>
      <c r="BH325" s="189">
        <f>IF(N325="sníž. přenesená",J325,0)</f>
        <v>0</v>
      </c>
      <c r="BI325" s="189">
        <f>IF(N325="nulová",J325,0)</f>
        <v>0</v>
      </c>
      <c r="BJ325" s="19" t="s">
        <v>78</v>
      </c>
      <c r="BK325" s="189">
        <f>ROUND(I325*H325,2)</f>
        <v>0</v>
      </c>
      <c r="BL325" s="19" t="s">
        <v>243</v>
      </c>
      <c r="BM325" s="188" t="s">
        <v>445</v>
      </c>
    </row>
    <row r="326" spans="1:65" s="2" customFormat="1" ht="11.25">
      <c r="A326" s="36"/>
      <c r="B326" s="37"/>
      <c r="C326" s="38"/>
      <c r="D326" s="223" t="s">
        <v>147</v>
      </c>
      <c r="E326" s="38"/>
      <c r="F326" s="224" t="s">
        <v>446</v>
      </c>
      <c r="G326" s="38"/>
      <c r="H326" s="38"/>
      <c r="I326" s="225"/>
      <c r="J326" s="38"/>
      <c r="K326" s="38"/>
      <c r="L326" s="41"/>
      <c r="M326" s="226"/>
      <c r="N326" s="227"/>
      <c r="O326" s="66"/>
      <c r="P326" s="66"/>
      <c r="Q326" s="66"/>
      <c r="R326" s="66"/>
      <c r="S326" s="66"/>
      <c r="T326" s="67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T326" s="19" t="s">
        <v>147</v>
      </c>
      <c r="AU326" s="19" t="s">
        <v>80</v>
      </c>
    </row>
    <row r="327" spans="1:65" s="13" customFormat="1" ht="11.25">
      <c r="B327" s="190"/>
      <c r="C327" s="191"/>
      <c r="D327" s="192" t="s">
        <v>137</v>
      </c>
      <c r="E327" s="193" t="s">
        <v>19</v>
      </c>
      <c r="F327" s="194" t="s">
        <v>447</v>
      </c>
      <c r="G327" s="191"/>
      <c r="H327" s="193" t="s">
        <v>19</v>
      </c>
      <c r="I327" s="195"/>
      <c r="J327" s="191"/>
      <c r="K327" s="191"/>
      <c r="L327" s="196"/>
      <c r="M327" s="197"/>
      <c r="N327" s="198"/>
      <c r="O327" s="198"/>
      <c r="P327" s="198"/>
      <c r="Q327" s="198"/>
      <c r="R327" s="198"/>
      <c r="S327" s="198"/>
      <c r="T327" s="199"/>
      <c r="AT327" s="200" t="s">
        <v>137</v>
      </c>
      <c r="AU327" s="200" t="s">
        <v>80</v>
      </c>
      <c r="AV327" s="13" t="s">
        <v>78</v>
      </c>
      <c r="AW327" s="13" t="s">
        <v>32</v>
      </c>
      <c r="AX327" s="13" t="s">
        <v>70</v>
      </c>
      <c r="AY327" s="200" t="s">
        <v>129</v>
      </c>
    </row>
    <row r="328" spans="1:65" s="14" customFormat="1" ht="11.25">
      <c r="B328" s="201"/>
      <c r="C328" s="202"/>
      <c r="D328" s="192" t="s">
        <v>137</v>
      </c>
      <c r="E328" s="203" t="s">
        <v>19</v>
      </c>
      <c r="F328" s="204" t="s">
        <v>448</v>
      </c>
      <c r="G328" s="202"/>
      <c r="H328" s="205">
        <v>11.82</v>
      </c>
      <c r="I328" s="206"/>
      <c r="J328" s="202"/>
      <c r="K328" s="202"/>
      <c r="L328" s="207"/>
      <c r="M328" s="208"/>
      <c r="N328" s="209"/>
      <c r="O328" s="209"/>
      <c r="P328" s="209"/>
      <c r="Q328" s="209"/>
      <c r="R328" s="209"/>
      <c r="S328" s="209"/>
      <c r="T328" s="210"/>
      <c r="AT328" s="211" t="s">
        <v>137</v>
      </c>
      <c r="AU328" s="211" t="s">
        <v>80</v>
      </c>
      <c r="AV328" s="14" t="s">
        <v>80</v>
      </c>
      <c r="AW328" s="14" t="s">
        <v>32</v>
      </c>
      <c r="AX328" s="14" t="s">
        <v>70</v>
      </c>
      <c r="AY328" s="211" t="s">
        <v>129</v>
      </c>
    </row>
    <row r="329" spans="1:65" s="15" customFormat="1" ht="11.25">
      <c r="B329" s="212"/>
      <c r="C329" s="213"/>
      <c r="D329" s="192" t="s">
        <v>137</v>
      </c>
      <c r="E329" s="214" t="s">
        <v>19</v>
      </c>
      <c r="F329" s="215" t="s">
        <v>142</v>
      </c>
      <c r="G329" s="213"/>
      <c r="H329" s="216">
        <v>11.82</v>
      </c>
      <c r="I329" s="217"/>
      <c r="J329" s="213"/>
      <c r="K329" s="213"/>
      <c r="L329" s="218"/>
      <c r="M329" s="219"/>
      <c r="N329" s="220"/>
      <c r="O329" s="220"/>
      <c r="P329" s="220"/>
      <c r="Q329" s="220"/>
      <c r="R329" s="220"/>
      <c r="S329" s="220"/>
      <c r="T329" s="221"/>
      <c r="AT329" s="222" t="s">
        <v>137</v>
      </c>
      <c r="AU329" s="222" t="s">
        <v>80</v>
      </c>
      <c r="AV329" s="15" t="s">
        <v>135</v>
      </c>
      <c r="AW329" s="15" t="s">
        <v>32</v>
      </c>
      <c r="AX329" s="15" t="s">
        <v>78</v>
      </c>
      <c r="AY329" s="222" t="s">
        <v>129</v>
      </c>
    </row>
    <row r="330" spans="1:65" s="2" customFormat="1" ht="49.15" customHeight="1">
      <c r="A330" s="36"/>
      <c r="B330" s="37"/>
      <c r="C330" s="176" t="s">
        <v>449</v>
      </c>
      <c r="D330" s="176" t="s">
        <v>131</v>
      </c>
      <c r="E330" s="177" t="s">
        <v>450</v>
      </c>
      <c r="F330" s="178" t="s">
        <v>451</v>
      </c>
      <c r="G330" s="179" t="s">
        <v>169</v>
      </c>
      <c r="H330" s="180">
        <v>0.17299999999999999</v>
      </c>
      <c r="I330" s="181"/>
      <c r="J330" s="182">
        <f>ROUND(I330*H330,2)</f>
        <v>0</v>
      </c>
      <c r="K330" s="183"/>
      <c r="L330" s="41"/>
      <c r="M330" s="184" t="s">
        <v>19</v>
      </c>
      <c r="N330" s="185" t="s">
        <v>41</v>
      </c>
      <c r="O330" s="66"/>
      <c r="P330" s="186">
        <f>O330*H330</f>
        <v>0</v>
      </c>
      <c r="Q330" s="186">
        <v>0</v>
      </c>
      <c r="R330" s="186">
        <f>Q330*H330</f>
        <v>0</v>
      </c>
      <c r="S330" s="186">
        <v>0</v>
      </c>
      <c r="T330" s="187">
        <f>S330*H330</f>
        <v>0</v>
      </c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R330" s="188" t="s">
        <v>243</v>
      </c>
      <c r="AT330" s="188" t="s">
        <v>131</v>
      </c>
      <c r="AU330" s="188" t="s">
        <v>80</v>
      </c>
      <c r="AY330" s="19" t="s">
        <v>129</v>
      </c>
      <c r="BE330" s="189">
        <f>IF(N330="základní",J330,0)</f>
        <v>0</v>
      </c>
      <c r="BF330" s="189">
        <f>IF(N330="snížená",J330,0)</f>
        <v>0</v>
      </c>
      <c r="BG330" s="189">
        <f>IF(N330="zákl. přenesená",J330,0)</f>
        <v>0</v>
      </c>
      <c r="BH330" s="189">
        <f>IF(N330="sníž. přenesená",J330,0)</f>
        <v>0</v>
      </c>
      <c r="BI330" s="189">
        <f>IF(N330="nulová",J330,0)</f>
        <v>0</v>
      </c>
      <c r="BJ330" s="19" t="s">
        <v>78</v>
      </c>
      <c r="BK330" s="189">
        <f>ROUND(I330*H330,2)</f>
        <v>0</v>
      </c>
      <c r="BL330" s="19" t="s">
        <v>243</v>
      </c>
      <c r="BM330" s="188" t="s">
        <v>452</v>
      </c>
    </row>
    <row r="331" spans="1:65" s="2" customFormat="1" ht="11.25">
      <c r="A331" s="36"/>
      <c r="B331" s="37"/>
      <c r="C331" s="38"/>
      <c r="D331" s="223" t="s">
        <v>147</v>
      </c>
      <c r="E331" s="38"/>
      <c r="F331" s="224" t="s">
        <v>453</v>
      </c>
      <c r="G331" s="38"/>
      <c r="H331" s="38"/>
      <c r="I331" s="225"/>
      <c r="J331" s="38"/>
      <c r="K331" s="38"/>
      <c r="L331" s="41"/>
      <c r="M331" s="226"/>
      <c r="N331" s="227"/>
      <c r="O331" s="66"/>
      <c r="P331" s="66"/>
      <c r="Q331" s="66"/>
      <c r="R331" s="66"/>
      <c r="S331" s="66"/>
      <c r="T331" s="67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T331" s="19" t="s">
        <v>147</v>
      </c>
      <c r="AU331" s="19" t="s">
        <v>80</v>
      </c>
    </row>
    <row r="332" spans="1:65" s="12" customFormat="1" ht="22.9" customHeight="1">
      <c r="B332" s="160"/>
      <c r="C332" s="161"/>
      <c r="D332" s="162" t="s">
        <v>69</v>
      </c>
      <c r="E332" s="174" t="s">
        <v>454</v>
      </c>
      <c r="F332" s="174" t="s">
        <v>455</v>
      </c>
      <c r="G332" s="161"/>
      <c r="H332" s="161"/>
      <c r="I332" s="164"/>
      <c r="J332" s="175">
        <f>BK332</f>
        <v>0</v>
      </c>
      <c r="K332" s="161"/>
      <c r="L332" s="166"/>
      <c r="M332" s="167"/>
      <c r="N332" s="168"/>
      <c r="O332" s="168"/>
      <c r="P332" s="169">
        <f>SUM(P333:P338)</f>
        <v>0</v>
      </c>
      <c r="Q332" s="168"/>
      <c r="R332" s="169">
        <f>SUM(R333:R338)</f>
        <v>0</v>
      </c>
      <c r="S332" s="168"/>
      <c r="T332" s="170">
        <f>SUM(T333:T338)</f>
        <v>2.9568000000000001E-2</v>
      </c>
      <c r="AR332" s="171" t="s">
        <v>80</v>
      </c>
      <c r="AT332" s="172" t="s">
        <v>69</v>
      </c>
      <c r="AU332" s="172" t="s">
        <v>78</v>
      </c>
      <c r="AY332" s="171" t="s">
        <v>129</v>
      </c>
      <c r="BK332" s="173">
        <f>SUM(BK333:BK338)</f>
        <v>0</v>
      </c>
    </row>
    <row r="333" spans="1:65" s="2" customFormat="1" ht="24.2" customHeight="1">
      <c r="A333" s="36"/>
      <c r="B333" s="37"/>
      <c r="C333" s="176" t="s">
        <v>456</v>
      </c>
      <c r="D333" s="176" t="s">
        <v>131</v>
      </c>
      <c r="E333" s="177" t="s">
        <v>457</v>
      </c>
      <c r="F333" s="178" t="s">
        <v>458</v>
      </c>
      <c r="G333" s="179" t="s">
        <v>145</v>
      </c>
      <c r="H333" s="180">
        <v>1.232</v>
      </c>
      <c r="I333" s="181"/>
      <c r="J333" s="182">
        <f>ROUND(I333*H333,2)</f>
        <v>0</v>
      </c>
      <c r="K333" s="183"/>
      <c r="L333" s="41"/>
      <c r="M333" s="184" t="s">
        <v>19</v>
      </c>
      <c r="N333" s="185" t="s">
        <v>41</v>
      </c>
      <c r="O333" s="66"/>
      <c r="P333" s="186">
        <f>O333*H333</f>
        <v>0</v>
      </c>
      <c r="Q333" s="186">
        <v>0</v>
      </c>
      <c r="R333" s="186">
        <f>Q333*H333</f>
        <v>0</v>
      </c>
      <c r="S333" s="186">
        <v>2.4E-2</v>
      </c>
      <c r="T333" s="187">
        <f>S333*H333</f>
        <v>2.9568000000000001E-2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R333" s="188" t="s">
        <v>243</v>
      </c>
      <c r="AT333" s="188" t="s">
        <v>131</v>
      </c>
      <c r="AU333" s="188" t="s">
        <v>80</v>
      </c>
      <c r="AY333" s="19" t="s">
        <v>129</v>
      </c>
      <c r="BE333" s="189">
        <f>IF(N333="základní",J333,0)</f>
        <v>0</v>
      </c>
      <c r="BF333" s="189">
        <f>IF(N333="snížená",J333,0)</f>
        <v>0</v>
      </c>
      <c r="BG333" s="189">
        <f>IF(N333="zákl. přenesená",J333,0)</f>
        <v>0</v>
      </c>
      <c r="BH333" s="189">
        <f>IF(N333="sníž. přenesená",J333,0)</f>
        <v>0</v>
      </c>
      <c r="BI333" s="189">
        <f>IF(N333="nulová",J333,0)</f>
        <v>0</v>
      </c>
      <c r="BJ333" s="19" t="s">
        <v>78</v>
      </c>
      <c r="BK333" s="189">
        <f>ROUND(I333*H333,2)</f>
        <v>0</v>
      </c>
      <c r="BL333" s="19" t="s">
        <v>243</v>
      </c>
      <c r="BM333" s="188" t="s">
        <v>459</v>
      </c>
    </row>
    <row r="334" spans="1:65" s="2" customFormat="1" ht="11.25">
      <c r="A334" s="36"/>
      <c r="B334" s="37"/>
      <c r="C334" s="38"/>
      <c r="D334" s="223" t="s">
        <v>147</v>
      </c>
      <c r="E334" s="38"/>
      <c r="F334" s="224" t="s">
        <v>460</v>
      </c>
      <c r="G334" s="38"/>
      <c r="H334" s="38"/>
      <c r="I334" s="225"/>
      <c r="J334" s="38"/>
      <c r="K334" s="38"/>
      <c r="L334" s="41"/>
      <c r="M334" s="226"/>
      <c r="N334" s="227"/>
      <c r="O334" s="66"/>
      <c r="P334" s="66"/>
      <c r="Q334" s="66"/>
      <c r="R334" s="66"/>
      <c r="S334" s="66"/>
      <c r="T334" s="67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T334" s="19" t="s">
        <v>147</v>
      </c>
      <c r="AU334" s="19" t="s">
        <v>80</v>
      </c>
    </row>
    <row r="335" spans="1:65" s="13" customFormat="1" ht="11.25">
      <c r="B335" s="190"/>
      <c r="C335" s="191"/>
      <c r="D335" s="192" t="s">
        <v>137</v>
      </c>
      <c r="E335" s="193" t="s">
        <v>19</v>
      </c>
      <c r="F335" s="194" t="s">
        <v>324</v>
      </c>
      <c r="G335" s="191"/>
      <c r="H335" s="193" t="s">
        <v>19</v>
      </c>
      <c r="I335" s="195"/>
      <c r="J335" s="191"/>
      <c r="K335" s="191"/>
      <c r="L335" s="196"/>
      <c r="M335" s="197"/>
      <c r="N335" s="198"/>
      <c r="O335" s="198"/>
      <c r="P335" s="198"/>
      <c r="Q335" s="198"/>
      <c r="R335" s="198"/>
      <c r="S335" s="198"/>
      <c r="T335" s="199"/>
      <c r="AT335" s="200" t="s">
        <v>137</v>
      </c>
      <c r="AU335" s="200" t="s">
        <v>80</v>
      </c>
      <c r="AV335" s="13" t="s">
        <v>78</v>
      </c>
      <c r="AW335" s="13" t="s">
        <v>32</v>
      </c>
      <c r="AX335" s="13" t="s">
        <v>70</v>
      </c>
      <c r="AY335" s="200" t="s">
        <v>129</v>
      </c>
    </row>
    <row r="336" spans="1:65" s="13" customFormat="1" ht="11.25">
      <c r="B336" s="190"/>
      <c r="C336" s="191"/>
      <c r="D336" s="192" t="s">
        <v>137</v>
      </c>
      <c r="E336" s="193" t="s">
        <v>19</v>
      </c>
      <c r="F336" s="194" t="s">
        <v>461</v>
      </c>
      <c r="G336" s="191"/>
      <c r="H336" s="193" t="s">
        <v>19</v>
      </c>
      <c r="I336" s="195"/>
      <c r="J336" s="191"/>
      <c r="K336" s="191"/>
      <c r="L336" s="196"/>
      <c r="M336" s="197"/>
      <c r="N336" s="198"/>
      <c r="O336" s="198"/>
      <c r="P336" s="198"/>
      <c r="Q336" s="198"/>
      <c r="R336" s="198"/>
      <c r="S336" s="198"/>
      <c r="T336" s="199"/>
      <c r="AT336" s="200" t="s">
        <v>137</v>
      </c>
      <c r="AU336" s="200" t="s">
        <v>80</v>
      </c>
      <c r="AV336" s="13" t="s">
        <v>78</v>
      </c>
      <c r="AW336" s="13" t="s">
        <v>32</v>
      </c>
      <c r="AX336" s="13" t="s">
        <v>70</v>
      </c>
      <c r="AY336" s="200" t="s">
        <v>129</v>
      </c>
    </row>
    <row r="337" spans="1:65" s="14" customFormat="1" ht="11.25">
      <c r="B337" s="201"/>
      <c r="C337" s="202"/>
      <c r="D337" s="192" t="s">
        <v>137</v>
      </c>
      <c r="E337" s="203" t="s">
        <v>19</v>
      </c>
      <c r="F337" s="204" t="s">
        <v>462</v>
      </c>
      <c r="G337" s="202"/>
      <c r="H337" s="205">
        <v>1.232</v>
      </c>
      <c r="I337" s="206"/>
      <c r="J337" s="202"/>
      <c r="K337" s="202"/>
      <c r="L337" s="207"/>
      <c r="M337" s="208"/>
      <c r="N337" s="209"/>
      <c r="O337" s="209"/>
      <c r="P337" s="209"/>
      <c r="Q337" s="209"/>
      <c r="R337" s="209"/>
      <c r="S337" s="209"/>
      <c r="T337" s="210"/>
      <c r="AT337" s="211" t="s">
        <v>137</v>
      </c>
      <c r="AU337" s="211" t="s">
        <v>80</v>
      </c>
      <c r="AV337" s="14" t="s">
        <v>80</v>
      </c>
      <c r="AW337" s="14" t="s">
        <v>32</v>
      </c>
      <c r="AX337" s="14" t="s">
        <v>70</v>
      </c>
      <c r="AY337" s="211" t="s">
        <v>129</v>
      </c>
    </row>
    <row r="338" spans="1:65" s="15" customFormat="1" ht="11.25">
      <c r="B338" s="212"/>
      <c r="C338" s="213"/>
      <c r="D338" s="192" t="s">
        <v>137</v>
      </c>
      <c r="E338" s="214" t="s">
        <v>19</v>
      </c>
      <c r="F338" s="215" t="s">
        <v>142</v>
      </c>
      <c r="G338" s="213"/>
      <c r="H338" s="216">
        <v>1.232</v>
      </c>
      <c r="I338" s="217"/>
      <c r="J338" s="213"/>
      <c r="K338" s="213"/>
      <c r="L338" s="218"/>
      <c r="M338" s="219"/>
      <c r="N338" s="220"/>
      <c r="O338" s="220"/>
      <c r="P338" s="220"/>
      <c r="Q338" s="220"/>
      <c r="R338" s="220"/>
      <c r="S338" s="220"/>
      <c r="T338" s="221"/>
      <c r="AT338" s="222" t="s">
        <v>137</v>
      </c>
      <c r="AU338" s="222" t="s">
        <v>80</v>
      </c>
      <c r="AV338" s="15" t="s">
        <v>135</v>
      </c>
      <c r="AW338" s="15" t="s">
        <v>32</v>
      </c>
      <c r="AX338" s="15" t="s">
        <v>78</v>
      </c>
      <c r="AY338" s="222" t="s">
        <v>129</v>
      </c>
    </row>
    <row r="339" spans="1:65" s="12" customFormat="1" ht="22.9" customHeight="1">
      <c r="B339" s="160"/>
      <c r="C339" s="161"/>
      <c r="D339" s="162" t="s">
        <v>69</v>
      </c>
      <c r="E339" s="174" t="s">
        <v>463</v>
      </c>
      <c r="F339" s="174" t="s">
        <v>464</v>
      </c>
      <c r="G339" s="161"/>
      <c r="H339" s="161"/>
      <c r="I339" s="164"/>
      <c r="J339" s="175">
        <f>BK339</f>
        <v>0</v>
      </c>
      <c r="K339" s="161"/>
      <c r="L339" s="166"/>
      <c r="M339" s="167"/>
      <c r="N339" s="168"/>
      <c r="O339" s="168"/>
      <c r="P339" s="169">
        <f>SUM(P340:P355)</f>
        <v>0</v>
      </c>
      <c r="Q339" s="168"/>
      <c r="R339" s="169">
        <f>SUM(R340:R355)</f>
        <v>0</v>
      </c>
      <c r="S339" s="168"/>
      <c r="T339" s="170">
        <f>SUM(T340:T355)</f>
        <v>1.2190000000000001</v>
      </c>
      <c r="AR339" s="171" t="s">
        <v>80</v>
      </c>
      <c r="AT339" s="172" t="s">
        <v>69</v>
      </c>
      <c r="AU339" s="172" t="s">
        <v>78</v>
      </c>
      <c r="AY339" s="171" t="s">
        <v>129</v>
      </c>
      <c r="BK339" s="173">
        <f>SUM(BK340:BK355)</f>
        <v>0</v>
      </c>
    </row>
    <row r="340" spans="1:65" s="2" customFormat="1" ht="24.2" customHeight="1">
      <c r="A340" s="36"/>
      <c r="B340" s="37"/>
      <c r="C340" s="176" t="s">
        <v>465</v>
      </c>
      <c r="D340" s="176" t="s">
        <v>131</v>
      </c>
      <c r="E340" s="177" t="s">
        <v>466</v>
      </c>
      <c r="F340" s="178" t="s">
        <v>467</v>
      </c>
      <c r="G340" s="179" t="s">
        <v>468</v>
      </c>
      <c r="H340" s="180">
        <v>1219</v>
      </c>
      <c r="I340" s="181"/>
      <c r="J340" s="182">
        <f>ROUND(I340*H340,2)</f>
        <v>0</v>
      </c>
      <c r="K340" s="183"/>
      <c r="L340" s="41"/>
      <c r="M340" s="184" t="s">
        <v>19</v>
      </c>
      <c r="N340" s="185" t="s">
        <v>41</v>
      </c>
      <c r="O340" s="66"/>
      <c r="P340" s="186">
        <f>O340*H340</f>
        <v>0</v>
      </c>
      <c r="Q340" s="186">
        <v>0</v>
      </c>
      <c r="R340" s="186">
        <f>Q340*H340</f>
        <v>0</v>
      </c>
      <c r="S340" s="186">
        <v>1E-3</v>
      </c>
      <c r="T340" s="187">
        <f>S340*H340</f>
        <v>1.2190000000000001</v>
      </c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R340" s="188" t="s">
        <v>243</v>
      </c>
      <c r="AT340" s="188" t="s">
        <v>131</v>
      </c>
      <c r="AU340" s="188" t="s">
        <v>80</v>
      </c>
      <c r="AY340" s="19" t="s">
        <v>129</v>
      </c>
      <c r="BE340" s="189">
        <f>IF(N340="základní",J340,0)</f>
        <v>0</v>
      </c>
      <c r="BF340" s="189">
        <f>IF(N340="snížená",J340,0)</f>
        <v>0</v>
      </c>
      <c r="BG340" s="189">
        <f>IF(N340="zákl. přenesená",J340,0)</f>
        <v>0</v>
      </c>
      <c r="BH340" s="189">
        <f>IF(N340="sníž. přenesená",J340,0)</f>
        <v>0</v>
      </c>
      <c r="BI340" s="189">
        <f>IF(N340="nulová",J340,0)</f>
        <v>0</v>
      </c>
      <c r="BJ340" s="19" t="s">
        <v>78</v>
      </c>
      <c r="BK340" s="189">
        <f>ROUND(I340*H340,2)</f>
        <v>0</v>
      </c>
      <c r="BL340" s="19" t="s">
        <v>243</v>
      </c>
      <c r="BM340" s="188" t="s">
        <v>469</v>
      </c>
    </row>
    <row r="341" spans="1:65" s="2" customFormat="1" ht="11.25">
      <c r="A341" s="36"/>
      <c r="B341" s="37"/>
      <c r="C341" s="38"/>
      <c r="D341" s="223" t="s">
        <v>147</v>
      </c>
      <c r="E341" s="38"/>
      <c r="F341" s="224" t="s">
        <v>470</v>
      </c>
      <c r="G341" s="38"/>
      <c r="H341" s="38"/>
      <c r="I341" s="225"/>
      <c r="J341" s="38"/>
      <c r="K341" s="38"/>
      <c r="L341" s="41"/>
      <c r="M341" s="226"/>
      <c r="N341" s="227"/>
      <c r="O341" s="66"/>
      <c r="P341" s="66"/>
      <c r="Q341" s="66"/>
      <c r="R341" s="66"/>
      <c r="S341" s="66"/>
      <c r="T341" s="67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T341" s="19" t="s">
        <v>147</v>
      </c>
      <c r="AU341" s="19" t="s">
        <v>80</v>
      </c>
    </row>
    <row r="342" spans="1:65" s="13" customFormat="1" ht="11.25">
      <c r="B342" s="190"/>
      <c r="C342" s="191"/>
      <c r="D342" s="192" t="s">
        <v>137</v>
      </c>
      <c r="E342" s="193" t="s">
        <v>19</v>
      </c>
      <c r="F342" s="194" t="s">
        <v>324</v>
      </c>
      <c r="G342" s="191"/>
      <c r="H342" s="193" t="s">
        <v>19</v>
      </c>
      <c r="I342" s="195"/>
      <c r="J342" s="191"/>
      <c r="K342" s="191"/>
      <c r="L342" s="196"/>
      <c r="M342" s="197"/>
      <c r="N342" s="198"/>
      <c r="O342" s="198"/>
      <c r="P342" s="198"/>
      <c r="Q342" s="198"/>
      <c r="R342" s="198"/>
      <c r="S342" s="198"/>
      <c r="T342" s="199"/>
      <c r="AT342" s="200" t="s">
        <v>137</v>
      </c>
      <c r="AU342" s="200" t="s">
        <v>80</v>
      </c>
      <c r="AV342" s="13" t="s">
        <v>78</v>
      </c>
      <c r="AW342" s="13" t="s">
        <v>32</v>
      </c>
      <c r="AX342" s="13" t="s">
        <v>70</v>
      </c>
      <c r="AY342" s="200" t="s">
        <v>129</v>
      </c>
    </row>
    <row r="343" spans="1:65" s="13" customFormat="1" ht="11.25">
      <c r="B343" s="190"/>
      <c r="C343" s="191"/>
      <c r="D343" s="192" t="s">
        <v>137</v>
      </c>
      <c r="E343" s="193" t="s">
        <v>19</v>
      </c>
      <c r="F343" s="194" t="s">
        <v>471</v>
      </c>
      <c r="G343" s="191"/>
      <c r="H343" s="193" t="s">
        <v>19</v>
      </c>
      <c r="I343" s="195"/>
      <c r="J343" s="191"/>
      <c r="K343" s="191"/>
      <c r="L343" s="196"/>
      <c r="M343" s="197"/>
      <c r="N343" s="198"/>
      <c r="O343" s="198"/>
      <c r="P343" s="198"/>
      <c r="Q343" s="198"/>
      <c r="R343" s="198"/>
      <c r="S343" s="198"/>
      <c r="T343" s="199"/>
      <c r="AT343" s="200" t="s">
        <v>137</v>
      </c>
      <c r="AU343" s="200" t="s">
        <v>80</v>
      </c>
      <c r="AV343" s="13" t="s">
        <v>78</v>
      </c>
      <c r="AW343" s="13" t="s">
        <v>32</v>
      </c>
      <c r="AX343" s="13" t="s">
        <v>70</v>
      </c>
      <c r="AY343" s="200" t="s">
        <v>129</v>
      </c>
    </row>
    <row r="344" spans="1:65" s="14" customFormat="1" ht="11.25">
      <c r="B344" s="201"/>
      <c r="C344" s="202"/>
      <c r="D344" s="192" t="s">
        <v>137</v>
      </c>
      <c r="E344" s="203" t="s">
        <v>19</v>
      </c>
      <c r="F344" s="204" t="s">
        <v>472</v>
      </c>
      <c r="G344" s="202"/>
      <c r="H344" s="205">
        <v>1219</v>
      </c>
      <c r="I344" s="206"/>
      <c r="J344" s="202"/>
      <c r="K344" s="202"/>
      <c r="L344" s="207"/>
      <c r="M344" s="208"/>
      <c r="N344" s="209"/>
      <c r="O344" s="209"/>
      <c r="P344" s="209"/>
      <c r="Q344" s="209"/>
      <c r="R344" s="209"/>
      <c r="S344" s="209"/>
      <c r="T344" s="210"/>
      <c r="AT344" s="211" t="s">
        <v>137</v>
      </c>
      <c r="AU344" s="211" t="s">
        <v>80</v>
      </c>
      <c r="AV344" s="14" t="s">
        <v>80</v>
      </c>
      <c r="AW344" s="14" t="s">
        <v>32</v>
      </c>
      <c r="AX344" s="14" t="s">
        <v>70</v>
      </c>
      <c r="AY344" s="211" t="s">
        <v>129</v>
      </c>
    </row>
    <row r="345" spans="1:65" s="15" customFormat="1" ht="11.25">
      <c r="B345" s="212"/>
      <c r="C345" s="213"/>
      <c r="D345" s="192" t="s">
        <v>137</v>
      </c>
      <c r="E345" s="214" t="s">
        <v>19</v>
      </c>
      <c r="F345" s="215" t="s">
        <v>142</v>
      </c>
      <c r="G345" s="213"/>
      <c r="H345" s="216">
        <v>1219</v>
      </c>
      <c r="I345" s="217"/>
      <c r="J345" s="213"/>
      <c r="K345" s="213"/>
      <c r="L345" s="218"/>
      <c r="M345" s="219"/>
      <c r="N345" s="220"/>
      <c r="O345" s="220"/>
      <c r="P345" s="220"/>
      <c r="Q345" s="220"/>
      <c r="R345" s="220"/>
      <c r="S345" s="220"/>
      <c r="T345" s="221"/>
      <c r="AT345" s="222" t="s">
        <v>137</v>
      </c>
      <c r="AU345" s="222" t="s">
        <v>80</v>
      </c>
      <c r="AV345" s="15" t="s">
        <v>135</v>
      </c>
      <c r="AW345" s="15" t="s">
        <v>32</v>
      </c>
      <c r="AX345" s="15" t="s">
        <v>78</v>
      </c>
      <c r="AY345" s="222" t="s">
        <v>129</v>
      </c>
    </row>
    <row r="346" spans="1:65" s="2" customFormat="1" ht="24.2" customHeight="1">
      <c r="A346" s="36"/>
      <c r="B346" s="37"/>
      <c r="C346" s="176" t="s">
        <v>473</v>
      </c>
      <c r="D346" s="176" t="s">
        <v>131</v>
      </c>
      <c r="E346" s="177" t="s">
        <v>474</v>
      </c>
      <c r="F346" s="178" t="s">
        <v>475</v>
      </c>
      <c r="G346" s="179" t="s">
        <v>145</v>
      </c>
      <c r="H346" s="180">
        <v>1.6</v>
      </c>
      <c r="I346" s="181"/>
      <c r="J346" s="182">
        <f>ROUND(I346*H346,2)</f>
        <v>0</v>
      </c>
      <c r="K346" s="183"/>
      <c r="L346" s="41"/>
      <c r="M346" s="184" t="s">
        <v>19</v>
      </c>
      <c r="N346" s="185" t="s">
        <v>41</v>
      </c>
      <c r="O346" s="66"/>
      <c r="P346" s="186">
        <f>O346*H346</f>
        <v>0</v>
      </c>
      <c r="Q346" s="186">
        <v>0</v>
      </c>
      <c r="R346" s="186">
        <f>Q346*H346</f>
        <v>0</v>
      </c>
      <c r="S346" s="186">
        <v>0</v>
      </c>
      <c r="T346" s="187">
        <f>S346*H346</f>
        <v>0</v>
      </c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R346" s="188" t="s">
        <v>243</v>
      </c>
      <c r="AT346" s="188" t="s">
        <v>131</v>
      </c>
      <c r="AU346" s="188" t="s">
        <v>80</v>
      </c>
      <c r="AY346" s="19" t="s">
        <v>129</v>
      </c>
      <c r="BE346" s="189">
        <f>IF(N346="základní",J346,0)</f>
        <v>0</v>
      </c>
      <c r="BF346" s="189">
        <f>IF(N346="snížená",J346,0)</f>
        <v>0</v>
      </c>
      <c r="BG346" s="189">
        <f>IF(N346="zákl. přenesená",J346,0)</f>
        <v>0</v>
      </c>
      <c r="BH346" s="189">
        <f>IF(N346="sníž. přenesená",J346,0)</f>
        <v>0</v>
      </c>
      <c r="BI346" s="189">
        <f>IF(N346="nulová",J346,0)</f>
        <v>0</v>
      </c>
      <c r="BJ346" s="19" t="s">
        <v>78</v>
      </c>
      <c r="BK346" s="189">
        <f>ROUND(I346*H346,2)</f>
        <v>0</v>
      </c>
      <c r="BL346" s="19" t="s">
        <v>243</v>
      </c>
      <c r="BM346" s="188" t="s">
        <v>476</v>
      </c>
    </row>
    <row r="347" spans="1:65" s="14" customFormat="1" ht="11.25">
      <c r="B347" s="201"/>
      <c r="C347" s="202"/>
      <c r="D347" s="192" t="s">
        <v>137</v>
      </c>
      <c r="E347" s="203" t="s">
        <v>19</v>
      </c>
      <c r="F347" s="204" t="s">
        <v>477</v>
      </c>
      <c r="G347" s="202"/>
      <c r="H347" s="205">
        <v>0.64</v>
      </c>
      <c r="I347" s="206"/>
      <c r="J347" s="202"/>
      <c r="K347" s="202"/>
      <c r="L347" s="207"/>
      <c r="M347" s="208"/>
      <c r="N347" s="209"/>
      <c r="O347" s="209"/>
      <c r="P347" s="209"/>
      <c r="Q347" s="209"/>
      <c r="R347" s="209"/>
      <c r="S347" s="209"/>
      <c r="T347" s="210"/>
      <c r="AT347" s="211" t="s">
        <v>137</v>
      </c>
      <c r="AU347" s="211" t="s">
        <v>80</v>
      </c>
      <c r="AV347" s="14" t="s">
        <v>80</v>
      </c>
      <c r="AW347" s="14" t="s">
        <v>32</v>
      </c>
      <c r="AX347" s="14" t="s">
        <v>70</v>
      </c>
      <c r="AY347" s="211" t="s">
        <v>129</v>
      </c>
    </row>
    <row r="348" spans="1:65" s="14" customFormat="1" ht="11.25">
      <c r="B348" s="201"/>
      <c r="C348" s="202"/>
      <c r="D348" s="192" t="s">
        <v>137</v>
      </c>
      <c r="E348" s="203" t="s">
        <v>19</v>
      </c>
      <c r="F348" s="204" t="s">
        <v>478</v>
      </c>
      <c r="G348" s="202"/>
      <c r="H348" s="205">
        <v>0.96</v>
      </c>
      <c r="I348" s="206"/>
      <c r="J348" s="202"/>
      <c r="K348" s="202"/>
      <c r="L348" s="207"/>
      <c r="M348" s="208"/>
      <c r="N348" s="209"/>
      <c r="O348" s="209"/>
      <c r="P348" s="209"/>
      <c r="Q348" s="209"/>
      <c r="R348" s="209"/>
      <c r="S348" s="209"/>
      <c r="T348" s="210"/>
      <c r="AT348" s="211" t="s">
        <v>137</v>
      </c>
      <c r="AU348" s="211" t="s">
        <v>80</v>
      </c>
      <c r="AV348" s="14" t="s">
        <v>80</v>
      </c>
      <c r="AW348" s="14" t="s">
        <v>32</v>
      </c>
      <c r="AX348" s="14" t="s">
        <v>70</v>
      </c>
      <c r="AY348" s="211" t="s">
        <v>129</v>
      </c>
    </row>
    <row r="349" spans="1:65" s="15" customFormat="1" ht="11.25">
      <c r="B349" s="212"/>
      <c r="C349" s="213"/>
      <c r="D349" s="192" t="s">
        <v>137</v>
      </c>
      <c r="E349" s="214" t="s">
        <v>19</v>
      </c>
      <c r="F349" s="215" t="s">
        <v>142</v>
      </c>
      <c r="G349" s="213"/>
      <c r="H349" s="216">
        <v>1.6</v>
      </c>
      <c r="I349" s="217"/>
      <c r="J349" s="213"/>
      <c r="K349" s="213"/>
      <c r="L349" s="218"/>
      <c r="M349" s="219"/>
      <c r="N349" s="220"/>
      <c r="O349" s="220"/>
      <c r="P349" s="220"/>
      <c r="Q349" s="220"/>
      <c r="R349" s="220"/>
      <c r="S349" s="220"/>
      <c r="T349" s="221"/>
      <c r="AT349" s="222" t="s">
        <v>137</v>
      </c>
      <c r="AU349" s="222" t="s">
        <v>80</v>
      </c>
      <c r="AV349" s="15" t="s">
        <v>135</v>
      </c>
      <c r="AW349" s="15" t="s">
        <v>32</v>
      </c>
      <c r="AX349" s="15" t="s">
        <v>78</v>
      </c>
      <c r="AY349" s="222" t="s">
        <v>129</v>
      </c>
    </row>
    <row r="350" spans="1:65" s="2" customFormat="1" ht="24.2" customHeight="1">
      <c r="A350" s="36"/>
      <c r="B350" s="37"/>
      <c r="C350" s="176" t="s">
        <v>479</v>
      </c>
      <c r="D350" s="176" t="s">
        <v>131</v>
      </c>
      <c r="E350" s="177" t="s">
        <v>480</v>
      </c>
      <c r="F350" s="178" t="s">
        <v>481</v>
      </c>
      <c r="G350" s="179" t="s">
        <v>482</v>
      </c>
      <c r="H350" s="180">
        <v>1</v>
      </c>
      <c r="I350" s="181"/>
      <c r="J350" s="182">
        <f>ROUND(I350*H350,2)</f>
        <v>0</v>
      </c>
      <c r="K350" s="183"/>
      <c r="L350" s="41"/>
      <c r="M350" s="184" t="s">
        <v>19</v>
      </c>
      <c r="N350" s="185" t="s">
        <v>41</v>
      </c>
      <c r="O350" s="66"/>
      <c r="P350" s="186">
        <f>O350*H350</f>
        <v>0</v>
      </c>
      <c r="Q350" s="186">
        <v>0</v>
      </c>
      <c r="R350" s="186">
        <f>Q350*H350</f>
        <v>0</v>
      </c>
      <c r="S350" s="186">
        <v>0</v>
      </c>
      <c r="T350" s="187">
        <f>S350*H350</f>
        <v>0</v>
      </c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R350" s="188" t="s">
        <v>243</v>
      </c>
      <c r="AT350" s="188" t="s">
        <v>131</v>
      </c>
      <c r="AU350" s="188" t="s">
        <v>80</v>
      </c>
      <c r="AY350" s="19" t="s">
        <v>129</v>
      </c>
      <c r="BE350" s="189">
        <f>IF(N350="základní",J350,0)</f>
        <v>0</v>
      </c>
      <c r="BF350" s="189">
        <f>IF(N350="snížená",J350,0)</f>
        <v>0</v>
      </c>
      <c r="BG350" s="189">
        <f>IF(N350="zákl. přenesená",J350,0)</f>
        <v>0</v>
      </c>
      <c r="BH350" s="189">
        <f>IF(N350="sníž. přenesená",J350,0)</f>
        <v>0</v>
      </c>
      <c r="BI350" s="189">
        <f>IF(N350="nulová",J350,0)</f>
        <v>0</v>
      </c>
      <c r="BJ350" s="19" t="s">
        <v>78</v>
      </c>
      <c r="BK350" s="189">
        <f>ROUND(I350*H350,2)</f>
        <v>0</v>
      </c>
      <c r="BL350" s="19" t="s">
        <v>243</v>
      </c>
      <c r="BM350" s="188" t="s">
        <v>483</v>
      </c>
    </row>
    <row r="351" spans="1:65" s="13" customFormat="1" ht="11.25">
      <c r="B351" s="190"/>
      <c r="C351" s="191"/>
      <c r="D351" s="192" t="s">
        <v>137</v>
      </c>
      <c r="E351" s="193" t="s">
        <v>19</v>
      </c>
      <c r="F351" s="194" t="s">
        <v>484</v>
      </c>
      <c r="G351" s="191"/>
      <c r="H351" s="193" t="s">
        <v>19</v>
      </c>
      <c r="I351" s="195"/>
      <c r="J351" s="191"/>
      <c r="K351" s="191"/>
      <c r="L351" s="196"/>
      <c r="M351" s="197"/>
      <c r="N351" s="198"/>
      <c r="O351" s="198"/>
      <c r="P351" s="198"/>
      <c r="Q351" s="198"/>
      <c r="R351" s="198"/>
      <c r="S351" s="198"/>
      <c r="T351" s="199"/>
      <c r="AT351" s="200" t="s">
        <v>137</v>
      </c>
      <c r="AU351" s="200" t="s">
        <v>80</v>
      </c>
      <c r="AV351" s="13" t="s">
        <v>78</v>
      </c>
      <c r="AW351" s="13" t="s">
        <v>32</v>
      </c>
      <c r="AX351" s="13" t="s">
        <v>70</v>
      </c>
      <c r="AY351" s="200" t="s">
        <v>129</v>
      </c>
    </row>
    <row r="352" spans="1:65" s="14" customFormat="1" ht="11.25">
      <c r="B352" s="201"/>
      <c r="C352" s="202"/>
      <c r="D352" s="192" t="s">
        <v>137</v>
      </c>
      <c r="E352" s="203" t="s">
        <v>19</v>
      </c>
      <c r="F352" s="204" t="s">
        <v>78</v>
      </c>
      <c r="G352" s="202"/>
      <c r="H352" s="205">
        <v>1</v>
      </c>
      <c r="I352" s="206"/>
      <c r="J352" s="202"/>
      <c r="K352" s="202"/>
      <c r="L352" s="207"/>
      <c r="M352" s="208"/>
      <c r="N352" s="209"/>
      <c r="O352" s="209"/>
      <c r="P352" s="209"/>
      <c r="Q352" s="209"/>
      <c r="R352" s="209"/>
      <c r="S352" s="209"/>
      <c r="T352" s="210"/>
      <c r="AT352" s="211" t="s">
        <v>137</v>
      </c>
      <c r="AU352" s="211" t="s">
        <v>80</v>
      </c>
      <c r="AV352" s="14" t="s">
        <v>80</v>
      </c>
      <c r="AW352" s="14" t="s">
        <v>32</v>
      </c>
      <c r="AX352" s="14" t="s">
        <v>70</v>
      </c>
      <c r="AY352" s="211" t="s">
        <v>129</v>
      </c>
    </row>
    <row r="353" spans="1:65" s="15" customFormat="1" ht="11.25">
      <c r="B353" s="212"/>
      <c r="C353" s="213"/>
      <c r="D353" s="192" t="s">
        <v>137</v>
      </c>
      <c r="E353" s="214" t="s">
        <v>19</v>
      </c>
      <c r="F353" s="215" t="s">
        <v>142</v>
      </c>
      <c r="G353" s="213"/>
      <c r="H353" s="216">
        <v>1</v>
      </c>
      <c r="I353" s="217"/>
      <c r="J353" s="213"/>
      <c r="K353" s="213"/>
      <c r="L353" s="218"/>
      <c r="M353" s="219"/>
      <c r="N353" s="220"/>
      <c r="O353" s="220"/>
      <c r="P353" s="220"/>
      <c r="Q353" s="220"/>
      <c r="R353" s="220"/>
      <c r="S353" s="220"/>
      <c r="T353" s="221"/>
      <c r="AT353" s="222" t="s">
        <v>137</v>
      </c>
      <c r="AU353" s="222" t="s">
        <v>80</v>
      </c>
      <c r="AV353" s="15" t="s">
        <v>135</v>
      </c>
      <c r="AW353" s="15" t="s">
        <v>32</v>
      </c>
      <c r="AX353" s="15" t="s">
        <v>78</v>
      </c>
      <c r="AY353" s="222" t="s">
        <v>129</v>
      </c>
    </row>
    <row r="354" spans="1:65" s="2" customFormat="1" ht="44.25" customHeight="1">
      <c r="A354" s="36"/>
      <c r="B354" s="37"/>
      <c r="C354" s="176" t="s">
        <v>485</v>
      </c>
      <c r="D354" s="176" t="s">
        <v>131</v>
      </c>
      <c r="E354" s="177" t="s">
        <v>486</v>
      </c>
      <c r="F354" s="178" t="s">
        <v>487</v>
      </c>
      <c r="G354" s="179" t="s">
        <v>488</v>
      </c>
      <c r="H354" s="228"/>
      <c r="I354" s="181"/>
      <c r="J354" s="182">
        <f>ROUND(I354*H354,2)</f>
        <v>0</v>
      </c>
      <c r="K354" s="183"/>
      <c r="L354" s="41"/>
      <c r="M354" s="184" t="s">
        <v>19</v>
      </c>
      <c r="N354" s="185" t="s">
        <v>41</v>
      </c>
      <c r="O354" s="66"/>
      <c r="P354" s="186">
        <f>O354*H354</f>
        <v>0</v>
      </c>
      <c r="Q354" s="186">
        <v>0</v>
      </c>
      <c r="R354" s="186">
        <f>Q354*H354</f>
        <v>0</v>
      </c>
      <c r="S354" s="186">
        <v>0</v>
      </c>
      <c r="T354" s="187">
        <f>S354*H354</f>
        <v>0</v>
      </c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R354" s="188" t="s">
        <v>243</v>
      </c>
      <c r="AT354" s="188" t="s">
        <v>131</v>
      </c>
      <c r="AU354" s="188" t="s">
        <v>80</v>
      </c>
      <c r="AY354" s="19" t="s">
        <v>129</v>
      </c>
      <c r="BE354" s="189">
        <f>IF(N354="základní",J354,0)</f>
        <v>0</v>
      </c>
      <c r="BF354" s="189">
        <f>IF(N354="snížená",J354,0)</f>
        <v>0</v>
      </c>
      <c r="BG354" s="189">
        <f>IF(N354="zákl. přenesená",J354,0)</f>
        <v>0</v>
      </c>
      <c r="BH354" s="189">
        <f>IF(N354="sníž. přenesená",J354,0)</f>
        <v>0</v>
      </c>
      <c r="BI354" s="189">
        <f>IF(N354="nulová",J354,0)</f>
        <v>0</v>
      </c>
      <c r="BJ354" s="19" t="s">
        <v>78</v>
      </c>
      <c r="BK354" s="189">
        <f>ROUND(I354*H354,2)</f>
        <v>0</v>
      </c>
      <c r="BL354" s="19" t="s">
        <v>243</v>
      </c>
      <c r="BM354" s="188" t="s">
        <v>489</v>
      </c>
    </row>
    <row r="355" spans="1:65" s="2" customFormat="1" ht="11.25">
      <c r="A355" s="36"/>
      <c r="B355" s="37"/>
      <c r="C355" s="38"/>
      <c r="D355" s="223" t="s">
        <v>147</v>
      </c>
      <c r="E355" s="38"/>
      <c r="F355" s="224" t="s">
        <v>490</v>
      </c>
      <c r="G355" s="38"/>
      <c r="H355" s="38"/>
      <c r="I355" s="225"/>
      <c r="J355" s="38"/>
      <c r="K355" s="38"/>
      <c r="L355" s="41"/>
      <c r="M355" s="226"/>
      <c r="N355" s="227"/>
      <c r="O355" s="66"/>
      <c r="P355" s="66"/>
      <c r="Q355" s="66"/>
      <c r="R355" s="66"/>
      <c r="S355" s="66"/>
      <c r="T355" s="67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T355" s="19" t="s">
        <v>147</v>
      </c>
      <c r="AU355" s="19" t="s">
        <v>80</v>
      </c>
    </row>
    <row r="356" spans="1:65" s="12" customFormat="1" ht="25.9" customHeight="1">
      <c r="B356" s="160"/>
      <c r="C356" s="161"/>
      <c r="D356" s="162" t="s">
        <v>69</v>
      </c>
      <c r="E356" s="163" t="s">
        <v>491</v>
      </c>
      <c r="F356" s="163" t="s">
        <v>492</v>
      </c>
      <c r="G356" s="161"/>
      <c r="H356" s="161"/>
      <c r="I356" s="164"/>
      <c r="J356" s="165">
        <f>BK356</f>
        <v>0</v>
      </c>
      <c r="K356" s="161"/>
      <c r="L356" s="166"/>
      <c r="M356" s="167"/>
      <c r="N356" s="168"/>
      <c r="O356" s="168"/>
      <c r="P356" s="169">
        <f>P357</f>
        <v>0</v>
      </c>
      <c r="Q356" s="168"/>
      <c r="R356" s="169">
        <f>R357</f>
        <v>0</v>
      </c>
      <c r="S356" s="168"/>
      <c r="T356" s="170">
        <f>T357</f>
        <v>0</v>
      </c>
      <c r="AR356" s="171" t="s">
        <v>150</v>
      </c>
      <c r="AT356" s="172" t="s">
        <v>69</v>
      </c>
      <c r="AU356" s="172" t="s">
        <v>70</v>
      </c>
      <c r="AY356" s="171" t="s">
        <v>129</v>
      </c>
      <c r="BK356" s="173">
        <f>BK357</f>
        <v>0</v>
      </c>
    </row>
    <row r="357" spans="1:65" s="12" customFormat="1" ht="22.9" customHeight="1">
      <c r="B357" s="160"/>
      <c r="C357" s="161"/>
      <c r="D357" s="162" t="s">
        <v>69</v>
      </c>
      <c r="E357" s="174" t="s">
        <v>493</v>
      </c>
      <c r="F357" s="174" t="s">
        <v>494</v>
      </c>
      <c r="G357" s="161"/>
      <c r="H357" s="161"/>
      <c r="I357" s="164"/>
      <c r="J357" s="175">
        <f>BK357</f>
        <v>0</v>
      </c>
      <c r="K357" s="161"/>
      <c r="L357" s="166"/>
      <c r="M357" s="167"/>
      <c r="N357" s="168"/>
      <c r="O357" s="168"/>
      <c r="P357" s="169">
        <f>SUM(P358:P373)</f>
        <v>0</v>
      </c>
      <c r="Q357" s="168"/>
      <c r="R357" s="169">
        <f>SUM(R358:R373)</f>
        <v>0</v>
      </c>
      <c r="S357" s="168"/>
      <c r="T357" s="170">
        <f>SUM(T358:T373)</f>
        <v>0</v>
      </c>
      <c r="AR357" s="171" t="s">
        <v>150</v>
      </c>
      <c r="AT357" s="172" t="s">
        <v>69</v>
      </c>
      <c r="AU357" s="172" t="s">
        <v>78</v>
      </c>
      <c r="AY357" s="171" t="s">
        <v>129</v>
      </c>
      <c r="BK357" s="173">
        <f>SUM(BK358:BK373)</f>
        <v>0</v>
      </c>
    </row>
    <row r="358" spans="1:65" s="2" customFormat="1" ht="24.2" customHeight="1">
      <c r="A358" s="36"/>
      <c r="B358" s="37"/>
      <c r="C358" s="176" t="s">
        <v>495</v>
      </c>
      <c r="D358" s="176" t="s">
        <v>131</v>
      </c>
      <c r="E358" s="177" t="s">
        <v>496</v>
      </c>
      <c r="F358" s="178" t="s">
        <v>497</v>
      </c>
      <c r="G358" s="179" t="s">
        <v>468</v>
      </c>
      <c r="H358" s="180">
        <v>6</v>
      </c>
      <c r="I358" s="181"/>
      <c r="J358" s="182">
        <f>ROUND(I358*H358,2)</f>
        <v>0</v>
      </c>
      <c r="K358" s="183"/>
      <c r="L358" s="41"/>
      <c r="M358" s="184" t="s">
        <v>19</v>
      </c>
      <c r="N358" s="185" t="s">
        <v>41</v>
      </c>
      <c r="O358" s="66"/>
      <c r="P358" s="186">
        <f>O358*H358</f>
        <v>0</v>
      </c>
      <c r="Q358" s="186">
        <v>0</v>
      </c>
      <c r="R358" s="186">
        <f>Q358*H358</f>
        <v>0</v>
      </c>
      <c r="S358" s="186">
        <v>0</v>
      </c>
      <c r="T358" s="187">
        <f>S358*H358</f>
        <v>0</v>
      </c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R358" s="188" t="s">
        <v>498</v>
      </c>
      <c r="AT358" s="188" t="s">
        <v>131</v>
      </c>
      <c r="AU358" s="188" t="s">
        <v>80</v>
      </c>
      <c r="AY358" s="19" t="s">
        <v>129</v>
      </c>
      <c r="BE358" s="189">
        <f>IF(N358="základní",J358,0)</f>
        <v>0</v>
      </c>
      <c r="BF358" s="189">
        <f>IF(N358="snížená",J358,0)</f>
        <v>0</v>
      </c>
      <c r="BG358" s="189">
        <f>IF(N358="zákl. přenesená",J358,0)</f>
        <v>0</v>
      </c>
      <c r="BH358" s="189">
        <f>IF(N358="sníž. přenesená",J358,0)</f>
        <v>0</v>
      </c>
      <c r="BI358" s="189">
        <f>IF(N358="nulová",J358,0)</f>
        <v>0</v>
      </c>
      <c r="BJ358" s="19" t="s">
        <v>78</v>
      </c>
      <c r="BK358" s="189">
        <f>ROUND(I358*H358,2)</f>
        <v>0</v>
      </c>
      <c r="BL358" s="19" t="s">
        <v>498</v>
      </c>
      <c r="BM358" s="188" t="s">
        <v>499</v>
      </c>
    </row>
    <row r="359" spans="1:65" s="13" customFormat="1" ht="11.25">
      <c r="B359" s="190"/>
      <c r="C359" s="191"/>
      <c r="D359" s="192" t="s">
        <v>137</v>
      </c>
      <c r="E359" s="193" t="s">
        <v>19</v>
      </c>
      <c r="F359" s="194" t="s">
        <v>500</v>
      </c>
      <c r="G359" s="191"/>
      <c r="H359" s="193" t="s">
        <v>19</v>
      </c>
      <c r="I359" s="195"/>
      <c r="J359" s="191"/>
      <c r="K359" s="191"/>
      <c r="L359" s="196"/>
      <c r="M359" s="197"/>
      <c r="N359" s="198"/>
      <c r="O359" s="198"/>
      <c r="P359" s="198"/>
      <c r="Q359" s="198"/>
      <c r="R359" s="198"/>
      <c r="S359" s="198"/>
      <c r="T359" s="199"/>
      <c r="AT359" s="200" t="s">
        <v>137</v>
      </c>
      <c r="AU359" s="200" t="s">
        <v>80</v>
      </c>
      <c r="AV359" s="13" t="s">
        <v>78</v>
      </c>
      <c r="AW359" s="13" t="s">
        <v>32</v>
      </c>
      <c r="AX359" s="13" t="s">
        <v>70</v>
      </c>
      <c r="AY359" s="200" t="s">
        <v>129</v>
      </c>
    </row>
    <row r="360" spans="1:65" s="14" customFormat="1" ht="11.25">
      <c r="B360" s="201"/>
      <c r="C360" s="202"/>
      <c r="D360" s="192" t="s">
        <v>137</v>
      </c>
      <c r="E360" s="203" t="s">
        <v>19</v>
      </c>
      <c r="F360" s="204" t="s">
        <v>166</v>
      </c>
      <c r="G360" s="202"/>
      <c r="H360" s="205">
        <v>6</v>
      </c>
      <c r="I360" s="206"/>
      <c r="J360" s="202"/>
      <c r="K360" s="202"/>
      <c r="L360" s="207"/>
      <c r="M360" s="208"/>
      <c r="N360" s="209"/>
      <c r="O360" s="209"/>
      <c r="P360" s="209"/>
      <c r="Q360" s="209"/>
      <c r="R360" s="209"/>
      <c r="S360" s="209"/>
      <c r="T360" s="210"/>
      <c r="AT360" s="211" t="s">
        <v>137</v>
      </c>
      <c r="AU360" s="211" t="s">
        <v>80</v>
      </c>
      <c r="AV360" s="14" t="s">
        <v>80</v>
      </c>
      <c r="AW360" s="14" t="s">
        <v>32</v>
      </c>
      <c r="AX360" s="14" t="s">
        <v>70</v>
      </c>
      <c r="AY360" s="211" t="s">
        <v>129</v>
      </c>
    </row>
    <row r="361" spans="1:65" s="15" customFormat="1" ht="11.25">
      <c r="B361" s="212"/>
      <c r="C361" s="213"/>
      <c r="D361" s="192" t="s">
        <v>137</v>
      </c>
      <c r="E361" s="214" t="s">
        <v>19</v>
      </c>
      <c r="F361" s="215" t="s">
        <v>142</v>
      </c>
      <c r="G361" s="213"/>
      <c r="H361" s="216">
        <v>6</v>
      </c>
      <c r="I361" s="217"/>
      <c r="J361" s="213"/>
      <c r="K361" s="213"/>
      <c r="L361" s="218"/>
      <c r="M361" s="219"/>
      <c r="N361" s="220"/>
      <c r="O361" s="220"/>
      <c r="P361" s="220"/>
      <c r="Q361" s="220"/>
      <c r="R361" s="220"/>
      <c r="S361" s="220"/>
      <c r="T361" s="221"/>
      <c r="AT361" s="222" t="s">
        <v>137</v>
      </c>
      <c r="AU361" s="222" t="s">
        <v>80</v>
      </c>
      <c r="AV361" s="15" t="s">
        <v>135</v>
      </c>
      <c r="AW361" s="15" t="s">
        <v>32</v>
      </c>
      <c r="AX361" s="15" t="s">
        <v>78</v>
      </c>
      <c r="AY361" s="222" t="s">
        <v>129</v>
      </c>
    </row>
    <row r="362" spans="1:65" s="2" customFormat="1" ht="21.75" customHeight="1">
      <c r="A362" s="36"/>
      <c r="B362" s="37"/>
      <c r="C362" s="176" t="s">
        <v>501</v>
      </c>
      <c r="D362" s="176" t="s">
        <v>131</v>
      </c>
      <c r="E362" s="177" t="s">
        <v>502</v>
      </c>
      <c r="F362" s="178" t="s">
        <v>503</v>
      </c>
      <c r="G362" s="179" t="s">
        <v>321</v>
      </c>
      <c r="H362" s="180">
        <v>1</v>
      </c>
      <c r="I362" s="181"/>
      <c r="J362" s="182">
        <f>ROUND(I362*H362,2)</f>
        <v>0</v>
      </c>
      <c r="K362" s="183"/>
      <c r="L362" s="41"/>
      <c r="M362" s="184" t="s">
        <v>19</v>
      </c>
      <c r="N362" s="185" t="s">
        <v>41</v>
      </c>
      <c r="O362" s="66"/>
      <c r="P362" s="186">
        <f>O362*H362</f>
        <v>0</v>
      </c>
      <c r="Q362" s="186">
        <v>0</v>
      </c>
      <c r="R362" s="186">
        <f>Q362*H362</f>
        <v>0</v>
      </c>
      <c r="S362" s="186">
        <v>0</v>
      </c>
      <c r="T362" s="187">
        <f>S362*H362</f>
        <v>0</v>
      </c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R362" s="188" t="s">
        <v>498</v>
      </c>
      <c r="AT362" s="188" t="s">
        <v>131</v>
      </c>
      <c r="AU362" s="188" t="s">
        <v>80</v>
      </c>
      <c r="AY362" s="19" t="s">
        <v>129</v>
      </c>
      <c r="BE362" s="189">
        <f>IF(N362="základní",J362,0)</f>
        <v>0</v>
      </c>
      <c r="BF362" s="189">
        <f>IF(N362="snížená",J362,0)</f>
        <v>0</v>
      </c>
      <c r="BG362" s="189">
        <f>IF(N362="zákl. přenesená",J362,0)</f>
        <v>0</v>
      </c>
      <c r="BH362" s="189">
        <f>IF(N362="sníž. přenesená",J362,0)</f>
        <v>0</v>
      </c>
      <c r="BI362" s="189">
        <f>IF(N362="nulová",J362,0)</f>
        <v>0</v>
      </c>
      <c r="BJ362" s="19" t="s">
        <v>78</v>
      </c>
      <c r="BK362" s="189">
        <f>ROUND(I362*H362,2)</f>
        <v>0</v>
      </c>
      <c r="BL362" s="19" t="s">
        <v>498</v>
      </c>
      <c r="BM362" s="188" t="s">
        <v>504</v>
      </c>
    </row>
    <row r="363" spans="1:65" s="13" customFormat="1" ht="11.25">
      <c r="B363" s="190"/>
      <c r="C363" s="191"/>
      <c r="D363" s="192" t="s">
        <v>137</v>
      </c>
      <c r="E363" s="193" t="s">
        <v>19</v>
      </c>
      <c r="F363" s="194" t="s">
        <v>484</v>
      </c>
      <c r="G363" s="191"/>
      <c r="H363" s="193" t="s">
        <v>19</v>
      </c>
      <c r="I363" s="195"/>
      <c r="J363" s="191"/>
      <c r="K363" s="191"/>
      <c r="L363" s="196"/>
      <c r="M363" s="197"/>
      <c r="N363" s="198"/>
      <c r="O363" s="198"/>
      <c r="P363" s="198"/>
      <c r="Q363" s="198"/>
      <c r="R363" s="198"/>
      <c r="S363" s="198"/>
      <c r="T363" s="199"/>
      <c r="AT363" s="200" t="s">
        <v>137</v>
      </c>
      <c r="AU363" s="200" t="s">
        <v>80</v>
      </c>
      <c r="AV363" s="13" t="s">
        <v>78</v>
      </c>
      <c r="AW363" s="13" t="s">
        <v>32</v>
      </c>
      <c r="AX363" s="13" t="s">
        <v>70</v>
      </c>
      <c r="AY363" s="200" t="s">
        <v>129</v>
      </c>
    </row>
    <row r="364" spans="1:65" s="14" customFormat="1" ht="11.25">
      <c r="B364" s="201"/>
      <c r="C364" s="202"/>
      <c r="D364" s="192" t="s">
        <v>137</v>
      </c>
      <c r="E364" s="203" t="s">
        <v>19</v>
      </c>
      <c r="F364" s="204" t="s">
        <v>78</v>
      </c>
      <c r="G364" s="202"/>
      <c r="H364" s="205">
        <v>1</v>
      </c>
      <c r="I364" s="206"/>
      <c r="J364" s="202"/>
      <c r="K364" s="202"/>
      <c r="L364" s="207"/>
      <c r="M364" s="208"/>
      <c r="N364" s="209"/>
      <c r="O364" s="209"/>
      <c r="P364" s="209"/>
      <c r="Q364" s="209"/>
      <c r="R364" s="209"/>
      <c r="S364" s="209"/>
      <c r="T364" s="210"/>
      <c r="AT364" s="211" t="s">
        <v>137</v>
      </c>
      <c r="AU364" s="211" t="s">
        <v>80</v>
      </c>
      <c r="AV364" s="14" t="s">
        <v>80</v>
      </c>
      <c r="AW364" s="14" t="s">
        <v>32</v>
      </c>
      <c r="AX364" s="14" t="s">
        <v>70</v>
      </c>
      <c r="AY364" s="211" t="s">
        <v>129</v>
      </c>
    </row>
    <row r="365" spans="1:65" s="15" customFormat="1" ht="11.25">
      <c r="B365" s="212"/>
      <c r="C365" s="213"/>
      <c r="D365" s="192" t="s">
        <v>137</v>
      </c>
      <c r="E365" s="214" t="s">
        <v>19</v>
      </c>
      <c r="F365" s="215" t="s">
        <v>142</v>
      </c>
      <c r="G365" s="213"/>
      <c r="H365" s="216">
        <v>1</v>
      </c>
      <c r="I365" s="217"/>
      <c r="J365" s="213"/>
      <c r="K365" s="213"/>
      <c r="L365" s="218"/>
      <c r="M365" s="219"/>
      <c r="N365" s="220"/>
      <c r="O365" s="220"/>
      <c r="P365" s="220"/>
      <c r="Q365" s="220"/>
      <c r="R365" s="220"/>
      <c r="S365" s="220"/>
      <c r="T365" s="221"/>
      <c r="AT365" s="222" t="s">
        <v>137</v>
      </c>
      <c r="AU365" s="222" t="s">
        <v>80</v>
      </c>
      <c r="AV365" s="15" t="s">
        <v>135</v>
      </c>
      <c r="AW365" s="15" t="s">
        <v>32</v>
      </c>
      <c r="AX365" s="15" t="s">
        <v>78</v>
      </c>
      <c r="AY365" s="222" t="s">
        <v>129</v>
      </c>
    </row>
    <row r="366" spans="1:65" s="2" customFormat="1" ht="24.2" customHeight="1">
      <c r="A366" s="36"/>
      <c r="B366" s="37"/>
      <c r="C366" s="176" t="s">
        <v>505</v>
      </c>
      <c r="D366" s="176" t="s">
        <v>131</v>
      </c>
      <c r="E366" s="177" t="s">
        <v>506</v>
      </c>
      <c r="F366" s="178" t="s">
        <v>507</v>
      </c>
      <c r="G366" s="179" t="s">
        <v>321</v>
      </c>
      <c r="H366" s="180">
        <v>1</v>
      </c>
      <c r="I366" s="181"/>
      <c r="J366" s="182">
        <f>ROUND(I366*H366,2)</f>
        <v>0</v>
      </c>
      <c r="K366" s="183"/>
      <c r="L366" s="41"/>
      <c r="M366" s="184" t="s">
        <v>19</v>
      </c>
      <c r="N366" s="185" t="s">
        <v>41</v>
      </c>
      <c r="O366" s="66"/>
      <c r="P366" s="186">
        <f>O366*H366</f>
        <v>0</v>
      </c>
      <c r="Q366" s="186">
        <v>0</v>
      </c>
      <c r="R366" s="186">
        <f>Q366*H366</f>
        <v>0</v>
      </c>
      <c r="S366" s="186">
        <v>0</v>
      </c>
      <c r="T366" s="187">
        <f>S366*H366</f>
        <v>0</v>
      </c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R366" s="188" t="s">
        <v>498</v>
      </c>
      <c r="AT366" s="188" t="s">
        <v>131</v>
      </c>
      <c r="AU366" s="188" t="s">
        <v>80</v>
      </c>
      <c r="AY366" s="19" t="s">
        <v>129</v>
      </c>
      <c r="BE366" s="189">
        <f>IF(N366="základní",J366,0)</f>
        <v>0</v>
      </c>
      <c r="BF366" s="189">
        <f>IF(N366="snížená",J366,0)</f>
        <v>0</v>
      </c>
      <c r="BG366" s="189">
        <f>IF(N366="zákl. přenesená",J366,0)</f>
        <v>0</v>
      </c>
      <c r="BH366" s="189">
        <f>IF(N366="sníž. přenesená",J366,0)</f>
        <v>0</v>
      </c>
      <c r="BI366" s="189">
        <f>IF(N366="nulová",J366,0)</f>
        <v>0</v>
      </c>
      <c r="BJ366" s="19" t="s">
        <v>78</v>
      </c>
      <c r="BK366" s="189">
        <f>ROUND(I366*H366,2)</f>
        <v>0</v>
      </c>
      <c r="BL366" s="19" t="s">
        <v>498</v>
      </c>
      <c r="BM366" s="188" t="s">
        <v>508</v>
      </c>
    </row>
    <row r="367" spans="1:65" s="13" customFormat="1" ht="11.25">
      <c r="B367" s="190"/>
      <c r="C367" s="191"/>
      <c r="D367" s="192" t="s">
        <v>137</v>
      </c>
      <c r="E367" s="193" t="s">
        <v>19</v>
      </c>
      <c r="F367" s="194" t="s">
        <v>484</v>
      </c>
      <c r="G367" s="191"/>
      <c r="H367" s="193" t="s">
        <v>19</v>
      </c>
      <c r="I367" s="195"/>
      <c r="J367" s="191"/>
      <c r="K367" s="191"/>
      <c r="L367" s="196"/>
      <c r="M367" s="197"/>
      <c r="N367" s="198"/>
      <c r="O367" s="198"/>
      <c r="P367" s="198"/>
      <c r="Q367" s="198"/>
      <c r="R367" s="198"/>
      <c r="S367" s="198"/>
      <c r="T367" s="199"/>
      <c r="AT367" s="200" t="s">
        <v>137</v>
      </c>
      <c r="AU367" s="200" t="s">
        <v>80</v>
      </c>
      <c r="AV367" s="13" t="s">
        <v>78</v>
      </c>
      <c r="AW367" s="13" t="s">
        <v>32</v>
      </c>
      <c r="AX367" s="13" t="s">
        <v>70</v>
      </c>
      <c r="AY367" s="200" t="s">
        <v>129</v>
      </c>
    </row>
    <row r="368" spans="1:65" s="14" customFormat="1" ht="11.25">
      <c r="B368" s="201"/>
      <c r="C368" s="202"/>
      <c r="D368" s="192" t="s">
        <v>137</v>
      </c>
      <c r="E368" s="203" t="s">
        <v>19</v>
      </c>
      <c r="F368" s="204" t="s">
        <v>78</v>
      </c>
      <c r="G368" s="202"/>
      <c r="H368" s="205">
        <v>1</v>
      </c>
      <c r="I368" s="206"/>
      <c r="J368" s="202"/>
      <c r="K368" s="202"/>
      <c r="L368" s="207"/>
      <c r="M368" s="208"/>
      <c r="N368" s="209"/>
      <c r="O368" s="209"/>
      <c r="P368" s="209"/>
      <c r="Q368" s="209"/>
      <c r="R368" s="209"/>
      <c r="S368" s="209"/>
      <c r="T368" s="210"/>
      <c r="AT368" s="211" t="s">
        <v>137</v>
      </c>
      <c r="AU368" s="211" t="s">
        <v>80</v>
      </c>
      <c r="AV368" s="14" t="s">
        <v>80</v>
      </c>
      <c r="AW368" s="14" t="s">
        <v>32</v>
      </c>
      <c r="AX368" s="14" t="s">
        <v>70</v>
      </c>
      <c r="AY368" s="211" t="s">
        <v>129</v>
      </c>
    </row>
    <row r="369" spans="1:65" s="15" customFormat="1" ht="11.25">
      <c r="B369" s="212"/>
      <c r="C369" s="213"/>
      <c r="D369" s="192" t="s">
        <v>137</v>
      </c>
      <c r="E369" s="214" t="s">
        <v>19</v>
      </c>
      <c r="F369" s="215" t="s">
        <v>142</v>
      </c>
      <c r="G369" s="213"/>
      <c r="H369" s="216">
        <v>1</v>
      </c>
      <c r="I369" s="217"/>
      <c r="J369" s="213"/>
      <c r="K369" s="213"/>
      <c r="L369" s="218"/>
      <c r="M369" s="219"/>
      <c r="N369" s="220"/>
      <c r="O369" s="220"/>
      <c r="P369" s="220"/>
      <c r="Q369" s="220"/>
      <c r="R369" s="220"/>
      <c r="S369" s="220"/>
      <c r="T369" s="221"/>
      <c r="AT369" s="222" t="s">
        <v>137</v>
      </c>
      <c r="AU369" s="222" t="s">
        <v>80</v>
      </c>
      <c r="AV369" s="15" t="s">
        <v>135</v>
      </c>
      <c r="AW369" s="15" t="s">
        <v>32</v>
      </c>
      <c r="AX369" s="15" t="s">
        <v>78</v>
      </c>
      <c r="AY369" s="222" t="s">
        <v>129</v>
      </c>
    </row>
    <row r="370" spans="1:65" s="2" customFormat="1" ht="24.2" customHeight="1">
      <c r="A370" s="36"/>
      <c r="B370" s="37"/>
      <c r="C370" s="176" t="s">
        <v>509</v>
      </c>
      <c r="D370" s="176" t="s">
        <v>131</v>
      </c>
      <c r="E370" s="177" t="s">
        <v>510</v>
      </c>
      <c r="F370" s="178" t="s">
        <v>511</v>
      </c>
      <c r="G370" s="179" t="s">
        <v>145</v>
      </c>
      <c r="H370" s="180">
        <v>0.5</v>
      </c>
      <c r="I370" s="181"/>
      <c r="J370" s="182">
        <f>ROUND(I370*H370,2)</f>
        <v>0</v>
      </c>
      <c r="K370" s="183"/>
      <c r="L370" s="41"/>
      <c r="M370" s="184" t="s">
        <v>19</v>
      </c>
      <c r="N370" s="185" t="s">
        <v>41</v>
      </c>
      <c r="O370" s="66"/>
      <c r="P370" s="186">
        <f>O370*H370</f>
        <v>0</v>
      </c>
      <c r="Q370" s="186">
        <v>0</v>
      </c>
      <c r="R370" s="186">
        <f>Q370*H370</f>
        <v>0</v>
      </c>
      <c r="S370" s="186">
        <v>0</v>
      </c>
      <c r="T370" s="187">
        <f>S370*H370</f>
        <v>0</v>
      </c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R370" s="188" t="s">
        <v>498</v>
      </c>
      <c r="AT370" s="188" t="s">
        <v>131</v>
      </c>
      <c r="AU370" s="188" t="s">
        <v>80</v>
      </c>
      <c r="AY370" s="19" t="s">
        <v>129</v>
      </c>
      <c r="BE370" s="189">
        <f>IF(N370="základní",J370,0)</f>
        <v>0</v>
      </c>
      <c r="BF370" s="189">
        <f>IF(N370="snížená",J370,0)</f>
        <v>0</v>
      </c>
      <c r="BG370" s="189">
        <f>IF(N370="zákl. přenesená",J370,0)</f>
        <v>0</v>
      </c>
      <c r="BH370" s="189">
        <f>IF(N370="sníž. přenesená",J370,0)</f>
        <v>0</v>
      </c>
      <c r="BI370" s="189">
        <f>IF(N370="nulová",J370,0)</f>
        <v>0</v>
      </c>
      <c r="BJ370" s="19" t="s">
        <v>78</v>
      </c>
      <c r="BK370" s="189">
        <f>ROUND(I370*H370,2)</f>
        <v>0</v>
      </c>
      <c r="BL370" s="19" t="s">
        <v>498</v>
      </c>
      <c r="BM370" s="188" t="s">
        <v>512</v>
      </c>
    </row>
    <row r="371" spans="1:65" s="13" customFormat="1" ht="22.5">
      <c r="B371" s="190"/>
      <c r="C371" s="191"/>
      <c r="D371" s="192" t="s">
        <v>137</v>
      </c>
      <c r="E371" s="193" t="s">
        <v>19</v>
      </c>
      <c r="F371" s="194" t="s">
        <v>513</v>
      </c>
      <c r="G371" s="191"/>
      <c r="H371" s="193" t="s">
        <v>19</v>
      </c>
      <c r="I371" s="195"/>
      <c r="J371" s="191"/>
      <c r="K371" s="191"/>
      <c r="L371" s="196"/>
      <c r="M371" s="197"/>
      <c r="N371" s="198"/>
      <c r="O371" s="198"/>
      <c r="P371" s="198"/>
      <c r="Q371" s="198"/>
      <c r="R371" s="198"/>
      <c r="S371" s="198"/>
      <c r="T371" s="199"/>
      <c r="AT371" s="200" t="s">
        <v>137</v>
      </c>
      <c r="AU371" s="200" t="s">
        <v>80</v>
      </c>
      <c r="AV371" s="13" t="s">
        <v>78</v>
      </c>
      <c r="AW371" s="13" t="s">
        <v>32</v>
      </c>
      <c r="AX371" s="13" t="s">
        <v>70</v>
      </c>
      <c r="AY371" s="200" t="s">
        <v>129</v>
      </c>
    </row>
    <row r="372" spans="1:65" s="14" customFormat="1" ht="11.25">
      <c r="B372" s="201"/>
      <c r="C372" s="202"/>
      <c r="D372" s="192" t="s">
        <v>137</v>
      </c>
      <c r="E372" s="203" t="s">
        <v>19</v>
      </c>
      <c r="F372" s="204" t="s">
        <v>514</v>
      </c>
      <c r="G372" s="202"/>
      <c r="H372" s="205">
        <v>0.5</v>
      </c>
      <c r="I372" s="206"/>
      <c r="J372" s="202"/>
      <c r="K372" s="202"/>
      <c r="L372" s="207"/>
      <c r="M372" s="208"/>
      <c r="N372" s="209"/>
      <c r="O372" s="209"/>
      <c r="P372" s="209"/>
      <c r="Q372" s="209"/>
      <c r="R372" s="209"/>
      <c r="S372" s="209"/>
      <c r="T372" s="210"/>
      <c r="AT372" s="211" t="s">
        <v>137</v>
      </c>
      <c r="AU372" s="211" t="s">
        <v>80</v>
      </c>
      <c r="AV372" s="14" t="s">
        <v>80</v>
      </c>
      <c r="AW372" s="14" t="s">
        <v>32</v>
      </c>
      <c r="AX372" s="14" t="s">
        <v>70</v>
      </c>
      <c r="AY372" s="211" t="s">
        <v>129</v>
      </c>
    </row>
    <row r="373" spans="1:65" s="15" customFormat="1" ht="11.25">
      <c r="B373" s="212"/>
      <c r="C373" s="213"/>
      <c r="D373" s="192" t="s">
        <v>137</v>
      </c>
      <c r="E373" s="214" t="s">
        <v>19</v>
      </c>
      <c r="F373" s="215" t="s">
        <v>142</v>
      </c>
      <c r="G373" s="213"/>
      <c r="H373" s="216">
        <v>0.5</v>
      </c>
      <c r="I373" s="217"/>
      <c r="J373" s="213"/>
      <c r="K373" s="213"/>
      <c r="L373" s="218"/>
      <c r="M373" s="219"/>
      <c r="N373" s="220"/>
      <c r="O373" s="220"/>
      <c r="P373" s="220"/>
      <c r="Q373" s="220"/>
      <c r="R373" s="220"/>
      <c r="S373" s="220"/>
      <c r="T373" s="221"/>
      <c r="AT373" s="222" t="s">
        <v>137</v>
      </c>
      <c r="AU373" s="222" t="s">
        <v>80</v>
      </c>
      <c r="AV373" s="15" t="s">
        <v>135</v>
      </c>
      <c r="AW373" s="15" t="s">
        <v>32</v>
      </c>
      <c r="AX373" s="15" t="s">
        <v>78</v>
      </c>
      <c r="AY373" s="222" t="s">
        <v>129</v>
      </c>
    </row>
    <row r="374" spans="1:65" s="12" customFormat="1" ht="25.9" customHeight="1">
      <c r="B374" s="160"/>
      <c r="C374" s="161"/>
      <c r="D374" s="162" t="s">
        <v>69</v>
      </c>
      <c r="E374" s="163" t="s">
        <v>515</v>
      </c>
      <c r="F374" s="163" t="s">
        <v>516</v>
      </c>
      <c r="G374" s="161"/>
      <c r="H374" s="161"/>
      <c r="I374" s="164"/>
      <c r="J374" s="165">
        <f>BK374</f>
        <v>0</v>
      </c>
      <c r="K374" s="161"/>
      <c r="L374" s="166"/>
      <c r="M374" s="167"/>
      <c r="N374" s="168"/>
      <c r="O374" s="168"/>
      <c r="P374" s="169">
        <f>P375+P384+P389+P394</f>
        <v>0</v>
      </c>
      <c r="Q374" s="168"/>
      <c r="R374" s="169">
        <f>R375+R384+R389+R394</f>
        <v>0</v>
      </c>
      <c r="S374" s="168"/>
      <c r="T374" s="170">
        <f>T375+T384+T389+T394</f>
        <v>0</v>
      </c>
      <c r="AR374" s="171" t="s">
        <v>161</v>
      </c>
      <c r="AT374" s="172" t="s">
        <v>69</v>
      </c>
      <c r="AU374" s="172" t="s">
        <v>70</v>
      </c>
      <c r="AY374" s="171" t="s">
        <v>129</v>
      </c>
      <c r="BK374" s="173">
        <f>BK375+BK384+BK389+BK394</f>
        <v>0</v>
      </c>
    </row>
    <row r="375" spans="1:65" s="12" customFormat="1" ht="22.9" customHeight="1">
      <c r="B375" s="160"/>
      <c r="C375" s="161"/>
      <c r="D375" s="162" t="s">
        <v>69</v>
      </c>
      <c r="E375" s="174" t="s">
        <v>517</v>
      </c>
      <c r="F375" s="174" t="s">
        <v>518</v>
      </c>
      <c r="G375" s="161"/>
      <c r="H375" s="161"/>
      <c r="I375" s="164"/>
      <c r="J375" s="175">
        <f>BK375</f>
        <v>0</v>
      </c>
      <c r="K375" s="161"/>
      <c r="L375" s="166"/>
      <c r="M375" s="167"/>
      <c r="N375" s="168"/>
      <c r="O375" s="168"/>
      <c r="P375" s="169">
        <f>SUM(P376:P383)</f>
        <v>0</v>
      </c>
      <c r="Q375" s="168"/>
      <c r="R375" s="169">
        <f>SUM(R376:R383)</f>
        <v>0</v>
      </c>
      <c r="S375" s="168"/>
      <c r="T375" s="170">
        <f>SUM(T376:T383)</f>
        <v>0</v>
      </c>
      <c r="AR375" s="171" t="s">
        <v>161</v>
      </c>
      <c r="AT375" s="172" t="s">
        <v>69</v>
      </c>
      <c r="AU375" s="172" t="s">
        <v>78</v>
      </c>
      <c r="AY375" s="171" t="s">
        <v>129</v>
      </c>
      <c r="BK375" s="173">
        <f>SUM(BK376:BK383)</f>
        <v>0</v>
      </c>
    </row>
    <row r="376" spans="1:65" s="2" customFormat="1" ht="16.5" customHeight="1">
      <c r="A376" s="36"/>
      <c r="B376" s="37"/>
      <c r="C376" s="176" t="s">
        <v>519</v>
      </c>
      <c r="D376" s="176" t="s">
        <v>131</v>
      </c>
      <c r="E376" s="177" t="s">
        <v>520</v>
      </c>
      <c r="F376" s="178" t="s">
        <v>521</v>
      </c>
      <c r="G376" s="179" t="s">
        <v>482</v>
      </c>
      <c r="H376" s="180">
        <v>1</v>
      </c>
      <c r="I376" s="181"/>
      <c r="J376" s="182">
        <f>ROUND(I376*H376,2)</f>
        <v>0</v>
      </c>
      <c r="K376" s="183"/>
      <c r="L376" s="41"/>
      <c r="M376" s="184" t="s">
        <v>19</v>
      </c>
      <c r="N376" s="185" t="s">
        <v>41</v>
      </c>
      <c r="O376" s="66"/>
      <c r="P376" s="186">
        <f>O376*H376</f>
        <v>0</v>
      </c>
      <c r="Q376" s="186">
        <v>0</v>
      </c>
      <c r="R376" s="186">
        <f>Q376*H376</f>
        <v>0</v>
      </c>
      <c r="S376" s="186">
        <v>0</v>
      </c>
      <c r="T376" s="187">
        <f>S376*H376</f>
        <v>0</v>
      </c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R376" s="188" t="s">
        <v>135</v>
      </c>
      <c r="AT376" s="188" t="s">
        <v>131</v>
      </c>
      <c r="AU376" s="188" t="s">
        <v>80</v>
      </c>
      <c r="AY376" s="19" t="s">
        <v>129</v>
      </c>
      <c r="BE376" s="189">
        <f>IF(N376="základní",J376,0)</f>
        <v>0</v>
      </c>
      <c r="BF376" s="189">
        <f>IF(N376="snížená",J376,0)</f>
        <v>0</v>
      </c>
      <c r="BG376" s="189">
        <f>IF(N376="zákl. přenesená",J376,0)</f>
        <v>0</v>
      </c>
      <c r="BH376" s="189">
        <f>IF(N376="sníž. přenesená",J376,0)</f>
        <v>0</v>
      </c>
      <c r="BI376" s="189">
        <f>IF(N376="nulová",J376,0)</f>
        <v>0</v>
      </c>
      <c r="BJ376" s="19" t="s">
        <v>78</v>
      </c>
      <c r="BK376" s="189">
        <f>ROUND(I376*H376,2)</f>
        <v>0</v>
      </c>
      <c r="BL376" s="19" t="s">
        <v>135</v>
      </c>
      <c r="BM376" s="188" t="s">
        <v>522</v>
      </c>
    </row>
    <row r="377" spans="1:65" s="13" customFormat="1" ht="11.25">
      <c r="B377" s="190"/>
      <c r="C377" s="191"/>
      <c r="D377" s="192" t="s">
        <v>137</v>
      </c>
      <c r="E377" s="193" t="s">
        <v>19</v>
      </c>
      <c r="F377" s="194" t="s">
        <v>523</v>
      </c>
      <c r="G377" s="191"/>
      <c r="H377" s="193" t="s">
        <v>19</v>
      </c>
      <c r="I377" s="195"/>
      <c r="J377" s="191"/>
      <c r="K377" s="191"/>
      <c r="L377" s="196"/>
      <c r="M377" s="197"/>
      <c r="N377" s="198"/>
      <c r="O377" s="198"/>
      <c r="P377" s="198"/>
      <c r="Q377" s="198"/>
      <c r="R377" s="198"/>
      <c r="S377" s="198"/>
      <c r="T377" s="199"/>
      <c r="AT377" s="200" t="s">
        <v>137</v>
      </c>
      <c r="AU377" s="200" t="s">
        <v>80</v>
      </c>
      <c r="AV377" s="13" t="s">
        <v>78</v>
      </c>
      <c r="AW377" s="13" t="s">
        <v>32</v>
      </c>
      <c r="AX377" s="13" t="s">
        <v>70</v>
      </c>
      <c r="AY377" s="200" t="s">
        <v>129</v>
      </c>
    </row>
    <row r="378" spans="1:65" s="14" customFormat="1" ht="11.25">
      <c r="B378" s="201"/>
      <c r="C378" s="202"/>
      <c r="D378" s="192" t="s">
        <v>137</v>
      </c>
      <c r="E378" s="203" t="s">
        <v>19</v>
      </c>
      <c r="F378" s="204" t="s">
        <v>78</v>
      </c>
      <c r="G378" s="202"/>
      <c r="H378" s="205">
        <v>1</v>
      </c>
      <c r="I378" s="206"/>
      <c r="J378" s="202"/>
      <c r="K378" s="202"/>
      <c r="L378" s="207"/>
      <c r="M378" s="208"/>
      <c r="N378" s="209"/>
      <c r="O378" s="209"/>
      <c r="P378" s="209"/>
      <c r="Q378" s="209"/>
      <c r="R378" s="209"/>
      <c r="S378" s="209"/>
      <c r="T378" s="210"/>
      <c r="AT378" s="211" t="s">
        <v>137</v>
      </c>
      <c r="AU378" s="211" t="s">
        <v>80</v>
      </c>
      <c r="AV378" s="14" t="s">
        <v>80</v>
      </c>
      <c r="AW378" s="14" t="s">
        <v>32</v>
      </c>
      <c r="AX378" s="14" t="s">
        <v>70</v>
      </c>
      <c r="AY378" s="211" t="s">
        <v>129</v>
      </c>
    </row>
    <row r="379" spans="1:65" s="15" customFormat="1" ht="11.25">
      <c r="B379" s="212"/>
      <c r="C379" s="213"/>
      <c r="D379" s="192" t="s">
        <v>137</v>
      </c>
      <c r="E379" s="214" t="s">
        <v>19</v>
      </c>
      <c r="F379" s="215" t="s">
        <v>142</v>
      </c>
      <c r="G379" s="213"/>
      <c r="H379" s="216">
        <v>1</v>
      </c>
      <c r="I379" s="217"/>
      <c r="J379" s="213"/>
      <c r="K379" s="213"/>
      <c r="L379" s="218"/>
      <c r="M379" s="219"/>
      <c r="N379" s="220"/>
      <c r="O379" s="220"/>
      <c r="P379" s="220"/>
      <c r="Q379" s="220"/>
      <c r="R379" s="220"/>
      <c r="S379" s="220"/>
      <c r="T379" s="221"/>
      <c r="AT379" s="222" t="s">
        <v>137</v>
      </c>
      <c r="AU379" s="222" t="s">
        <v>80</v>
      </c>
      <c r="AV379" s="15" t="s">
        <v>135</v>
      </c>
      <c r="AW379" s="15" t="s">
        <v>32</v>
      </c>
      <c r="AX379" s="15" t="s">
        <v>78</v>
      </c>
      <c r="AY379" s="222" t="s">
        <v>129</v>
      </c>
    </row>
    <row r="380" spans="1:65" s="2" customFormat="1" ht="16.5" customHeight="1">
      <c r="A380" s="36"/>
      <c r="B380" s="37"/>
      <c r="C380" s="176" t="s">
        <v>524</v>
      </c>
      <c r="D380" s="176" t="s">
        <v>131</v>
      </c>
      <c r="E380" s="177" t="s">
        <v>525</v>
      </c>
      <c r="F380" s="178" t="s">
        <v>526</v>
      </c>
      <c r="G380" s="179" t="s">
        <v>482</v>
      </c>
      <c r="H380" s="180">
        <v>1</v>
      </c>
      <c r="I380" s="181"/>
      <c r="J380" s="182">
        <f>ROUND(I380*H380,2)</f>
        <v>0</v>
      </c>
      <c r="K380" s="183"/>
      <c r="L380" s="41"/>
      <c r="M380" s="184" t="s">
        <v>19</v>
      </c>
      <c r="N380" s="185" t="s">
        <v>41</v>
      </c>
      <c r="O380" s="66"/>
      <c r="P380" s="186">
        <f>O380*H380</f>
        <v>0</v>
      </c>
      <c r="Q380" s="186">
        <v>0</v>
      </c>
      <c r="R380" s="186">
        <f>Q380*H380</f>
        <v>0</v>
      </c>
      <c r="S380" s="186">
        <v>0</v>
      </c>
      <c r="T380" s="187">
        <f>S380*H380</f>
        <v>0</v>
      </c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R380" s="188" t="s">
        <v>135</v>
      </c>
      <c r="AT380" s="188" t="s">
        <v>131</v>
      </c>
      <c r="AU380" s="188" t="s">
        <v>80</v>
      </c>
      <c r="AY380" s="19" t="s">
        <v>129</v>
      </c>
      <c r="BE380" s="189">
        <f>IF(N380="základní",J380,0)</f>
        <v>0</v>
      </c>
      <c r="BF380" s="189">
        <f>IF(N380="snížená",J380,0)</f>
        <v>0</v>
      </c>
      <c r="BG380" s="189">
        <f>IF(N380="zákl. přenesená",J380,0)</f>
        <v>0</v>
      </c>
      <c r="BH380" s="189">
        <f>IF(N380="sníž. přenesená",J380,0)</f>
        <v>0</v>
      </c>
      <c r="BI380" s="189">
        <f>IF(N380="nulová",J380,0)</f>
        <v>0</v>
      </c>
      <c r="BJ380" s="19" t="s">
        <v>78</v>
      </c>
      <c r="BK380" s="189">
        <f>ROUND(I380*H380,2)</f>
        <v>0</v>
      </c>
      <c r="BL380" s="19" t="s">
        <v>135</v>
      </c>
      <c r="BM380" s="188" t="s">
        <v>527</v>
      </c>
    </row>
    <row r="381" spans="1:65" s="13" customFormat="1" ht="11.25">
      <c r="B381" s="190"/>
      <c r="C381" s="191"/>
      <c r="D381" s="192" t="s">
        <v>137</v>
      </c>
      <c r="E381" s="193" t="s">
        <v>19</v>
      </c>
      <c r="F381" s="194" t="s">
        <v>528</v>
      </c>
      <c r="G381" s="191"/>
      <c r="H381" s="193" t="s">
        <v>19</v>
      </c>
      <c r="I381" s="195"/>
      <c r="J381" s="191"/>
      <c r="K381" s="191"/>
      <c r="L381" s="196"/>
      <c r="M381" s="197"/>
      <c r="N381" s="198"/>
      <c r="O381" s="198"/>
      <c r="P381" s="198"/>
      <c r="Q381" s="198"/>
      <c r="R381" s="198"/>
      <c r="S381" s="198"/>
      <c r="T381" s="199"/>
      <c r="AT381" s="200" t="s">
        <v>137</v>
      </c>
      <c r="AU381" s="200" t="s">
        <v>80</v>
      </c>
      <c r="AV381" s="13" t="s">
        <v>78</v>
      </c>
      <c r="AW381" s="13" t="s">
        <v>32</v>
      </c>
      <c r="AX381" s="13" t="s">
        <v>70</v>
      </c>
      <c r="AY381" s="200" t="s">
        <v>129</v>
      </c>
    </row>
    <row r="382" spans="1:65" s="14" customFormat="1" ht="11.25">
      <c r="B382" s="201"/>
      <c r="C382" s="202"/>
      <c r="D382" s="192" t="s">
        <v>137</v>
      </c>
      <c r="E382" s="203" t="s">
        <v>19</v>
      </c>
      <c r="F382" s="204" t="s">
        <v>78</v>
      </c>
      <c r="G382" s="202"/>
      <c r="H382" s="205">
        <v>1</v>
      </c>
      <c r="I382" s="206"/>
      <c r="J382" s="202"/>
      <c r="K382" s="202"/>
      <c r="L382" s="207"/>
      <c r="M382" s="208"/>
      <c r="N382" s="209"/>
      <c r="O382" s="209"/>
      <c r="P382" s="209"/>
      <c r="Q382" s="209"/>
      <c r="R382" s="209"/>
      <c r="S382" s="209"/>
      <c r="T382" s="210"/>
      <c r="AT382" s="211" t="s">
        <v>137</v>
      </c>
      <c r="AU382" s="211" t="s">
        <v>80</v>
      </c>
      <c r="AV382" s="14" t="s">
        <v>80</v>
      </c>
      <c r="AW382" s="14" t="s">
        <v>32</v>
      </c>
      <c r="AX382" s="14" t="s">
        <v>70</v>
      </c>
      <c r="AY382" s="211" t="s">
        <v>129</v>
      </c>
    </row>
    <row r="383" spans="1:65" s="15" customFormat="1" ht="11.25">
      <c r="B383" s="212"/>
      <c r="C383" s="213"/>
      <c r="D383" s="192" t="s">
        <v>137</v>
      </c>
      <c r="E383" s="214" t="s">
        <v>19</v>
      </c>
      <c r="F383" s="215" t="s">
        <v>142</v>
      </c>
      <c r="G383" s="213"/>
      <c r="H383" s="216">
        <v>1</v>
      </c>
      <c r="I383" s="217"/>
      <c r="J383" s="213"/>
      <c r="K383" s="213"/>
      <c r="L383" s="218"/>
      <c r="M383" s="219"/>
      <c r="N383" s="220"/>
      <c r="O383" s="220"/>
      <c r="P383" s="220"/>
      <c r="Q383" s="220"/>
      <c r="R383" s="220"/>
      <c r="S383" s="220"/>
      <c r="T383" s="221"/>
      <c r="AT383" s="222" t="s">
        <v>137</v>
      </c>
      <c r="AU383" s="222" t="s">
        <v>80</v>
      </c>
      <c r="AV383" s="15" t="s">
        <v>135</v>
      </c>
      <c r="AW383" s="15" t="s">
        <v>32</v>
      </c>
      <c r="AX383" s="15" t="s">
        <v>78</v>
      </c>
      <c r="AY383" s="222" t="s">
        <v>129</v>
      </c>
    </row>
    <row r="384" spans="1:65" s="12" customFormat="1" ht="22.9" customHeight="1">
      <c r="B384" s="160"/>
      <c r="C384" s="161"/>
      <c r="D384" s="162" t="s">
        <v>69</v>
      </c>
      <c r="E384" s="174" t="s">
        <v>529</v>
      </c>
      <c r="F384" s="174" t="s">
        <v>530</v>
      </c>
      <c r="G384" s="161"/>
      <c r="H384" s="161"/>
      <c r="I384" s="164"/>
      <c r="J384" s="175">
        <f>BK384</f>
        <v>0</v>
      </c>
      <c r="K384" s="161"/>
      <c r="L384" s="166"/>
      <c r="M384" s="167"/>
      <c r="N384" s="168"/>
      <c r="O384" s="168"/>
      <c r="P384" s="169">
        <f>SUM(P385:P388)</f>
        <v>0</v>
      </c>
      <c r="Q384" s="168"/>
      <c r="R384" s="169">
        <f>SUM(R385:R388)</f>
        <v>0</v>
      </c>
      <c r="S384" s="168"/>
      <c r="T384" s="170">
        <f>SUM(T385:T388)</f>
        <v>0</v>
      </c>
      <c r="AR384" s="171" t="s">
        <v>161</v>
      </c>
      <c r="AT384" s="172" t="s">
        <v>69</v>
      </c>
      <c r="AU384" s="172" t="s">
        <v>78</v>
      </c>
      <c r="AY384" s="171" t="s">
        <v>129</v>
      </c>
      <c r="BK384" s="173">
        <f>SUM(BK385:BK388)</f>
        <v>0</v>
      </c>
    </row>
    <row r="385" spans="1:65" s="2" customFormat="1" ht="16.5" customHeight="1">
      <c r="A385" s="36"/>
      <c r="B385" s="37"/>
      <c r="C385" s="176" t="s">
        <v>531</v>
      </c>
      <c r="D385" s="176" t="s">
        <v>131</v>
      </c>
      <c r="E385" s="177" t="s">
        <v>532</v>
      </c>
      <c r="F385" s="178" t="s">
        <v>530</v>
      </c>
      <c r="G385" s="179" t="s">
        <v>482</v>
      </c>
      <c r="H385" s="180">
        <v>1</v>
      </c>
      <c r="I385" s="181"/>
      <c r="J385" s="182">
        <f>ROUND(I385*H385,2)</f>
        <v>0</v>
      </c>
      <c r="K385" s="183"/>
      <c r="L385" s="41"/>
      <c r="M385" s="184" t="s">
        <v>19</v>
      </c>
      <c r="N385" s="185" t="s">
        <v>41</v>
      </c>
      <c r="O385" s="66"/>
      <c r="P385" s="186">
        <f>O385*H385</f>
        <v>0</v>
      </c>
      <c r="Q385" s="186">
        <v>0</v>
      </c>
      <c r="R385" s="186">
        <f>Q385*H385</f>
        <v>0</v>
      </c>
      <c r="S385" s="186">
        <v>0</v>
      </c>
      <c r="T385" s="187">
        <f>S385*H385</f>
        <v>0</v>
      </c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R385" s="188" t="s">
        <v>135</v>
      </c>
      <c r="AT385" s="188" t="s">
        <v>131</v>
      </c>
      <c r="AU385" s="188" t="s">
        <v>80</v>
      </c>
      <c r="AY385" s="19" t="s">
        <v>129</v>
      </c>
      <c r="BE385" s="189">
        <f>IF(N385="základní",J385,0)</f>
        <v>0</v>
      </c>
      <c r="BF385" s="189">
        <f>IF(N385="snížená",J385,0)</f>
        <v>0</v>
      </c>
      <c r="BG385" s="189">
        <f>IF(N385="zákl. přenesená",J385,0)</f>
        <v>0</v>
      </c>
      <c r="BH385" s="189">
        <f>IF(N385="sníž. přenesená",J385,0)</f>
        <v>0</v>
      </c>
      <c r="BI385" s="189">
        <f>IF(N385="nulová",J385,0)</f>
        <v>0</v>
      </c>
      <c r="BJ385" s="19" t="s">
        <v>78</v>
      </c>
      <c r="BK385" s="189">
        <f>ROUND(I385*H385,2)</f>
        <v>0</v>
      </c>
      <c r="BL385" s="19" t="s">
        <v>135</v>
      </c>
      <c r="BM385" s="188" t="s">
        <v>533</v>
      </c>
    </row>
    <row r="386" spans="1:65" s="13" customFormat="1" ht="11.25">
      <c r="B386" s="190"/>
      <c r="C386" s="191"/>
      <c r="D386" s="192" t="s">
        <v>137</v>
      </c>
      <c r="E386" s="193" t="s">
        <v>19</v>
      </c>
      <c r="F386" s="194" t="s">
        <v>534</v>
      </c>
      <c r="G386" s="191"/>
      <c r="H386" s="193" t="s">
        <v>19</v>
      </c>
      <c r="I386" s="195"/>
      <c r="J386" s="191"/>
      <c r="K386" s="191"/>
      <c r="L386" s="196"/>
      <c r="M386" s="197"/>
      <c r="N386" s="198"/>
      <c r="O386" s="198"/>
      <c r="P386" s="198"/>
      <c r="Q386" s="198"/>
      <c r="R386" s="198"/>
      <c r="S386" s="198"/>
      <c r="T386" s="199"/>
      <c r="AT386" s="200" t="s">
        <v>137</v>
      </c>
      <c r="AU386" s="200" t="s">
        <v>80</v>
      </c>
      <c r="AV386" s="13" t="s">
        <v>78</v>
      </c>
      <c r="AW386" s="13" t="s">
        <v>32</v>
      </c>
      <c r="AX386" s="13" t="s">
        <v>70</v>
      </c>
      <c r="AY386" s="200" t="s">
        <v>129</v>
      </c>
    </row>
    <row r="387" spans="1:65" s="14" customFormat="1" ht="11.25">
      <c r="B387" s="201"/>
      <c r="C387" s="202"/>
      <c r="D387" s="192" t="s">
        <v>137</v>
      </c>
      <c r="E387" s="203" t="s">
        <v>19</v>
      </c>
      <c r="F387" s="204" t="s">
        <v>78</v>
      </c>
      <c r="G387" s="202"/>
      <c r="H387" s="205">
        <v>1</v>
      </c>
      <c r="I387" s="206"/>
      <c r="J387" s="202"/>
      <c r="K387" s="202"/>
      <c r="L387" s="207"/>
      <c r="M387" s="208"/>
      <c r="N387" s="209"/>
      <c r="O387" s="209"/>
      <c r="P387" s="209"/>
      <c r="Q387" s="209"/>
      <c r="R387" s="209"/>
      <c r="S387" s="209"/>
      <c r="T387" s="210"/>
      <c r="AT387" s="211" t="s">
        <v>137</v>
      </c>
      <c r="AU387" s="211" t="s">
        <v>80</v>
      </c>
      <c r="AV387" s="14" t="s">
        <v>80</v>
      </c>
      <c r="AW387" s="14" t="s">
        <v>32</v>
      </c>
      <c r="AX387" s="14" t="s">
        <v>70</v>
      </c>
      <c r="AY387" s="211" t="s">
        <v>129</v>
      </c>
    </row>
    <row r="388" spans="1:65" s="15" customFormat="1" ht="11.25">
      <c r="B388" s="212"/>
      <c r="C388" s="213"/>
      <c r="D388" s="192" t="s">
        <v>137</v>
      </c>
      <c r="E388" s="214" t="s">
        <v>19</v>
      </c>
      <c r="F388" s="215" t="s">
        <v>142</v>
      </c>
      <c r="G388" s="213"/>
      <c r="H388" s="216">
        <v>1</v>
      </c>
      <c r="I388" s="217"/>
      <c r="J388" s="213"/>
      <c r="K388" s="213"/>
      <c r="L388" s="218"/>
      <c r="M388" s="219"/>
      <c r="N388" s="220"/>
      <c r="O388" s="220"/>
      <c r="P388" s="220"/>
      <c r="Q388" s="220"/>
      <c r="R388" s="220"/>
      <c r="S388" s="220"/>
      <c r="T388" s="221"/>
      <c r="AT388" s="222" t="s">
        <v>137</v>
      </c>
      <c r="AU388" s="222" t="s">
        <v>80</v>
      </c>
      <c r="AV388" s="15" t="s">
        <v>135</v>
      </c>
      <c r="AW388" s="15" t="s">
        <v>32</v>
      </c>
      <c r="AX388" s="15" t="s">
        <v>78</v>
      </c>
      <c r="AY388" s="222" t="s">
        <v>129</v>
      </c>
    </row>
    <row r="389" spans="1:65" s="12" customFormat="1" ht="22.9" customHeight="1">
      <c r="B389" s="160"/>
      <c r="C389" s="161"/>
      <c r="D389" s="162" t="s">
        <v>69</v>
      </c>
      <c r="E389" s="174" t="s">
        <v>535</v>
      </c>
      <c r="F389" s="174" t="s">
        <v>536</v>
      </c>
      <c r="G389" s="161"/>
      <c r="H389" s="161"/>
      <c r="I389" s="164"/>
      <c r="J389" s="175">
        <f>BK389</f>
        <v>0</v>
      </c>
      <c r="K389" s="161"/>
      <c r="L389" s="166"/>
      <c r="M389" s="167"/>
      <c r="N389" s="168"/>
      <c r="O389" s="168"/>
      <c r="P389" s="169">
        <f>SUM(P390:P393)</f>
        <v>0</v>
      </c>
      <c r="Q389" s="168"/>
      <c r="R389" s="169">
        <f>SUM(R390:R393)</f>
        <v>0</v>
      </c>
      <c r="S389" s="168"/>
      <c r="T389" s="170">
        <f>SUM(T390:T393)</f>
        <v>0</v>
      </c>
      <c r="AR389" s="171" t="s">
        <v>161</v>
      </c>
      <c r="AT389" s="172" t="s">
        <v>69</v>
      </c>
      <c r="AU389" s="172" t="s">
        <v>78</v>
      </c>
      <c r="AY389" s="171" t="s">
        <v>129</v>
      </c>
      <c r="BK389" s="173">
        <f>SUM(BK390:BK393)</f>
        <v>0</v>
      </c>
    </row>
    <row r="390" spans="1:65" s="2" customFormat="1" ht="16.5" customHeight="1">
      <c r="A390" s="36"/>
      <c r="B390" s="37"/>
      <c r="C390" s="176" t="s">
        <v>498</v>
      </c>
      <c r="D390" s="176" t="s">
        <v>131</v>
      </c>
      <c r="E390" s="177" t="s">
        <v>537</v>
      </c>
      <c r="F390" s="178" t="s">
        <v>538</v>
      </c>
      <c r="G390" s="179" t="s">
        <v>482</v>
      </c>
      <c r="H390" s="180">
        <v>1</v>
      </c>
      <c r="I390" s="181"/>
      <c r="J390" s="182">
        <f>ROUND(I390*H390,2)</f>
        <v>0</v>
      </c>
      <c r="K390" s="183"/>
      <c r="L390" s="41"/>
      <c r="M390" s="184" t="s">
        <v>19</v>
      </c>
      <c r="N390" s="185" t="s">
        <v>41</v>
      </c>
      <c r="O390" s="66"/>
      <c r="P390" s="186">
        <f>O390*H390</f>
        <v>0</v>
      </c>
      <c r="Q390" s="186">
        <v>0</v>
      </c>
      <c r="R390" s="186">
        <f>Q390*H390</f>
        <v>0</v>
      </c>
      <c r="S390" s="186">
        <v>0</v>
      </c>
      <c r="T390" s="187">
        <f>S390*H390</f>
        <v>0</v>
      </c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R390" s="188" t="s">
        <v>135</v>
      </c>
      <c r="AT390" s="188" t="s">
        <v>131</v>
      </c>
      <c r="AU390" s="188" t="s">
        <v>80</v>
      </c>
      <c r="AY390" s="19" t="s">
        <v>129</v>
      </c>
      <c r="BE390" s="189">
        <f>IF(N390="základní",J390,0)</f>
        <v>0</v>
      </c>
      <c r="BF390" s="189">
        <f>IF(N390="snížená",J390,0)</f>
        <v>0</v>
      </c>
      <c r="BG390" s="189">
        <f>IF(N390="zákl. přenesená",J390,0)</f>
        <v>0</v>
      </c>
      <c r="BH390" s="189">
        <f>IF(N390="sníž. přenesená",J390,0)</f>
        <v>0</v>
      </c>
      <c r="BI390" s="189">
        <f>IF(N390="nulová",J390,0)</f>
        <v>0</v>
      </c>
      <c r="BJ390" s="19" t="s">
        <v>78</v>
      </c>
      <c r="BK390" s="189">
        <f>ROUND(I390*H390,2)</f>
        <v>0</v>
      </c>
      <c r="BL390" s="19" t="s">
        <v>135</v>
      </c>
      <c r="BM390" s="188" t="s">
        <v>539</v>
      </c>
    </row>
    <row r="391" spans="1:65" s="13" customFormat="1" ht="11.25">
      <c r="B391" s="190"/>
      <c r="C391" s="191"/>
      <c r="D391" s="192" t="s">
        <v>137</v>
      </c>
      <c r="E391" s="193" t="s">
        <v>19</v>
      </c>
      <c r="F391" s="194" t="s">
        <v>540</v>
      </c>
      <c r="G391" s="191"/>
      <c r="H391" s="193" t="s">
        <v>19</v>
      </c>
      <c r="I391" s="195"/>
      <c r="J391" s="191"/>
      <c r="K391" s="191"/>
      <c r="L391" s="196"/>
      <c r="M391" s="197"/>
      <c r="N391" s="198"/>
      <c r="O391" s="198"/>
      <c r="P391" s="198"/>
      <c r="Q391" s="198"/>
      <c r="R391" s="198"/>
      <c r="S391" s="198"/>
      <c r="T391" s="199"/>
      <c r="AT391" s="200" t="s">
        <v>137</v>
      </c>
      <c r="AU391" s="200" t="s">
        <v>80</v>
      </c>
      <c r="AV391" s="13" t="s">
        <v>78</v>
      </c>
      <c r="AW391" s="13" t="s">
        <v>32</v>
      </c>
      <c r="AX391" s="13" t="s">
        <v>70</v>
      </c>
      <c r="AY391" s="200" t="s">
        <v>129</v>
      </c>
    </row>
    <row r="392" spans="1:65" s="14" customFormat="1" ht="11.25">
      <c r="B392" s="201"/>
      <c r="C392" s="202"/>
      <c r="D392" s="192" t="s">
        <v>137</v>
      </c>
      <c r="E392" s="203" t="s">
        <v>19</v>
      </c>
      <c r="F392" s="204" t="s">
        <v>78</v>
      </c>
      <c r="G392" s="202"/>
      <c r="H392" s="205">
        <v>1</v>
      </c>
      <c r="I392" s="206"/>
      <c r="J392" s="202"/>
      <c r="K392" s="202"/>
      <c r="L392" s="207"/>
      <c r="M392" s="208"/>
      <c r="N392" s="209"/>
      <c r="O392" s="209"/>
      <c r="P392" s="209"/>
      <c r="Q392" s="209"/>
      <c r="R392" s="209"/>
      <c r="S392" s="209"/>
      <c r="T392" s="210"/>
      <c r="AT392" s="211" t="s">
        <v>137</v>
      </c>
      <c r="AU392" s="211" t="s">
        <v>80</v>
      </c>
      <c r="AV392" s="14" t="s">
        <v>80</v>
      </c>
      <c r="AW392" s="14" t="s">
        <v>32</v>
      </c>
      <c r="AX392" s="14" t="s">
        <v>70</v>
      </c>
      <c r="AY392" s="211" t="s">
        <v>129</v>
      </c>
    </row>
    <row r="393" spans="1:65" s="15" customFormat="1" ht="11.25">
      <c r="B393" s="212"/>
      <c r="C393" s="213"/>
      <c r="D393" s="192" t="s">
        <v>137</v>
      </c>
      <c r="E393" s="214" t="s">
        <v>19</v>
      </c>
      <c r="F393" s="215" t="s">
        <v>142</v>
      </c>
      <c r="G393" s="213"/>
      <c r="H393" s="216">
        <v>1</v>
      </c>
      <c r="I393" s="217"/>
      <c r="J393" s="213"/>
      <c r="K393" s="213"/>
      <c r="L393" s="218"/>
      <c r="M393" s="219"/>
      <c r="N393" s="220"/>
      <c r="O393" s="220"/>
      <c r="P393" s="220"/>
      <c r="Q393" s="220"/>
      <c r="R393" s="220"/>
      <c r="S393" s="220"/>
      <c r="T393" s="221"/>
      <c r="AT393" s="222" t="s">
        <v>137</v>
      </c>
      <c r="AU393" s="222" t="s">
        <v>80</v>
      </c>
      <c r="AV393" s="15" t="s">
        <v>135</v>
      </c>
      <c r="AW393" s="15" t="s">
        <v>32</v>
      </c>
      <c r="AX393" s="15" t="s">
        <v>78</v>
      </c>
      <c r="AY393" s="222" t="s">
        <v>129</v>
      </c>
    </row>
    <row r="394" spans="1:65" s="12" customFormat="1" ht="22.9" customHeight="1">
      <c r="B394" s="160"/>
      <c r="C394" s="161"/>
      <c r="D394" s="162" t="s">
        <v>69</v>
      </c>
      <c r="E394" s="174" t="s">
        <v>541</v>
      </c>
      <c r="F394" s="174" t="s">
        <v>542</v>
      </c>
      <c r="G394" s="161"/>
      <c r="H394" s="161"/>
      <c r="I394" s="164"/>
      <c r="J394" s="175">
        <f>BK394</f>
        <v>0</v>
      </c>
      <c r="K394" s="161"/>
      <c r="L394" s="166"/>
      <c r="M394" s="167"/>
      <c r="N394" s="168"/>
      <c r="O394" s="168"/>
      <c r="P394" s="169">
        <f>SUM(P395:P398)</f>
        <v>0</v>
      </c>
      <c r="Q394" s="168"/>
      <c r="R394" s="169">
        <f>SUM(R395:R398)</f>
        <v>0</v>
      </c>
      <c r="S394" s="168"/>
      <c r="T394" s="170">
        <f>SUM(T395:T398)</f>
        <v>0</v>
      </c>
      <c r="AR394" s="171" t="s">
        <v>161</v>
      </c>
      <c r="AT394" s="172" t="s">
        <v>69</v>
      </c>
      <c r="AU394" s="172" t="s">
        <v>78</v>
      </c>
      <c r="AY394" s="171" t="s">
        <v>129</v>
      </c>
      <c r="BK394" s="173">
        <f>SUM(BK395:BK398)</f>
        <v>0</v>
      </c>
    </row>
    <row r="395" spans="1:65" s="2" customFormat="1" ht="16.5" customHeight="1">
      <c r="A395" s="36"/>
      <c r="B395" s="37"/>
      <c r="C395" s="176" t="s">
        <v>543</v>
      </c>
      <c r="D395" s="176" t="s">
        <v>131</v>
      </c>
      <c r="E395" s="177" t="s">
        <v>544</v>
      </c>
      <c r="F395" s="178" t="s">
        <v>542</v>
      </c>
      <c r="G395" s="179" t="s">
        <v>482</v>
      </c>
      <c r="H395" s="180">
        <v>1</v>
      </c>
      <c r="I395" s="181"/>
      <c r="J395" s="182">
        <f>ROUND(I395*H395,2)</f>
        <v>0</v>
      </c>
      <c r="K395" s="183"/>
      <c r="L395" s="41"/>
      <c r="M395" s="184" t="s">
        <v>19</v>
      </c>
      <c r="N395" s="185" t="s">
        <v>41</v>
      </c>
      <c r="O395" s="66"/>
      <c r="P395" s="186">
        <f>O395*H395</f>
        <v>0</v>
      </c>
      <c r="Q395" s="186">
        <v>0</v>
      </c>
      <c r="R395" s="186">
        <f>Q395*H395</f>
        <v>0</v>
      </c>
      <c r="S395" s="186">
        <v>0</v>
      </c>
      <c r="T395" s="187">
        <f>S395*H395</f>
        <v>0</v>
      </c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R395" s="188" t="s">
        <v>135</v>
      </c>
      <c r="AT395" s="188" t="s">
        <v>131</v>
      </c>
      <c r="AU395" s="188" t="s">
        <v>80</v>
      </c>
      <c r="AY395" s="19" t="s">
        <v>129</v>
      </c>
      <c r="BE395" s="189">
        <f>IF(N395="základní",J395,0)</f>
        <v>0</v>
      </c>
      <c r="BF395" s="189">
        <f>IF(N395="snížená",J395,0)</f>
        <v>0</v>
      </c>
      <c r="BG395" s="189">
        <f>IF(N395="zákl. přenesená",J395,0)</f>
        <v>0</v>
      </c>
      <c r="BH395" s="189">
        <f>IF(N395="sníž. přenesená",J395,0)</f>
        <v>0</v>
      </c>
      <c r="BI395" s="189">
        <f>IF(N395="nulová",J395,0)</f>
        <v>0</v>
      </c>
      <c r="BJ395" s="19" t="s">
        <v>78</v>
      </c>
      <c r="BK395" s="189">
        <f>ROUND(I395*H395,2)</f>
        <v>0</v>
      </c>
      <c r="BL395" s="19" t="s">
        <v>135</v>
      </c>
      <c r="BM395" s="188" t="s">
        <v>545</v>
      </c>
    </row>
    <row r="396" spans="1:65" s="13" customFormat="1" ht="11.25">
      <c r="B396" s="190"/>
      <c r="C396" s="191"/>
      <c r="D396" s="192" t="s">
        <v>137</v>
      </c>
      <c r="E396" s="193" t="s">
        <v>19</v>
      </c>
      <c r="F396" s="194" t="s">
        <v>546</v>
      </c>
      <c r="G396" s="191"/>
      <c r="H396" s="193" t="s">
        <v>19</v>
      </c>
      <c r="I396" s="195"/>
      <c r="J396" s="191"/>
      <c r="K396" s="191"/>
      <c r="L396" s="196"/>
      <c r="M396" s="197"/>
      <c r="N396" s="198"/>
      <c r="O396" s="198"/>
      <c r="P396" s="198"/>
      <c r="Q396" s="198"/>
      <c r="R396" s="198"/>
      <c r="S396" s="198"/>
      <c r="T396" s="199"/>
      <c r="AT396" s="200" t="s">
        <v>137</v>
      </c>
      <c r="AU396" s="200" t="s">
        <v>80</v>
      </c>
      <c r="AV396" s="13" t="s">
        <v>78</v>
      </c>
      <c r="AW396" s="13" t="s">
        <v>32</v>
      </c>
      <c r="AX396" s="13" t="s">
        <v>70</v>
      </c>
      <c r="AY396" s="200" t="s">
        <v>129</v>
      </c>
    </row>
    <row r="397" spans="1:65" s="14" customFormat="1" ht="11.25">
      <c r="B397" s="201"/>
      <c r="C397" s="202"/>
      <c r="D397" s="192" t="s">
        <v>137</v>
      </c>
      <c r="E397" s="203" t="s">
        <v>19</v>
      </c>
      <c r="F397" s="204" t="s">
        <v>78</v>
      </c>
      <c r="G397" s="202"/>
      <c r="H397" s="205">
        <v>1</v>
      </c>
      <c r="I397" s="206"/>
      <c r="J397" s="202"/>
      <c r="K397" s="202"/>
      <c r="L397" s="207"/>
      <c r="M397" s="208"/>
      <c r="N397" s="209"/>
      <c r="O397" s="209"/>
      <c r="P397" s="209"/>
      <c r="Q397" s="209"/>
      <c r="R397" s="209"/>
      <c r="S397" s="209"/>
      <c r="T397" s="210"/>
      <c r="AT397" s="211" t="s">
        <v>137</v>
      </c>
      <c r="AU397" s="211" t="s">
        <v>80</v>
      </c>
      <c r="AV397" s="14" t="s">
        <v>80</v>
      </c>
      <c r="AW397" s="14" t="s">
        <v>32</v>
      </c>
      <c r="AX397" s="14" t="s">
        <v>70</v>
      </c>
      <c r="AY397" s="211" t="s">
        <v>129</v>
      </c>
    </row>
    <row r="398" spans="1:65" s="15" customFormat="1" ht="11.25">
      <c r="B398" s="212"/>
      <c r="C398" s="213"/>
      <c r="D398" s="192" t="s">
        <v>137</v>
      </c>
      <c r="E398" s="214" t="s">
        <v>19</v>
      </c>
      <c r="F398" s="215" t="s">
        <v>142</v>
      </c>
      <c r="G398" s="213"/>
      <c r="H398" s="216">
        <v>1</v>
      </c>
      <c r="I398" s="217"/>
      <c r="J398" s="213"/>
      <c r="K398" s="213"/>
      <c r="L398" s="218"/>
      <c r="M398" s="229"/>
      <c r="N398" s="230"/>
      <c r="O398" s="230"/>
      <c r="P398" s="230"/>
      <c r="Q398" s="230"/>
      <c r="R398" s="230"/>
      <c r="S398" s="230"/>
      <c r="T398" s="231"/>
      <c r="AT398" s="222" t="s">
        <v>137</v>
      </c>
      <c r="AU398" s="222" t="s">
        <v>80</v>
      </c>
      <c r="AV398" s="15" t="s">
        <v>135</v>
      </c>
      <c r="AW398" s="15" t="s">
        <v>32</v>
      </c>
      <c r="AX398" s="15" t="s">
        <v>78</v>
      </c>
      <c r="AY398" s="222" t="s">
        <v>129</v>
      </c>
    </row>
    <row r="399" spans="1:65" s="2" customFormat="1" ht="6.95" customHeight="1">
      <c r="A399" s="36"/>
      <c r="B399" s="49"/>
      <c r="C399" s="50"/>
      <c r="D399" s="50"/>
      <c r="E399" s="50"/>
      <c r="F399" s="50"/>
      <c r="G399" s="50"/>
      <c r="H399" s="50"/>
      <c r="I399" s="50"/>
      <c r="J399" s="50"/>
      <c r="K399" s="50"/>
      <c r="L399" s="41"/>
      <c r="M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</row>
  </sheetData>
  <sheetProtection algorithmName="SHA-512" hashValue="WbCGuK4E48HwCifAKgFKlWegXSWihRFNu8n1cS21RgzW4R/ebbbNA61x2AvrPzQiGOZ5t2kVk0o0lnkeGo4Aqw==" saltValue="fJLoimubatUuGAQd44ohhR1Ax+7pVbKIU8vvjrWPm5ouhtAQkCE7uoytn5zGDb7xe7N3djiJLF/TV5u9JfPx2g==" spinCount="100000" sheet="1" objects="1" scenarios="1" formatColumns="0" formatRows="0" autoFilter="0"/>
  <autoFilter ref="C98:K398"/>
  <mergeCells count="9">
    <mergeCell ref="E50:H50"/>
    <mergeCell ref="E89:H89"/>
    <mergeCell ref="E91:H91"/>
    <mergeCell ref="L2:V2"/>
    <mergeCell ref="E7:H7"/>
    <mergeCell ref="E9:H9"/>
    <mergeCell ref="E18:H18"/>
    <mergeCell ref="E27:H27"/>
    <mergeCell ref="E48:H48"/>
  </mergeCells>
  <hyperlinks>
    <hyperlink ref="F109" r:id="rId1"/>
    <hyperlink ref="F114" r:id="rId2"/>
    <hyperlink ref="F116" r:id="rId3"/>
    <hyperlink ref="F121" r:id="rId4"/>
    <hyperlink ref="F125" r:id="rId5"/>
    <hyperlink ref="F129" r:id="rId6"/>
    <hyperlink ref="F137" r:id="rId7"/>
    <hyperlink ref="F143" r:id="rId8"/>
    <hyperlink ref="F151" r:id="rId9"/>
    <hyperlink ref="F158" r:id="rId10"/>
    <hyperlink ref="F162" r:id="rId11"/>
    <hyperlink ref="F170" r:id="rId12"/>
    <hyperlink ref="F175" r:id="rId13"/>
    <hyperlink ref="F181" r:id="rId14"/>
    <hyperlink ref="F186" r:id="rId15"/>
    <hyperlink ref="F190" r:id="rId16"/>
    <hyperlink ref="F194" r:id="rId17"/>
    <hyperlink ref="F198" r:id="rId18"/>
    <hyperlink ref="F213" r:id="rId19"/>
    <hyperlink ref="F218" r:id="rId20"/>
    <hyperlink ref="F224" r:id="rId21"/>
    <hyperlink ref="F229" r:id="rId22"/>
    <hyperlink ref="F233" r:id="rId23"/>
    <hyperlink ref="F238" r:id="rId24"/>
    <hyperlink ref="F243" r:id="rId25"/>
    <hyperlink ref="F249" r:id="rId26"/>
    <hyperlink ref="F254" r:id="rId27"/>
    <hyperlink ref="F258" r:id="rId28"/>
    <hyperlink ref="F263" r:id="rId29"/>
    <hyperlink ref="F268" r:id="rId30"/>
    <hyperlink ref="F273" r:id="rId31"/>
    <hyperlink ref="F278" r:id="rId32"/>
    <hyperlink ref="F283" r:id="rId33"/>
    <hyperlink ref="F288" r:id="rId34"/>
    <hyperlink ref="F295" r:id="rId35"/>
    <hyperlink ref="F297" r:id="rId36"/>
    <hyperlink ref="F299" r:id="rId37"/>
    <hyperlink ref="F303" r:id="rId38"/>
    <hyperlink ref="F307" r:id="rId39"/>
    <hyperlink ref="F311" r:id="rId40"/>
    <hyperlink ref="F316" r:id="rId41"/>
    <hyperlink ref="F321" r:id="rId42"/>
    <hyperlink ref="F326" r:id="rId43"/>
    <hyperlink ref="F331" r:id="rId44"/>
    <hyperlink ref="F334" r:id="rId45"/>
    <hyperlink ref="F341" r:id="rId46"/>
    <hyperlink ref="F355" r:id="rId47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1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AT2" s="19" t="s">
        <v>83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80</v>
      </c>
    </row>
    <row r="4" spans="1:46" s="1" customFormat="1" ht="24.95" customHeight="1">
      <c r="B4" s="22"/>
      <c r="D4" s="105" t="s">
        <v>87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26.25" customHeight="1">
      <c r="B7" s="22"/>
      <c r="E7" s="375" t="str">
        <f>'Rekapitulace stavby'!K6</f>
        <v>Montážní kanály v areálech DPO III - Areál autobusy Hranečník - Hala II</v>
      </c>
      <c r="F7" s="376"/>
      <c r="G7" s="376"/>
      <c r="H7" s="376"/>
      <c r="L7" s="22"/>
    </row>
    <row r="8" spans="1:46" s="2" customFormat="1" ht="12" customHeight="1">
      <c r="A8" s="36"/>
      <c r="B8" s="41"/>
      <c r="C8" s="36"/>
      <c r="D8" s="107" t="s">
        <v>88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7" t="s">
        <v>547</v>
      </c>
      <c r="F9" s="378"/>
      <c r="G9" s="378"/>
      <c r="H9" s="378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>
        <f>'Rekapitulace stavby'!AN8</f>
        <v>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19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26</v>
      </c>
      <c r="F15" s="36"/>
      <c r="G15" s="36"/>
      <c r="H15" s="36"/>
      <c r="I15" s="107" t="s">
        <v>27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28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9" t="str">
        <f>'Rekapitulace stavby'!E14</f>
        <v>Vyplň údaj</v>
      </c>
      <c r="F18" s="380"/>
      <c r="G18" s="380"/>
      <c r="H18" s="380"/>
      <c r="I18" s="107" t="s">
        <v>27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30</v>
      </c>
      <c r="E20" s="36"/>
      <c r="F20" s="36"/>
      <c r="G20" s="36"/>
      <c r="H20" s="36"/>
      <c r="I20" s="107" t="s">
        <v>25</v>
      </c>
      <c r="J20" s="109" t="s">
        <v>19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31</v>
      </c>
      <c r="F21" s="36"/>
      <c r="G21" s="36"/>
      <c r="H21" s="36"/>
      <c r="I21" s="107" t="s">
        <v>27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33</v>
      </c>
      <c r="E23" s="36"/>
      <c r="F23" s="36"/>
      <c r="G23" s="36"/>
      <c r="H23" s="36"/>
      <c r="I23" s="107" t="s">
        <v>25</v>
      </c>
      <c r="J23" s="109" t="s">
        <v>19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22</v>
      </c>
      <c r="F24" s="36"/>
      <c r="G24" s="36"/>
      <c r="H24" s="36"/>
      <c r="I24" s="107" t="s">
        <v>27</v>
      </c>
      <c r="J24" s="109" t="s">
        <v>19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34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81" t="s">
        <v>19</v>
      </c>
      <c r="F27" s="381"/>
      <c r="G27" s="381"/>
      <c r="H27" s="38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36</v>
      </c>
      <c r="E30" s="36"/>
      <c r="F30" s="36"/>
      <c r="G30" s="36"/>
      <c r="H30" s="36"/>
      <c r="I30" s="36"/>
      <c r="J30" s="116">
        <f>ROUND(J82,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38</v>
      </c>
      <c r="G32" s="36"/>
      <c r="H32" s="36"/>
      <c r="I32" s="117" t="s">
        <v>37</v>
      </c>
      <c r="J32" s="117" t="s">
        <v>39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40</v>
      </c>
      <c r="E33" s="107" t="s">
        <v>41</v>
      </c>
      <c r="F33" s="119">
        <f>ROUND((SUM(BE82:BE109)),  2)</f>
        <v>0</v>
      </c>
      <c r="G33" s="36"/>
      <c r="H33" s="36"/>
      <c r="I33" s="120">
        <v>0.21</v>
      </c>
      <c r="J33" s="119">
        <f>ROUND(((SUM(BE82:BE109))*I33),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42</v>
      </c>
      <c r="F34" s="119">
        <f>ROUND((SUM(BF82:BF109)),  2)</f>
        <v>0</v>
      </c>
      <c r="G34" s="36"/>
      <c r="H34" s="36"/>
      <c r="I34" s="120">
        <v>0.15</v>
      </c>
      <c r="J34" s="119">
        <f>ROUND(((SUM(BF82:BF109))*I34),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43</v>
      </c>
      <c r="F35" s="119">
        <f>ROUND((SUM(BG82:BG109)),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44</v>
      </c>
      <c r="F36" s="119">
        <f>ROUND((SUM(BH82:BH109)),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45</v>
      </c>
      <c r="F37" s="119">
        <f>ROUND((SUM(BI82:BI109)),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46</v>
      </c>
      <c r="E39" s="123"/>
      <c r="F39" s="123"/>
      <c r="G39" s="124" t="s">
        <v>47</v>
      </c>
      <c r="H39" s="125" t="s">
        <v>48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90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26.25" customHeight="1">
      <c r="A48" s="36"/>
      <c r="B48" s="37"/>
      <c r="C48" s="38"/>
      <c r="D48" s="38"/>
      <c r="E48" s="382" t="str">
        <f>E7</f>
        <v>Montážní kanály v areálech DPO III - Areál autobusy Hranečník - Hala II</v>
      </c>
      <c r="F48" s="383"/>
      <c r="G48" s="383"/>
      <c r="H48" s="383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88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4" t="str">
        <f>E9</f>
        <v>02 - SO 20 Elektroinstalace</v>
      </c>
      <c r="F50" s="384"/>
      <c r="G50" s="384"/>
      <c r="H50" s="384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>
        <f>IF(J12="","",J12)</f>
        <v>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24</v>
      </c>
      <c r="D54" s="38"/>
      <c r="E54" s="38"/>
      <c r="F54" s="29" t="str">
        <f>E15</f>
        <v>Dopravní podnik Ostrava a.s.</v>
      </c>
      <c r="G54" s="38"/>
      <c r="H54" s="38"/>
      <c r="I54" s="31" t="s">
        <v>30</v>
      </c>
      <c r="J54" s="34" t="str">
        <f>E21</f>
        <v>Projekt HTL s.r.o.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28</v>
      </c>
      <c r="D55" s="38"/>
      <c r="E55" s="38"/>
      <c r="F55" s="29" t="str">
        <f>IF(E18="","",E18)</f>
        <v>Vyplň údaj</v>
      </c>
      <c r="G55" s="38"/>
      <c r="H55" s="38"/>
      <c r="I55" s="31" t="s">
        <v>33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91</v>
      </c>
      <c r="D57" s="133"/>
      <c r="E57" s="133"/>
      <c r="F57" s="133"/>
      <c r="G57" s="133"/>
      <c r="H57" s="133"/>
      <c r="I57" s="133"/>
      <c r="J57" s="134" t="s">
        <v>92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68</v>
      </c>
      <c r="D59" s="38"/>
      <c r="E59" s="38"/>
      <c r="F59" s="38"/>
      <c r="G59" s="38"/>
      <c r="H59" s="38"/>
      <c r="I59" s="38"/>
      <c r="J59" s="79">
        <f>J82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93</v>
      </c>
    </row>
    <row r="60" spans="1:47" s="9" customFormat="1" ht="24.95" customHeight="1">
      <c r="B60" s="136"/>
      <c r="C60" s="137"/>
      <c r="D60" s="138" t="s">
        <v>548</v>
      </c>
      <c r="E60" s="139"/>
      <c r="F60" s="139"/>
      <c r="G60" s="139"/>
      <c r="H60" s="139"/>
      <c r="I60" s="139"/>
      <c r="J60" s="140">
        <f>J83</f>
        <v>0</v>
      </c>
      <c r="K60" s="137"/>
      <c r="L60" s="141"/>
    </row>
    <row r="61" spans="1:47" s="9" customFormat="1" ht="24.95" customHeight="1">
      <c r="B61" s="136"/>
      <c r="C61" s="137"/>
      <c r="D61" s="138" t="s">
        <v>549</v>
      </c>
      <c r="E61" s="139"/>
      <c r="F61" s="139"/>
      <c r="G61" s="139"/>
      <c r="H61" s="139"/>
      <c r="I61" s="139"/>
      <c r="J61" s="140">
        <f>J92</f>
        <v>0</v>
      </c>
      <c r="K61" s="137"/>
      <c r="L61" s="141"/>
    </row>
    <row r="62" spans="1:47" s="9" customFormat="1" ht="24.95" customHeight="1">
      <c r="B62" s="136"/>
      <c r="C62" s="137"/>
      <c r="D62" s="138" t="s">
        <v>550</v>
      </c>
      <c r="E62" s="139"/>
      <c r="F62" s="139"/>
      <c r="G62" s="139"/>
      <c r="H62" s="139"/>
      <c r="I62" s="139"/>
      <c r="J62" s="140">
        <f>J100</f>
        <v>0</v>
      </c>
      <c r="K62" s="137"/>
      <c r="L62" s="141"/>
    </row>
    <row r="63" spans="1:47" s="2" customFormat="1" ht="21.75" customHeight="1">
      <c r="A63" s="36"/>
      <c r="B63" s="37"/>
      <c r="C63" s="38"/>
      <c r="D63" s="38"/>
      <c r="E63" s="38"/>
      <c r="F63" s="38"/>
      <c r="G63" s="38"/>
      <c r="H63" s="38"/>
      <c r="I63" s="38"/>
      <c r="J63" s="38"/>
      <c r="K63" s="38"/>
      <c r="L63" s="108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pans="1:47" s="2" customFormat="1" ht="6.95" customHeight="1">
      <c r="A64" s="36"/>
      <c r="B64" s="49"/>
      <c r="C64" s="50"/>
      <c r="D64" s="50"/>
      <c r="E64" s="50"/>
      <c r="F64" s="50"/>
      <c r="G64" s="50"/>
      <c r="H64" s="50"/>
      <c r="I64" s="50"/>
      <c r="J64" s="50"/>
      <c r="K64" s="50"/>
      <c r="L64" s="108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8" spans="1:31" s="2" customFormat="1" ht="6.95" customHeight="1">
      <c r="A68" s="36"/>
      <c r="B68" s="51"/>
      <c r="C68" s="52"/>
      <c r="D68" s="52"/>
      <c r="E68" s="52"/>
      <c r="F68" s="52"/>
      <c r="G68" s="52"/>
      <c r="H68" s="52"/>
      <c r="I68" s="52"/>
      <c r="J68" s="52"/>
      <c r="K68" s="52"/>
      <c r="L68" s="10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24.95" customHeight="1">
      <c r="A69" s="36"/>
      <c r="B69" s="37"/>
      <c r="C69" s="25" t="s">
        <v>114</v>
      </c>
      <c r="D69" s="38"/>
      <c r="E69" s="38"/>
      <c r="F69" s="38"/>
      <c r="G69" s="38"/>
      <c r="H69" s="38"/>
      <c r="I69" s="38"/>
      <c r="J69" s="38"/>
      <c r="K69" s="38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6.95" customHeight="1">
      <c r="A70" s="36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12" customHeight="1">
      <c r="A71" s="36"/>
      <c r="B71" s="37"/>
      <c r="C71" s="31" t="s">
        <v>16</v>
      </c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26.25" customHeight="1">
      <c r="A72" s="36"/>
      <c r="B72" s="37"/>
      <c r="C72" s="38"/>
      <c r="D72" s="38"/>
      <c r="E72" s="382" t="str">
        <f>E7</f>
        <v>Montážní kanály v areálech DPO III - Areál autobusy Hranečník - Hala II</v>
      </c>
      <c r="F72" s="383"/>
      <c r="G72" s="383"/>
      <c r="H72" s="383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2" customHeight="1">
      <c r="A73" s="36"/>
      <c r="B73" s="37"/>
      <c r="C73" s="31" t="s">
        <v>88</v>
      </c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6.5" customHeight="1">
      <c r="A74" s="36"/>
      <c r="B74" s="37"/>
      <c r="C74" s="38"/>
      <c r="D74" s="38"/>
      <c r="E74" s="354" t="str">
        <f>E9</f>
        <v>02 - SO 20 Elektroinstalace</v>
      </c>
      <c r="F74" s="384"/>
      <c r="G74" s="384"/>
      <c r="H74" s="384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6.95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21</v>
      </c>
      <c r="D76" s="38"/>
      <c r="E76" s="38"/>
      <c r="F76" s="29" t="str">
        <f>F12</f>
        <v xml:space="preserve"> </v>
      </c>
      <c r="G76" s="38"/>
      <c r="H76" s="38"/>
      <c r="I76" s="31" t="s">
        <v>23</v>
      </c>
      <c r="J76" s="61">
        <f>IF(J12="","",J12)</f>
        <v>0</v>
      </c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5.2" customHeight="1">
      <c r="A78" s="36"/>
      <c r="B78" s="37"/>
      <c r="C78" s="31" t="s">
        <v>24</v>
      </c>
      <c r="D78" s="38"/>
      <c r="E78" s="38"/>
      <c r="F78" s="29" t="str">
        <f>E15</f>
        <v>Dopravní podnik Ostrava a.s.</v>
      </c>
      <c r="G78" s="38"/>
      <c r="H78" s="38"/>
      <c r="I78" s="31" t="s">
        <v>30</v>
      </c>
      <c r="J78" s="34" t="str">
        <f>E21</f>
        <v>Projekt HTL s.r.o.</v>
      </c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5.2" customHeight="1">
      <c r="A79" s="36"/>
      <c r="B79" s="37"/>
      <c r="C79" s="31" t="s">
        <v>28</v>
      </c>
      <c r="D79" s="38"/>
      <c r="E79" s="38"/>
      <c r="F79" s="29" t="str">
        <f>IF(E18="","",E18)</f>
        <v>Vyplň údaj</v>
      </c>
      <c r="G79" s="38"/>
      <c r="H79" s="38"/>
      <c r="I79" s="31" t="s">
        <v>33</v>
      </c>
      <c r="J79" s="34" t="str">
        <f>E24</f>
        <v xml:space="preserve"> </v>
      </c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0.3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11" customFormat="1" ht="29.25" customHeight="1">
      <c r="A81" s="148"/>
      <c r="B81" s="149"/>
      <c r="C81" s="150" t="s">
        <v>115</v>
      </c>
      <c r="D81" s="151" t="s">
        <v>55</v>
      </c>
      <c r="E81" s="151" t="s">
        <v>51</v>
      </c>
      <c r="F81" s="151" t="s">
        <v>52</v>
      </c>
      <c r="G81" s="151" t="s">
        <v>116</v>
      </c>
      <c r="H81" s="151" t="s">
        <v>117</v>
      </c>
      <c r="I81" s="151" t="s">
        <v>118</v>
      </c>
      <c r="J81" s="152" t="s">
        <v>92</v>
      </c>
      <c r="K81" s="153" t="s">
        <v>119</v>
      </c>
      <c r="L81" s="154"/>
      <c r="M81" s="70" t="s">
        <v>19</v>
      </c>
      <c r="N81" s="71" t="s">
        <v>40</v>
      </c>
      <c r="O81" s="71" t="s">
        <v>120</v>
      </c>
      <c r="P81" s="71" t="s">
        <v>121</v>
      </c>
      <c r="Q81" s="71" t="s">
        <v>122</v>
      </c>
      <c r="R81" s="71" t="s">
        <v>123</v>
      </c>
      <c r="S81" s="71" t="s">
        <v>124</v>
      </c>
      <c r="T81" s="72" t="s">
        <v>125</v>
      </c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</row>
    <row r="82" spans="1:65" s="2" customFormat="1" ht="22.9" customHeight="1">
      <c r="A82" s="36"/>
      <c r="B82" s="37"/>
      <c r="C82" s="77" t="s">
        <v>126</v>
      </c>
      <c r="D82" s="38"/>
      <c r="E82" s="38"/>
      <c r="F82" s="38"/>
      <c r="G82" s="38"/>
      <c r="H82" s="38"/>
      <c r="I82" s="38"/>
      <c r="J82" s="155">
        <f>BK82</f>
        <v>0</v>
      </c>
      <c r="K82" s="38"/>
      <c r="L82" s="41"/>
      <c r="M82" s="73"/>
      <c r="N82" s="156"/>
      <c r="O82" s="74"/>
      <c r="P82" s="157">
        <f>P83+P92+P100</f>
        <v>0</v>
      </c>
      <c r="Q82" s="74"/>
      <c r="R82" s="157">
        <f>R83+R92+R100</f>
        <v>0</v>
      </c>
      <c r="S82" s="74"/>
      <c r="T82" s="158">
        <f>T83+T92+T100</f>
        <v>0</v>
      </c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T82" s="19" t="s">
        <v>69</v>
      </c>
      <c r="AU82" s="19" t="s">
        <v>93</v>
      </c>
      <c r="BK82" s="159">
        <f>BK83+BK92+BK100</f>
        <v>0</v>
      </c>
    </row>
    <row r="83" spans="1:65" s="12" customFormat="1" ht="25.9" customHeight="1">
      <c r="B83" s="160"/>
      <c r="C83" s="161"/>
      <c r="D83" s="162" t="s">
        <v>69</v>
      </c>
      <c r="E83" s="163" t="s">
        <v>551</v>
      </c>
      <c r="F83" s="163" t="s">
        <v>552</v>
      </c>
      <c r="G83" s="161"/>
      <c r="H83" s="161"/>
      <c r="I83" s="164"/>
      <c r="J83" s="165">
        <f>BK83</f>
        <v>0</v>
      </c>
      <c r="K83" s="161"/>
      <c r="L83" s="166"/>
      <c r="M83" s="167"/>
      <c r="N83" s="168"/>
      <c r="O83" s="168"/>
      <c r="P83" s="169">
        <f>SUM(P84:P91)</f>
        <v>0</v>
      </c>
      <c r="Q83" s="168"/>
      <c r="R83" s="169">
        <f>SUM(R84:R91)</f>
        <v>0</v>
      </c>
      <c r="S83" s="168"/>
      <c r="T83" s="170">
        <f>SUM(T84:T91)</f>
        <v>0</v>
      </c>
      <c r="AR83" s="171" t="s">
        <v>80</v>
      </c>
      <c r="AT83" s="172" t="s">
        <v>69</v>
      </c>
      <c r="AU83" s="172" t="s">
        <v>70</v>
      </c>
      <c r="AY83" s="171" t="s">
        <v>129</v>
      </c>
      <c r="BK83" s="173">
        <f>SUM(BK84:BK91)</f>
        <v>0</v>
      </c>
    </row>
    <row r="84" spans="1:65" s="2" customFormat="1" ht="16.5" customHeight="1">
      <c r="A84" s="36"/>
      <c r="B84" s="37"/>
      <c r="C84" s="232" t="s">
        <v>78</v>
      </c>
      <c r="D84" s="232" t="s">
        <v>491</v>
      </c>
      <c r="E84" s="233" t="s">
        <v>553</v>
      </c>
      <c r="F84" s="234" t="s">
        <v>554</v>
      </c>
      <c r="G84" s="235" t="s">
        <v>482</v>
      </c>
      <c r="H84" s="236">
        <v>1</v>
      </c>
      <c r="I84" s="237"/>
      <c r="J84" s="238">
        <f t="shared" ref="J84:J91" si="0">ROUND(I84*H84,2)</f>
        <v>0</v>
      </c>
      <c r="K84" s="239"/>
      <c r="L84" s="240"/>
      <c r="M84" s="241" t="s">
        <v>19</v>
      </c>
      <c r="N84" s="242" t="s">
        <v>41</v>
      </c>
      <c r="O84" s="66"/>
      <c r="P84" s="186">
        <f t="shared" ref="P84:P91" si="1">O84*H84</f>
        <v>0</v>
      </c>
      <c r="Q84" s="186">
        <v>0</v>
      </c>
      <c r="R84" s="186">
        <f t="shared" ref="R84:R91" si="2">Q84*H84</f>
        <v>0</v>
      </c>
      <c r="S84" s="186">
        <v>0</v>
      </c>
      <c r="T84" s="187">
        <f t="shared" ref="T84:T91" si="3">S84*H84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188" t="s">
        <v>346</v>
      </c>
      <c r="AT84" s="188" t="s">
        <v>491</v>
      </c>
      <c r="AU84" s="188" t="s">
        <v>78</v>
      </c>
      <c r="AY84" s="19" t="s">
        <v>129</v>
      </c>
      <c r="BE84" s="189">
        <f t="shared" ref="BE84:BE91" si="4">IF(N84="základní",J84,0)</f>
        <v>0</v>
      </c>
      <c r="BF84" s="189">
        <f t="shared" ref="BF84:BF91" si="5">IF(N84="snížená",J84,0)</f>
        <v>0</v>
      </c>
      <c r="BG84" s="189">
        <f t="shared" ref="BG84:BG91" si="6">IF(N84="zákl. přenesená",J84,0)</f>
        <v>0</v>
      </c>
      <c r="BH84" s="189">
        <f t="shared" ref="BH84:BH91" si="7">IF(N84="sníž. přenesená",J84,0)</f>
        <v>0</v>
      </c>
      <c r="BI84" s="189">
        <f t="shared" ref="BI84:BI91" si="8">IF(N84="nulová",J84,0)</f>
        <v>0</v>
      </c>
      <c r="BJ84" s="19" t="s">
        <v>78</v>
      </c>
      <c r="BK84" s="189">
        <f t="shared" ref="BK84:BK91" si="9">ROUND(I84*H84,2)</f>
        <v>0</v>
      </c>
      <c r="BL84" s="19" t="s">
        <v>243</v>
      </c>
      <c r="BM84" s="188" t="s">
        <v>555</v>
      </c>
    </row>
    <row r="85" spans="1:65" s="2" customFormat="1" ht="24.2" customHeight="1">
      <c r="A85" s="36"/>
      <c r="B85" s="37"/>
      <c r="C85" s="232" t="s">
        <v>80</v>
      </c>
      <c r="D85" s="232" t="s">
        <v>491</v>
      </c>
      <c r="E85" s="233" t="s">
        <v>556</v>
      </c>
      <c r="F85" s="234" t="s">
        <v>557</v>
      </c>
      <c r="G85" s="235" t="s">
        <v>321</v>
      </c>
      <c r="H85" s="236">
        <v>1</v>
      </c>
      <c r="I85" s="237"/>
      <c r="J85" s="238">
        <f t="shared" si="0"/>
        <v>0</v>
      </c>
      <c r="K85" s="239"/>
      <c r="L85" s="240"/>
      <c r="M85" s="241" t="s">
        <v>19</v>
      </c>
      <c r="N85" s="242" t="s">
        <v>41</v>
      </c>
      <c r="O85" s="66"/>
      <c r="P85" s="186">
        <f t="shared" si="1"/>
        <v>0</v>
      </c>
      <c r="Q85" s="186">
        <v>0</v>
      </c>
      <c r="R85" s="186">
        <f t="shared" si="2"/>
        <v>0</v>
      </c>
      <c r="S85" s="186">
        <v>0</v>
      </c>
      <c r="T85" s="187">
        <f t="shared" si="3"/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R85" s="188" t="s">
        <v>346</v>
      </c>
      <c r="AT85" s="188" t="s">
        <v>491</v>
      </c>
      <c r="AU85" s="188" t="s">
        <v>78</v>
      </c>
      <c r="AY85" s="19" t="s">
        <v>129</v>
      </c>
      <c r="BE85" s="189">
        <f t="shared" si="4"/>
        <v>0</v>
      </c>
      <c r="BF85" s="189">
        <f t="shared" si="5"/>
        <v>0</v>
      </c>
      <c r="BG85" s="189">
        <f t="shared" si="6"/>
        <v>0</v>
      </c>
      <c r="BH85" s="189">
        <f t="shared" si="7"/>
        <v>0</v>
      </c>
      <c r="BI85" s="189">
        <f t="shared" si="8"/>
        <v>0</v>
      </c>
      <c r="BJ85" s="19" t="s">
        <v>78</v>
      </c>
      <c r="BK85" s="189">
        <f t="shared" si="9"/>
        <v>0</v>
      </c>
      <c r="BL85" s="19" t="s">
        <v>243</v>
      </c>
      <c r="BM85" s="188" t="s">
        <v>558</v>
      </c>
    </row>
    <row r="86" spans="1:65" s="2" customFormat="1" ht="24.2" customHeight="1">
      <c r="A86" s="36"/>
      <c r="B86" s="37"/>
      <c r="C86" s="232" t="s">
        <v>150</v>
      </c>
      <c r="D86" s="232" t="s">
        <v>491</v>
      </c>
      <c r="E86" s="233" t="s">
        <v>559</v>
      </c>
      <c r="F86" s="234" t="s">
        <v>560</v>
      </c>
      <c r="G86" s="235" t="s">
        <v>321</v>
      </c>
      <c r="H86" s="236">
        <v>1</v>
      </c>
      <c r="I86" s="237"/>
      <c r="J86" s="238">
        <f t="shared" si="0"/>
        <v>0</v>
      </c>
      <c r="K86" s="239"/>
      <c r="L86" s="240"/>
      <c r="M86" s="241" t="s">
        <v>19</v>
      </c>
      <c r="N86" s="242" t="s">
        <v>41</v>
      </c>
      <c r="O86" s="66"/>
      <c r="P86" s="186">
        <f t="shared" si="1"/>
        <v>0</v>
      </c>
      <c r="Q86" s="186">
        <v>0</v>
      </c>
      <c r="R86" s="186">
        <f t="shared" si="2"/>
        <v>0</v>
      </c>
      <c r="S86" s="186">
        <v>0</v>
      </c>
      <c r="T86" s="187">
        <f t="shared" si="3"/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88" t="s">
        <v>346</v>
      </c>
      <c r="AT86" s="188" t="s">
        <v>491</v>
      </c>
      <c r="AU86" s="188" t="s">
        <v>78</v>
      </c>
      <c r="AY86" s="19" t="s">
        <v>129</v>
      </c>
      <c r="BE86" s="189">
        <f t="shared" si="4"/>
        <v>0</v>
      </c>
      <c r="BF86" s="189">
        <f t="shared" si="5"/>
        <v>0</v>
      </c>
      <c r="BG86" s="189">
        <f t="shared" si="6"/>
        <v>0</v>
      </c>
      <c r="BH86" s="189">
        <f t="shared" si="7"/>
        <v>0</v>
      </c>
      <c r="BI86" s="189">
        <f t="shared" si="8"/>
        <v>0</v>
      </c>
      <c r="BJ86" s="19" t="s">
        <v>78</v>
      </c>
      <c r="BK86" s="189">
        <f t="shared" si="9"/>
        <v>0</v>
      </c>
      <c r="BL86" s="19" t="s">
        <v>243</v>
      </c>
      <c r="BM86" s="188" t="s">
        <v>561</v>
      </c>
    </row>
    <row r="87" spans="1:65" s="2" customFormat="1" ht="24.2" customHeight="1">
      <c r="A87" s="36"/>
      <c r="B87" s="37"/>
      <c r="C87" s="232" t="s">
        <v>135</v>
      </c>
      <c r="D87" s="232" t="s">
        <v>491</v>
      </c>
      <c r="E87" s="233" t="s">
        <v>562</v>
      </c>
      <c r="F87" s="234" t="s">
        <v>563</v>
      </c>
      <c r="G87" s="235" t="s">
        <v>321</v>
      </c>
      <c r="H87" s="236">
        <v>1</v>
      </c>
      <c r="I87" s="237"/>
      <c r="J87" s="238">
        <f t="shared" si="0"/>
        <v>0</v>
      </c>
      <c r="K87" s="239"/>
      <c r="L87" s="240"/>
      <c r="M87" s="241" t="s">
        <v>19</v>
      </c>
      <c r="N87" s="242" t="s">
        <v>41</v>
      </c>
      <c r="O87" s="66"/>
      <c r="P87" s="186">
        <f t="shared" si="1"/>
        <v>0</v>
      </c>
      <c r="Q87" s="186">
        <v>0</v>
      </c>
      <c r="R87" s="186">
        <f t="shared" si="2"/>
        <v>0</v>
      </c>
      <c r="S87" s="186">
        <v>0</v>
      </c>
      <c r="T87" s="187">
        <f t="shared" si="3"/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88" t="s">
        <v>346</v>
      </c>
      <c r="AT87" s="188" t="s">
        <v>491</v>
      </c>
      <c r="AU87" s="188" t="s">
        <v>78</v>
      </c>
      <c r="AY87" s="19" t="s">
        <v>129</v>
      </c>
      <c r="BE87" s="189">
        <f t="shared" si="4"/>
        <v>0</v>
      </c>
      <c r="BF87" s="189">
        <f t="shared" si="5"/>
        <v>0</v>
      </c>
      <c r="BG87" s="189">
        <f t="shared" si="6"/>
        <v>0</v>
      </c>
      <c r="BH87" s="189">
        <f t="shared" si="7"/>
        <v>0</v>
      </c>
      <c r="BI87" s="189">
        <f t="shared" si="8"/>
        <v>0</v>
      </c>
      <c r="BJ87" s="19" t="s">
        <v>78</v>
      </c>
      <c r="BK87" s="189">
        <f t="shared" si="9"/>
        <v>0</v>
      </c>
      <c r="BL87" s="19" t="s">
        <v>243</v>
      </c>
      <c r="BM87" s="188" t="s">
        <v>564</v>
      </c>
    </row>
    <row r="88" spans="1:65" s="2" customFormat="1" ht="24.2" customHeight="1">
      <c r="A88" s="36"/>
      <c r="B88" s="37"/>
      <c r="C88" s="232" t="s">
        <v>161</v>
      </c>
      <c r="D88" s="232" t="s">
        <v>491</v>
      </c>
      <c r="E88" s="233" t="s">
        <v>565</v>
      </c>
      <c r="F88" s="234" t="s">
        <v>566</v>
      </c>
      <c r="G88" s="235" t="s">
        <v>294</v>
      </c>
      <c r="H88" s="236">
        <v>2</v>
      </c>
      <c r="I88" s="237"/>
      <c r="J88" s="238">
        <f t="shared" si="0"/>
        <v>0</v>
      </c>
      <c r="K88" s="239"/>
      <c r="L88" s="240"/>
      <c r="M88" s="241" t="s">
        <v>19</v>
      </c>
      <c r="N88" s="242" t="s">
        <v>41</v>
      </c>
      <c r="O88" s="66"/>
      <c r="P88" s="186">
        <f t="shared" si="1"/>
        <v>0</v>
      </c>
      <c r="Q88" s="186">
        <v>0</v>
      </c>
      <c r="R88" s="186">
        <f t="shared" si="2"/>
        <v>0</v>
      </c>
      <c r="S88" s="186">
        <v>0</v>
      </c>
      <c r="T88" s="187">
        <f t="shared" si="3"/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188" t="s">
        <v>346</v>
      </c>
      <c r="AT88" s="188" t="s">
        <v>491</v>
      </c>
      <c r="AU88" s="188" t="s">
        <v>78</v>
      </c>
      <c r="AY88" s="19" t="s">
        <v>129</v>
      </c>
      <c r="BE88" s="189">
        <f t="shared" si="4"/>
        <v>0</v>
      </c>
      <c r="BF88" s="189">
        <f t="shared" si="5"/>
        <v>0</v>
      </c>
      <c r="BG88" s="189">
        <f t="shared" si="6"/>
        <v>0</v>
      </c>
      <c r="BH88" s="189">
        <f t="shared" si="7"/>
        <v>0</v>
      </c>
      <c r="BI88" s="189">
        <f t="shared" si="8"/>
        <v>0</v>
      </c>
      <c r="BJ88" s="19" t="s">
        <v>78</v>
      </c>
      <c r="BK88" s="189">
        <f t="shared" si="9"/>
        <v>0</v>
      </c>
      <c r="BL88" s="19" t="s">
        <v>243</v>
      </c>
      <c r="BM88" s="188" t="s">
        <v>567</v>
      </c>
    </row>
    <row r="89" spans="1:65" s="2" customFormat="1" ht="16.5" customHeight="1">
      <c r="A89" s="36"/>
      <c r="B89" s="37"/>
      <c r="C89" s="232" t="s">
        <v>166</v>
      </c>
      <c r="D89" s="232" t="s">
        <v>491</v>
      </c>
      <c r="E89" s="233" t="s">
        <v>568</v>
      </c>
      <c r="F89" s="234" t="s">
        <v>569</v>
      </c>
      <c r="G89" s="235" t="s">
        <v>321</v>
      </c>
      <c r="H89" s="236">
        <v>2</v>
      </c>
      <c r="I89" s="237"/>
      <c r="J89" s="238">
        <f t="shared" si="0"/>
        <v>0</v>
      </c>
      <c r="K89" s="239"/>
      <c r="L89" s="240"/>
      <c r="M89" s="241" t="s">
        <v>19</v>
      </c>
      <c r="N89" s="242" t="s">
        <v>41</v>
      </c>
      <c r="O89" s="66"/>
      <c r="P89" s="186">
        <f t="shared" si="1"/>
        <v>0</v>
      </c>
      <c r="Q89" s="186">
        <v>0</v>
      </c>
      <c r="R89" s="186">
        <f t="shared" si="2"/>
        <v>0</v>
      </c>
      <c r="S89" s="186">
        <v>0</v>
      </c>
      <c r="T89" s="187">
        <f t="shared" si="3"/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8" t="s">
        <v>346</v>
      </c>
      <c r="AT89" s="188" t="s">
        <v>491</v>
      </c>
      <c r="AU89" s="188" t="s">
        <v>78</v>
      </c>
      <c r="AY89" s="19" t="s">
        <v>129</v>
      </c>
      <c r="BE89" s="189">
        <f t="shared" si="4"/>
        <v>0</v>
      </c>
      <c r="BF89" s="189">
        <f t="shared" si="5"/>
        <v>0</v>
      </c>
      <c r="BG89" s="189">
        <f t="shared" si="6"/>
        <v>0</v>
      </c>
      <c r="BH89" s="189">
        <f t="shared" si="7"/>
        <v>0</v>
      </c>
      <c r="BI89" s="189">
        <f t="shared" si="8"/>
        <v>0</v>
      </c>
      <c r="BJ89" s="19" t="s">
        <v>78</v>
      </c>
      <c r="BK89" s="189">
        <f t="shared" si="9"/>
        <v>0</v>
      </c>
      <c r="BL89" s="19" t="s">
        <v>243</v>
      </c>
      <c r="BM89" s="188" t="s">
        <v>570</v>
      </c>
    </row>
    <row r="90" spans="1:65" s="2" customFormat="1" ht="21.75" customHeight="1">
      <c r="A90" s="36"/>
      <c r="B90" s="37"/>
      <c r="C90" s="232" t="s">
        <v>173</v>
      </c>
      <c r="D90" s="232" t="s">
        <v>491</v>
      </c>
      <c r="E90" s="233" t="s">
        <v>571</v>
      </c>
      <c r="F90" s="234" t="s">
        <v>572</v>
      </c>
      <c r="G90" s="235" t="s">
        <v>482</v>
      </c>
      <c r="H90" s="236">
        <v>1</v>
      </c>
      <c r="I90" s="237"/>
      <c r="J90" s="238">
        <f t="shared" si="0"/>
        <v>0</v>
      </c>
      <c r="K90" s="239"/>
      <c r="L90" s="240"/>
      <c r="M90" s="241" t="s">
        <v>19</v>
      </c>
      <c r="N90" s="242" t="s">
        <v>41</v>
      </c>
      <c r="O90" s="66"/>
      <c r="P90" s="186">
        <f t="shared" si="1"/>
        <v>0</v>
      </c>
      <c r="Q90" s="186">
        <v>0</v>
      </c>
      <c r="R90" s="186">
        <f t="shared" si="2"/>
        <v>0</v>
      </c>
      <c r="S90" s="186">
        <v>0</v>
      </c>
      <c r="T90" s="187">
        <f t="shared" si="3"/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8" t="s">
        <v>346</v>
      </c>
      <c r="AT90" s="188" t="s">
        <v>491</v>
      </c>
      <c r="AU90" s="188" t="s">
        <v>78</v>
      </c>
      <c r="AY90" s="19" t="s">
        <v>129</v>
      </c>
      <c r="BE90" s="189">
        <f t="shared" si="4"/>
        <v>0</v>
      </c>
      <c r="BF90" s="189">
        <f t="shared" si="5"/>
        <v>0</v>
      </c>
      <c r="BG90" s="189">
        <f t="shared" si="6"/>
        <v>0</v>
      </c>
      <c r="BH90" s="189">
        <f t="shared" si="7"/>
        <v>0</v>
      </c>
      <c r="BI90" s="189">
        <f t="shared" si="8"/>
        <v>0</v>
      </c>
      <c r="BJ90" s="19" t="s">
        <v>78</v>
      </c>
      <c r="BK90" s="189">
        <f t="shared" si="9"/>
        <v>0</v>
      </c>
      <c r="BL90" s="19" t="s">
        <v>243</v>
      </c>
      <c r="BM90" s="188" t="s">
        <v>573</v>
      </c>
    </row>
    <row r="91" spans="1:65" s="2" customFormat="1" ht="16.5" customHeight="1">
      <c r="A91" s="36"/>
      <c r="B91" s="37"/>
      <c r="C91" s="232" t="s">
        <v>183</v>
      </c>
      <c r="D91" s="232" t="s">
        <v>491</v>
      </c>
      <c r="E91" s="233" t="s">
        <v>574</v>
      </c>
      <c r="F91" s="234" t="s">
        <v>575</v>
      </c>
      <c r="G91" s="235" t="s">
        <v>482</v>
      </c>
      <c r="H91" s="236">
        <v>1</v>
      </c>
      <c r="I91" s="237"/>
      <c r="J91" s="238">
        <f t="shared" si="0"/>
        <v>0</v>
      </c>
      <c r="K91" s="239"/>
      <c r="L91" s="240"/>
      <c r="M91" s="241" t="s">
        <v>19</v>
      </c>
      <c r="N91" s="242" t="s">
        <v>41</v>
      </c>
      <c r="O91" s="66"/>
      <c r="P91" s="186">
        <f t="shared" si="1"/>
        <v>0</v>
      </c>
      <c r="Q91" s="186">
        <v>0</v>
      </c>
      <c r="R91" s="186">
        <f t="shared" si="2"/>
        <v>0</v>
      </c>
      <c r="S91" s="186">
        <v>0</v>
      </c>
      <c r="T91" s="187">
        <f t="shared" si="3"/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8" t="s">
        <v>346</v>
      </c>
      <c r="AT91" s="188" t="s">
        <v>491</v>
      </c>
      <c r="AU91" s="188" t="s">
        <v>78</v>
      </c>
      <c r="AY91" s="19" t="s">
        <v>129</v>
      </c>
      <c r="BE91" s="189">
        <f t="shared" si="4"/>
        <v>0</v>
      </c>
      <c r="BF91" s="189">
        <f t="shared" si="5"/>
        <v>0</v>
      </c>
      <c r="BG91" s="189">
        <f t="shared" si="6"/>
        <v>0</v>
      </c>
      <c r="BH91" s="189">
        <f t="shared" si="7"/>
        <v>0</v>
      </c>
      <c r="BI91" s="189">
        <f t="shared" si="8"/>
        <v>0</v>
      </c>
      <c r="BJ91" s="19" t="s">
        <v>78</v>
      </c>
      <c r="BK91" s="189">
        <f t="shared" si="9"/>
        <v>0</v>
      </c>
      <c r="BL91" s="19" t="s">
        <v>243</v>
      </c>
      <c r="BM91" s="188" t="s">
        <v>576</v>
      </c>
    </row>
    <row r="92" spans="1:65" s="12" customFormat="1" ht="25.9" customHeight="1">
      <c r="B92" s="160"/>
      <c r="C92" s="161"/>
      <c r="D92" s="162" t="s">
        <v>69</v>
      </c>
      <c r="E92" s="163" t="s">
        <v>577</v>
      </c>
      <c r="F92" s="163" t="s">
        <v>578</v>
      </c>
      <c r="G92" s="161"/>
      <c r="H92" s="161"/>
      <c r="I92" s="164"/>
      <c r="J92" s="165">
        <f>BK92</f>
        <v>0</v>
      </c>
      <c r="K92" s="161"/>
      <c r="L92" s="166"/>
      <c r="M92" s="167"/>
      <c r="N92" s="168"/>
      <c r="O92" s="168"/>
      <c r="P92" s="169">
        <f>SUM(P93:P99)</f>
        <v>0</v>
      </c>
      <c r="Q92" s="168"/>
      <c r="R92" s="169">
        <f>SUM(R93:R99)</f>
        <v>0</v>
      </c>
      <c r="S92" s="168"/>
      <c r="T92" s="170">
        <f>SUM(T93:T99)</f>
        <v>0</v>
      </c>
      <c r="AR92" s="171" t="s">
        <v>150</v>
      </c>
      <c r="AT92" s="172" t="s">
        <v>69</v>
      </c>
      <c r="AU92" s="172" t="s">
        <v>70</v>
      </c>
      <c r="AY92" s="171" t="s">
        <v>129</v>
      </c>
      <c r="BK92" s="173">
        <f>SUM(BK93:BK99)</f>
        <v>0</v>
      </c>
    </row>
    <row r="93" spans="1:65" s="2" customFormat="1" ht="24.2" customHeight="1">
      <c r="A93" s="36"/>
      <c r="B93" s="37"/>
      <c r="C93" s="176" t="s">
        <v>190</v>
      </c>
      <c r="D93" s="176" t="s">
        <v>131</v>
      </c>
      <c r="E93" s="177" t="s">
        <v>579</v>
      </c>
      <c r="F93" s="178" t="s">
        <v>566</v>
      </c>
      <c r="G93" s="179" t="s">
        <v>294</v>
      </c>
      <c r="H93" s="180">
        <v>2</v>
      </c>
      <c r="I93" s="181"/>
      <c r="J93" s="182">
        <f t="shared" ref="J93:J99" si="10">ROUND(I93*H93,2)</f>
        <v>0</v>
      </c>
      <c r="K93" s="183"/>
      <c r="L93" s="41"/>
      <c r="M93" s="184" t="s">
        <v>19</v>
      </c>
      <c r="N93" s="185" t="s">
        <v>41</v>
      </c>
      <c r="O93" s="66"/>
      <c r="P93" s="186">
        <f t="shared" ref="P93:P99" si="11">O93*H93</f>
        <v>0</v>
      </c>
      <c r="Q93" s="186">
        <v>0</v>
      </c>
      <c r="R93" s="186">
        <f t="shared" ref="R93:R99" si="12">Q93*H93</f>
        <v>0</v>
      </c>
      <c r="S93" s="186">
        <v>0</v>
      </c>
      <c r="T93" s="187">
        <f t="shared" ref="T93:T99" si="13"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8" t="s">
        <v>498</v>
      </c>
      <c r="AT93" s="188" t="s">
        <v>131</v>
      </c>
      <c r="AU93" s="188" t="s">
        <v>78</v>
      </c>
      <c r="AY93" s="19" t="s">
        <v>129</v>
      </c>
      <c r="BE93" s="189">
        <f t="shared" ref="BE93:BE99" si="14">IF(N93="základní",J93,0)</f>
        <v>0</v>
      </c>
      <c r="BF93" s="189">
        <f t="shared" ref="BF93:BF99" si="15">IF(N93="snížená",J93,0)</f>
        <v>0</v>
      </c>
      <c r="BG93" s="189">
        <f t="shared" ref="BG93:BG99" si="16">IF(N93="zákl. přenesená",J93,0)</f>
        <v>0</v>
      </c>
      <c r="BH93" s="189">
        <f t="shared" ref="BH93:BH99" si="17">IF(N93="sníž. přenesená",J93,0)</f>
        <v>0</v>
      </c>
      <c r="BI93" s="189">
        <f t="shared" ref="BI93:BI99" si="18">IF(N93="nulová",J93,0)</f>
        <v>0</v>
      </c>
      <c r="BJ93" s="19" t="s">
        <v>78</v>
      </c>
      <c r="BK93" s="189">
        <f t="shared" ref="BK93:BK99" si="19">ROUND(I93*H93,2)</f>
        <v>0</v>
      </c>
      <c r="BL93" s="19" t="s">
        <v>498</v>
      </c>
      <c r="BM93" s="188" t="s">
        <v>580</v>
      </c>
    </row>
    <row r="94" spans="1:65" s="2" customFormat="1" ht="21.75" customHeight="1">
      <c r="A94" s="36"/>
      <c r="B94" s="37"/>
      <c r="C94" s="176" t="s">
        <v>200</v>
      </c>
      <c r="D94" s="176" t="s">
        <v>131</v>
      </c>
      <c r="E94" s="177" t="s">
        <v>581</v>
      </c>
      <c r="F94" s="178" t="s">
        <v>572</v>
      </c>
      <c r="G94" s="179" t="s">
        <v>482</v>
      </c>
      <c r="H94" s="180">
        <v>1</v>
      </c>
      <c r="I94" s="181"/>
      <c r="J94" s="182">
        <f t="shared" si="10"/>
        <v>0</v>
      </c>
      <c r="K94" s="183"/>
      <c r="L94" s="41"/>
      <c r="M94" s="184" t="s">
        <v>19</v>
      </c>
      <c r="N94" s="185" t="s">
        <v>41</v>
      </c>
      <c r="O94" s="66"/>
      <c r="P94" s="186">
        <f t="shared" si="11"/>
        <v>0</v>
      </c>
      <c r="Q94" s="186">
        <v>0</v>
      </c>
      <c r="R94" s="186">
        <f t="shared" si="12"/>
        <v>0</v>
      </c>
      <c r="S94" s="186">
        <v>0</v>
      </c>
      <c r="T94" s="187">
        <f t="shared" si="13"/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8" t="s">
        <v>498</v>
      </c>
      <c r="AT94" s="188" t="s">
        <v>131</v>
      </c>
      <c r="AU94" s="188" t="s">
        <v>78</v>
      </c>
      <c r="AY94" s="19" t="s">
        <v>129</v>
      </c>
      <c r="BE94" s="189">
        <f t="shared" si="14"/>
        <v>0</v>
      </c>
      <c r="BF94" s="189">
        <f t="shared" si="15"/>
        <v>0</v>
      </c>
      <c r="BG94" s="189">
        <f t="shared" si="16"/>
        <v>0</v>
      </c>
      <c r="BH94" s="189">
        <f t="shared" si="17"/>
        <v>0</v>
      </c>
      <c r="BI94" s="189">
        <f t="shared" si="18"/>
        <v>0</v>
      </c>
      <c r="BJ94" s="19" t="s">
        <v>78</v>
      </c>
      <c r="BK94" s="189">
        <f t="shared" si="19"/>
        <v>0</v>
      </c>
      <c r="BL94" s="19" t="s">
        <v>498</v>
      </c>
      <c r="BM94" s="188" t="s">
        <v>582</v>
      </c>
    </row>
    <row r="95" spans="1:65" s="2" customFormat="1" ht="16.5" customHeight="1">
      <c r="A95" s="36"/>
      <c r="B95" s="37"/>
      <c r="C95" s="176" t="s">
        <v>208</v>
      </c>
      <c r="D95" s="176" t="s">
        <v>131</v>
      </c>
      <c r="E95" s="177" t="s">
        <v>583</v>
      </c>
      <c r="F95" s="178" t="s">
        <v>584</v>
      </c>
      <c r="G95" s="179" t="s">
        <v>482</v>
      </c>
      <c r="H95" s="180">
        <v>1</v>
      </c>
      <c r="I95" s="181"/>
      <c r="J95" s="182">
        <f t="shared" si="10"/>
        <v>0</v>
      </c>
      <c r="K95" s="183"/>
      <c r="L95" s="41"/>
      <c r="M95" s="184" t="s">
        <v>19</v>
      </c>
      <c r="N95" s="185" t="s">
        <v>41</v>
      </c>
      <c r="O95" s="66"/>
      <c r="P95" s="186">
        <f t="shared" si="11"/>
        <v>0</v>
      </c>
      <c r="Q95" s="186">
        <v>0</v>
      </c>
      <c r="R95" s="186">
        <f t="shared" si="12"/>
        <v>0</v>
      </c>
      <c r="S95" s="186">
        <v>0</v>
      </c>
      <c r="T95" s="187">
        <f t="shared" si="13"/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8" t="s">
        <v>498</v>
      </c>
      <c r="AT95" s="188" t="s">
        <v>131</v>
      </c>
      <c r="AU95" s="188" t="s">
        <v>78</v>
      </c>
      <c r="AY95" s="19" t="s">
        <v>129</v>
      </c>
      <c r="BE95" s="189">
        <f t="shared" si="14"/>
        <v>0</v>
      </c>
      <c r="BF95" s="189">
        <f t="shared" si="15"/>
        <v>0</v>
      </c>
      <c r="BG95" s="189">
        <f t="shared" si="16"/>
        <v>0</v>
      </c>
      <c r="BH95" s="189">
        <f t="shared" si="17"/>
        <v>0</v>
      </c>
      <c r="BI95" s="189">
        <f t="shared" si="18"/>
        <v>0</v>
      </c>
      <c r="BJ95" s="19" t="s">
        <v>78</v>
      </c>
      <c r="BK95" s="189">
        <f t="shared" si="19"/>
        <v>0</v>
      </c>
      <c r="BL95" s="19" t="s">
        <v>498</v>
      </c>
      <c r="BM95" s="188" t="s">
        <v>585</v>
      </c>
    </row>
    <row r="96" spans="1:65" s="2" customFormat="1" ht="16.5" customHeight="1">
      <c r="A96" s="36"/>
      <c r="B96" s="37"/>
      <c r="C96" s="176" t="s">
        <v>214</v>
      </c>
      <c r="D96" s="176" t="s">
        <v>131</v>
      </c>
      <c r="E96" s="177" t="s">
        <v>586</v>
      </c>
      <c r="F96" s="178" t="s">
        <v>587</v>
      </c>
      <c r="G96" s="179" t="s">
        <v>482</v>
      </c>
      <c r="H96" s="180">
        <v>2</v>
      </c>
      <c r="I96" s="181"/>
      <c r="J96" s="182">
        <f t="shared" si="10"/>
        <v>0</v>
      </c>
      <c r="K96" s="183"/>
      <c r="L96" s="41"/>
      <c r="M96" s="184" t="s">
        <v>19</v>
      </c>
      <c r="N96" s="185" t="s">
        <v>41</v>
      </c>
      <c r="O96" s="66"/>
      <c r="P96" s="186">
        <f t="shared" si="11"/>
        <v>0</v>
      </c>
      <c r="Q96" s="186">
        <v>0</v>
      </c>
      <c r="R96" s="186">
        <f t="shared" si="12"/>
        <v>0</v>
      </c>
      <c r="S96" s="186">
        <v>0</v>
      </c>
      <c r="T96" s="187">
        <f t="shared" si="13"/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8" t="s">
        <v>498</v>
      </c>
      <c r="AT96" s="188" t="s">
        <v>131</v>
      </c>
      <c r="AU96" s="188" t="s">
        <v>78</v>
      </c>
      <c r="AY96" s="19" t="s">
        <v>129</v>
      </c>
      <c r="BE96" s="189">
        <f t="shared" si="14"/>
        <v>0</v>
      </c>
      <c r="BF96" s="189">
        <f t="shared" si="15"/>
        <v>0</v>
      </c>
      <c r="BG96" s="189">
        <f t="shared" si="16"/>
        <v>0</v>
      </c>
      <c r="BH96" s="189">
        <f t="shared" si="17"/>
        <v>0</v>
      </c>
      <c r="BI96" s="189">
        <f t="shared" si="18"/>
        <v>0</v>
      </c>
      <c r="BJ96" s="19" t="s">
        <v>78</v>
      </c>
      <c r="BK96" s="189">
        <f t="shared" si="19"/>
        <v>0</v>
      </c>
      <c r="BL96" s="19" t="s">
        <v>498</v>
      </c>
      <c r="BM96" s="188" t="s">
        <v>588</v>
      </c>
    </row>
    <row r="97" spans="1:65" s="2" customFormat="1" ht="24.2" customHeight="1">
      <c r="A97" s="36"/>
      <c r="B97" s="37"/>
      <c r="C97" s="176" t="s">
        <v>223</v>
      </c>
      <c r="D97" s="176" t="s">
        <v>131</v>
      </c>
      <c r="E97" s="177" t="s">
        <v>589</v>
      </c>
      <c r="F97" s="178" t="s">
        <v>590</v>
      </c>
      <c r="G97" s="179" t="s">
        <v>19</v>
      </c>
      <c r="H97" s="180">
        <v>2</v>
      </c>
      <c r="I97" s="181"/>
      <c r="J97" s="182">
        <f t="shared" si="10"/>
        <v>0</v>
      </c>
      <c r="K97" s="183"/>
      <c r="L97" s="41"/>
      <c r="M97" s="184" t="s">
        <v>19</v>
      </c>
      <c r="N97" s="185" t="s">
        <v>41</v>
      </c>
      <c r="O97" s="66"/>
      <c r="P97" s="186">
        <f t="shared" si="11"/>
        <v>0</v>
      </c>
      <c r="Q97" s="186">
        <v>0</v>
      </c>
      <c r="R97" s="186">
        <f t="shared" si="12"/>
        <v>0</v>
      </c>
      <c r="S97" s="186">
        <v>0</v>
      </c>
      <c r="T97" s="187">
        <f t="shared" si="13"/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8" t="s">
        <v>498</v>
      </c>
      <c r="AT97" s="188" t="s">
        <v>131</v>
      </c>
      <c r="AU97" s="188" t="s">
        <v>78</v>
      </c>
      <c r="AY97" s="19" t="s">
        <v>129</v>
      </c>
      <c r="BE97" s="189">
        <f t="shared" si="14"/>
        <v>0</v>
      </c>
      <c r="BF97" s="189">
        <f t="shared" si="15"/>
        <v>0</v>
      </c>
      <c r="BG97" s="189">
        <f t="shared" si="16"/>
        <v>0</v>
      </c>
      <c r="BH97" s="189">
        <f t="shared" si="17"/>
        <v>0</v>
      </c>
      <c r="BI97" s="189">
        <f t="shared" si="18"/>
        <v>0</v>
      </c>
      <c r="BJ97" s="19" t="s">
        <v>78</v>
      </c>
      <c r="BK97" s="189">
        <f t="shared" si="19"/>
        <v>0</v>
      </c>
      <c r="BL97" s="19" t="s">
        <v>498</v>
      </c>
      <c r="BM97" s="188" t="s">
        <v>591</v>
      </c>
    </row>
    <row r="98" spans="1:65" s="2" customFormat="1" ht="16.5" customHeight="1">
      <c r="A98" s="36"/>
      <c r="B98" s="37"/>
      <c r="C98" s="176" t="s">
        <v>14</v>
      </c>
      <c r="D98" s="176" t="s">
        <v>131</v>
      </c>
      <c r="E98" s="177" t="s">
        <v>592</v>
      </c>
      <c r="F98" s="178" t="s">
        <v>575</v>
      </c>
      <c r="G98" s="179" t="s">
        <v>19</v>
      </c>
      <c r="H98" s="180">
        <v>1</v>
      </c>
      <c r="I98" s="181"/>
      <c r="J98" s="182">
        <f t="shared" si="10"/>
        <v>0</v>
      </c>
      <c r="K98" s="183"/>
      <c r="L98" s="41"/>
      <c r="M98" s="184" t="s">
        <v>19</v>
      </c>
      <c r="N98" s="185" t="s">
        <v>41</v>
      </c>
      <c r="O98" s="66"/>
      <c r="P98" s="186">
        <f t="shared" si="11"/>
        <v>0</v>
      </c>
      <c r="Q98" s="186">
        <v>0</v>
      </c>
      <c r="R98" s="186">
        <f t="shared" si="12"/>
        <v>0</v>
      </c>
      <c r="S98" s="186">
        <v>0</v>
      </c>
      <c r="T98" s="187">
        <f t="shared" si="13"/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8" t="s">
        <v>498</v>
      </c>
      <c r="AT98" s="188" t="s">
        <v>131</v>
      </c>
      <c r="AU98" s="188" t="s">
        <v>78</v>
      </c>
      <c r="AY98" s="19" t="s">
        <v>129</v>
      </c>
      <c r="BE98" s="189">
        <f t="shared" si="14"/>
        <v>0</v>
      </c>
      <c r="BF98" s="189">
        <f t="shared" si="15"/>
        <v>0</v>
      </c>
      <c r="BG98" s="189">
        <f t="shared" si="16"/>
        <v>0</v>
      </c>
      <c r="BH98" s="189">
        <f t="shared" si="17"/>
        <v>0</v>
      </c>
      <c r="BI98" s="189">
        <f t="shared" si="18"/>
        <v>0</v>
      </c>
      <c r="BJ98" s="19" t="s">
        <v>78</v>
      </c>
      <c r="BK98" s="189">
        <f t="shared" si="19"/>
        <v>0</v>
      </c>
      <c r="BL98" s="19" t="s">
        <v>498</v>
      </c>
      <c r="BM98" s="188" t="s">
        <v>593</v>
      </c>
    </row>
    <row r="99" spans="1:65" s="2" customFormat="1" ht="16.5" customHeight="1">
      <c r="A99" s="36"/>
      <c r="B99" s="37"/>
      <c r="C99" s="176" t="s">
        <v>8</v>
      </c>
      <c r="D99" s="176" t="s">
        <v>131</v>
      </c>
      <c r="E99" s="177" t="s">
        <v>594</v>
      </c>
      <c r="F99" s="178" t="s">
        <v>595</v>
      </c>
      <c r="G99" s="179" t="s">
        <v>596</v>
      </c>
      <c r="H99" s="180">
        <v>2</v>
      </c>
      <c r="I99" s="181"/>
      <c r="J99" s="182">
        <f t="shared" si="10"/>
        <v>0</v>
      </c>
      <c r="K99" s="183"/>
      <c r="L99" s="41"/>
      <c r="M99" s="184" t="s">
        <v>19</v>
      </c>
      <c r="N99" s="185" t="s">
        <v>41</v>
      </c>
      <c r="O99" s="66"/>
      <c r="P99" s="186">
        <f t="shared" si="11"/>
        <v>0</v>
      </c>
      <c r="Q99" s="186">
        <v>0</v>
      </c>
      <c r="R99" s="186">
        <f t="shared" si="12"/>
        <v>0</v>
      </c>
      <c r="S99" s="186">
        <v>0</v>
      </c>
      <c r="T99" s="187">
        <f t="shared" si="13"/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8" t="s">
        <v>498</v>
      </c>
      <c r="AT99" s="188" t="s">
        <v>131</v>
      </c>
      <c r="AU99" s="188" t="s">
        <v>78</v>
      </c>
      <c r="AY99" s="19" t="s">
        <v>129</v>
      </c>
      <c r="BE99" s="189">
        <f t="shared" si="14"/>
        <v>0</v>
      </c>
      <c r="BF99" s="189">
        <f t="shared" si="15"/>
        <v>0</v>
      </c>
      <c r="BG99" s="189">
        <f t="shared" si="16"/>
        <v>0</v>
      </c>
      <c r="BH99" s="189">
        <f t="shared" si="17"/>
        <v>0</v>
      </c>
      <c r="BI99" s="189">
        <f t="shared" si="18"/>
        <v>0</v>
      </c>
      <c r="BJ99" s="19" t="s">
        <v>78</v>
      </c>
      <c r="BK99" s="189">
        <f t="shared" si="19"/>
        <v>0</v>
      </c>
      <c r="BL99" s="19" t="s">
        <v>498</v>
      </c>
      <c r="BM99" s="188" t="s">
        <v>597</v>
      </c>
    </row>
    <row r="100" spans="1:65" s="12" customFormat="1" ht="25.9" customHeight="1">
      <c r="B100" s="160"/>
      <c r="C100" s="161"/>
      <c r="D100" s="162" t="s">
        <v>69</v>
      </c>
      <c r="E100" s="163" t="s">
        <v>598</v>
      </c>
      <c r="F100" s="163" t="s">
        <v>599</v>
      </c>
      <c r="G100" s="161"/>
      <c r="H100" s="161"/>
      <c r="I100" s="164"/>
      <c r="J100" s="165">
        <f>BK100</f>
        <v>0</v>
      </c>
      <c r="K100" s="161"/>
      <c r="L100" s="166"/>
      <c r="M100" s="167"/>
      <c r="N100" s="168"/>
      <c r="O100" s="168"/>
      <c r="P100" s="169">
        <f>SUM(P101:P109)</f>
        <v>0</v>
      </c>
      <c r="Q100" s="168"/>
      <c r="R100" s="169">
        <f>SUM(R101:R109)</f>
        <v>0</v>
      </c>
      <c r="S100" s="168"/>
      <c r="T100" s="170">
        <f>SUM(T101:T109)</f>
        <v>0</v>
      </c>
      <c r="AR100" s="171" t="s">
        <v>135</v>
      </c>
      <c r="AT100" s="172" t="s">
        <v>69</v>
      </c>
      <c r="AU100" s="172" t="s">
        <v>70</v>
      </c>
      <c r="AY100" s="171" t="s">
        <v>129</v>
      </c>
      <c r="BK100" s="173">
        <f>SUM(BK101:BK109)</f>
        <v>0</v>
      </c>
    </row>
    <row r="101" spans="1:65" s="2" customFormat="1" ht="16.5" customHeight="1">
      <c r="A101" s="36"/>
      <c r="B101" s="37"/>
      <c r="C101" s="176" t="s">
        <v>243</v>
      </c>
      <c r="D101" s="176" t="s">
        <v>131</v>
      </c>
      <c r="E101" s="177" t="s">
        <v>600</v>
      </c>
      <c r="F101" s="178" t="s">
        <v>601</v>
      </c>
      <c r="G101" s="179" t="s">
        <v>602</v>
      </c>
      <c r="H101" s="180">
        <v>1</v>
      </c>
      <c r="I101" s="181"/>
      <c r="J101" s="182">
        <f t="shared" ref="J101:J109" si="20">ROUND(I101*H101,2)</f>
        <v>0</v>
      </c>
      <c r="K101" s="183"/>
      <c r="L101" s="41"/>
      <c r="M101" s="184" t="s">
        <v>19</v>
      </c>
      <c r="N101" s="185" t="s">
        <v>41</v>
      </c>
      <c r="O101" s="66"/>
      <c r="P101" s="186">
        <f t="shared" ref="P101:P109" si="21">O101*H101</f>
        <v>0</v>
      </c>
      <c r="Q101" s="186">
        <v>0</v>
      </c>
      <c r="R101" s="186">
        <f t="shared" ref="R101:R109" si="22">Q101*H101</f>
        <v>0</v>
      </c>
      <c r="S101" s="186">
        <v>0</v>
      </c>
      <c r="T101" s="187">
        <f t="shared" ref="T101:T109" si="23"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8" t="s">
        <v>603</v>
      </c>
      <c r="AT101" s="188" t="s">
        <v>131</v>
      </c>
      <c r="AU101" s="188" t="s">
        <v>78</v>
      </c>
      <c r="AY101" s="19" t="s">
        <v>129</v>
      </c>
      <c r="BE101" s="189">
        <f t="shared" ref="BE101:BE109" si="24">IF(N101="základní",J101,0)</f>
        <v>0</v>
      </c>
      <c r="BF101" s="189">
        <f t="shared" ref="BF101:BF109" si="25">IF(N101="snížená",J101,0)</f>
        <v>0</v>
      </c>
      <c r="BG101" s="189">
        <f t="shared" ref="BG101:BG109" si="26">IF(N101="zákl. přenesená",J101,0)</f>
        <v>0</v>
      </c>
      <c r="BH101" s="189">
        <f t="shared" ref="BH101:BH109" si="27">IF(N101="sníž. přenesená",J101,0)</f>
        <v>0</v>
      </c>
      <c r="BI101" s="189">
        <f t="shared" ref="BI101:BI109" si="28">IF(N101="nulová",J101,0)</f>
        <v>0</v>
      </c>
      <c r="BJ101" s="19" t="s">
        <v>78</v>
      </c>
      <c r="BK101" s="189">
        <f t="shared" ref="BK101:BK109" si="29">ROUND(I101*H101,2)</f>
        <v>0</v>
      </c>
      <c r="BL101" s="19" t="s">
        <v>603</v>
      </c>
      <c r="BM101" s="188" t="s">
        <v>604</v>
      </c>
    </row>
    <row r="102" spans="1:65" s="2" customFormat="1" ht="21.75" customHeight="1">
      <c r="A102" s="36"/>
      <c r="B102" s="37"/>
      <c r="C102" s="176" t="s">
        <v>249</v>
      </c>
      <c r="D102" s="176" t="s">
        <v>131</v>
      </c>
      <c r="E102" s="177" t="s">
        <v>605</v>
      </c>
      <c r="F102" s="178" t="s">
        <v>606</v>
      </c>
      <c r="G102" s="179" t="s">
        <v>607</v>
      </c>
      <c r="H102" s="180">
        <v>1</v>
      </c>
      <c r="I102" s="181"/>
      <c r="J102" s="182">
        <f t="shared" si="20"/>
        <v>0</v>
      </c>
      <c r="K102" s="183"/>
      <c r="L102" s="41"/>
      <c r="M102" s="184" t="s">
        <v>19</v>
      </c>
      <c r="N102" s="185" t="s">
        <v>41</v>
      </c>
      <c r="O102" s="66"/>
      <c r="P102" s="186">
        <f t="shared" si="21"/>
        <v>0</v>
      </c>
      <c r="Q102" s="186">
        <v>0</v>
      </c>
      <c r="R102" s="186">
        <f t="shared" si="22"/>
        <v>0</v>
      </c>
      <c r="S102" s="186">
        <v>0</v>
      </c>
      <c r="T102" s="187">
        <f t="shared" si="23"/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8" t="s">
        <v>603</v>
      </c>
      <c r="AT102" s="188" t="s">
        <v>131</v>
      </c>
      <c r="AU102" s="188" t="s">
        <v>78</v>
      </c>
      <c r="AY102" s="19" t="s">
        <v>129</v>
      </c>
      <c r="BE102" s="189">
        <f t="shared" si="24"/>
        <v>0</v>
      </c>
      <c r="BF102" s="189">
        <f t="shared" si="25"/>
        <v>0</v>
      </c>
      <c r="BG102" s="189">
        <f t="shared" si="26"/>
        <v>0</v>
      </c>
      <c r="BH102" s="189">
        <f t="shared" si="27"/>
        <v>0</v>
      </c>
      <c r="BI102" s="189">
        <f t="shared" si="28"/>
        <v>0</v>
      </c>
      <c r="BJ102" s="19" t="s">
        <v>78</v>
      </c>
      <c r="BK102" s="189">
        <f t="shared" si="29"/>
        <v>0</v>
      </c>
      <c r="BL102" s="19" t="s">
        <v>603</v>
      </c>
      <c r="BM102" s="188" t="s">
        <v>608</v>
      </c>
    </row>
    <row r="103" spans="1:65" s="2" customFormat="1" ht="16.5" customHeight="1">
      <c r="A103" s="36"/>
      <c r="B103" s="37"/>
      <c r="C103" s="176" t="s">
        <v>254</v>
      </c>
      <c r="D103" s="176" t="s">
        <v>131</v>
      </c>
      <c r="E103" s="177" t="s">
        <v>609</v>
      </c>
      <c r="F103" s="178" t="s">
        <v>610</v>
      </c>
      <c r="G103" s="179" t="s">
        <v>607</v>
      </c>
      <c r="H103" s="180">
        <v>1</v>
      </c>
      <c r="I103" s="181"/>
      <c r="J103" s="182">
        <f t="shared" si="20"/>
        <v>0</v>
      </c>
      <c r="K103" s="183"/>
      <c r="L103" s="41"/>
      <c r="M103" s="184" t="s">
        <v>19</v>
      </c>
      <c r="N103" s="185" t="s">
        <v>41</v>
      </c>
      <c r="O103" s="66"/>
      <c r="P103" s="186">
        <f t="shared" si="21"/>
        <v>0</v>
      </c>
      <c r="Q103" s="186">
        <v>0</v>
      </c>
      <c r="R103" s="186">
        <f t="shared" si="22"/>
        <v>0</v>
      </c>
      <c r="S103" s="186">
        <v>0</v>
      </c>
      <c r="T103" s="187">
        <f t="shared" si="23"/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8" t="s">
        <v>603</v>
      </c>
      <c r="AT103" s="188" t="s">
        <v>131</v>
      </c>
      <c r="AU103" s="188" t="s">
        <v>78</v>
      </c>
      <c r="AY103" s="19" t="s">
        <v>129</v>
      </c>
      <c r="BE103" s="189">
        <f t="shared" si="24"/>
        <v>0</v>
      </c>
      <c r="BF103" s="189">
        <f t="shared" si="25"/>
        <v>0</v>
      </c>
      <c r="BG103" s="189">
        <f t="shared" si="26"/>
        <v>0</v>
      </c>
      <c r="BH103" s="189">
        <f t="shared" si="27"/>
        <v>0</v>
      </c>
      <c r="BI103" s="189">
        <f t="shared" si="28"/>
        <v>0</v>
      </c>
      <c r="BJ103" s="19" t="s">
        <v>78</v>
      </c>
      <c r="BK103" s="189">
        <f t="shared" si="29"/>
        <v>0</v>
      </c>
      <c r="BL103" s="19" t="s">
        <v>603</v>
      </c>
      <c r="BM103" s="188" t="s">
        <v>611</v>
      </c>
    </row>
    <row r="104" spans="1:65" s="2" customFormat="1" ht="16.5" customHeight="1">
      <c r="A104" s="36"/>
      <c r="B104" s="37"/>
      <c r="C104" s="176" t="s">
        <v>259</v>
      </c>
      <c r="D104" s="176" t="s">
        <v>131</v>
      </c>
      <c r="E104" s="177" t="s">
        <v>612</v>
      </c>
      <c r="F104" s="178" t="s">
        <v>613</v>
      </c>
      <c r="G104" s="179" t="s">
        <v>607</v>
      </c>
      <c r="H104" s="180">
        <v>1</v>
      </c>
      <c r="I104" s="181"/>
      <c r="J104" s="182">
        <f t="shared" si="20"/>
        <v>0</v>
      </c>
      <c r="K104" s="183"/>
      <c r="L104" s="41"/>
      <c r="M104" s="184" t="s">
        <v>19</v>
      </c>
      <c r="N104" s="185" t="s">
        <v>41</v>
      </c>
      <c r="O104" s="66"/>
      <c r="P104" s="186">
        <f t="shared" si="21"/>
        <v>0</v>
      </c>
      <c r="Q104" s="186">
        <v>0</v>
      </c>
      <c r="R104" s="186">
        <f t="shared" si="22"/>
        <v>0</v>
      </c>
      <c r="S104" s="186">
        <v>0</v>
      </c>
      <c r="T104" s="187">
        <f t="shared" si="23"/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8" t="s">
        <v>603</v>
      </c>
      <c r="AT104" s="188" t="s">
        <v>131</v>
      </c>
      <c r="AU104" s="188" t="s">
        <v>78</v>
      </c>
      <c r="AY104" s="19" t="s">
        <v>129</v>
      </c>
      <c r="BE104" s="189">
        <f t="shared" si="24"/>
        <v>0</v>
      </c>
      <c r="BF104" s="189">
        <f t="shared" si="25"/>
        <v>0</v>
      </c>
      <c r="BG104" s="189">
        <f t="shared" si="26"/>
        <v>0</v>
      </c>
      <c r="BH104" s="189">
        <f t="shared" si="27"/>
        <v>0</v>
      </c>
      <c r="BI104" s="189">
        <f t="shared" si="28"/>
        <v>0</v>
      </c>
      <c r="BJ104" s="19" t="s">
        <v>78</v>
      </c>
      <c r="BK104" s="189">
        <f t="shared" si="29"/>
        <v>0</v>
      </c>
      <c r="BL104" s="19" t="s">
        <v>603</v>
      </c>
      <c r="BM104" s="188" t="s">
        <v>614</v>
      </c>
    </row>
    <row r="105" spans="1:65" s="2" customFormat="1" ht="16.5" customHeight="1">
      <c r="A105" s="36"/>
      <c r="B105" s="37"/>
      <c r="C105" s="176" t="s">
        <v>266</v>
      </c>
      <c r="D105" s="176" t="s">
        <v>131</v>
      </c>
      <c r="E105" s="177" t="s">
        <v>537</v>
      </c>
      <c r="F105" s="178" t="s">
        <v>615</v>
      </c>
      <c r="G105" s="179" t="s">
        <v>607</v>
      </c>
      <c r="H105" s="180">
        <v>1</v>
      </c>
      <c r="I105" s="181"/>
      <c r="J105" s="182">
        <f t="shared" si="20"/>
        <v>0</v>
      </c>
      <c r="K105" s="183"/>
      <c r="L105" s="41"/>
      <c r="M105" s="184" t="s">
        <v>19</v>
      </c>
      <c r="N105" s="185" t="s">
        <v>41</v>
      </c>
      <c r="O105" s="66"/>
      <c r="P105" s="186">
        <f t="shared" si="21"/>
        <v>0</v>
      </c>
      <c r="Q105" s="186">
        <v>0</v>
      </c>
      <c r="R105" s="186">
        <f t="shared" si="22"/>
        <v>0</v>
      </c>
      <c r="S105" s="186">
        <v>0</v>
      </c>
      <c r="T105" s="187">
        <f t="shared" si="23"/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8" t="s">
        <v>603</v>
      </c>
      <c r="AT105" s="188" t="s">
        <v>131</v>
      </c>
      <c r="AU105" s="188" t="s">
        <v>78</v>
      </c>
      <c r="AY105" s="19" t="s">
        <v>129</v>
      </c>
      <c r="BE105" s="189">
        <f t="shared" si="24"/>
        <v>0</v>
      </c>
      <c r="BF105" s="189">
        <f t="shared" si="25"/>
        <v>0</v>
      </c>
      <c r="BG105" s="189">
        <f t="shared" si="26"/>
        <v>0</v>
      </c>
      <c r="BH105" s="189">
        <f t="shared" si="27"/>
        <v>0</v>
      </c>
      <c r="BI105" s="189">
        <f t="shared" si="28"/>
        <v>0</v>
      </c>
      <c r="BJ105" s="19" t="s">
        <v>78</v>
      </c>
      <c r="BK105" s="189">
        <f t="shared" si="29"/>
        <v>0</v>
      </c>
      <c r="BL105" s="19" t="s">
        <v>603</v>
      </c>
      <c r="BM105" s="188" t="s">
        <v>616</v>
      </c>
    </row>
    <row r="106" spans="1:65" s="2" customFormat="1" ht="16.5" customHeight="1">
      <c r="A106" s="36"/>
      <c r="B106" s="37"/>
      <c r="C106" s="176" t="s">
        <v>7</v>
      </c>
      <c r="D106" s="176" t="s">
        <v>131</v>
      </c>
      <c r="E106" s="177" t="s">
        <v>617</v>
      </c>
      <c r="F106" s="178" t="s">
        <v>618</v>
      </c>
      <c r="G106" s="179" t="s">
        <v>607</v>
      </c>
      <c r="H106" s="180">
        <v>1</v>
      </c>
      <c r="I106" s="181"/>
      <c r="J106" s="182">
        <f t="shared" si="20"/>
        <v>0</v>
      </c>
      <c r="K106" s="183"/>
      <c r="L106" s="41"/>
      <c r="M106" s="184" t="s">
        <v>19</v>
      </c>
      <c r="N106" s="185" t="s">
        <v>41</v>
      </c>
      <c r="O106" s="66"/>
      <c r="P106" s="186">
        <f t="shared" si="21"/>
        <v>0</v>
      </c>
      <c r="Q106" s="186">
        <v>0</v>
      </c>
      <c r="R106" s="186">
        <f t="shared" si="22"/>
        <v>0</v>
      </c>
      <c r="S106" s="186">
        <v>0</v>
      </c>
      <c r="T106" s="187">
        <f t="shared" si="23"/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8" t="s">
        <v>603</v>
      </c>
      <c r="AT106" s="188" t="s">
        <v>131</v>
      </c>
      <c r="AU106" s="188" t="s">
        <v>78</v>
      </c>
      <c r="AY106" s="19" t="s">
        <v>129</v>
      </c>
      <c r="BE106" s="189">
        <f t="shared" si="24"/>
        <v>0</v>
      </c>
      <c r="BF106" s="189">
        <f t="shared" si="25"/>
        <v>0</v>
      </c>
      <c r="BG106" s="189">
        <f t="shared" si="26"/>
        <v>0</v>
      </c>
      <c r="BH106" s="189">
        <f t="shared" si="27"/>
        <v>0</v>
      </c>
      <c r="BI106" s="189">
        <f t="shared" si="28"/>
        <v>0</v>
      </c>
      <c r="BJ106" s="19" t="s">
        <v>78</v>
      </c>
      <c r="BK106" s="189">
        <f t="shared" si="29"/>
        <v>0</v>
      </c>
      <c r="BL106" s="19" t="s">
        <v>603</v>
      </c>
      <c r="BM106" s="188" t="s">
        <v>619</v>
      </c>
    </row>
    <row r="107" spans="1:65" s="2" customFormat="1" ht="16.5" customHeight="1">
      <c r="A107" s="36"/>
      <c r="B107" s="37"/>
      <c r="C107" s="176" t="s">
        <v>278</v>
      </c>
      <c r="D107" s="176" t="s">
        <v>131</v>
      </c>
      <c r="E107" s="177" t="s">
        <v>620</v>
      </c>
      <c r="F107" s="178" t="s">
        <v>621</v>
      </c>
      <c r="G107" s="179" t="s">
        <v>607</v>
      </c>
      <c r="H107" s="180">
        <v>1</v>
      </c>
      <c r="I107" s="181"/>
      <c r="J107" s="182">
        <f t="shared" si="20"/>
        <v>0</v>
      </c>
      <c r="K107" s="183"/>
      <c r="L107" s="41"/>
      <c r="M107" s="184" t="s">
        <v>19</v>
      </c>
      <c r="N107" s="185" t="s">
        <v>41</v>
      </c>
      <c r="O107" s="66"/>
      <c r="P107" s="186">
        <f t="shared" si="21"/>
        <v>0</v>
      </c>
      <c r="Q107" s="186">
        <v>0</v>
      </c>
      <c r="R107" s="186">
        <f t="shared" si="22"/>
        <v>0</v>
      </c>
      <c r="S107" s="186">
        <v>0</v>
      </c>
      <c r="T107" s="187">
        <f t="shared" si="23"/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8" t="s">
        <v>603</v>
      </c>
      <c r="AT107" s="188" t="s">
        <v>131</v>
      </c>
      <c r="AU107" s="188" t="s">
        <v>78</v>
      </c>
      <c r="AY107" s="19" t="s">
        <v>129</v>
      </c>
      <c r="BE107" s="189">
        <f t="shared" si="24"/>
        <v>0</v>
      </c>
      <c r="BF107" s="189">
        <f t="shared" si="25"/>
        <v>0</v>
      </c>
      <c r="BG107" s="189">
        <f t="shared" si="26"/>
        <v>0</v>
      </c>
      <c r="BH107" s="189">
        <f t="shared" si="27"/>
        <v>0</v>
      </c>
      <c r="BI107" s="189">
        <f t="shared" si="28"/>
        <v>0</v>
      </c>
      <c r="BJ107" s="19" t="s">
        <v>78</v>
      </c>
      <c r="BK107" s="189">
        <f t="shared" si="29"/>
        <v>0</v>
      </c>
      <c r="BL107" s="19" t="s">
        <v>603</v>
      </c>
      <c r="BM107" s="188" t="s">
        <v>622</v>
      </c>
    </row>
    <row r="108" spans="1:65" s="2" customFormat="1" ht="16.5" customHeight="1">
      <c r="A108" s="36"/>
      <c r="B108" s="37"/>
      <c r="C108" s="176" t="s">
        <v>284</v>
      </c>
      <c r="D108" s="176" t="s">
        <v>131</v>
      </c>
      <c r="E108" s="177" t="s">
        <v>623</v>
      </c>
      <c r="F108" s="178" t="s">
        <v>624</v>
      </c>
      <c r="G108" s="179" t="s">
        <v>321</v>
      </c>
      <c r="H108" s="180">
        <v>1</v>
      </c>
      <c r="I108" s="181"/>
      <c r="J108" s="182">
        <f t="shared" si="20"/>
        <v>0</v>
      </c>
      <c r="K108" s="183"/>
      <c r="L108" s="41"/>
      <c r="M108" s="184" t="s">
        <v>19</v>
      </c>
      <c r="N108" s="185" t="s">
        <v>41</v>
      </c>
      <c r="O108" s="66"/>
      <c r="P108" s="186">
        <f t="shared" si="21"/>
        <v>0</v>
      </c>
      <c r="Q108" s="186">
        <v>0</v>
      </c>
      <c r="R108" s="186">
        <f t="shared" si="22"/>
        <v>0</v>
      </c>
      <c r="S108" s="186">
        <v>0</v>
      </c>
      <c r="T108" s="187">
        <f t="shared" si="23"/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8" t="s">
        <v>603</v>
      </c>
      <c r="AT108" s="188" t="s">
        <v>131</v>
      </c>
      <c r="AU108" s="188" t="s">
        <v>78</v>
      </c>
      <c r="AY108" s="19" t="s">
        <v>129</v>
      </c>
      <c r="BE108" s="189">
        <f t="shared" si="24"/>
        <v>0</v>
      </c>
      <c r="BF108" s="189">
        <f t="shared" si="25"/>
        <v>0</v>
      </c>
      <c r="BG108" s="189">
        <f t="shared" si="26"/>
        <v>0</v>
      </c>
      <c r="BH108" s="189">
        <f t="shared" si="27"/>
        <v>0</v>
      </c>
      <c r="BI108" s="189">
        <f t="shared" si="28"/>
        <v>0</v>
      </c>
      <c r="BJ108" s="19" t="s">
        <v>78</v>
      </c>
      <c r="BK108" s="189">
        <f t="shared" si="29"/>
        <v>0</v>
      </c>
      <c r="BL108" s="19" t="s">
        <v>603</v>
      </c>
      <c r="BM108" s="188" t="s">
        <v>625</v>
      </c>
    </row>
    <row r="109" spans="1:65" s="2" customFormat="1" ht="16.5" customHeight="1">
      <c r="A109" s="36"/>
      <c r="B109" s="37"/>
      <c r="C109" s="176" t="s">
        <v>291</v>
      </c>
      <c r="D109" s="176" t="s">
        <v>131</v>
      </c>
      <c r="E109" s="177" t="s">
        <v>626</v>
      </c>
      <c r="F109" s="178" t="s">
        <v>627</v>
      </c>
      <c r="G109" s="179" t="s">
        <v>19</v>
      </c>
      <c r="H109" s="180">
        <v>1</v>
      </c>
      <c r="I109" s="181"/>
      <c r="J109" s="182">
        <f t="shared" si="20"/>
        <v>0</v>
      </c>
      <c r="K109" s="183"/>
      <c r="L109" s="41"/>
      <c r="M109" s="243" t="s">
        <v>19</v>
      </c>
      <c r="N109" s="244" t="s">
        <v>41</v>
      </c>
      <c r="O109" s="245"/>
      <c r="P109" s="246">
        <f t="shared" si="21"/>
        <v>0</v>
      </c>
      <c r="Q109" s="246">
        <v>0</v>
      </c>
      <c r="R109" s="246">
        <f t="shared" si="22"/>
        <v>0</v>
      </c>
      <c r="S109" s="246">
        <v>0</v>
      </c>
      <c r="T109" s="247">
        <f t="shared" si="23"/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8" t="s">
        <v>603</v>
      </c>
      <c r="AT109" s="188" t="s">
        <v>131</v>
      </c>
      <c r="AU109" s="188" t="s">
        <v>78</v>
      </c>
      <c r="AY109" s="19" t="s">
        <v>129</v>
      </c>
      <c r="BE109" s="189">
        <f t="shared" si="24"/>
        <v>0</v>
      </c>
      <c r="BF109" s="189">
        <f t="shared" si="25"/>
        <v>0</v>
      </c>
      <c r="BG109" s="189">
        <f t="shared" si="26"/>
        <v>0</v>
      </c>
      <c r="BH109" s="189">
        <f t="shared" si="27"/>
        <v>0</v>
      </c>
      <c r="BI109" s="189">
        <f t="shared" si="28"/>
        <v>0</v>
      </c>
      <c r="BJ109" s="19" t="s">
        <v>78</v>
      </c>
      <c r="BK109" s="189">
        <f t="shared" si="29"/>
        <v>0</v>
      </c>
      <c r="BL109" s="19" t="s">
        <v>603</v>
      </c>
      <c r="BM109" s="188" t="s">
        <v>628</v>
      </c>
    </row>
    <row r="110" spans="1:65" s="2" customFormat="1" ht="6.95" customHeight="1">
      <c r="A110" s="36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1"/>
      <c r="M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</sheetData>
  <sheetProtection algorithmName="SHA-512" hashValue="bQnv8VJTx2uGjzHXTQAQbe6RSpZzRyAKCnCkxxpeqtzLutP2slFwWv9o/u0k6fkI7ygC+tqNcczWXLYfFaZmPA==" saltValue="KdshW4asD0YEqsCSKCcPLjtsugqlKmoGRNVL2tlYkIQFJzJ7GIeBa2oJQ/WQOV/MrGIdDRo7br7laLtph+3VWQ==" spinCount="100000" sheet="1" objects="1" scenarios="1" formatColumns="0" formatRows="0" autoFilter="0"/>
  <autoFilter ref="C81:K109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9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AT2" s="19" t="s">
        <v>86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80</v>
      </c>
    </row>
    <row r="4" spans="1:46" s="1" customFormat="1" ht="24.95" customHeight="1">
      <c r="B4" s="22"/>
      <c r="D4" s="105" t="s">
        <v>87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26.25" customHeight="1">
      <c r="B7" s="22"/>
      <c r="E7" s="375" t="str">
        <f>'Rekapitulace stavby'!K6</f>
        <v>Montážní kanály v areálech DPO III - Areál autobusy Hranečník - Hala II</v>
      </c>
      <c r="F7" s="376"/>
      <c r="G7" s="376"/>
      <c r="H7" s="376"/>
      <c r="L7" s="22"/>
    </row>
    <row r="8" spans="1:46" s="2" customFormat="1" ht="12" customHeight="1">
      <c r="A8" s="36"/>
      <c r="B8" s="41"/>
      <c r="C8" s="36"/>
      <c r="D8" s="107" t="s">
        <v>88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7" t="s">
        <v>629</v>
      </c>
      <c r="F9" s="378"/>
      <c r="G9" s="378"/>
      <c r="H9" s="378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>
        <f>'Rekapitulace stavby'!AN8</f>
        <v>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19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26</v>
      </c>
      <c r="F15" s="36"/>
      <c r="G15" s="36"/>
      <c r="H15" s="36"/>
      <c r="I15" s="107" t="s">
        <v>27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28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9" t="str">
        <f>'Rekapitulace stavby'!E14</f>
        <v>Vyplň údaj</v>
      </c>
      <c r="F18" s="380"/>
      <c r="G18" s="380"/>
      <c r="H18" s="380"/>
      <c r="I18" s="107" t="s">
        <v>27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30</v>
      </c>
      <c r="E20" s="36"/>
      <c r="F20" s="36"/>
      <c r="G20" s="36"/>
      <c r="H20" s="36"/>
      <c r="I20" s="107" t="s">
        <v>25</v>
      </c>
      <c r="J20" s="109" t="s">
        <v>19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31</v>
      </c>
      <c r="F21" s="36"/>
      <c r="G21" s="36"/>
      <c r="H21" s="36"/>
      <c r="I21" s="107" t="s">
        <v>27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33</v>
      </c>
      <c r="E23" s="36"/>
      <c r="F23" s="36"/>
      <c r="G23" s="36"/>
      <c r="H23" s="36"/>
      <c r="I23" s="107" t="s">
        <v>25</v>
      </c>
      <c r="J23" s="109" t="s">
        <v>19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22</v>
      </c>
      <c r="F24" s="36"/>
      <c r="G24" s="36"/>
      <c r="H24" s="36"/>
      <c r="I24" s="107" t="s">
        <v>27</v>
      </c>
      <c r="J24" s="109" t="s">
        <v>19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34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81" t="s">
        <v>19</v>
      </c>
      <c r="F27" s="381"/>
      <c r="G27" s="381"/>
      <c r="H27" s="38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36</v>
      </c>
      <c r="E30" s="36"/>
      <c r="F30" s="36"/>
      <c r="G30" s="36"/>
      <c r="H30" s="36"/>
      <c r="I30" s="36"/>
      <c r="J30" s="116">
        <f>ROUND(J83,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38</v>
      </c>
      <c r="G32" s="36"/>
      <c r="H32" s="36"/>
      <c r="I32" s="117" t="s">
        <v>37</v>
      </c>
      <c r="J32" s="117" t="s">
        <v>39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40</v>
      </c>
      <c r="E33" s="107" t="s">
        <v>41</v>
      </c>
      <c r="F33" s="119">
        <f>ROUND((SUM(BE83:BE91)),  2)</f>
        <v>0</v>
      </c>
      <c r="G33" s="36"/>
      <c r="H33" s="36"/>
      <c r="I33" s="120">
        <v>0.21</v>
      </c>
      <c r="J33" s="119">
        <f>ROUND(((SUM(BE83:BE91))*I33),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42</v>
      </c>
      <c r="F34" s="119">
        <f>ROUND((SUM(BF83:BF91)),  2)</f>
        <v>0</v>
      </c>
      <c r="G34" s="36"/>
      <c r="H34" s="36"/>
      <c r="I34" s="120">
        <v>0.15</v>
      </c>
      <c r="J34" s="119">
        <f>ROUND(((SUM(BF83:BF91))*I34),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43</v>
      </c>
      <c r="F35" s="119">
        <f>ROUND((SUM(BG83:BG91)),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44</v>
      </c>
      <c r="F36" s="119">
        <f>ROUND((SUM(BH83:BH91)),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45</v>
      </c>
      <c r="F37" s="119">
        <f>ROUND((SUM(BI83:BI91)),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46</v>
      </c>
      <c r="E39" s="123"/>
      <c r="F39" s="123"/>
      <c r="G39" s="124" t="s">
        <v>47</v>
      </c>
      <c r="H39" s="125" t="s">
        <v>48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90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26.25" customHeight="1">
      <c r="A48" s="36"/>
      <c r="B48" s="37"/>
      <c r="C48" s="38"/>
      <c r="D48" s="38"/>
      <c r="E48" s="382" t="str">
        <f>E7</f>
        <v>Montážní kanály v areálech DPO III - Areál autobusy Hranečník - Hala II</v>
      </c>
      <c r="F48" s="383"/>
      <c r="G48" s="383"/>
      <c r="H48" s="383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88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4" t="str">
        <f>E9</f>
        <v>03 - SO 30 Ocelové konstrukce</v>
      </c>
      <c r="F50" s="384"/>
      <c r="G50" s="384"/>
      <c r="H50" s="384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>
        <f>IF(J12="","",J12)</f>
        <v>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24</v>
      </c>
      <c r="D54" s="38"/>
      <c r="E54" s="38"/>
      <c r="F54" s="29" t="str">
        <f>E15</f>
        <v>Dopravní podnik Ostrava a.s.</v>
      </c>
      <c r="G54" s="38"/>
      <c r="H54" s="38"/>
      <c r="I54" s="31" t="s">
        <v>30</v>
      </c>
      <c r="J54" s="34" t="str">
        <f>E21</f>
        <v>Projekt HTL s.r.o.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28</v>
      </c>
      <c r="D55" s="38"/>
      <c r="E55" s="38"/>
      <c r="F55" s="29" t="str">
        <f>IF(E18="","",E18)</f>
        <v>Vyplň údaj</v>
      </c>
      <c r="G55" s="38"/>
      <c r="H55" s="38"/>
      <c r="I55" s="31" t="s">
        <v>33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91</v>
      </c>
      <c r="D57" s="133"/>
      <c r="E57" s="133"/>
      <c r="F57" s="133"/>
      <c r="G57" s="133"/>
      <c r="H57" s="133"/>
      <c r="I57" s="133"/>
      <c r="J57" s="134" t="s">
        <v>92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68</v>
      </c>
      <c r="D59" s="38"/>
      <c r="E59" s="38"/>
      <c r="F59" s="38"/>
      <c r="G59" s="38"/>
      <c r="H59" s="38"/>
      <c r="I59" s="38"/>
      <c r="J59" s="79">
        <f>J83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93</v>
      </c>
    </row>
    <row r="60" spans="1:47" s="9" customFormat="1" ht="24.95" customHeight="1">
      <c r="B60" s="136"/>
      <c r="C60" s="137"/>
      <c r="D60" s="138" t="s">
        <v>103</v>
      </c>
      <c r="E60" s="139"/>
      <c r="F60" s="139"/>
      <c r="G60" s="139"/>
      <c r="H60" s="139"/>
      <c r="I60" s="139"/>
      <c r="J60" s="140">
        <f>J84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630</v>
      </c>
      <c r="E61" s="145"/>
      <c r="F61" s="145"/>
      <c r="G61" s="145"/>
      <c r="H61" s="145"/>
      <c r="I61" s="145"/>
      <c r="J61" s="146">
        <f>J85</f>
        <v>0</v>
      </c>
      <c r="K61" s="143"/>
      <c r="L61" s="147"/>
    </row>
    <row r="62" spans="1:47" s="9" customFormat="1" ht="24.95" customHeight="1">
      <c r="B62" s="136"/>
      <c r="C62" s="137"/>
      <c r="D62" s="138" t="s">
        <v>107</v>
      </c>
      <c r="E62" s="139"/>
      <c r="F62" s="139"/>
      <c r="G62" s="139"/>
      <c r="H62" s="139"/>
      <c r="I62" s="139"/>
      <c r="J62" s="140">
        <f>J87</f>
        <v>0</v>
      </c>
      <c r="K62" s="137"/>
      <c r="L62" s="141"/>
    </row>
    <row r="63" spans="1:47" s="10" customFormat="1" ht="19.899999999999999" customHeight="1">
      <c r="B63" s="142"/>
      <c r="C63" s="143"/>
      <c r="D63" s="144" t="s">
        <v>631</v>
      </c>
      <c r="E63" s="145"/>
      <c r="F63" s="145"/>
      <c r="G63" s="145"/>
      <c r="H63" s="145"/>
      <c r="I63" s="145"/>
      <c r="J63" s="146">
        <f>J88</f>
        <v>0</v>
      </c>
      <c r="K63" s="143"/>
      <c r="L63" s="147"/>
    </row>
    <row r="64" spans="1:47" s="2" customFormat="1" ht="21.7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08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31" s="2" customFormat="1" ht="6.95" customHeight="1">
      <c r="A65" s="36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10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9" spans="1:31" s="2" customFormat="1" ht="6.95" customHeight="1">
      <c r="A69" s="36"/>
      <c r="B69" s="51"/>
      <c r="C69" s="52"/>
      <c r="D69" s="52"/>
      <c r="E69" s="52"/>
      <c r="F69" s="52"/>
      <c r="G69" s="52"/>
      <c r="H69" s="52"/>
      <c r="I69" s="52"/>
      <c r="J69" s="52"/>
      <c r="K69" s="52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24.95" customHeight="1">
      <c r="A70" s="36"/>
      <c r="B70" s="37"/>
      <c r="C70" s="25" t="s">
        <v>114</v>
      </c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5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>
      <c r="A72" s="36"/>
      <c r="B72" s="37"/>
      <c r="C72" s="31" t="s">
        <v>16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26.25" customHeight="1">
      <c r="A73" s="36"/>
      <c r="B73" s="37"/>
      <c r="C73" s="38"/>
      <c r="D73" s="38"/>
      <c r="E73" s="382" t="str">
        <f>E7</f>
        <v>Montážní kanály v areálech DPO III - Areál autobusy Hranečník - Hala II</v>
      </c>
      <c r="F73" s="383"/>
      <c r="G73" s="383"/>
      <c r="H73" s="383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88</v>
      </c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>
      <c r="A75" s="36"/>
      <c r="B75" s="37"/>
      <c r="C75" s="38"/>
      <c r="D75" s="38"/>
      <c r="E75" s="354" t="str">
        <f>E9</f>
        <v>03 - SO 30 Ocelové konstrukce</v>
      </c>
      <c r="F75" s="384"/>
      <c r="G75" s="384"/>
      <c r="H75" s="384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21</v>
      </c>
      <c r="D77" s="38"/>
      <c r="E77" s="38"/>
      <c r="F77" s="29" t="str">
        <f>F12</f>
        <v xml:space="preserve"> </v>
      </c>
      <c r="G77" s="38"/>
      <c r="H77" s="38"/>
      <c r="I77" s="31" t="s">
        <v>23</v>
      </c>
      <c r="J77" s="61">
        <f>IF(J12="","",J12)</f>
        <v>0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5.2" customHeight="1">
      <c r="A79" s="36"/>
      <c r="B79" s="37"/>
      <c r="C79" s="31" t="s">
        <v>24</v>
      </c>
      <c r="D79" s="38"/>
      <c r="E79" s="38"/>
      <c r="F79" s="29" t="str">
        <f>E15</f>
        <v>Dopravní podnik Ostrava a.s.</v>
      </c>
      <c r="G79" s="38"/>
      <c r="H79" s="38"/>
      <c r="I79" s="31" t="s">
        <v>30</v>
      </c>
      <c r="J79" s="34" t="str">
        <f>E21</f>
        <v>Projekt HTL s.r.o.</v>
      </c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5.2" customHeight="1">
      <c r="A80" s="36"/>
      <c r="B80" s="37"/>
      <c r="C80" s="31" t="s">
        <v>28</v>
      </c>
      <c r="D80" s="38"/>
      <c r="E80" s="38"/>
      <c r="F80" s="29" t="str">
        <f>IF(E18="","",E18)</f>
        <v>Vyplň údaj</v>
      </c>
      <c r="G80" s="38"/>
      <c r="H80" s="38"/>
      <c r="I80" s="31" t="s">
        <v>33</v>
      </c>
      <c r="J80" s="34" t="str">
        <f>E24</f>
        <v xml:space="preserve"> 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0.3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11" customFormat="1" ht="29.25" customHeight="1">
      <c r="A82" s="148"/>
      <c r="B82" s="149"/>
      <c r="C82" s="150" t="s">
        <v>115</v>
      </c>
      <c r="D82" s="151" t="s">
        <v>55</v>
      </c>
      <c r="E82" s="151" t="s">
        <v>51</v>
      </c>
      <c r="F82" s="151" t="s">
        <v>52</v>
      </c>
      <c r="G82" s="151" t="s">
        <v>116</v>
      </c>
      <c r="H82" s="151" t="s">
        <v>117</v>
      </c>
      <c r="I82" s="151" t="s">
        <v>118</v>
      </c>
      <c r="J82" s="152" t="s">
        <v>92</v>
      </c>
      <c r="K82" s="153" t="s">
        <v>119</v>
      </c>
      <c r="L82" s="154"/>
      <c r="M82" s="70" t="s">
        <v>19</v>
      </c>
      <c r="N82" s="71" t="s">
        <v>40</v>
      </c>
      <c r="O82" s="71" t="s">
        <v>120</v>
      </c>
      <c r="P82" s="71" t="s">
        <v>121</v>
      </c>
      <c r="Q82" s="71" t="s">
        <v>122</v>
      </c>
      <c r="R82" s="71" t="s">
        <v>123</v>
      </c>
      <c r="S82" s="71" t="s">
        <v>124</v>
      </c>
      <c r="T82" s="72" t="s">
        <v>125</v>
      </c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</row>
    <row r="83" spans="1:65" s="2" customFormat="1" ht="22.9" customHeight="1">
      <c r="A83" s="36"/>
      <c r="B83" s="37"/>
      <c r="C83" s="77" t="s">
        <v>126</v>
      </c>
      <c r="D83" s="38"/>
      <c r="E83" s="38"/>
      <c r="F83" s="38"/>
      <c r="G83" s="38"/>
      <c r="H83" s="38"/>
      <c r="I83" s="38"/>
      <c r="J83" s="155">
        <f>BK83</f>
        <v>0</v>
      </c>
      <c r="K83" s="38"/>
      <c r="L83" s="41"/>
      <c r="M83" s="73"/>
      <c r="N83" s="156"/>
      <c r="O83" s="74"/>
      <c r="P83" s="157">
        <f>P84+P87</f>
        <v>0</v>
      </c>
      <c r="Q83" s="74"/>
      <c r="R83" s="157">
        <f>R84+R87</f>
        <v>0</v>
      </c>
      <c r="S83" s="74"/>
      <c r="T83" s="158">
        <f>T84+T87</f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T83" s="19" t="s">
        <v>69</v>
      </c>
      <c r="AU83" s="19" t="s">
        <v>93</v>
      </c>
      <c r="BK83" s="159">
        <f>BK84+BK87</f>
        <v>0</v>
      </c>
    </row>
    <row r="84" spans="1:65" s="12" customFormat="1" ht="25.9" customHeight="1">
      <c r="B84" s="160"/>
      <c r="C84" s="161"/>
      <c r="D84" s="162" t="s">
        <v>69</v>
      </c>
      <c r="E84" s="163" t="s">
        <v>427</v>
      </c>
      <c r="F84" s="163" t="s">
        <v>428</v>
      </c>
      <c r="G84" s="161"/>
      <c r="H84" s="161"/>
      <c r="I84" s="164"/>
      <c r="J84" s="165">
        <f>BK84</f>
        <v>0</v>
      </c>
      <c r="K84" s="161"/>
      <c r="L84" s="166"/>
      <c r="M84" s="167"/>
      <c r="N84" s="168"/>
      <c r="O84" s="168"/>
      <c r="P84" s="169">
        <f>P85</f>
        <v>0</v>
      </c>
      <c r="Q84" s="168"/>
      <c r="R84" s="169">
        <f>R85</f>
        <v>0</v>
      </c>
      <c r="S84" s="168"/>
      <c r="T84" s="170">
        <f>T85</f>
        <v>0</v>
      </c>
      <c r="AR84" s="171" t="s">
        <v>80</v>
      </c>
      <c r="AT84" s="172" t="s">
        <v>69</v>
      </c>
      <c r="AU84" s="172" t="s">
        <v>70</v>
      </c>
      <c r="AY84" s="171" t="s">
        <v>129</v>
      </c>
      <c r="BK84" s="173">
        <f>BK85</f>
        <v>0</v>
      </c>
    </row>
    <row r="85" spans="1:65" s="12" customFormat="1" ht="22.9" customHeight="1">
      <c r="B85" s="160"/>
      <c r="C85" s="161"/>
      <c r="D85" s="162" t="s">
        <v>69</v>
      </c>
      <c r="E85" s="174" t="s">
        <v>632</v>
      </c>
      <c r="F85" s="174" t="s">
        <v>633</v>
      </c>
      <c r="G85" s="161"/>
      <c r="H85" s="161"/>
      <c r="I85" s="164"/>
      <c r="J85" s="175">
        <f>BK85</f>
        <v>0</v>
      </c>
      <c r="K85" s="161"/>
      <c r="L85" s="166"/>
      <c r="M85" s="167"/>
      <c r="N85" s="168"/>
      <c r="O85" s="168"/>
      <c r="P85" s="169">
        <f>P86</f>
        <v>0</v>
      </c>
      <c r="Q85" s="168"/>
      <c r="R85" s="169">
        <f>R86</f>
        <v>0</v>
      </c>
      <c r="S85" s="168"/>
      <c r="T85" s="170">
        <f>T86</f>
        <v>0</v>
      </c>
      <c r="AR85" s="171" t="s">
        <v>80</v>
      </c>
      <c r="AT85" s="172" t="s">
        <v>69</v>
      </c>
      <c r="AU85" s="172" t="s">
        <v>78</v>
      </c>
      <c r="AY85" s="171" t="s">
        <v>129</v>
      </c>
      <c r="BK85" s="173">
        <f>BK86</f>
        <v>0</v>
      </c>
    </row>
    <row r="86" spans="1:65" s="2" customFormat="1" ht="16.5" customHeight="1">
      <c r="A86" s="36"/>
      <c r="B86" s="37"/>
      <c r="C86" s="176" t="s">
        <v>78</v>
      </c>
      <c r="D86" s="176" t="s">
        <v>131</v>
      </c>
      <c r="E86" s="177" t="s">
        <v>634</v>
      </c>
      <c r="F86" s="178" t="s">
        <v>635</v>
      </c>
      <c r="G86" s="179" t="s">
        <v>145</v>
      </c>
      <c r="H86" s="180">
        <v>118</v>
      </c>
      <c r="I86" s="181"/>
      <c r="J86" s="182">
        <f>ROUND(I86*H86,2)</f>
        <v>0</v>
      </c>
      <c r="K86" s="183"/>
      <c r="L86" s="41"/>
      <c r="M86" s="184" t="s">
        <v>19</v>
      </c>
      <c r="N86" s="185" t="s">
        <v>41</v>
      </c>
      <c r="O86" s="66"/>
      <c r="P86" s="186">
        <f>O86*H86</f>
        <v>0</v>
      </c>
      <c r="Q86" s="186">
        <v>0</v>
      </c>
      <c r="R86" s="186">
        <f>Q86*H86</f>
        <v>0</v>
      </c>
      <c r="S86" s="186">
        <v>0</v>
      </c>
      <c r="T86" s="187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88" t="s">
        <v>243</v>
      </c>
      <c r="AT86" s="188" t="s">
        <v>131</v>
      </c>
      <c r="AU86" s="188" t="s">
        <v>80</v>
      </c>
      <c r="AY86" s="19" t="s">
        <v>129</v>
      </c>
      <c r="BE86" s="189">
        <f>IF(N86="základní",J86,0)</f>
        <v>0</v>
      </c>
      <c r="BF86" s="189">
        <f>IF(N86="snížená",J86,0)</f>
        <v>0</v>
      </c>
      <c r="BG86" s="189">
        <f>IF(N86="zákl. přenesená",J86,0)</f>
        <v>0</v>
      </c>
      <c r="BH86" s="189">
        <f>IF(N86="sníž. přenesená",J86,0)</f>
        <v>0</v>
      </c>
      <c r="BI86" s="189">
        <f>IF(N86="nulová",J86,0)</f>
        <v>0</v>
      </c>
      <c r="BJ86" s="19" t="s">
        <v>78</v>
      </c>
      <c r="BK86" s="189">
        <f>ROUND(I86*H86,2)</f>
        <v>0</v>
      </c>
      <c r="BL86" s="19" t="s">
        <v>243</v>
      </c>
      <c r="BM86" s="188" t="s">
        <v>636</v>
      </c>
    </row>
    <row r="87" spans="1:65" s="12" customFormat="1" ht="25.9" customHeight="1">
      <c r="B87" s="160"/>
      <c r="C87" s="161"/>
      <c r="D87" s="162" t="s">
        <v>69</v>
      </c>
      <c r="E87" s="163" t="s">
        <v>491</v>
      </c>
      <c r="F87" s="163" t="s">
        <v>492</v>
      </c>
      <c r="G87" s="161"/>
      <c r="H87" s="161"/>
      <c r="I87" s="164"/>
      <c r="J87" s="165">
        <f>BK87</f>
        <v>0</v>
      </c>
      <c r="K87" s="161"/>
      <c r="L87" s="166"/>
      <c r="M87" s="167"/>
      <c r="N87" s="168"/>
      <c r="O87" s="168"/>
      <c r="P87" s="169">
        <f>P88</f>
        <v>0</v>
      </c>
      <c r="Q87" s="168"/>
      <c r="R87" s="169">
        <f>R88</f>
        <v>0</v>
      </c>
      <c r="S87" s="168"/>
      <c r="T87" s="170">
        <f>T88</f>
        <v>0</v>
      </c>
      <c r="AR87" s="171" t="s">
        <v>150</v>
      </c>
      <c r="AT87" s="172" t="s">
        <v>69</v>
      </c>
      <c r="AU87" s="172" t="s">
        <v>70</v>
      </c>
      <c r="AY87" s="171" t="s">
        <v>129</v>
      </c>
      <c r="BK87" s="173">
        <f>BK88</f>
        <v>0</v>
      </c>
    </row>
    <row r="88" spans="1:65" s="12" customFormat="1" ht="22.9" customHeight="1">
      <c r="B88" s="160"/>
      <c r="C88" s="161"/>
      <c r="D88" s="162" t="s">
        <v>69</v>
      </c>
      <c r="E88" s="174" t="s">
        <v>637</v>
      </c>
      <c r="F88" s="174" t="s">
        <v>638</v>
      </c>
      <c r="G88" s="161"/>
      <c r="H88" s="161"/>
      <c r="I88" s="164"/>
      <c r="J88" s="175">
        <f>BK88</f>
        <v>0</v>
      </c>
      <c r="K88" s="161"/>
      <c r="L88" s="166"/>
      <c r="M88" s="167"/>
      <c r="N88" s="168"/>
      <c r="O88" s="168"/>
      <c r="P88" s="169">
        <f>SUM(P89:P91)</f>
        <v>0</v>
      </c>
      <c r="Q88" s="168"/>
      <c r="R88" s="169">
        <f>SUM(R89:R91)</f>
        <v>0</v>
      </c>
      <c r="S88" s="168"/>
      <c r="T88" s="170">
        <f>SUM(T89:T91)</f>
        <v>0</v>
      </c>
      <c r="AR88" s="171" t="s">
        <v>150</v>
      </c>
      <c r="AT88" s="172" t="s">
        <v>69</v>
      </c>
      <c r="AU88" s="172" t="s">
        <v>78</v>
      </c>
      <c r="AY88" s="171" t="s">
        <v>129</v>
      </c>
      <c r="BK88" s="173">
        <f>SUM(BK89:BK91)</f>
        <v>0</v>
      </c>
    </row>
    <row r="89" spans="1:65" s="2" customFormat="1" ht="16.5" customHeight="1">
      <c r="A89" s="36"/>
      <c r="B89" s="37"/>
      <c r="C89" s="232" t="s">
        <v>80</v>
      </c>
      <c r="D89" s="232" t="s">
        <v>491</v>
      </c>
      <c r="E89" s="233" t="s">
        <v>639</v>
      </c>
      <c r="F89" s="234" t="s">
        <v>640</v>
      </c>
      <c r="G89" s="235" t="s">
        <v>468</v>
      </c>
      <c r="H89" s="236">
        <v>4300</v>
      </c>
      <c r="I89" s="237"/>
      <c r="J89" s="238">
        <f>ROUND(I89*H89,2)</f>
        <v>0</v>
      </c>
      <c r="K89" s="239"/>
      <c r="L89" s="240"/>
      <c r="M89" s="241" t="s">
        <v>19</v>
      </c>
      <c r="N89" s="242" t="s">
        <v>41</v>
      </c>
      <c r="O89" s="66"/>
      <c r="P89" s="186">
        <f>O89*H89</f>
        <v>0</v>
      </c>
      <c r="Q89" s="186">
        <v>0</v>
      </c>
      <c r="R89" s="186">
        <f>Q89*H89</f>
        <v>0</v>
      </c>
      <c r="S89" s="186">
        <v>0</v>
      </c>
      <c r="T89" s="187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8" t="s">
        <v>641</v>
      </c>
      <c r="AT89" s="188" t="s">
        <v>491</v>
      </c>
      <c r="AU89" s="188" t="s">
        <v>80</v>
      </c>
      <c r="AY89" s="19" t="s">
        <v>129</v>
      </c>
      <c r="BE89" s="189">
        <f>IF(N89="základní",J89,0)</f>
        <v>0</v>
      </c>
      <c r="BF89" s="189">
        <f>IF(N89="snížená",J89,0)</f>
        <v>0</v>
      </c>
      <c r="BG89" s="189">
        <f>IF(N89="zákl. přenesená",J89,0)</f>
        <v>0</v>
      </c>
      <c r="BH89" s="189">
        <f>IF(N89="sníž. přenesená",J89,0)</f>
        <v>0</v>
      </c>
      <c r="BI89" s="189">
        <f>IF(N89="nulová",J89,0)</f>
        <v>0</v>
      </c>
      <c r="BJ89" s="19" t="s">
        <v>78</v>
      </c>
      <c r="BK89" s="189">
        <f>ROUND(I89*H89,2)</f>
        <v>0</v>
      </c>
      <c r="BL89" s="19" t="s">
        <v>498</v>
      </c>
      <c r="BM89" s="188" t="s">
        <v>642</v>
      </c>
    </row>
    <row r="90" spans="1:65" s="2" customFormat="1" ht="16.5" customHeight="1">
      <c r="A90" s="36"/>
      <c r="B90" s="37"/>
      <c r="C90" s="232" t="s">
        <v>150</v>
      </c>
      <c r="D90" s="232" t="s">
        <v>491</v>
      </c>
      <c r="E90" s="233" t="s">
        <v>643</v>
      </c>
      <c r="F90" s="234" t="s">
        <v>644</v>
      </c>
      <c r="G90" s="235" t="s">
        <v>645</v>
      </c>
      <c r="H90" s="236">
        <v>1</v>
      </c>
      <c r="I90" s="237"/>
      <c r="J90" s="238">
        <f>ROUND(I90*H90,2)</f>
        <v>0</v>
      </c>
      <c r="K90" s="239"/>
      <c r="L90" s="240"/>
      <c r="M90" s="241" t="s">
        <v>19</v>
      </c>
      <c r="N90" s="242" t="s">
        <v>41</v>
      </c>
      <c r="O90" s="66"/>
      <c r="P90" s="186">
        <f>O90*H90</f>
        <v>0</v>
      </c>
      <c r="Q90" s="186">
        <v>0</v>
      </c>
      <c r="R90" s="186">
        <f>Q90*H90</f>
        <v>0</v>
      </c>
      <c r="S90" s="186">
        <v>0</v>
      </c>
      <c r="T90" s="187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8" t="s">
        <v>641</v>
      </c>
      <c r="AT90" s="188" t="s">
        <v>491</v>
      </c>
      <c r="AU90" s="188" t="s">
        <v>80</v>
      </c>
      <c r="AY90" s="19" t="s">
        <v>129</v>
      </c>
      <c r="BE90" s="189">
        <f>IF(N90="základní",J90,0)</f>
        <v>0</v>
      </c>
      <c r="BF90" s="189">
        <f>IF(N90="snížená",J90,0)</f>
        <v>0</v>
      </c>
      <c r="BG90" s="189">
        <f>IF(N90="zákl. přenesená",J90,0)</f>
        <v>0</v>
      </c>
      <c r="BH90" s="189">
        <f>IF(N90="sníž. přenesená",J90,0)</f>
        <v>0</v>
      </c>
      <c r="BI90" s="189">
        <f>IF(N90="nulová",J90,0)</f>
        <v>0</v>
      </c>
      <c r="BJ90" s="19" t="s">
        <v>78</v>
      </c>
      <c r="BK90" s="189">
        <f>ROUND(I90*H90,2)</f>
        <v>0</v>
      </c>
      <c r="BL90" s="19" t="s">
        <v>498</v>
      </c>
      <c r="BM90" s="188" t="s">
        <v>646</v>
      </c>
    </row>
    <row r="91" spans="1:65" s="2" customFormat="1" ht="16.5" customHeight="1">
      <c r="A91" s="36"/>
      <c r="B91" s="37"/>
      <c r="C91" s="176" t="s">
        <v>135</v>
      </c>
      <c r="D91" s="176" t="s">
        <v>131</v>
      </c>
      <c r="E91" s="177" t="s">
        <v>647</v>
      </c>
      <c r="F91" s="178" t="s">
        <v>648</v>
      </c>
      <c r="G91" s="179" t="s">
        <v>468</v>
      </c>
      <c r="H91" s="180">
        <v>4300</v>
      </c>
      <c r="I91" s="181"/>
      <c r="J91" s="182">
        <f>ROUND(I91*H91,2)</f>
        <v>0</v>
      </c>
      <c r="K91" s="183"/>
      <c r="L91" s="41"/>
      <c r="M91" s="243" t="s">
        <v>19</v>
      </c>
      <c r="N91" s="244" t="s">
        <v>41</v>
      </c>
      <c r="O91" s="245"/>
      <c r="P91" s="246">
        <f>O91*H91</f>
        <v>0</v>
      </c>
      <c r="Q91" s="246">
        <v>0</v>
      </c>
      <c r="R91" s="246">
        <f>Q91*H91</f>
        <v>0</v>
      </c>
      <c r="S91" s="246">
        <v>0</v>
      </c>
      <c r="T91" s="247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8" t="s">
        <v>498</v>
      </c>
      <c r="AT91" s="188" t="s">
        <v>131</v>
      </c>
      <c r="AU91" s="188" t="s">
        <v>80</v>
      </c>
      <c r="AY91" s="19" t="s">
        <v>129</v>
      </c>
      <c r="BE91" s="189">
        <f>IF(N91="základní",J91,0)</f>
        <v>0</v>
      </c>
      <c r="BF91" s="189">
        <f>IF(N91="snížená",J91,0)</f>
        <v>0</v>
      </c>
      <c r="BG91" s="189">
        <f>IF(N91="zákl. přenesená",J91,0)</f>
        <v>0</v>
      </c>
      <c r="BH91" s="189">
        <f>IF(N91="sníž. přenesená",J91,0)</f>
        <v>0</v>
      </c>
      <c r="BI91" s="189">
        <f>IF(N91="nulová",J91,0)</f>
        <v>0</v>
      </c>
      <c r="BJ91" s="19" t="s">
        <v>78</v>
      </c>
      <c r="BK91" s="189">
        <f>ROUND(I91*H91,2)</f>
        <v>0</v>
      </c>
      <c r="BL91" s="19" t="s">
        <v>498</v>
      </c>
      <c r="BM91" s="188" t="s">
        <v>649</v>
      </c>
    </row>
    <row r="92" spans="1:65" s="2" customFormat="1" ht="6.95" customHeight="1">
      <c r="A92" s="36"/>
      <c r="B92" s="49"/>
      <c r="C92" s="50"/>
      <c r="D92" s="50"/>
      <c r="E92" s="50"/>
      <c r="F92" s="50"/>
      <c r="G92" s="50"/>
      <c r="H92" s="50"/>
      <c r="I92" s="50"/>
      <c r="J92" s="50"/>
      <c r="K92" s="50"/>
      <c r="L92" s="41"/>
      <c r="M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</sheetData>
  <sheetProtection algorithmName="SHA-512" hashValue="bOd5HJBHN9fXyhlvoOrIkwuWQAszc4kK9Ppvn7voCI2tpLfruwNjT8uQmXn65HYKKJMjELZou2XmdXmEHTKwYA==" saltValue="Qr2GV4axrFM890AROiuuSuT62aGKmOkep2sPhLZW/O2wfmLix/BAg72hUAKGs4cFbxBKdPEesZgQAbFALQWwqQ==" spinCount="100000" sheet="1" objects="1" scenarios="1" formatColumns="0" formatRows="0" autoFilter="0"/>
  <autoFilter ref="C82:K91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58" zoomScale="110" zoomScaleNormal="110" workbookViewId="0"/>
  </sheetViews>
  <sheetFormatPr defaultRowHeight="15"/>
  <cols>
    <col min="1" max="1" width="8.33203125" style="248" customWidth="1"/>
    <col min="2" max="2" width="1.6640625" style="248" customWidth="1"/>
    <col min="3" max="4" width="5" style="248" customWidth="1"/>
    <col min="5" max="5" width="11.6640625" style="248" customWidth="1"/>
    <col min="6" max="6" width="9.1640625" style="248" customWidth="1"/>
    <col min="7" max="7" width="5" style="248" customWidth="1"/>
    <col min="8" max="8" width="77.83203125" style="248" customWidth="1"/>
    <col min="9" max="10" width="20" style="248" customWidth="1"/>
    <col min="11" max="11" width="1.6640625" style="248" customWidth="1"/>
  </cols>
  <sheetData>
    <row r="1" spans="2:11" s="1" customFormat="1" ht="37.5" customHeight="1"/>
    <row r="2" spans="2:11" s="1" customFormat="1" ht="7.5" customHeight="1">
      <c r="B2" s="249"/>
      <c r="C2" s="250"/>
      <c r="D2" s="250"/>
      <c r="E2" s="250"/>
      <c r="F2" s="250"/>
      <c r="G2" s="250"/>
      <c r="H2" s="250"/>
      <c r="I2" s="250"/>
      <c r="J2" s="250"/>
      <c r="K2" s="251"/>
    </row>
    <row r="3" spans="2:11" s="16" customFormat="1" ht="45" customHeight="1">
      <c r="B3" s="252"/>
      <c r="C3" s="387" t="s">
        <v>650</v>
      </c>
      <c r="D3" s="387"/>
      <c r="E3" s="387"/>
      <c r="F3" s="387"/>
      <c r="G3" s="387"/>
      <c r="H3" s="387"/>
      <c r="I3" s="387"/>
      <c r="J3" s="387"/>
      <c r="K3" s="253"/>
    </row>
    <row r="4" spans="2:11" s="1" customFormat="1" ht="25.5" customHeight="1">
      <c r="B4" s="254"/>
      <c r="C4" s="386" t="s">
        <v>651</v>
      </c>
      <c r="D4" s="386"/>
      <c r="E4" s="386"/>
      <c r="F4" s="386"/>
      <c r="G4" s="386"/>
      <c r="H4" s="386"/>
      <c r="I4" s="386"/>
      <c r="J4" s="386"/>
      <c r="K4" s="255"/>
    </row>
    <row r="5" spans="2:11" s="1" customFormat="1" ht="5.25" customHeight="1">
      <c r="B5" s="254"/>
      <c r="C5" s="256"/>
      <c r="D5" s="256"/>
      <c r="E5" s="256"/>
      <c r="F5" s="256"/>
      <c r="G5" s="256"/>
      <c r="H5" s="256"/>
      <c r="I5" s="256"/>
      <c r="J5" s="256"/>
      <c r="K5" s="255"/>
    </row>
    <row r="6" spans="2:11" s="1" customFormat="1" ht="15" customHeight="1">
      <c r="B6" s="254"/>
      <c r="C6" s="385" t="s">
        <v>652</v>
      </c>
      <c r="D6" s="385"/>
      <c r="E6" s="385"/>
      <c r="F6" s="385"/>
      <c r="G6" s="385"/>
      <c r="H6" s="385"/>
      <c r="I6" s="385"/>
      <c r="J6" s="385"/>
      <c r="K6" s="255"/>
    </row>
    <row r="7" spans="2:11" s="1" customFormat="1" ht="15" customHeight="1">
      <c r="B7" s="258"/>
      <c r="C7" s="385" t="s">
        <v>653</v>
      </c>
      <c r="D7" s="385"/>
      <c r="E7" s="385"/>
      <c r="F7" s="385"/>
      <c r="G7" s="385"/>
      <c r="H7" s="385"/>
      <c r="I7" s="385"/>
      <c r="J7" s="385"/>
      <c r="K7" s="255"/>
    </row>
    <row r="8" spans="2:11" s="1" customFormat="1" ht="12.75" customHeight="1">
      <c r="B8" s="258"/>
      <c r="C8" s="257"/>
      <c r="D8" s="257"/>
      <c r="E8" s="257"/>
      <c r="F8" s="257"/>
      <c r="G8" s="257"/>
      <c r="H8" s="257"/>
      <c r="I8" s="257"/>
      <c r="J8" s="257"/>
      <c r="K8" s="255"/>
    </row>
    <row r="9" spans="2:11" s="1" customFormat="1" ht="15" customHeight="1">
      <c r="B9" s="258"/>
      <c r="C9" s="385" t="s">
        <v>654</v>
      </c>
      <c r="D9" s="385"/>
      <c r="E9" s="385"/>
      <c r="F9" s="385"/>
      <c r="G9" s="385"/>
      <c r="H9" s="385"/>
      <c r="I9" s="385"/>
      <c r="J9" s="385"/>
      <c r="K9" s="255"/>
    </row>
    <row r="10" spans="2:11" s="1" customFormat="1" ht="15" customHeight="1">
      <c r="B10" s="258"/>
      <c r="C10" s="257"/>
      <c r="D10" s="385" t="s">
        <v>655</v>
      </c>
      <c r="E10" s="385"/>
      <c r="F10" s="385"/>
      <c r="G10" s="385"/>
      <c r="H10" s="385"/>
      <c r="I10" s="385"/>
      <c r="J10" s="385"/>
      <c r="K10" s="255"/>
    </row>
    <row r="11" spans="2:11" s="1" customFormat="1" ht="15" customHeight="1">
      <c r="B11" s="258"/>
      <c r="C11" s="259"/>
      <c r="D11" s="385" t="s">
        <v>656</v>
      </c>
      <c r="E11" s="385"/>
      <c r="F11" s="385"/>
      <c r="G11" s="385"/>
      <c r="H11" s="385"/>
      <c r="I11" s="385"/>
      <c r="J11" s="385"/>
      <c r="K11" s="255"/>
    </row>
    <row r="12" spans="2:11" s="1" customFormat="1" ht="15" customHeight="1">
      <c r="B12" s="258"/>
      <c r="C12" s="259"/>
      <c r="D12" s="257"/>
      <c r="E12" s="257"/>
      <c r="F12" s="257"/>
      <c r="G12" s="257"/>
      <c r="H12" s="257"/>
      <c r="I12" s="257"/>
      <c r="J12" s="257"/>
      <c r="K12" s="255"/>
    </row>
    <row r="13" spans="2:11" s="1" customFormat="1" ht="15" customHeight="1">
      <c r="B13" s="258"/>
      <c r="C13" s="259"/>
      <c r="D13" s="260" t="s">
        <v>657</v>
      </c>
      <c r="E13" s="257"/>
      <c r="F13" s="257"/>
      <c r="G13" s="257"/>
      <c r="H13" s="257"/>
      <c r="I13" s="257"/>
      <c r="J13" s="257"/>
      <c r="K13" s="255"/>
    </row>
    <row r="14" spans="2:11" s="1" customFormat="1" ht="12.75" customHeight="1">
      <c r="B14" s="258"/>
      <c r="C14" s="259"/>
      <c r="D14" s="259"/>
      <c r="E14" s="259"/>
      <c r="F14" s="259"/>
      <c r="G14" s="259"/>
      <c r="H14" s="259"/>
      <c r="I14" s="259"/>
      <c r="J14" s="259"/>
      <c r="K14" s="255"/>
    </row>
    <row r="15" spans="2:11" s="1" customFormat="1" ht="15" customHeight="1">
      <c r="B15" s="258"/>
      <c r="C15" s="259"/>
      <c r="D15" s="385" t="s">
        <v>658</v>
      </c>
      <c r="E15" s="385"/>
      <c r="F15" s="385"/>
      <c r="G15" s="385"/>
      <c r="H15" s="385"/>
      <c r="I15" s="385"/>
      <c r="J15" s="385"/>
      <c r="K15" s="255"/>
    </row>
    <row r="16" spans="2:11" s="1" customFormat="1" ht="15" customHeight="1">
      <c r="B16" s="258"/>
      <c r="C16" s="259"/>
      <c r="D16" s="385" t="s">
        <v>659</v>
      </c>
      <c r="E16" s="385"/>
      <c r="F16" s="385"/>
      <c r="G16" s="385"/>
      <c r="H16" s="385"/>
      <c r="I16" s="385"/>
      <c r="J16" s="385"/>
      <c r="K16" s="255"/>
    </row>
    <row r="17" spans="2:11" s="1" customFormat="1" ht="15" customHeight="1">
      <c r="B17" s="258"/>
      <c r="C17" s="259"/>
      <c r="D17" s="385" t="s">
        <v>660</v>
      </c>
      <c r="E17" s="385"/>
      <c r="F17" s="385"/>
      <c r="G17" s="385"/>
      <c r="H17" s="385"/>
      <c r="I17" s="385"/>
      <c r="J17" s="385"/>
      <c r="K17" s="255"/>
    </row>
    <row r="18" spans="2:11" s="1" customFormat="1" ht="15" customHeight="1">
      <c r="B18" s="258"/>
      <c r="C18" s="259"/>
      <c r="D18" s="259"/>
      <c r="E18" s="261" t="s">
        <v>77</v>
      </c>
      <c r="F18" s="385" t="s">
        <v>661</v>
      </c>
      <c r="G18" s="385"/>
      <c r="H18" s="385"/>
      <c r="I18" s="385"/>
      <c r="J18" s="385"/>
      <c r="K18" s="255"/>
    </row>
    <row r="19" spans="2:11" s="1" customFormat="1" ht="15" customHeight="1">
      <c r="B19" s="258"/>
      <c r="C19" s="259"/>
      <c r="D19" s="259"/>
      <c r="E19" s="261" t="s">
        <v>662</v>
      </c>
      <c r="F19" s="385" t="s">
        <v>663</v>
      </c>
      <c r="G19" s="385"/>
      <c r="H19" s="385"/>
      <c r="I19" s="385"/>
      <c r="J19" s="385"/>
      <c r="K19" s="255"/>
    </row>
    <row r="20" spans="2:11" s="1" customFormat="1" ht="15" customHeight="1">
      <c r="B20" s="258"/>
      <c r="C20" s="259"/>
      <c r="D20" s="259"/>
      <c r="E20" s="261" t="s">
        <v>664</v>
      </c>
      <c r="F20" s="385" t="s">
        <v>665</v>
      </c>
      <c r="G20" s="385"/>
      <c r="H20" s="385"/>
      <c r="I20" s="385"/>
      <c r="J20" s="385"/>
      <c r="K20" s="255"/>
    </row>
    <row r="21" spans="2:11" s="1" customFormat="1" ht="15" customHeight="1">
      <c r="B21" s="258"/>
      <c r="C21" s="259"/>
      <c r="D21" s="259"/>
      <c r="E21" s="261" t="s">
        <v>666</v>
      </c>
      <c r="F21" s="385" t="s">
        <v>667</v>
      </c>
      <c r="G21" s="385"/>
      <c r="H21" s="385"/>
      <c r="I21" s="385"/>
      <c r="J21" s="385"/>
      <c r="K21" s="255"/>
    </row>
    <row r="22" spans="2:11" s="1" customFormat="1" ht="15" customHeight="1">
      <c r="B22" s="258"/>
      <c r="C22" s="259"/>
      <c r="D22" s="259"/>
      <c r="E22" s="261" t="s">
        <v>598</v>
      </c>
      <c r="F22" s="385" t="s">
        <v>668</v>
      </c>
      <c r="G22" s="385"/>
      <c r="H22" s="385"/>
      <c r="I22" s="385"/>
      <c r="J22" s="385"/>
      <c r="K22" s="255"/>
    </row>
    <row r="23" spans="2:11" s="1" customFormat="1" ht="15" customHeight="1">
      <c r="B23" s="258"/>
      <c r="C23" s="259"/>
      <c r="D23" s="259"/>
      <c r="E23" s="261" t="s">
        <v>669</v>
      </c>
      <c r="F23" s="385" t="s">
        <v>670</v>
      </c>
      <c r="G23" s="385"/>
      <c r="H23" s="385"/>
      <c r="I23" s="385"/>
      <c r="J23" s="385"/>
      <c r="K23" s="255"/>
    </row>
    <row r="24" spans="2:11" s="1" customFormat="1" ht="12.75" customHeight="1">
      <c r="B24" s="258"/>
      <c r="C24" s="259"/>
      <c r="D24" s="259"/>
      <c r="E24" s="259"/>
      <c r="F24" s="259"/>
      <c r="G24" s="259"/>
      <c r="H24" s="259"/>
      <c r="I24" s="259"/>
      <c r="J24" s="259"/>
      <c r="K24" s="255"/>
    </row>
    <row r="25" spans="2:11" s="1" customFormat="1" ht="15" customHeight="1">
      <c r="B25" s="258"/>
      <c r="C25" s="385" t="s">
        <v>671</v>
      </c>
      <c r="D25" s="385"/>
      <c r="E25" s="385"/>
      <c r="F25" s="385"/>
      <c r="G25" s="385"/>
      <c r="H25" s="385"/>
      <c r="I25" s="385"/>
      <c r="J25" s="385"/>
      <c r="K25" s="255"/>
    </row>
    <row r="26" spans="2:11" s="1" customFormat="1" ht="15" customHeight="1">
      <c r="B26" s="258"/>
      <c r="C26" s="385" t="s">
        <v>672</v>
      </c>
      <c r="D26" s="385"/>
      <c r="E26" s="385"/>
      <c r="F26" s="385"/>
      <c r="G26" s="385"/>
      <c r="H26" s="385"/>
      <c r="I26" s="385"/>
      <c r="J26" s="385"/>
      <c r="K26" s="255"/>
    </row>
    <row r="27" spans="2:11" s="1" customFormat="1" ht="15" customHeight="1">
      <c r="B27" s="258"/>
      <c r="C27" s="257"/>
      <c r="D27" s="385" t="s">
        <v>673</v>
      </c>
      <c r="E27" s="385"/>
      <c r="F27" s="385"/>
      <c r="G27" s="385"/>
      <c r="H27" s="385"/>
      <c r="I27" s="385"/>
      <c r="J27" s="385"/>
      <c r="K27" s="255"/>
    </row>
    <row r="28" spans="2:11" s="1" customFormat="1" ht="15" customHeight="1">
      <c r="B28" s="258"/>
      <c r="C28" s="259"/>
      <c r="D28" s="385" t="s">
        <v>674</v>
      </c>
      <c r="E28" s="385"/>
      <c r="F28" s="385"/>
      <c r="G28" s="385"/>
      <c r="H28" s="385"/>
      <c r="I28" s="385"/>
      <c r="J28" s="385"/>
      <c r="K28" s="255"/>
    </row>
    <row r="29" spans="2:11" s="1" customFormat="1" ht="12.75" customHeight="1">
      <c r="B29" s="258"/>
      <c r="C29" s="259"/>
      <c r="D29" s="259"/>
      <c r="E29" s="259"/>
      <c r="F29" s="259"/>
      <c r="G29" s="259"/>
      <c r="H29" s="259"/>
      <c r="I29" s="259"/>
      <c r="J29" s="259"/>
      <c r="K29" s="255"/>
    </row>
    <row r="30" spans="2:11" s="1" customFormat="1" ht="15" customHeight="1">
      <c r="B30" s="258"/>
      <c r="C30" s="259"/>
      <c r="D30" s="385" t="s">
        <v>675</v>
      </c>
      <c r="E30" s="385"/>
      <c r="F30" s="385"/>
      <c r="G30" s="385"/>
      <c r="H30" s="385"/>
      <c r="I30" s="385"/>
      <c r="J30" s="385"/>
      <c r="K30" s="255"/>
    </row>
    <row r="31" spans="2:11" s="1" customFormat="1" ht="15" customHeight="1">
      <c r="B31" s="258"/>
      <c r="C31" s="259"/>
      <c r="D31" s="385" t="s">
        <v>676</v>
      </c>
      <c r="E31" s="385"/>
      <c r="F31" s="385"/>
      <c r="G31" s="385"/>
      <c r="H31" s="385"/>
      <c r="I31" s="385"/>
      <c r="J31" s="385"/>
      <c r="K31" s="255"/>
    </row>
    <row r="32" spans="2:11" s="1" customFormat="1" ht="12.75" customHeight="1">
      <c r="B32" s="258"/>
      <c r="C32" s="259"/>
      <c r="D32" s="259"/>
      <c r="E32" s="259"/>
      <c r="F32" s="259"/>
      <c r="G32" s="259"/>
      <c r="H32" s="259"/>
      <c r="I32" s="259"/>
      <c r="J32" s="259"/>
      <c r="K32" s="255"/>
    </row>
    <row r="33" spans="2:11" s="1" customFormat="1" ht="15" customHeight="1">
      <c r="B33" s="258"/>
      <c r="C33" s="259"/>
      <c r="D33" s="385" t="s">
        <v>677</v>
      </c>
      <c r="E33" s="385"/>
      <c r="F33" s="385"/>
      <c r="G33" s="385"/>
      <c r="H33" s="385"/>
      <c r="I33" s="385"/>
      <c r="J33" s="385"/>
      <c r="K33" s="255"/>
    </row>
    <row r="34" spans="2:11" s="1" customFormat="1" ht="15" customHeight="1">
      <c r="B34" s="258"/>
      <c r="C34" s="259"/>
      <c r="D34" s="385" t="s">
        <v>678</v>
      </c>
      <c r="E34" s="385"/>
      <c r="F34" s="385"/>
      <c r="G34" s="385"/>
      <c r="H34" s="385"/>
      <c r="I34" s="385"/>
      <c r="J34" s="385"/>
      <c r="K34" s="255"/>
    </row>
    <row r="35" spans="2:11" s="1" customFormat="1" ht="15" customHeight="1">
      <c r="B35" s="258"/>
      <c r="C35" s="259"/>
      <c r="D35" s="385" t="s">
        <v>679</v>
      </c>
      <c r="E35" s="385"/>
      <c r="F35" s="385"/>
      <c r="G35" s="385"/>
      <c r="H35" s="385"/>
      <c r="I35" s="385"/>
      <c r="J35" s="385"/>
      <c r="K35" s="255"/>
    </row>
    <row r="36" spans="2:11" s="1" customFormat="1" ht="15" customHeight="1">
      <c r="B36" s="258"/>
      <c r="C36" s="259"/>
      <c r="D36" s="257"/>
      <c r="E36" s="260" t="s">
        <v>115</v>
      </c>
      <c r="F36" s="257"/>
      <c r="G36" s="385" t="s">
        <v>680</v>
      </c>
      <c r="H36" s="385"/>
      <c r="I36" s="385"/>
      <c r="J36" s="385"/>
      <c r="K36" s="255"/>
    </row>
    <row r="37" spans="2:11" s="1" customFormat="1" ht="30.75" customHeight="1">
      <c r="B37" s="258"/>
      <c r="C37" s="259"/>
      <c r="D37" s="257"/>
      <c r="E37" s="260" t="s">
        <v>681</v>
      </c>
      <c r="F37" s="257"/>
      <c r="G37" s="385" t="s">
        <v>682</v>
      </c>
      <c r="H37" s="385"/>
      <c r="I37" s="385"/>
      <c r="J37" s="385"/>
      <c r="K37" s="255"/>
    </row>
    <row r="38" spans="2:11" s="1" customFormat="1" ht="15" customHeight="1">
      <c r="B38" s="258"/>
      <c r="C38" s="259"/>
      <c r="D38" s="257"/>
      <c r="E38" s="260" t="s">
        <v>51</v>
      </c>
      <c r="F38" s="257"/>
      <c r="G38" s="385" t="s">
        <v>683</v>
      </c>
      <c r="H38" s="385"/>
      <c r="I38" s="385"/>
      <c r="J38" s="385"/>
      <c r="K38" s="255"/>
    </row>
    <row r="39" spans="2:11" s="1" customFormat="1" ht="15" customHeight="1">
      <c r="B39" s="258"/>
      <c r="C39" s="259"/>
      <c r="D39" s="257"/>
      <c r="E39" s="260" t="s">
        <v>52</v>
      </c>
      <c r="F39" s="257"/>
      <c r="G39" s="385" t="s">
        <v>684</v>
      </c>
      <c r="H39" s="385"/>
      <c r="I39" s="385"/>
      <c r="J39" s="385"/>
      <c r="K39" s="255"/>
    </row>
    <row r="40" spans="2:11" s="1" customFormat="1" ht="15" customHeight="1">
      <c r="B40" s="258"/>
      <c r="C40" s="259"/>
      <c r="D40" s="257"/>
      <c r="E40" s="260" t="s">
        <v>116</v>
      </c>
      <c r="F40" s="257"/>
      <c r="G40" s="385" t="s">
        <v>685</v>
      </c>
      <c r="H40" s="385"/>
      <c r="I40" s="385"/>
      <c r="J40" s="385"/>
      <c r="K40" s="255"/>
    </row>
    <row r="41" spans="2:11" s="1" customFormat="1" ht="15" customHeight="1">
      <c r="B41" s="258"/>
      <c r="C41" s="259"/>
      <c r="D41" s="257"/>
      <c r="E41" s="260" t="s">
        <v>117</v>
      </c>
      <c r="F41" s="257"/>
      <c r="G41" s="385" t="s">
        <v>686</v>
      </c>
      <c r="H41" s="385"/>
      <c r="I41" s="385"/>
      <c r="J41" s="385"/>
      <c r="K41" s="255"/>
    </row>
    <row r="42" spans="2:11" s="1" customFormat="1" ht="15" customHeight="1">
      <c r="B42" s="258"/>
      <c r="C42" s="259"/>
      <c r="D42" s="257"/>
      <c r="E42" s="260" t="s">
        <v>687</v>
      </c>
      <c r="F42" s="257"/>
      <c r="G42" s="385" t="s">
        <v>688</v>
      </c>
      <c r="H42" s="385"/>
      <c r="I42" s="385"/>
      <c r="J42" s="385"/>
      <c r="K42" s="255"/>
    </row>
    <row r="43" spans="2:11" s="1" customFormat="1" ht="15" customHeight="1">
      <c r="B43" s="258"/>
      <c r="C43" s="259"/>
      <c r="D43" s="257"/>
      <c r="E43" s="260"/>
      <c r="F43" s="257"/>
      <c r="G43" s="385" t="s">
        <v>689</v>
      </c>
      <c r="H43" s="385"/>
      <c r="I43" s="385"/>
      <c r="J43" s="385"/>
      <c r="K43" s="255"/>
    </row>
    <row r="44" spans="2:11" s="1" customFormat="1" ht="15" customHeight="1">
      <c r="B44" s="258"/>
      <c r="C44" s="259"/>
      <c r="D44" s="257"/>
      <c r="E44" s="260" t="s">
        <v>690</v>
      </c>
      <c r="F44" s="257"/>
      <c r="G44" s="385" t="s">
        <v>691</v>
      </c>
      <c r="H44" s="385"/>
      <c r="I44" s="385"/>
      <c r="J44" s="385"/>
      <c r="K44" s="255"/>
    </row>
    <row r="45" spans="2:11" s="1" customFormat="1" ht="15" customHeight="1">
      <c r="B45" s="258"/>
      <c r="C45" s="259"/>
      <c r="D45" s="257"/>
      <c r="E45" s="260" t="s">
        <v>119</v>
      </c>
      <c r="F45" s="257"/>
      <c r="G45" s="385" t="s">
        <v>692</v>
      </c>
      <c r="H45" s="385"/>
      <c r="I45" s="385"/>
      <c r="J45" s="385"/>
      <c r="K45" s="255"/>
    </row>
    <row r="46" spans="2:11" s="1" customFormat="1" ht="12.75" customHeight="1">
      <c r="B46" s="258"/>
      <c r="C46" s="259"/>
      <c r="D46" s="257"/>
      <c r="E46" s="257"/>
      <c r="F46" s="257"/>
      <c r="G46" s="257"/>
      <c r="H46" s="257"/>
      <c r="I46" s="257"/>
      <c r="J46" s="257"/>
      <c r="K46" s="255"/>
    </row>
    <row r="47" spans="2:11" s="1" customFormat="1" ht="15" customHeight="1">
      <c r="B47" s="258"/>
      <c r="C47" s="259"/>
      <c r="D47" s="385" t="s">
        <v>693</v>
      </c>
      <c r="E47" s="385"/>
      <c r="F47" s="385"/>
      <c r="G47" s="385"/>
      <c r="H47" s="385"/>
      <c r="I47" s="385"/>
      <c r="J47" s="385"/>
      <c r="K47" s="255"/>
    </row>
    <row r="48" spans="2:11" s="1" customFormat="1" ht="15" customHeight="1">
      <c r="B48" s="258"/>
      <c r="C48" s="259"/>
      <c r="D48" s="259"/>
      <c r="E48" s="385" t="s">
        <v>694</v>
      </c>
      <c r="F48" s="385"/>
      <c r="G48" s="385"/>
      <c r="H48" s="385"/>
      <c r="I48" s="385"/>
      <c r="J48" s="385"/>
      <c r="K48" s="255"/>
    </row>
    <row r="49" spans="2:11" s="1" customFormat="1" ht="15" customHeight="1">
      <c r="B49" s="258"/>
      <c r="C49" s="259"/>
      <c r="D49" s="259"/>
      <c r="E49" s="385" t="s">
        <v>695</v>
      </c>
      <c r="F49" s="385"/>
      <c r="G49" s="385"/>
      <c r="H49" s="385"/>
      <c r="I49" s="385"/>
      <c r="J49" s="385"/>
      <c r="K49" s="255"/>
    </row>
    <row r="50" spans="2:11" s="1" customFormat="1" ht="15" customHeight="1">
      <c r="B50" s="258"/>
      <c r="C50" s="259"/>
      <c r="D50" s="259"/>
      <c r="E50" s="385" t="s">
        <v>696</v>
      </c>
      <c r="F50" s="385"/>
      <c r="G50" s="385"/>
      <c r="H50" s="385"/>
      <c r="I50" s="385"/>
      <c r="J50" s="385"/>
      <c r="K50" s="255"/>
    </row>
    <row r="51" spans="2:11" s="1" customFormat="1" ht="15" customHeight="1">
      <c r="B51" s="258"/>
      <c r="C51" s="259"/>
      <c r="D51" s="385" t="s">
        <v>697</v>
      </c>
      <c r="E51" s="385"/>
      <c r="F51" s="385"/>
      <c r="G51" s="385"/>
      <c r="H51" s="385"/>
      <c r="I51" s="385"/>
      <c r="J51" s="385"/>
      <c r="K51" s="255"/>
    </row>
    <row r="52" spans="2:11" s="1" customFormat="1" ht="25.5" customHeight="1">
      <c r="B52" s="254"/>
      <c r="C52" s="386" t="s">
        <v>698</v>
      </c>
      <c r="D52" s="386"/>
      <c r="E52" s="386"/>
      <c r="F52" s="386"/>
      <c r="G52" s="386"/>
      <c r="H52" s="386"/>
      <c r="I52" s="386"/>
      <c r="J52" s="386"/>
      <c r="K52" s="255"/>
    </row>
    <row r="53" spans="2:11" s="1" customFormat="1" ht="5.25" customHeight="1">
      <c r="B53" s="254"/>
      <c r="C53" s="256"/>
      <c r="D53" s="256"/>
      <c r="E53" s="256"/>
      <c r="F53" s="256"/>
      <c r="G53" s="256"/>
      <c r="H53" s="256"/>
      <c r="I53" s="256"/>
      <c r="J53" s="256"/>
      <c r="K53" s="255"/>
    </row>
    <row r="54" spans="2:11" s="1" customFormat="1" ht="15" customHeight="1">
      <c r="B54" s="254"/>
      <c r="C54" s="385" t="s">
        <v>699</v>
      </c>
      <c r="D54" s="385"/>
      <c r="E54" s="385"/>
      <c r="F54" s="385"/>
      <c r="G54" s="385"/>
      <c r="H54" s="385"/>
      <c r="I54" s="385"/>
      <c r="J54" s="385"/>
      <c r="K54" s="255"/>
    </row>
    <row r="55" spans="2:11" s="1" customFormat="1" ht="15" customHeight="1">
      <c r="B55" s="254"/>
      <c r="C55" s="385" t="s">
        <v>700</v>
      </c>
      <c r="D55" s="385"/>
      <c r="E55" s="385"/>
      <c r="F55" s="385"/>
      <c r="G55" s="385"/>
      <c r="H55" s="385"/>
      <c r="I55" s="385"/>
      <c r="J55" s="385"/>
      <c r="K55" s="255"/>
    </row>
    <row r="56" spans="2:11" s="1" customFormat="1" ht="12.75" customHeight="1">
      <c r="B56" s="254"/>
      <c r="C56" s="257"/>
      <c r="D56" s="257"/>
      <c r="E56" s="257"/>
      <c r="F56" s="257"/>
      <c r="G56" s="257"/>
      <c r="H56" s="257"/>
      <c r="I56" s="257"/>
      <c r="J56" s="257"/>
      <c r="K56" s="255"/>
    </row>
    <row r="57" spans="2:11" s="1" customFormat="1" ht="15" customHeight="1">
      <c r="B57" s="254"/>
      <c r="C57" s="385" t="s">
        <v>701</v>
      </c>
      <c r="D57" s="385"/>
      <c r="E57" s="385"/>
      <c r="F57" s="385"/>
      <c r="G57" s="385"/>
      <c r="H57" s="385"/>
      <c r="I57" s="385"/>
      <c r="J57" s="385"/>
      <c r="K57" s="255"/>
    </row>
    <row r="58" spans="2:11" s="1" customFormat="1" ht="15" customHeight="1">
      <c r="B58" s="254"/>
      <c r="C58" s="259"/>
      <c r="D58" s="385" t="s">
        <v>702</v>
      </c>
      <c r="E58" s="385"/>
      <c r="F58" s="385"/>
      <c r="G58" s="385"/>
      <c r="H58" s="385"/>
      <c r="I58" s="385"/>
      <c r="J58" s="385"/>
      <c r="K58" s="255"/>
    </row>
    <row r="59" spans="2:11" s="1" customFormat="1" ht="15" customHeight="1">
      <c r="B59" s="254"/>
      <c r="C59" s="259"/>
      <c r="D59" s="385" t="s">
        <v>703</v>
      </c>
      <c r="E59" s="385"/>
      <c r="F59" s="385"/>
      <c r="G59" s="385"/>
      <c r="H59" s="385"/>
      <c r="I59" s="385"/>
      <c r="J59" s="385"/>
      <c r="K59" s="255"/>
    </row>
    <row r="60" spans="2:11" s="1" customFormat="1" ht="15" customHeight="1">
      <c r="B60" s="254"/>
      <c r="C60" s="259"/>
      <c r="D60" s="385" t="s">
        <v>704</v>
      </c>
      <c r="E60" s="385"/>
      <c r="F60" s="385"/>
      <c r="G60" s="385"/>
      <c r="H60" s="385"/>
      <c r="I60" s="385"/>
      <c r="J60" s="385"/>
      <c r="K60" s="255"/>
    </row>
    <row r="61" spans="2:11" s="1" customFormat="1" ht="15" customHeight="1">
      <c r="B61" s="254"/>
      <c r="C61" s="259"/>
      <c r="D61" s="385" t="s">
        <v>705</v>
      </c>
      <c r="E61" s="385"/>
      <c r="F61" s="385"/>
      <c r="G61" s="385"/>
      <c r="H61" s="385"/>
      <c r="I61" s="385"/>
      <c r="J61" s="385"/>
      <c r="K61" s="255"/>
    </row>
    <row r="62" spans="2:11" s="1" customFormat="1" ht="15" customHeight="1">
      <c r="B62" s="254"/>
      <c r="C62" s="259"/>
      <c r="D62" s="388" t="s">
        <v>706</v>
      </c>
      <c r="E62" s="388"/>
      <c r="F62" s="388"/>
      <c r="G62" s="388"/>
      <c r="H62" s="388"/>
      <c r="I62" s="388"/>
      <c r="J62" s="388"/>
      <c r="K62" s="255"/>
    </row>
    <row r="63" spans="2:11" s="1" customFormat="1" ht="15" customHeight="1">
      <c r="B63" s="254"/>
      <c r="C63" s="259"/>
      <c r="D63" s="385" t="s">
        <v>707</v>
      </c>
      <c r="E63" s="385"/>
      <c r="F63" s="385"/>
      <c r="G63" s="385"/>
      <c r="H63" s="385"/>
      <c r="I63" s="385"/>
      <c r="J63" s="385"/>
      <c r="K63" s="255"/>
    </row>
    <row r="64" spans="2:11" s="1" customFormat="1" ht="12.75" customHeight="1">
      <c r="B64" s="254"/>
      <c r="C64" s="259"/>
      <c r="D64" s="259"/>
      <c r="E64" s="262"/>
      <c r="F64" s="259"/>
      <c r="G64" s="259"/>
      <c r="H64" s="259"/>
      <c r="I64" s="259"/>
      <c r="J64" s="259"/>
      <c r="K64" s="255"/>
    </row>
    <row r="65" spans="2:11" s="1" customFormat="1" ht="15" customHeight="1">
      <c r="B65" s="254"/>
      <c r="C65" s="259"/>
      <c r="D65" s="385" t="s">
        <v>708</v>
      </c>
      <c r="E65" s="385"/>
      <c r="F65" s="385"/>
      <c r="G65" s="385"/>
      <c r="H65" s="385"/>
      <c r="I65" s="385"/>
      <c r="J65" s="385"/>
      <c r="K65" s="255"/>
    </row>
    <row r="66" spans="2:11" s="1" customFormat="1" ht="15" customHeight="1">
      <c r="B66" s="254"/>
      <c r="C66" s="259"/>
      <c r="D66" s="388" t="s">
        <v>709</v>
      </c>
      <c r="E66" s="388"/>
      <c r="F66" s="388"/>
      <c r="G66" s="388"/>
      <c r="H66" s="388"/>
      <c r="I66" s="388"/>
      <c r="J66" s="388"/>
      <c r="K66" s="255"/>
    </row>
    <row r="67" spans="2:11" s="1" customFormat="1" ht="15" customHeight="1">
      <c r="B67" s="254"/>
      <c r="C67" s="259"/>
      <c r="D67" s="385" t="s">
        <v>710</v>
      </c>
      <c r="E67" s="385"/>
      <c r="F67" s="385"/>
      <c r="G67" s="385"/>
      <c r="H67" s="385"/>
      <c r="I67" s="385"/>
      <c r="J67" s="385"/>
      <c r="K67" s="255"/>
    </row>
    <row r="68" spans="2:11" s="1" customFormat="1" ht="15" customHeight="1">
      <c r="B68" s="254"/>
      <c r="C68" s="259"/>
      <c r="D68" s="385" t="s">
        <v>711</v>
      </c>
      <c r="E68" s="385"/>
      <c r="F68" s="385"/>
      <c r="G68" s="385"/>
      <c r="H68" s="385"/>
      <c r="I68" s="385"/>
      <c r="J68" s="385"/>
      <c r="K68" s="255"/>
    </row>
    <row r="69" spans="2:11" s="1" customFormat="1" ht="15" customHeight="1">
      <c r="B69" s="254"/>
      <c r="C69" s="259"/>
      <c r="D69" s="385" t="s">
        <v>712</v>
      </c>
      <c r="E69" s="385"/>
      <c r="F69" s="385"/>
      <c r="G69" s="385"/>
      <c r="H69" s="385"/>
      <c r="I69" s="385"/>
      <c r="J69" s="385"/>
      <c r="K69" s="255"/>
    </row>
    <row r="70" spans="2:11" s="1" customFormat="1" ht="15" customHeight="1">
      <c r="B70" s="254"/>
      <c r="C70" s="259"/>
      <c r="D70" s="385" t="s">
        <v>713</v>
      </c>
      <c r="E70" s="385"/>
      <c r="F70" s="385"/>
      <c r="G70" s="385"/>
      <c r="H70" s="385"/>
      <c r="I70" s="385"/>
      <c r="J70" s="385"/>
      <c r="K70" s="255"/>
    </row>
    <row r="71" spans="2:11" s="1" customFormat="1" ht="12.75" customHeight="1">
      <c r="B71" s="263"/>
      <c r="C71" s="264"/>
      <c r="D71" s="264"/>
      <c r="E71" s="264"/>
      <c r="F71" s="264"/>
      <c r="G71" s="264"/>
      <c r="H71" s="264"/>
      <c r="I71" s="264"/>
      <c r="J71" s="264"/>
      <c r="K71" s="265"/>
    </row>
    <row r="72" spans="2:11" s="1" customFormat="1" ht="18.75" customHeight="1">
      <c r="B72" s="266"/>
      <c r="C72" s="266"/>
      <c r="D72" s="266"/>
      <c r="E72" s="266"/>
      <c r="F72" s="266"/>
      <c r="G72" s="266"/>
      <c r="H72" s="266"/>
      <c r="I72" s="266"/>
      <c r="J72" s="266"/>
      <c r="K72" s="267"/>
    </row>
    <row r="73" spans="2:11" s="1" customFormat="1" ht="18.75" customHeight="1">
      <c r="B73" s="267"/>
      <c r="C73" s="267"/>
      <c r="D73" s="267"/>
      <c r="E73" s="267"/>
      <c r="F73" s="267"/>
      <c r="G73" s="267"/>
      <c r="H73" s="267"/>
      <c r="I73" s="267"/>
      <c r="J73" s="267"/>
      <c r="K73" s="267"/>
    </row>
    <row r="74" spans="2:11" s="1" customFormat="1" ht="7.5" customHeight="1">
      <c r="B74" s="268"/>
      <c r="C74" s="269"/>
      <c r="D74" s="269"/>
      <c r="E74" s="269"/>
      <c r="F74" s="269"/>
      <c r="G74" s="269"/>
      <c r="H74" s="269"/>
      <c r="I74" s="269"/>
      <c r="J74" s="269"/>
      <c r="K74" s="270"/>
    </row>
    <row r="75" spans="2:11" s="1" customFormat="1" ht="45" customHeight="1">
      <c r="B75" s="271"/>
      <c r="C75" s="389" t="s">
        <v>714</v>
      </c>
      <c r="D75" s="389"/>
      <c r="E75" s="389"/>
      <c r="F75" s="389"/>
      <c r="G75" s="389"/>
      <c r="H75" s="389"/>
      <c r="I75" s="389"/>
      <c r="J75" s="389"/>
      <c r="K75" s="272"/>
    </row>
    <row r="76" spans="2:11" s="1" customFormat="1" ht="17.25" customHeight="1">
      <c r="B76" s="271"/>
      <c r="C76" s="273" t="s">
        <v>715</v>
      </c>
      <c r="D76" s="273"/>
      <c r="E76" s="273"/>
      <c r="F76" s="273" t="s">
        <v>716</v>
      </c>
      <c r="G76" s="274"/>
      <c r="H76" s="273" t="s">
        <v>52</v>
      </c>
      <c r="I76" s="273" t="s">
        <v>55</v>
      </c>
      <c r="J76" s="273" t="s">
        <v>717</v>
      </c>
      <c r="K76" s="272"/>
    </row>
    <row r="77" spans="2:11" s="1" customFormat="1" ht="17.25" customHeight="1">
      <c r="B77" s="271"/>
      <c r="C77" s="275" t="s">
        <v>718</v>
      </c>
      <c r="D77" s="275"/>
      <c r="E77" s="275"/>
      <c r="F77" s="276" t="s">
        <v>719</v>
      </c>
      <c r="G77" s="277"/>
      <c r="H77" s="275"/>
      <c r="I77" s="275"/>
      <c r="J77" s="275" t="s">
        <v>720</v>
      </c>
      <c r="K77" s="272"/>
    </row>
    <row r="78" spans="2:11" s="1" customFormat="1" ht="5.25" customHeight="1">
      <c r="B78" s="271"/>
      <c r="C78" s="278"/>
      <c r="D78" s="278"/>
      <c r="E78" s="278"/>
      <c r="F78" s="278"/>
      <c r="G78" s="279"/>
      <c r="H78" s="278"/>
      <c r="I78" s="278"/>
      <c r="J78" s="278"/>
      <c r="K78" s="272"/>
    </row>
    <row r="79" spans="2:11" s="1" customFormat="1" ht="15" customHeight="1">
      <c r="B79" s="271"/>
      <c r="C79" s="260" t="s">
        <v>51</v>
      </c>
      <c r="D79" s="280"/>
      <c r="E79" s="280"/>
      <c r="F79" s="281" t="s">
        <v>721</v>
      </c>
      <c r="G79" s="282"/>
      <c r="H79" s="260" t="s">
        <v>722</v>
      </c>
      <c r="I79" s="260" t="s">
        <v>723</v>
      </c>
      <c r="J79" s="260">
        <v>20</v>
      </c>
      <c r="K79" s="272"/>
    </row>
    <row r="80" spans="2:11" s="1" customFormat="1" ht="15" customHeight="1">
      <c r="B80" s="271"/>
      <c r="C80" s="260" t="s">
        <v>724</v>
      </c>
      <c r="D80" s="260"/>
      <c r="E80" s="260"/>
      <c r="F80" s="281" t="s">
        <v>721</v>
      </c>
      <c r="G80" s="282"/>
      <c r="H80" s="260" t="s">
        <v>725</v>
      </c>
      <c r="I80" s="260" t="s">
        <v>723</v>
      </c>
      <c r="J80" s="260">
        <v>120</v>
      </c>
      <c r="K80" s="272"/>
    </row>
    <row r="81" spans="2:11" s="1" customFormat="1" ht="15" customHeight="1">
      <c r="B81" s="283"/>
      <c r="C81" s="260" t="s">
        <v>726</v>
      </c>
      <c r="D81" s="260"/>
      <c r="E81" s="260"/>
      <c r="F81" s="281" t="s">
        <v>727</v>
      </c>
      <c r="G81" s="282"/>
      <c r="H81" s="260" t="s">
        <v>728</v>
      </c>
      <c r="I81" s="260" t="s">
        <v>723</v>
      </c>
      <c r="J81" s="260">
        <v>50</v>
      </c>
      <c r="K81" s="272"/>
    </row>
    <row r="82" spans="2:11" s="1" customFormat="1" ht="15" customHeight="1">
      <c r="B82" s="283"/>
      <c r="C82" s="260" t="s">
        <v>729</v>
      </c>
      <c r="D82" s="260"/>
      <c r="E82" s="260"/>
      <c r="F82" s="281" t="s">
        <v>721</v>
      </c>
      <c r="G82" s="282"/>
      <c r="H82" s="260" t="s">
        <v>730</v>
      </c>
      <c r="I82" s="260" t="s">
        <v>731</v>
      </c>
      <c r="J82" s="260"/>
      <c r="K82" s="272"/>
    </row>
    <row r="83" spans="2:11" s="1" customFormat="1" ht="15" customHeight="1">
      <c r="B83" s="283"/>
      <c r="C83" s="284" t="s">
        <v>732</v>
      </c>
      <c r="D83" s="284"/>
      <c r="E83" s="284"/>
      <c r="F83" s="285" t="s">
        <v>727</v>
      </c>
      <c r="G83" s="284"/>
      <c r="H83" s="284" t="s">
        <v>733</v>
      </c>
      <c r="I83" s="284" t="s">
        <v>723</v>
      </c>
      <c r="J83" s="284">
        <v>15</v>
      </c>
      <c r="K83" s="272"/>
    </row>
    <row r="84" spans="2:11" s="1" customFormat="1" ht="15" customHeight="1">
      <c r="B84" s="283"/>
      <c r="C84" s="284" t="s">
        <v>734</v>
      </c>
      <c r="D84" s="284"/>
      <c r="E84" s="284"/>
      <c r="F84" s="285" t="s">
        <v>727</v>
      </c>
      <c r="G84" s="284"/>
      <c r="H84" s="284" t="s">
        <v>735</v>
      </c>
      <c r="I84" s="284" t="s">
        <v>723</v>
      </c>
      <c r="J84" s="284">
        <v>15</v>
      </c>
      <c r="K84" s="272"/>
    </row>
    <row r="85" spans="2:11" s="1" customFormat="1" ht="15" customHeight="1">
      <c r="B85" s="283"/>
      <c r="C85" s="284" t="s">
        <v>736</v>
      </c>
      <c r="D85" s="284"/>
      <c r="E85" s="284"/>
      <c r="F85" s="285" t="s">
        <v>727</v>
      </c>
      <c r="G85" s="284"/>
      <c r="H85" s="284" t="s">
        <v>737</v>
      </c>
      <c r="I85" s="284" t="s">
        <v>723</v>
      </c>
      <c r="J85" s="284">
        <v>20</v>
      </c>
      <c r="K85" s="272"/>
    </row>
    <row r="86" spans="2:11" s="1" customFormat="1" ht="15" customHeight="1">
      <c r="B86" s="283"/>
      <c r="C86" s="284" t="s">
        <v>738</v>
      </c>
      <c r="D86" s="284"/>
      <c r="E86" s="284"/>
      <c r="F86" s="285" t="s">
        <v>727</v>
      </c>
      <c r="G86" s="284"/>
      <c r="H86" s="284" t="s">
        <v>739</v>
      </c>
      <c r="I86" s="284" t="s">
        <v>723</v>
      </c>
      <c r="J86" s="284">
        <v>20</v>
      </c>
      <c r="K86" s="272"/>
    </row>
    <row r="87" spans="2:11" s="1" customFormat="1" ht="15" customHeight="1">
      <c r="B87" s="283"/>
      <c r="C87" s="260" t="s">
        <v>740</v>
      </c>
      <c r="D87" s="260"/>
      <c r="E87" s="260"/>
      <c r="F87" s="281" t="s">
        <v>727</v>
      </c>
      <c r="G87" s="282"/>
      <c r="H87" s="260" t="s">
        <v>741</v>
      </c>
      <c r="I87" s="260" t="s">
        <v>723</v>
      </c>
      <c r="J87" s="260">
        <v>50</v>
      </c>
      <c r="K87" s="272"/>
    </row>
    <row r="88" spans="2:11" s="1" customFormat="1" ht="15" customHeight="1">
      <c r="B88" s="283"/>
      <c r="C88" s="260" t="s">
        <v>742</v>
      </c>
      <c r="D88" s="260"/>
      <c r="E88" s="260"/>
      <c r="F88" s="281" t="s">
        <v>727</v>
      </c>
      <c r="G88" s="282"/>
      <c r="H88" s="260" t="s">
        <v>743</v>
      </c>
      <c r="I88" s="260" t="s">
        <v>723</v>
      </c>
      <c r="J88" s="260">
        <v>20</v>
      </c>
      <c r="K88" s="272"/>
    </row>
    <row r="89" spans="2:11" s="1" customFormat="1" ht="15" customHeight="1">
      <c r="B89" s="283"/>
      <c r="C89" s="260" t="s">
        <v>744</v>
      </c>
      <c r="D89" s="260"/>
      <c r="E89" s="260"/>
      <c r="F89" s="281" t="s">
        <v>727</v>
      </c>
      <c r="G89" s="282"/>
      <c r="H89" s="260" t="s">
        <v>745</v>
      </c>
      <c r="I89" s="260" t="s">
        <v>723</v>
      </c>
      <c r="J89" s="260">
        <v>20</v>
      </c>
      <c r="K89" s="272"/>
    </row>
    <row r="90" spans="2:11" s="1" customFormat="1" ht="15" customHeight="1">
      <c r="B90" s="283"/>
      <c r="C90" s="260" t="s">
        <v>746</v>
      </c>
      <c r="D90" s="260"/>
      <c r="E90" s="260"/>
      <c r="F90" s="281" t="s">
        <v>727</v>
      </c>
      <c r="G90" s="282"/>
      <c r="H90" s="260" t="s">
        <v>747</v>
      </c>
      <c r="I90" s="260" t="s">
        <v>723</v>
      </c>
      <c r="J90" s="260">
        <v>50</v>
      </c>
      <c r="K90" s="272"/>
    </row>
    <row r="91" spans="2:11" s="1" customFormat="1" ht="15" customHeight="1">
      <c r="B91" s="283"/>
      <c r="C91" s="260" t="s">
        <v>748</v>
      </c>
      <c r="D91" s="260"/>
      <c r="E91" s="260"/>
      <c r="F91" s="281" t="s">
        <v>727</v>
      </c>
      <c r="G91" s="282"/>
      <c r="H91" s="260" t="s">
        <v>748</v>
      </c>
      <c r="I91" s="260" t="s">
        <v>723</v>
      </c>
      <c r="J91" s="260">
        <v>50</v>
      </c>
      <c r="K91" s="272"/>
    </row>
    <row r="92" spans="2:11" s="1" customFormat="1" ht="15" customHeight="1">
      <c r="B92" s="283"/>
      <c r="C92" s="260" t="s">
        <v>749</v>
      </c>
      <c r="D92" s="260"/>
      <c r="E92" s="260"/>
      <c r="F92" s="281" t="s">
        <v>727</v>
      </c>
      <c r="G92" s="282"/>
      <c r="H92" s="260" t="s">
        <v>750</v>
      </c>
      <c r="I92" s="260" t="s">
        <v>723</v>
      </c>
      <c r="J92" s="260">
        <v>255</v>
      </c>
      <c r="K92" s="272"/>
    </row>
    <row r="93" spans="2:11" s="1" customFormat="1" ht="15" customHeight="1">
      <c r="B93" s="283"/>
      <c r="C93" s="260" t="s">
        <v>751</v>
      </c>
      <c r="D93" s="260"/>
      <c r="E93" s="260"/>
      <c r="F93" s="281" t="s">
        <v>721</v>
      </c>
      <c r="G93" s="282"/>
      <c r="H93" s="260" t="s">
        <v>752</v>
      </c>
      <c r="I93" s="260" t="s">
        <v>753</v>
      </c>
      <c r="J93" s="260"/>
      <c r="K93" s="272"/>
    </row>
    <row r="94" spans="2:11" s="1" customFormat="1" ht="15" customHeight="1">
      <c r="B94" s="283"/>
      <c r="C94" s="260" t="s">
        <v>754</v>
      </c>
      <c r="D94" s="260"/>
      <c r="E94" s="260"/>
      <c r="F94" s="281" t="s">
        <v>721</v>
      </c>
      <c r="G94" s="282"/>
      <c r="H94" s="260" t="s">
        <v>755</v>
      </c>
      <c r="I94" s="260" t="s">
        <v>756</v>
      </c>
      <c r="J94" s="260"/>
      <c r="K94" s="272"/>
    </row>
    <row r="95" spans="2:11" s="1" customFormat="1" ht="15" customHeight="1">
      <c r="B95" s="283"/>
      <c r="C95" s="260" t="s">
        <v>757</v>
      </c>
      <c r="D95" s="260"/>
      <c r="E95" s="260"/>
      <c r="F95" s="281" t="s">
        <v>721</v>
      </c>
      <c r="G95" s="282"/>
      <c r="H95" s="260" t="s">
        <v>757</v>
      </c>
      <c r="I95" s="260" t="s">
        <v>756</v>
      </c>
      <c r="J95" s="260"/>
      <c r="K95" s="272"/>
    </row>
    <row r="96" spans="2:11" s="1" customFormat="1" ht="15" customHeight="1">
      <c r="B96" s="283"/>
      <c r="C96" s="260" t="s">
        <v>36</v>
      </c>
      <c r="D96" s="260"/>
      <c r="E96" s="260"/>
      <c r="F96" s="281" t="s">
        <v>721</v>
      </c>
      <c r="G96" s="282"/>
      <c r="H96" s="260" t="s">
        <v>758</v>
      </c>
      <c r="I96" s="260" t="s">
        <v>756</v>
      </c>
      <c r="J96" s="260"/>
      <c r="K96" s="272"/>
    </row>
    <row r="97" spans="2:11" s="1" customFormat="1" ht="15" customHeight="1">
      <c r="B97" s="283"/>
      <c r="C97" s="260" t="s">
        <v>46</v>
      </c>
      <c r="D97" s="260"/>
      <c r="E97" s="260"/>
      <c r="F97" s="281" t="s">
        <v>721</v>
      </c>
      <c r="G97" s="282"/>
      <c r="H97" s="260" t="s">
        <v>759</v>
      </c>
      <c r="I97" s="260" t="s">
        <v>756</v>
      </c>
      <c r="J97" s="260"/>
      <c r="K97" s="272"/>
    </row>
    <row r="98" spans="2:11" s="1" customFormat="1" ht="15" customHeight="1">
      <c r="B98" s="286"/>
      <c r="C98" s="287"/>
      <c r="D98" s="287"/>
      <c r="E98" s="287"/>
      <c r="F98" s="287"/>
      <c r="G98" s="287"/>
      <c r="H98" s="287"/>
      <c r="I98" s="287"/>
      <c r="J98" s="287"/>
      <c r="K98" s="288"/>
    </row>
    <row r="99" spans="2:11" s="1" customFormat="1" ht="18.75" customHeight="1">
      <c r="B99" s="289"/>
      <c r="C99" s="290"/>
      <c r="D99" s="290"/>
      <c r="E99" s="290"/>
      <c r="F99" s="290"/>
      <c r="G99" s="290"/>
      <c r="H99" s="290"/>
      <c r="I99" s="290"/>
      <c r="J99" s="290"/>
      <c r="K99" s="289"/>
    </row>
    <row r="100" spans="2:11" s="1" customFormat="1" ht="18.75" customHeight="1">
      <c r="B100" s="267"/>
      <c r="C100" s="267"/>
      <c r="D100" s="267"/>
      <c r="E100" s="267"/>
      <c r="F100" s="267"/>
      <c r="G100" s="267"/>
      <c r="H100" s="267"/>
      <c r="I100" s="267"/>
      <c r="J100" s="267"/>
      <c r="K100" s="267"/>
    </row>
    <row r="101" spans="2:11" s="1" customFormat="1" ht="7.5" customHeight="1">
      <c r="B101" s="268"/>
      <c r="C101" s="269"/>
      <c r="D101" s="269"/>
      <c r="E101" s="269"/>
      <c r="F101" s="269"/>
      <c r="G101" s="269"/>
      <c r="H101" s="269"/>
      <c r="I101" s="269"/>
      <c r="J101" s="269"/>
      <c r="K101" s="270"/>
    </row>
    <row r="102" spans="2:11" s="1" customFormat="1" ht="45" customHeight="1">
      <c r="B102" s="271"/>
      <c r="C102" s="389" t="s">
        <v>760</v>
      </c>
      <c r="D102" s="389"/>
      <c r="E102" s="389"/>
      <c r="F102" s="389"/>
      <c r="G102" s="389"/>
      <c r="H102" s="389"/>
      <c r="I102" s="389"/>
      <c r="J102" s="389"/>
      <c r="K102" s="272"/>
    </row>
    <row r="103" spans="2:11" s="1" customFormat="1" ht="17.25" customHeight="1">
      <c r="B103" s="271"/>
      <c r="C103" s="273" t="s">
        <v>715</v>
      </c>
      <c r="D103" s="273"/>
      <c r="E103" s="273"/>
      <c r="F103" s="273" t="s">
        <v>716</v>
      </c>
      <c r="G103" s="274"/>
      <c r="H103" s="273" t="s">
        <v>52</v>
      </c>
      <c r="I103" s="273" t="s">
        <v>55</v>
      </c>
      <c r="J103" s="273" t="s">
        <v>717</v>
      </c>
      <c r="K103" s="272"/>
    </row>
    <row r="104" spans="2:11" s="1" customFormat="1" ht="17.25" customHeight="1">
      <c r="B104" s="271"/>
      <c r="C104" s="275" t="s">
        <v>718</v>
      </c>
      <c r="D104" s="275"/>
      <c r="E104" s="275"/>
      <c r="F104" s="276" t="s">
        <v>719</v>
      </c>
      <c r="G104" s="277"/>
      <c r="H104" s="275"/>
      <c r="I104" s="275"/>
      <c r="J104" s="275" t="s">
        <v>720</v>
      </c>
      <c r="K104" s="272"/>
    </row>
    <row r="105" spans="2:11" s="1" customFormat="1" ht="5.25" customHeight="1">
      <c r="B105" s="271"/>
      <c r="C105" s="273"/>
      <c r="D105" s="273"/>
      <c r="E105" s="273"/>
      <c r="F105" s="273"/>
      <c r="G105" s="291"/>
      <c r="H105" s="273"/>
      <c r="I105" s="273"/>
      <c r="J105" s="273"/>
      <c r="K105" s="272"/>
    </row>
    <row r="106" spans="2:11" s="1" customFormat="1" ht="15" customHeight="1">
      <c r="B106" s="271"/>
      <c r="C106" s="260" t="s">
        <v>51</v>
      </c>
      <c r="D106" s="280"/>
      <c r="E106" s="280"/>
      <c r="F106" s="281" t="s">
        <v>721</v>
      </c>
      <c r="G106" s="260"/>
      <c r="H106" s="260" t="s">
        <v>761</v>
      </c>
      <c r="I106" s="260" t="s">
        <v>723</v>
      </c>
      <c r="J106" s="260">
        <v>20</v>
      </c>
      <c r="K106" s="272"/>
    </row>
    <row r="107" spans="2:11" s="1" customFormat="1" ht="15" customHeight="1">
      <c r="B107" s="271"/>
      <c r="C107" s="260" t="s">
        <v>724</v>
      </c>
      <c r="D107" s="260"/>
      <c r="E107" s="260"/>
      <c r="F107" s="281" t="s">
        <v>721</v>
      </c>
      <c r="G107" s="260"/>
      <c r="H107" s="260" t="s">
        <v>761</v>
      </c>
      <c r="I107" s="260" t="s">
        <v>723</v>
      </c>
      <c r="J107" s="260">
        <v>120</v>
      </c>
      <c r="K107" s="272"/>
    </row>
    <row r="108" spans="2:11" s="1" customFormat="1" ht="15" customHeight="1">
      <c r="B108" s="283"/>
      <c r="C108" s="260" t="s">
        <v>726</v>
      </c>
      <c r="D108" s="260"/>
      <c r="E108" s="260"/>
      <c r="F108" s="281" t="s">
        <v>727</v>
      </c>
      <c r="G108" s="260"/>
      <c r="H108" s="260" t="s">
        <v>761</v>
      </c>
      <c r="I108" s="260" t="s">
        <v>723</v>
      </c>
      <c r="J108" s="260">
        <v>50</v>
      </c>
      <c r="K108" s="272"/>
    </row>
    <row r="109" spans="2:11" s="1" customFormat="1" ht="15" customHeight="1">
      <c r="B109" s="283"/>
      <c r="C109" s="260" t="s">
        <v>729</v>
      </c>
      <c r="D109" s="260"/>
      <c r="E109" s="260"/>
      <c r="F109" s="281" t="s">
        <v>721</v>
      </c>
      <c r="G109" s="260"/>
      <c r="H109" s="260" t="s">
        <v>761</v>
      </c>
      <c r="I109" s="260" t="s">
        <v>731</v>
      </c>
      <c r="J109" s="260"/>
      <c r="K109" s="272"/>
    </row>
    <row r="110" spans="2:11" s="1" customFormat="1" ht="15" customHeight="1">
      <c r="B110" s="283"/>
      <c r="C110" s="260" t="s">
        <v>740</v>
      </c>
      <c r="D110" s="260"/>
      <c r="E110" s="260"/>
      <c r="F110" s="281" t="s">
        <v>727</v>
      </c>
      <c r="G110" s="260"/>
      <c r="H110" s="260" t="s">
        <v>761</v>
      </c>
      <c r="I110" s="260" t="s">
        <v>723</v>
      </c>
      <c r="J110" s="260">
        <v>50</v>
      </c>
      <c r="K110" s="272"/>
    </row>
    <row r="111" spans="2:11" s="1" customFormat="1" ht="15" customHeight="1">
      <c r="B111" s="283"/>
      <c r="C111" s="260" t="s">
        <v>748</v>
      </c>
      <c r="D111" s="260"/>
      <c r="E111" s="260"/>
      <c r="F111" s="281" t="s">
        <v>727</v>
      </c>
      <c r="G111" s="260"/>
      <c r="H111" s="260" t="s">
        <v>761</v>
      </c>
      <c r="I111" s="260" t="s">
        <v>723</v>
      </c>
      <c r="J111" s="260">
        <v>50</v>
      </c>
      <c r="K111" s="272"/>
    </row>
    <row r="112" spans="2:11" s="1" customFormat="1" ht="15" customHeight="1">
      <c r="B112" s="283"/>
      <c r="C112" s="260" t="s">
        <v>746</v>
      </c>
      <c r="D112" s="260"/>
      <c r="E112" s="260"/>
      <c r="F112" s="281" t="s">
        <v>727</v>
      </c>
      <c r="G112" s="260"/>
      <c r="H112" s="260" t="s">
        <v>761</v>
      </c>
      <c r="I112" s="260" t="s">
        <v>723</v>
      </c>
      <c r="J112" s="260">
        <v>50</v>
      </c>
      <c r="K112" s="272"/>
    </row>
    <row r="113" spans="2:11" s="1" customFormat="1" ht="15" customHeight="1">
      <c r="B113" s="283"/>
      <c r="C113" s="260" t="s">
        <v>51</v>
      </c>
      <c r="D113" s="260"/>
      <c r="E113" s="260"/>
      <c r="F113" s="281" t="s">
        <v>721</v>
      </c>
      <c r="G113" s="260"/>
      <c r="H113" s="260" t="s">
        <v>762</v>
      </c>
      <c r="I113" s="260" t="s">
        <v>723</v>
      </c>
      <c r="J113" s="260">
        <v>20</v>
      </c>
      <c r="K113" s="272"/>
    </row>
    <row r="114" spans="2:11" s="1" customFormat="1" ht="15" customHeight="1">
      <c r="B114" s="283"/>
      <c r="C114" s="260" t="s">
        <v>763</v>
      </c>
      <c r="D114" s="260"/>
      <c r="E114" s="260"/>
      <c r="F114" s="281" t="s">
        <v>721</v>
      </c>
      <c r="G114" s="260"/>
      <c r="H114" s="260" t="s">
        <v>764</v>
      </c>
      <c r="I114" s="260" t="s">
        <v>723</v>
      </c>
      <c r="J114" s="260">
        <v>120</v>
      </c>
      <c r="K114" s="272"/>
    </row>
    <row r="115" spans="2:11" s="1" customFormat="1" ht="15" customHeight="1">
      <c r="B115" s="283"/>
      <c r="C115" s="260" t="s">
        <v>36</v>
      </c>
      <c r="D115" s="260"/>
      <c r="E115" s="260"/>
      <c r="F115" s="281" t="s">
        <v>721</v>
      </c>
      <c r="G115" s="260"/>
      <c r="H115" s="260" t="s">
        <v>765</v>
      </c>
      <c r="I115" s="260" t="s">
        <v>756</v>
      </c>
      <c r="J115" s="260"/>
      <c r="K115" s="272"/>
    </row>
    <row r="116" spans="2:11" s="1" customFormat="1" ht="15" customHeight="1">
      <c r="B116" s="283"/>
      <c r="C116" s="260" t="s">
        <v>46</v>
      </c>
      <c r="D116" s="260"/>
      <c r="E116" s="260"/>
      <c r="F116" s="281" t="s">
        <v>721</v>
      </c>
      <c r="G116" s="260"/>
      <c r="H116" s="260" t="s">
        <v>766</v>
      </c>
      <c r="I116" s="260" t="s">
        <v>756</v>
      </c>
      <c r="J116" s="260"/>
      <c r="K116" s="272"/>
    </row>
    <row r="117" spans="2:11" s="1" customFormat="1" ht="15" customHeight="1">
      <c r="B117" s="283"/>
      <c r="C117" s="260" t="s">
        <v>55</v>
      </c>
      <c r="D117" s="260"/>
      <c r="E117" s="260"/>
      <c r="F117" s="281" t="s">
        <v>721</v>
      </c>
      <c r="G117" s="260"/>
      <c r="H117" s="260" t="s">
        <v>767</v>
      </c>
      <c r="I117" s="260" t="s">
        <v>768</v>
      </c>
      <c r="J117" s="260"/>
      <c r="K117" s="272"/>
    </row>
    <row r="118" spans="2:11" s="1" customFormat="1" ht="15" customHeight="1">
      <c r="B118" s="286"/>
      <c r="C118" s="292"/>
      <c r="D118" s="292"/>
      <c r="E118" s="292"/>
      <c r="F118" s="292"/>
      <c r="G118" s="292"/>
      <c r="H118" s="292"/>
      <c r="I118" s="292"/>
      <c r="J118" s="292"/>
      <c r="K118" s="288"/>
    </row>
    <row r="119" spans="2:11" s="1" customFormat="1" ht="18.75" customHeight="1">
      <c r="B119" s="293"/>
      <c r="C119" s="294"/>
      <c r="D119" s="294"/>
      <c r="E119" s="294"/>
      <c r="F119" s="295"/>
      <c r="G119" s="294"/>
      <c r="H119" s="294"/>
      <c r="I119" s="294"/>
      <c r="J119" s="294"/>
      <c r="K119" s="293"/>
    </row>
    <row r="120" spans="2:11" s="1" customFormat="1" ht="18.75" customHeight="1">
      <c r="B120" s="267"/>
      <c r="C120" s="267"/>
      <c r="D120" s="267"/>
      <c r="E120" s="267"/>
      <c r="F120" s="267"/>
      <c r="G120" s="267"/>
      <c r="H120" s="267"/>
      <c r="I120" s="267"/>
      <c r="J120" s="267"/>
      <c r="K120" s="267"/>
    </row>
    <row r="121" spans="2:11" s="1" customFormat="1" ht="7.5" customHeight="1">
      <c r="B121" s="296"/>
      <c r="C121" s="297"/>
      <c r="D121" s="297"/>
      <c r="E121" s="297"/>
      <c r="F121" s="297"/>
      <c r="G121" s="297"/>
      <c r="H121" s="297"/>
      <c r="I121" s="297"/>
      <c r="J121" s="297"/>
      <c r="K121" s="298"/>
    </row>
    <row r="122" spans="2:11" s="1" customFormat="1" ht="45" customHeight="1">
      <c r="B122" s="299"/>
      <c r="C122" s="387" t="s">
        <v>769</v>
      </c>
      <c r="D122" s="387"/>
      <c r="E122" s="387"/>
      <c r="F122" s="387"/>
      <c r="G122" s="387"/>
      <c r="H122" s="387"/>
      <c r="I122" s="387"/>
      <c r="J122" s="387"/>
      <c r="K122" s="300"/>
    </row>
    <row r="123" spans="2:11" s="1" customFormat="1" ht="17.25" customHeight="1">
      <c r="B123" s="301"/>
      <c r="C123" s="273" t="s">
        <v>715</v>
      </c>
      <c r="D123" s="273"/>
      <c r="E123" s="273"/>
      <c r="F123" s="273" t="s">
        <v>716</v>
      </c>
      <c r="G123" s="274"/>
      <c r="H123" s="273" t="s">
        <v>52</v>
      </c>
      <c r="I123" s="273" t="s">
        <v>55</v>
      </c>
      <c r="J123" s="273" t="s">
        <v>717</v>
      </c>
      <c r="K123" s="302"/>
    </row>
    <row r="124" spans="2:11" s="1" customFormat="1" ht="17.25" customHeight="1">
      <c r="B124" s="301"/>
      <c r="C124" s="275" t="s">
        <v>718</v>
      </c>
      <c r="D124" s="275"/>
      <c r="E124" s="275"/>
      <c r="F124" s="276" t="s">
        <v>719</v>
      </c>
      <c r="G124" s="277"/>
      <c r="H124" s="275"/>
      <c r="I124" s="275"/>
      <c r="J124" s="275" t="s">
        <v>720</v>
      </c>
      <c r="K124" s="302"/>
    </row>
    <row r="125" spans="2:11" s="1" customFormat="1" ht="5.25" customHeight="1">
      <c r="B125" s="303"/>
      <c r="C125" s="278"/>
      <c r="D125" s="278"/>
      <c r="E125" s="278"/>
      <c r="F125" s="278"/>
      <c r="G125" s="304"/>
      <c r="H125" s="278"/>
      <c r="I125" s="278"/>
      <c r="J125" s="278"/>
      <c r="K125" s="305"/>
    </row>
    <row r="126" spans="2:11" s="1" customFormat="1" ht="15" customHeight="1">
      <c r="B126" s="303"/>
      <c r="C126" s="260" t="s">
        <v>724</v>
      </c>
      <c r="D126" s="280"/>
      <c r="E126" s="280"/>
      <c r="F126" s="281" t="s">
        <v>721</v>
      </c>
      <c r="G126" s="260"/>
      <c r="H126" s="260" t="s">
        <v>761</v>
      </c>
      <c r="I126" s="260" t="s">
        <v>723</v>
      </c>
      <c r="J126" s="260">
        <v>120</v>
      </c>
      <c r="K126" s="306"/>
    </row>
    <row r="127" spans="2:11" s="1" customFormat="1" ht="15" customHeight="1">
      <c r="B127" s="303"/>
      <c r="C127" s="260" t="s">
        <v>770</v>
      </c>
      <c r="D127" s="260"/>
      <c r="E127" s="260"/>
      <c r="F127" s="281" t="s">
        <v>721</v>
      </c>
      <c r="G127" s="260"/>
      <c r="H127" s="260" t="s">
        <v>771</v>
      </c>
      <c r="I127" s="260" t="s">
        <v>723</v>
      </c>
      <c r="J127" s="260" t="s">
        <v>772</v>
      </c>
      <c r="K127" s="306"/>
    </row>
    <row r="128" spans="2:11" s="1" customFormat="1" ht="15" customHeight="1">
      <c r="B128" s="303"/>
      <c r="C128" s="260" t="s">
        <v>669</v>
      </c>
      <c r="D128" s="260"/>
      <c r="E128" s="260"/>
      <c r="F128" s="281" t="s">
        <v>721</v>
      </c>
      <c r="G128" s="260"/>
      <c r="H128" s="260" t="s">
        <v>773</v>
      </c>
      <c r="I128" s="260" t="s">
        <v>723</v>
      </c>
      <c r="J128" s="260" t="s">
        <v>772</v>
      </c>
      <c r="K128" s="306"/>
    </row>
    <row r="129" spans="2:11" s="1" customFormat="1" ht="15" customHeight="1">
      <c r="B129" s="303"/>
      <c r="C129" s="260" t="s">
        <v>732</v>
      </c>
      <c r="D129" s="260"/>
      <c r="E129" s="260"/>
      <c r="F129" s="281" t="s">
        <v>727</v>
      </c>
      <c r="G129" s="260"/>
      <c r="H129" s="260" t="s">
        <v>733</v>
      </c>
      <c r="I129" s="260" t="s">
        <v>723</v>
      </c>
      <c r="J129" s="260">
        <v>15</v>
      </c>
      <c r="K129" s="306"/>
    </row>
    <row r="130" spans="2:11" s="1" customFormat="1" ht="15" customHeight="1">
      <c r="B130" s="303"/>
      <c r="C130" s="284" t="s">
        <v>734</v>
      </c>
      <c r="D130" s="284"/>
      <c r="E130" s="284"/>
      <c r="F130" s="285" t="s">
        <v>727</v>
      </c>
      <c r="G130" s="284"/>
      <c r="H130" s="284" t="s">
        <v>735</v>
      </c>
      <c r="I130" s="284" t="s">
        <v>723</v>
      </c>
      <c r="J130" s="284">
        <v>15</v>
      </c>
      <c r="K130" s="306"/>
    </row>
    <row r="131" spans="2:11" s="1" customFormat="1" ht="15" customHeight="1">
      <c r="B131" s="303"/>
      <c r="C131" s="284" t="s">
        <v>736</v>
      </c>
      <c r="D131" s="284"/>
      <c r="E131" s="284"/>
      <c r="F131" s="285" t="s">
        <v>727</v>
      </c>
      <c r="G131" s="284"/>
      <c r="H131" s="284" t="s">
        <v>737</v>
      </c>
      <c r="I131" s="284" t="s">
        <v>723</v>
      </c>
      <c r="J131" s="284">
        <v>20</v>
      </c>
      <c r="K131" s="306"/>
    </row>
    <row r="132" spans="2:11" s="1" customFormat="1" ht="15" customHeight="1">
      <c r="B132" s="303"/>
      <c r="C132" s="284" t="s">
        <v>738</v>
      </c>
      <c r="D132" s="284"/>
      <c r="E132" s="284"/>
      <c r="F132" s="285" t="s">
        <v>727</v>
      </c>
      <c r="G132" s="284"/>
      <c r="H132" s="284" t="s">
        <v>739</v>
      </c>
      <c r="I132" s="284" t="s">
        <v>723</v>
      </c>
      <c r="J132" s="284">
        <v>20</v>
      </c>
      <c r="K132" s="306"/>
    </row>
    <row r="133" spans="2:11" s="1" customFormat="1" ht="15" customHeight="1">
      <c r="B133" s="303"/>
      <c r="C133" s="260" t="s">
        <v>726</v>
      </c>
      <c r="D133" s="260"/>
      <c r="E133" s="260"/>
      <c r="F133" s="281" t="s">
        <v>727</v>
      </c>
      <c r="G133" s="260"/>
      <c r="H133" s="260" t="s">
        <v>761</v>
      </c>
      <c r="I133" s="260" t="s">
        <v>723</v>
      </c>
      <c r="J133" s="260">
        <v>50</v>
      </c>
      <c r="K133" s="306"/>
    </row>
    <row r="134" spans="2:11" s="1" customFormat="1" ht="15" customHeight="1">
      <c r="B134" s="303"/>
      <c r="C134" s="260" t="s">
        <v>740</v>
      </c>
      <c r="D134" s="260"/>
      <c r="E134" s="260"/>
      <c r="F134" s="281" t="s">
        <v>727</v>
      </c>
      <c r="G134" s="260"/>
      <c r="H134" s="260" t="s">
        <v>761</v>
      </c>
      <c r="I134" s="260" t="s">
        <v>723</v>
      </c>
      <c r="J134" s="260">
        <v>50</v>
      </c>
      <c r="K134" s="306"/>
    </row>
    <row r="135" spans="2:11" s="1" customFormat="1" ht="15" customHeight="1">
      <c r="B135" s="303"/>
      <c r="C135" s="260" t="s">
        <v>746</v>
      </c>
      <c r="D135" s="260"/>
      <c r="E135" s="260"/>
      <c r="F135" s="281" t="s">
        <v>727</v>
      </c>
      <c r="G135" s="260"/>
      <c r="H135" s="260" t="s">
        <v>761</v>
      </c>
      <c r="I135" s="260" t="s">
        <v>723</v>
      </c>
      <c r="J135" s="260">
        <v>50</v>
      </c>
      <c r="K135" s="306"/>
    </row>
    <row r="136" spans="2:11" s="1" customFormat="1" ht="15" customHeight="1">
      <c r="B136" s="303"/>
      <c r="C136" s="260" t="s">
        <v>748</v>
      </c>
      <c r="D136" s="260"/>
      <c r="E136" s="260"/>
      <c r="F136" s="281" t="s">
        <v>727</v>
      </c>
      <c r="G136" s="260"/>
      <c r="H136" s="260" t="s">
        <v>761</v>
      </c>
      <c r="I136" s="260" t="s">
        <v>723</v>
      </c>
      <c r="J136" s="260">
        <v>50</v>
      </c>
      <c r="K136" s="306"/>
    </row>
    <row r="137" spans="2:11" s="1" customFormat="1" ht="15" customHeight="1">
      <c r="B137" s="303"/>
      <c r="C137" s="260" t="s">
        <v>749</v>
      </c>
      <c r="D137" s="260"/>
      <c r="E137" s="260"/>
      <c r="F137" s="281" t="s">
        <v>727</v>
      </c>
      <c r="G137" s="260"/>
      <c r="H137" s="260" t="s">
        <v>774</v>
      </c>
      <c r="I137" s="260" t="s">
        <v>723</v>
      </c>
      <c r="J137" s="260">
        <v>255</v>
      </c>
      <c r="K137" s="306"/>
    </row>
    <row r="138" spans="2:11" s="1" customFormat="1" ht="15" customHeight="1">
      <c r="B138" s="303"/>
      <c r="C138" s="260" t="s">
        <v>751</v>
      </c>
      <c r="D138" s="260"/>
      <c r="E138" s="260"/>
      <c r="F138" s="281" t="s">
        <v>721</v>
      </c>
      <c r="G138" s="260"/>
      <c r="H138" s="260" t="s">
        <v>775</v>
      </c>
      <c r="I138" s="260" t="s">
        <v>753</v>
      </c>
      <c r="J138" s="260"/>
      <c r="K138" s="306"/>
    </row>
    <row r="139" spans="2:11" s="1" customFormat="1" ht="15" customHeight="1">
      <c r="B139" s="303"/>
      <c r="C139" s="260" t="s">
        <v>754</v>
      </c>
      <c r="D139" s="260"/>
      <c r="E139" s="260"/>
      <c r="F139" s="281" t="s">
        <v>721</v>
      </c>
      <c r="G139" s="260"/>
      <c r="H139" s="260" t="s">
        <v>776</v>
      </c>
      <c r="I139" s="260" t="s">
        <v>756</v>
      </c>
      <c r="J139" s="260"/>
      <c r="K139" s="306"/>
    </row>
    <row r="140" spans="2:11" s="1" customFormat="1" ht="15" customHeight="1">
      <c r="B140" s="303"/>
      <c r="C140" s="260" t="s">
        <v>757</v>
      </c>
      <c r="D140" s="260"/>
      <c r="E140" s="260"/>
      <c r="F140" s="281" t="s">
        <v>721</v>
      </c>
      <c r="G140" s="260"/>
      <c r="H140" s="260" t="s">
        <v>757</v>
      </c>
      <c r="I140" s="260" t="s">
        <v>756</v>
      </c>
      <c r="J140" s="260"/>
      <c r="K140" s="306"/>
    </row>
    <row r="141" spans="2:11" s="1" customFormat="1" ht="15" customHeight="1">
      <c r="B141" s="303"/>
      <c r="C141" s="260" t="s">
        <v>36</v>
      </c>
      <c r="D141" s="260"/>
      <c r="E141" s="260"/>
      <c r="F141" s="281" t="s">
        <v>721</v>
      </c>
      <c r="G141" s="260"/>
      <c r="H141" s="260" t="s">
        <v>777</v>
      </c>
      <c r="I141" s="260" t="s">
        <v>756</v>
      </c>
      <c r="J141" s="260"/>
      <c r="K141" s="306"/>
    </row>
    <row r="142" spans="2:11" s="1" customFormat="1" ht="15" customHeight="1">
      <c r="B142" s="303"/>
      <c r="C142" s="260" t="s">
        <v>778</v>
      </c>
      <c r="D142" s="260"/>
      <c r="E142" s="260"/>
      <c r="F142" s="281" t="s">
        <v>721</v>
      </c>
      <c r="G142" s="260"/>
      <c r="H142" s="260" t="s">
        <v>779</v>
      </c>
      <c r="I142" s="260" t="s">
        <v>756</v>
      </c>
      <c r="J142" s="260"/>
      <c r="K142" s="306"/>
    </row>
    <row r="143" spans="2:11" s="1" customFormat="1" ht="15" customHeight="1">
      <c r="B143" s="307"/>
      <c r="C143" s="308"/>
      <c r="D143" s="308"/>
      <c r="E143" s="308"/>
      <c r="F143" s="308"/>
      <c r="G143" s="308"/>
      <c r="H143" s="308"/>
      <c r="I143" s="308"/>
      <c r="J143" s="308"/>
      <c r="K143" s="309"/>
    </row>
    <row r="144" spans="2:11" s="1" customFormat="1" ht="18.75" customHeight="1">
      <c r="B144" s="294"/>
      <c r="C144" s="294"/>
      <c r="D144" s="294"/>
      <c r="E144" s="294"/>
      <c r="F144" s="295"/>
      <c r="G144" s="294"/>
      <c r="H144" s="294"/>
      <c r="I144" s="294"/>
      <c r="J144" s="294"/>
      <c r="K144" s="294"/>
    </row>
    <row r="145" spans="2:11" s="1" customFormat="1" ht="18.75" customHeight="1">
      <c r="B145" s="267"/>
      <c r="C145" s="267"/>
      <c r="D145" s="267"/>
      <c r="E145" s="267"/>
      <c r="F145" s="267"/>
      <c r="G145" s="267"/>
      <c r="H145" s="267"/>
      <c r="I145" s="267"/>
      <c r="J145" s="267"/>
      <c r="K145" s="267"/>
    </row>
    <row r="146" spans="2:11" s="1" customFormat="1" ht="7.5" customHeight="1">
      <c r="B146" s="268"/>
      <c r="C146" s="269"/>
      <c r="D146" s="269"/>
      <c r="E146" s="269"/>
      <c r="F146" s="269"/>
      <c r="G146" s="269"/>
      <c r="H146" s="269"/>
      <c r="I146" s="269"/>
      <c r="J146" s="269"/>
      <c r="K146" s="270"/>
    </row>
    <row r="147" spans="2:11" s="1" customFormat="1" ht="45" customHeight="1">
      <c r="B147" s="271"/>
      <c r="C147" s="389" t="s">
        <v>780</v>
      </c>
      <c r="D147" s="389"/>
      <c r="E147" s="389"/>
      <c r="F147" s="389"/>
      <c r="G147" s="389"/>
      <c r="H147" s="389"/>
      <c r="I147" s="389"/>
      <c r="J147" s="389"/>
      <c r="K147" s="272"/>
    </row>
    <row r="148" spans="2:11" s="1" customFormat="1" ht="17.25" customHeight="1">
      <c r="B148" s="271"/>
      <c r="C148" s="273" t="s">
        <v>715</v>
      </c>
      <c r="D148" s="273"/>
      <c r="E148" s="273"/>
      <c r="F148" s="273" t="s">
        <v>716</v>
      </c>
      <c r="G148" s="274"/>
      <c r="H148" s="273" t="s">
        <v>52</v>
      </c>
      <c r="I148" s="273" t="s">
        <v>55</v>
      </c>
      <c r="J148" s="273" t="s">
        <v>717</v>
      </c>
      <c r="K148" s="272"/>
    </row>
    <row r="149" spans="2:11" s="1" customFormat="1" ht="17.25" customHeight="1">
      <c r="B149" s="271"/>
      <c r="C149" s="275" t="s">
        <v>718</v>
      </c>
      <c r="D149" s="275"/>
      <c r="E149" s="275"/>
      <c r="F149" s="276" t="s">
        <v>719</v>
      </c>
      <c r="G149" s="277"/>
      <c r="H149" s="275"/>
      <c r="I149" s="275"/>
      <c r="J149" s="275" t="s">
        <v>720</v>
      </c>
      <c r="K149" s="272"/>
    </row>
    <row r="150" spans="2:11" s="1" customFormat="1" ht="5.25" customHeight="1">
      <c r="B150" s="283"/>
      <c r="C150" s="278"/>
      <c r="D150" s="278"/>
      <c r="E150" s="278"/>
      <c r="F150" s="278"/>
      <c r="G150" s="279"/>
      <c r="H150" s="278"/>
      <c r="I150" s="278"/>
      <c r="J150" s="278"/>
      <c r="K150" s="306"/>
    </row>
    <row r="151" spans="2:11" s="1" customFormat="1" ht="15" customHeight="1">
      <c r="B151" s="283"/>
      <c r="C151" s="310" t="s">
        <v>724</v>
      </c>
      <c r="D151" s="260"/>
      <c r="E151" s="260"/>
      <c r="F151" s="311" t="s">
        <v>721</v>
      </c>
      <c r="G151" s="260"/>
      <c r="H151" s="310" t="s">
        <v>761</v>
      </c>
      <c r="I151" s="310" t="s">
        <v>723</v>
      </c>
      <c r="J151" s="310">
        <v>120</v>
      </c>
      <c r="K151" s="306"/>
    </row>
    <row r="152" spans="2:11" s="1" customFormat="1" ht="15" customHeight="1">
      <c r="B152" s="283"/>
      <c r="C152" s="310" t="s">
        <v>770</v>
      </c>
      <c r="D152" s="260"/>
      <c r="E152" s="260"/>
      <c r="F152" s="311" t="s">
        <v>721</v>
      </c>
      <c r="G152" s="260"/>
      <c r="H152" s="310" t="s">
        <v>781</v>
      </c>
      <c r="I152" s="310" t="s">
        <v>723</v>
      </c>
      <c r="J152" s="310" t="s">
        <v>772</v>
      </c>
      <c r="K152" s="306"/>
    </row>
    <row r="153" spans="2:11" s="1" customFormat="1" ht="15" customHeight="1">
      <c r="B153" s="283"/>
      <c r="C153" s="310" t="s">
        <v>669</v>
      </c>
      <c r="D153" s="260"/>
      <c r="E153" s="260"/>
      <c r="F153" s="311" t="s">
        <v>721</v>
      </c>
      <c r="G153" s="260"/>
      <c r="H153" s="310" t="s">
        <v>782</v>
      </c>
      <c r="I153" s="310" t="s">
        <v>723</v>
      </c>
      <c r="J153" s="310" t="s">
        <v>772</v>
      </c>
      <c r="K153" s="306"/>
    </row>
    <row r="154" spans="2:11" s="1" customFormat="1" ht="15" customHeight="1">
      <c r="B154" s="283"/>
      <c r="C154" s="310" t="s">
        <v>726</v>
      </c>
      <c r="D154" s="260"/>
      <c r="E154" s="260"/>
      <c r="F154" s="311" t="s">
        <v>727</v>
      </c>
      <c r="G154" s="260"/>
      <c r="H154" s="310" t="s">
        <v>761</v>
      </c>
      <c r="I154" s="310" t="s">
        <v>723</v>
      </c>
      <c r="J154" s="310">
        <v>50</v>
      </c>
      <c r="K154" s="306"/>
    </row>
    <row r="155" spans="2:11" s="1" customFormat="1" ht="15" customHeight="1">
      <c r="B155" s="283"/>
      <c r="C155" s="310" t="s">
        <v>729</v>
      </c>
      <c r="D155" s="260"/>
      <c r="E155" s="260"/>
      <c r="F155" s="311" t="s">
        <v>721</v>
      </c>
      <c r="G155" s="260"/>
      <c r="H155" s="310" t="s">
        <v>761</v>
      </c>
      <c r="I155" s="310" t="s">
        <v>731</v>
      </c>
      <c r="J155" s="310"/>
      <c r="K155" s="306"/>
    </row>
    <row r="156" spans="2:11" s="1" customFormat="1" ht="15" customHeight="1">
      <c r="B156" s="283"/>
      <c r="C156" s="310" t="s">
        <v>740</v>
      </c>
      <c r="D156" s="260"/>
      <c r="E156" s="260"/>
      <c r="F156" s="311" t="s">
        <v>727</v>
      </c>
      <c r="G156" s="260"/>
      <c r="H156" s="310" t="s">
        <v>761</v>
      </c>
      <c r="I156" s="310" t="s">
        <v>723</v>
      </c>
      <c r="J156" s="310">
        <v>50</v>
      </c>
      <c r="K156" s="306"/>
    </row>
    <row r="157" spans="2:11" s="1" customFormat="1" ht="15" customHeight="1">
      <c r="B157" s="283"/>
      <c r="C157" s="310" t="s">
        <v>748</v>
      </c>
      <c r="D157" s="260"/>
      <c r="E157" s="260"/>
      <c r="F157" s="311" t="s">
        <v>727</v>
      </c>
      <c r="G157" s="260"/>
      <c r="H157" s="310" t="s">
        <v>761</v>
      </c>
      <c r="I157" s="310" t="s">
        <v>723</v>
      </c>
      <c r="J157" s="310">
        <v>50</v>
      </c>
      <c r="K157" s="306"/>
    </row>
    <row r="158" spans="2:11" s="1" customFormat="1" ht="15" customHeight="1">
      <c r="B158" s="283"/>
      <c r="C158" s="310" t="s">
        <v>746</v>
      </c>
      <c r="D158" s="260"/>
      <c r="E158" s="260"/>
      <c r="F158" s="311" t="s">
        <v>727</v>
      </c>
      <c r="G158" s="260"/>
      <c r="H158" s="310" t="s">
        <v>761</v>
      </c>
      <c r="I158" s="310" t="s">
        <v>723</v>
      </c>
      <c r="J158" s="310">
        <v>50</v>
      </c>
      <c r="K158" s="306"/>
    </row>
    <row r="159" spans="2:11" s="1" customFormat="1" ht="15" customHeight="1">
      <c r="B159" s="283"/>
      <c r="C159" s="310" t="s">
        <v>91</v>
      </c>
      <c r="D159" s="260"/>
      <c r="E159" s="260"/>
      <c r="F159" s="311" t="s">
        <v>721</v>
      </c>
      <c r="G159" s="260"/>
      <c r="H159" s="310" t="s">
        <v>783</v>
      </c>
      <c r="I159" s="310" t="s">
        <v>723</v>
      </c>
      <c r="J159" s="310" t="s">
        <v>784</v>
      </c>
      <c r="K159" s="306"/>
    </row>
    <row r="160" spans="2:11" s="1" customFormat="1" ht="15" customHeight="1">
      <c r="B160" s="283"/>
      <c r="C160" s="310" t="s">
        <v>785</v>
      </c>
      <c r="D160" s="260"/>
      <c r="E160" s="260"/>
      <c r="F160" s="311" t="s">
        <v>721</v>
      </c>
      <c r="G160" s="260"/>
      <c r="H160" s="310" t="s">
        <v>786</v>
      </c>
      <c r="I160" s="310" t="s">
        <v>756</v>
      </c>
      <c r="J160" s="310"/>
      <c r="K160" s="306"/>
    </row>
    <row r="161" spans="2:11" s="1" customFormat="1" ht="15" customHeight="1">
      <c r="B161" s="312"/>
      <c r="C161" s="292"/>
      <c r="D161" s="292"/>
      <c r="E161" s="292"/>
      <c r="F161" s="292"/>
      <c r="G161" s="292"/>
      <c r="H161" s="292"/>
      <c r="I161" s="292"/>
      <c r="J161" s="292"/>
      <c r="K161" s="313"/>
    </row>
    <row r="162" spans="2:11" s="1" customFormat="1" ht="18.75" customHeight="1">
      <c r="B162" s="294"/>
      <c r="C162" s="304"/>
      <c r="D162" s="304"/>
      <c r="E162" s="304"/>
      <c r="F162" s="314"/>
      <c r="G162" s="304"/>
      <c r="H162" s="304"/>
      <c r="I162" s="304"/>
      <c r="J162" s="304"/>
      <c r="K162" s="294"/>
    </row>
    <row r="163" spans="2:11" s="1" customFormat="1" ht="18.75" customHeight="1">
      <c r="B163" s="267"/>
      <c r="C163" s="267"/>
      <c r="D163" s="267"/>
      <c r="E163" s="267"/>
      <c r="F163" s="267"/>
      <c r="G163" s="267"/>
      <c r="H163" s="267"/>
      <c r="I163" s="267"/>
      <c r="J163" s="267"/>
      <c r="K163" s="267"/>
    </row>
    <row r="164" spans="2:11" s="1" customFormat="1" ht="7.5" customHeight="1">
      <c r="B164" s="249"/>
      <c r="C164" s="250"/>
      <c r="D164" s="250"/>
      <c r="E164" s="250"/>
      <c r="F164" s="250"/>
      <c r="G164" s="250"/>
      <c r="H164" s="250"/>
      <c r="I164" s="250"/>
      <c r="J164" s="250"/>
      <c r="K164" s="251"/>
    </row>
    <row r="165" spans="2:11" s="1" customFormat="1" ht="45" customHeight="1">
      <c r="B165" s="252"/>
      <c r="C165" s="387" t="s">
        <v>787</v>
      </c>
      <c r="D165" s="387"/>
      <c r="E165" s="387"/>
      <c r="F165" s="387"/>
      <c r="G165" s="387"/>
      <c r="H165" s="387"/>
      <c r="I165" s="387"/>
      <c r="J165" s="387"/>
      <c r="K165" s="253"/>
    </row>
    <row r="166" spans="2:11" s="1" customFormat="1" ht="17.25" customHeight="1">
      <c r="B166" s="252"/>
      <c r="C166" s="273" t="s">
        <v>715</v>
      </c>
      <c r="D166" s="273"/>
      <c r="E166" s="273"/>
      <c r="F166" s="273" t="s">
        <v>716</v>
      </c>
      <c r="G166" s="315"/>
      <c r="H166" s="316" t="s">
        <v>52</v>
      </c>
      <c r="I166" s="316" t="s">
        <v>55</v>
      </c>
      <c r="J166" s="273" t="s">
        <v>717</v>
      </c>
      <c r="K166" s="253"/>
    </row>
    <row r="167" spans="2:11" s="1" customFormat="1" ht="17.25" customHeight="1">
      <c r="B167" s="254"/>
      <c r="C167" s="275" t="s">
        <v>718</v>
      </c>
      <c r="D167" s="275"/>
      <c r="E167" s="275"/>
      <c r="F167" s="276" t="s">
        <v>719</v>
      </c>
      <c r="G167" s="317"/>
      <c r="H167" s="318"/>
      <c r="I167" s="318"/>
      <c r="J167" s="275" t="s">
        <v>720</v>
      </c>
      <c r="K167" s="255"/>
    </row>
    <row r="168" spans="2:11" s="1" customFormat="1" ht="5.25" customHeight="1">
      <c r="B168" s="283"/>
      <c r="C168" s="278"/>
      <c r="D168" s="278"/>
      <c r="E168" s="278"/>
      <c r="F168" s="278"/>
      <c r="G168" s="279"/>
      <c r="H168" s="278"/>
      <c r="I168" s="278"/>
      <c r="J168" s="278"/>
      <c r="K168" s="306"/>
    </row>
    <row r="169" spans="2:11" s="1" customFormat="1" ht="15" customHeight="1">
      <c r="B169" s="283"/>
      <c r="C169" s="260" t="s">
        <v>724</v>
      </c>
      <c r="D169" s="260"/>
      <c r="E169" s="260"/>
      <c r="F169" s="281" t="s">
        <v>721</v>
      </c>
      <c r="G169" s="260"/>
      <c r="H169" s="260" t="s">
        <v>761</v>
      </c>
      <c r="I169" s="260" t="s">
        <v>723</v>
      </c>
      <c r="J169" s="260">
        <v>120</v>
      </c>
      <c r="K169" s="306"/>
    </row>
    <row r="170" spans="2:11" s="1" customFormat="1" ht="15" customHeight="1">
      <c r="B170" s="283"/>
      <c r="C170" s="260" t="s">
        <v>770</v>
      </c>
      <c r="D170" s="260"/>
      <c r="E170" s="260"/>
      <c r="F170" s="281" t="s">
        <v>721</v>
      </c>
      <c r="G170" s="260"/>
      <c r="H170" s="260" t="s">
        <v>771</v>
      </c>
      <c r="I170" s="260" t="s">
        <v>723</v>
      </c>
      <c r="J170" s="260" t="s">
        <v>772</v>
      </c>
      <c r="K170" s="306"/>
    </row>
    <row r="171" spans="2:11" s="1" customFormat="1" ht="15" customHeight="1">
      <c r="B171" s="283"/>
      <c r="C171" s="260" t="s">
        <v>669</v>
      </c>
      <c r="D171" s="260"/>
      <c r="E171" s="260"/>
      <c r="F171" s="281" t="s">
        <v>721</v>
      </c>
      <c r="G171" s="260"/>
      <c r="H171" s="260" t="s">
        <v>788</v>
      </c>
      <c r="I171" s="260" t="s">
        <v>723</v>
      </c>
      <c r="J171" s="260" t="s">
        <v>772</v>
      </c>
      <c r="K171" s="306"/>
    </row>
    <row r="172" spans="2:11" s="1" customFormat="1" ht="15" customHeight="1">
      <c r="B172" s="283"/>
      <c r="C172" s="260" t="s">
        <v>726</v>
      </c>
      <c r="D172" s="260"/>
      <c r="E172" s="260"/>
      <c r="F172" s="281" t="s">
        <v>727</v>
      </c>
      <c r="G172" s="260"/>
      <c r="H172" s="260" t="s">
        <v>788</v>
      </c>
      <c r="I172" s="260" t="s">
        <v>723</v>
      </c>
      <c r="J172" s="260">
        <v>50</v>
      </c>
      <c r="K172" s="306"/>
    </row>
    <row r="173" spans="2:11" s="1" customFormat="1" ht="15" customHeight="1">
      <c r="B173" s="283"/>
      <c r="C173" s="260" t="s">
        <v>729</v>
      </c>
      <c r="D173" s="260"/>
      <c r="E173" s="260"/>
      <c r="F173" s="281" t="s">
        <v>721</v>
      </c>
      <c r="G173" s="260"/>
      <c r="H173" s="260" t="s">
        <v>788</v>
      </c>
      <c r="I173" s="260" t="s">
        <v>731</v>
      </c>
      <c r="J173" s="260"/>
      <c r="K173" s="306"/>
    </row>
    <row r="174" spans="2:11" s="1" customFormat="1" ht="15" customHeight="1">
      <c r="B174" s="283"/>
      <c r="C174" s="260" t="s">
        <v>740</v>
      </c>
      <c r="D174" s="260"/>
      <c r="E174" s="260"/>
      <c r="F174" s="281" t="s">
        <v>727</v>
      </c>
      <c r="G174" s="260"/>
      <c r="H174" s="260" t="s">
        <v>788</v>
      </c>
      <c r="I174" s="260" t="s">
        <v>723</v>
      </c>
      <c r="J174" s="260">
        <v>50</v>
      </c>
      <c r="K174" s="306"/>
    </row>
    <row r="175" spans="2:11" s="1" customFormat="1" ht="15" customHeight="1">
      <c r="B175" s="283"/>
      <c r="C175" s="260" t="s">
        <v>748</v>
      </c>
      <c r="D175" s="260"/>
      <c r="E175" s="260"/>
      <c r="F175" s="281" t="s">
        <v>727</v>
      </c>
      <c r="G175" s="260"/>
      <c r="H175" s="260" t="s">
        <v>788</v>
      </c>
      <c r="I175" s="260" t="s">
        <v>723</v>
      </c>
      <c r="J175" s="260">
        <v>50</v>
      </c>
      <c r="K175" s="306"/>
    </row>
    <row r="176" spans="2:11" s="1" customFormat="1" ht="15" customHeight="1">
      <c r="B176" s="283"/>
      <c r="C176" s="260" t="s">
        <v>746</v>
      </c>
      <c r="D176" s="260"/>
      <c r="E176" s="260"/>
      <c r="F176" s="281" t="s">
        <v>727</v>
      </c>
      <c r="G176" s="260"/>
      <c r="H176" s="260" t="s">
        <v>788</v>
      </c>
      <c r="I176" s="260" t="s">
        <v>723</v>
      </c>
      <c r="J176" s="260">
        <v>50</v>
      </c>
      <c r="K176" s="306"/>
    </row>
    <row r="177" spans="2:11" s="1" customFormat="1" ht="15" customHeight="1">
      <c r="B177" s="283"/>
      <c r="C177" s="260" t="s">
        <v>115</v>
      </c>
      <c r="D177" s="260"/>
      <c r="E177" s="260"/>
      <c r="F177" s="281" t="s">
        <v>721</v>
      </c>
      <c r="G177" s="260"/>
      <c r="H177" s="260" t="s">
        <v>789</v>
      </c>
      <c r="I177" s="260" t="s">
        <v>790</v>
      </c>
      <c r="J177" s="260"/>
      <c r="K177" s="306"/>
    </row>
    <row r="178" spans="2:11" s="1" customFormat="1" ht="15" customHeight="1">
      <c r="B178" s="283"/>
      <c r="C178" s="260" t="s">
        <v>55</v>
      </c>
      <c r="D178" s="260"/>
      <c r="E178" s="260"/>
      <c r="F178" s="281" t="s">
        <v>721</v>
      </c>
      <c r="G178" s="260"/>
      <c r="H178" s="260" t="s">
        <v>791</v>
      </c>
      <c r="I178" s="260" t="s">
        <v>792</v>
      </c>
      <c r="J178" s="260">
        <v>1</v>
      </c>
      <c r="K178" s="306"/>
    </row>
    <row r="179" spans="2:11" s="1" customFormat="1" ht="15" customHeight="1">
      <c r="B179" s="283"/>
      <c r="C179" s="260" t="s">
        <v>51</v>
      </c>
      <c r="D179" s="260"/>
      <c r="E179" s="260"/>
      <c r="F179" s="281" t="s">
        <v>721</v>
      </c>
      <c r="G179" s="260"/>
      <c r="H179" s="260" t="s">
        <v>793</v>
      </c>
      <c r="I179" s="260" t="s">
        <v>723</v>
      </c>
      <c r="J179" s="260">
        <v>20</v>
      </c>
      <c r="K179" s="306"/>
    </row>
    <row r="180" spans="2:11" s="1" customFormat="1" ht="15" customHeight="1">
      <c r="B180" s="283"/>
      <c r="C180" s="260" t="s">
        <v>52</v>
      </c>
      <c r="D180" s="260"/>
      <c r="E180" s="260"/>
      <c r="F180" s="281" t="s">
        <v>721</v>
      </c>
      <c r="G180" s="260"/>
      <c r="H180" s="260" t="s">
        <v>794</v>
      </c>
      <c r="I180" s="260" t="s">
        <v>723</v>
      </c>
      <c r="J180" s="260">
        <v>255</v>
      </c>
      <c r="K180" s="306"/>
    </row>
    <row r="181" spans="2:11" s="1" customFormat="1" ht="15" customHeight="1">
      <c r="B181" s="283"/>
      <c r="C181" s="260" t="s">
        <v>116</v>
      </c>
      <c r="D181" s="260"/>
      <c r="E181" s="260"/>
      <c r="F181" s="281" t="s">
        <v>721</v>
      </c>
      <c r="G181" s="260"/>
      <c r="H181" s="260" t="s">
        <v>685</v>
      </c>
      <c r="I181" s="260" t="s">
        <v>723</v>
      </c>
      <c r="J181" s="260">
        <v>10</v>
      </c>
      <c r="K181" s="306"/>
    </row>
    <row r="182" spans="2:11" s="1" customFormat="1" ht="15" customHeight="1">
      <c r="B182" s="283"/>
      <c r="C182" s="260" t="s">
        <v>117</v>
      </c>
      <c r="D182" s="260"/>
      <c r="E182" s="260"/>
      <c r="F182" s="281" t="s">
        <v>721</v>
      </c>
      <c r="G182" s="260"/>
      <c r="H182" s="260" t="s">
        <v>795</v>
      </c>
      <c r="I182" s="260" t="s">
        <v>756</v>
      </c>
      <c r="J182" s="260"/>
      <c r="K182" s="306"/>
    </row>
    <row r="183" spans="2:11" s="1" customFormat="1" ht="15" customHeight="1">
      <c r="B183" s="283"/>
      <c r="C183" s="260" t="s">
        <v>796</v>
      </c>
      <c r="D183" s="260"/>
      <c r="E183" s="260"/>
      <c r="F183" s="281" t="s">
        <v>721</v>
      </c>
      <c r="G183" s="260"/>
      <c r="H183" s="260" t="s">
        <v>797</v>
      </c>
      <c r="I183" s="260" t="s">
        <v>756</v>
      </c>
      <c r="J183" s="260"/>
      <c r="K183" s="306"/>
    </row>
    <row r="184" spans="2:11" s="1" customFormat="1" ht="15" customHeight="1">
      <c r="B184" s="283"/>
      <c r="C184" s="260" t="s">
        <v>785</v>
      </c>
      <c r="D184" s="260"/>
      <c r="E184" s="260"/>
      <c r="F184" s="281" t="s">
        <v>721</v>
      </c>
      <c r="G184" s="260"/>
      <c r="H184" s="260" t="s">
        <v>798</v>
      </c>
      <c r="I184" s="260" t="s">
        <v>756</v>
      </c>
      <c r="J184" s="260"/>
      <c r="K184" s="306"/>
    </row>
    <row r="185" spans="2:11" s="1" customFormat="1" ht="15" customHeight="1">
      <c r="B185" s="283"/>
      <c r="C185" s="260" t="s">
        <v>119</v>
      </c>
      <c r="D185" s="260"/>
      <c r="E185" s="260"/>
      <c r="F185" s="281" t="s">
        <v>727</v>
      </c>
      <c r="G185" s="260"/>
      <c r="H185" s="260" t="s">
        <v>799</v>
      </c>
      <c r="I185" s="260" t="s">
        <v>723</v>
      </c>
      <c r="J185" s="260">
        <v>50</v>
      </c>
      <c r="K185" s="306"/>
    </row>
    <row r="186" spans="2:11" s="1" customFormat="1" ht="15" customHeight="1">
      <c r="B186" s="283"/>
      <c r="C186" s="260" t="s">
        <v>800</v>
      </c>
      <c r="D186" s="260"/>
      <c r="E186" s="260"/>
      <c r="F186" s="281" t="s">
        <v>727</v>
      </c>
      <c r="G186" s="260"/>
      <c r="H186" s="260" t="s">
        <v>801</v>
      </c>
      <c r="I186" s="260" t="s">
        <v>802</v>
      </c>
      <c r="J186" s="260"/>
      <c r="K186" s="306"/>
    </row>
    <row r="187" spans="2:11" s="1" customFormat="1" ht="15" customHeight="1">
      <c r="B187" s="283"/>
      <c r="C187" s="260" t="s">
        <v>803</v>
      </c>
      <c r="D187" s="260"/>
      <c r="E187" s="260"/>
      <c r="F187" s="281" t="s">
        <v>727</v>
      </c>
      <c r="G187" s="260"/>
      <c r="H187" s="260" t="s">
        <v>804</v>
      </c>
      <c r="I187" s="260" t="s">
        <v>802</v>
      </c>
      <c r="J187" s="260"/>
      <c r="K187" s="306"/>
    </row>
    <row r="188" spans="2:11" s="1" customFormat="1" ht="15" customHeight="1">
      <c r="B188" s="283"/>
      <c r="C188" s="260" t="s">
        <v>805</v>
      </c>
      <c r="D188" s="260"/>
      <c r="E188" s="260"/>
      <c r="F188" s="281" t="s">
        <v>727</v>
      </c>
      <c r="G188" s="260"/>
      <c r="H188" s="260" t="s">
        <v>806</v>
      </c>
      <c r="I188" s="260" t="s">
        <v>802</v>
      </c>
      <c r="J188" s="260"/>
      <c r="K188" s="306"/>
    </row>
    <row r="189" spans="2:11" s="1" customFormat="1" ht="15" customHeight="1">
      <c r="B189" s="283"/>
      <c r="C189" s="319" t="s">
        <v>807</v>
      </c>
      <c r="D189" s="260"/>
      <c r="E189" s="260"/>
      <c r="F189" s="281" t="s">
        <v>727</v>
      </c>
      <c r="G189" s="260"/>
      <c r="H189" s="260" t="s">
        <v>808</v>
      </c>
      <c r="I189" s="260" t="s">
        <v>809</v>
      </c>
      <c r="J189" s="320" t="s">
        <v>810</v>
      </c>
      <c r="K189" s="306"/>
    </row>
    <row r="190" spans="2:11" s="17" customFormat="1" ht="15" customHeight="1">
      <c r="B190" s="321"/>
      <c r="C190" s="322" t="s">
        <v>811</v>
      </c>
      <c r="D190" s="323"/>
      <c r="E190" s="323"/>
      <c r="F190" s="324" t="s">
        <v>727</v>
      </c>
      <c r="G190" s="323"/>
      <c r="H190" s="323" t="s">
        <v>812</v>
      </c>
      <c r="I190" s="323" t="s">
        <v>809</v>
      </c>
      <c r="J190" s="325" t="s">
        <v>810</v>
      </c>
      <c r="K190" s="326"/>
    </row>
    <row r="191" spans="2:11" s="1" customFormat="1" ht="15" customHeight="1">
      <c r="B191" s="283"/>
      <c r="C191" s="319" t="s">
        <v>40</v>
      </c>
      <c r="D191" s="260"/>
      <c r="E191" s="260"/>
      <c r="F191" s="281" t="s">
        <v>721</v>
      </c>
      <c r="G191" s="260"/>
      <c r="H191" s="257" t="s">
        <v>813</v>
      </c>
      <c r="I191" s="260" t="s">
        <v>814</v>
      </c>
      <c r="J191" s="260"/>
      <c r="K191" s="306"/>
    </row>
    <row r="192" spans="2:11" s="1" customFormat="1" ht="15" customHeight="1">
      <c r="B192" s="283"/>
      <c r="C192" s="319" t="s">
        <v>815</v>
      </c>
      <c r="D192" s="260"/>
      <c r="E192" s="260"/>
      <c r="F192" s="281" t="s">
        <v>721</v>
      </c>
      <c r="G192" s="260"/>
      <c r="H192" s="260" t="s">
        <v>816</v>
      </c>
      <c r="I192" s="260" t="s">
        <v>756</v>
      </c>
      <c r="J192" s="260"/>
      <c r="K192" s="306"/>
    </row>
    <row r="193" spans="2:11" s="1" customFormat="1" ht="15" customHeight="1">
      <c r="B193" s="283"/>
      <c r="C193" s="319" t="s">
        <v>817</v>
      </c>
      <c r="D193" s="260"/>
      <c r="E193" s="260"/>
      <c r="F193" s="281" t="s">
        <v>721</v>
      </c>
      <c r="G193" s="260"/>
      <c r="H193" s="260" t="s">
        <v>818</v>
      </c>
      <c r="I193" s="260" t="s">
        <v>756</v>
      </c>
      <c r="J193" s="260"/>
      <c r="K193" s="306"/>
    </row>
    <row r="194" spans="2:11" s="1" customFormat="1" ht="15" customHeight="1">
      <c r="B194" s="283"/>
      <c r="C194" s="319" t="s">
        <v>819</v>
      </c>
      <c r="D194" s="260"/>
      <c r="E194" s="260"/>
      <c r="F194" s="281" t="s">
        <v>727</v>
      </c>
      <c r="G194" s="260"/>
      <c r="H194" s="260" t="s">
        <v>820</v>
      </c>
      <c r="I194" s="260" t="s">
        <v>756</v>
      </c>
      <c r="J194" s="260"/>
      <c r="K194" s="306"/>
    </row>
    <row r="195" spans="2:11" s="1" customFormat="1" ht="15" customHeight="1">
      <c r="B195" s="312"/>
      <c r="C195" s="327"/>
      <c r="D195" s="292"/>
      <c r="E195" s="292"/>
      <c r="F195" s="292"/>
      <c r="G195" s="292"/>
      <c r="H195" s="292"/>
      <c r="I195" s="292"/>
      <c r="J195" s="292"/>
      <c r="K195" s="313"/>
    </row>
    <row r="196" spans="2:11" s="1" customFormat="1" ht="18.75" customHeight="1">
      <c r="B196" s="294"/>
      <c r="C196" s="304"/>
      <c r="D196" s="304"/>
      <c r="E196" s="304"/>
      <c r="F196" s="314"/>
      <c r="G196" s="304"/>
      <c r="H196" s="304"/>
      <c r="I196" s="304"/>
      <c r="J196" s="304"/>
      <c r="K196" s="294"/>
    </row>
    <row r="197" spans="2:11" s="1" customFormat="1" ht="18.75" customHeight="1">
      <c r="B197" s="294"/>
      <c r="C197" s="304"/>
      <c r="D197" s="304"/>
      <c r="E197" s="304"/>
      <c r="F197" s="314"/>
      <c r="G197" s="304"/>
      <c r="H197" s="304"/>
      <c r="I197" s="304"/>
      <c r="J197" s="304"/>
      <c r="K197" s="294"/>
    </row>
    <row r="198" spans="2:11" s="1" customFormat="1" ht="18.75" customHeight="1">
      <c r="B198" s="267"/>
      <c r="C198" s="267"/>
      <c r="D198" s="267"/>
      <c r="E198" s="267"/>
      <c r="F198" s="267"/>
      <c r="G198" s="267"/>
      <c r="H198" s="267"/>
      <c r="I198" s="267"/>
      <c r="J198" s="267"/>
      <c r="K198" s="267"/>
    </row>
    <row r="199" spans="2:11" s="1" customFormat="1" ht="13.5">
      <c r="B199" s="249"/>
      <c r="C199" s="250"/>
      <c r="D199" s="250"/>
      <c r="E199" s="250"/>
      <c r="F199" s="250"/>
      <c r="G199" s="250"/>
      <c r="H199" s="250"/>
      <c r="I199" s="250"/>
      <c r="J199" s="250"/>
      <c r="K199" s="251"/>
    </row>
    <row r="200" spans="2:11" s="1" customFormat="1" ht="21">
      <c r="B200" s="252"/>
      <c r="C200" s="387" t="s">
        <v>821</v>
      </c>
      <c r="D200" s="387"/>
      <c r="E200" s="387"/>
      <c r="F200" s="387"/>
      <c r="G200" s="387"/>
      <c r="H200" s="387"/>
      <c r="I200" s="387"/>
      <c r="J200" s="387"/>
      <c r="K200" s="253"/>
    </row>
    <row r="201" spans="2:11" s="1" customFormat="1" ht="25.5" customHeight="1">
      <c r="B201" s="252"/>
      <c r="C201" s="328" t="s">
        <v>822</v>
      </c>
      <c r="D201" s="328"/>
      <c r="E201" s="328"/>
      <c r="F201" s="328" t="s">
        <v>823</v>
      </c>
      <c r="G201" s="329"/>
      <c r="H201" s="390" t="s">
        <v>824</v>
      </c>
      <c r="I201" s="390"/>
      <c r="J201" s="390"/>
      <c r="K201" s="253"/>
    </row>
    <row r="202" spans="2:11" s="1" customFormat="1" ht="5.25" customHeight="1">
      <c r="B202" s="283"/>
      <c r="C202" s="278"/>
      <c r="D202" s="278"/>
      <c r="E202" s="278"/>
      <c r="F202" s="278"/>
      <c r="G202" s="304"/>
      <c r="H202" s="278"/>
      <c r="I202" s="278"/>
      <c r="J202" s="278"/>
      <c r="K202" s="306"/>
    </row>
    <row r="203" spans="2:11" s="1" customFormat="1" ht="15" customHeight="1">
      <c r="B203" s="283"/>
      <c r="C203" s="260" t="s">
        <v>814</v>
      </c>
      <c r="D203" s="260"/>
      <c r="E203" s="260"/>
      <c r="F203" s="281" t="s">
        <v>41</v>
      </c>
      <c r="G203" s="260"/>
      <c r="H203" s="391" t="s">
        <v>825</v>
      </c>
      <c r="I203" s="391"/>
      <c r="J203" s="391"/>
      <c r="K203" s="306"/>
    </row>
    <row r="204" spans="2:11" s="1" customFormat="1" ht="15" customHeight="1">
      <c r="B204" s="283"/>
      <c r="C204" s="260"/>
      <c r="D204" s="260"/>
      <c r="E204" s="260"/>
      <c r="F204" s="281" t="s">
        <v>42</v>
      </c>
      <c r="G204" s="260"/>
      <c r="H204" s="391" t="s">
        <v>826</v>
      </c>
      <c r="I204" s="391"/>
      <c r="J204" s="391"/>
      <c r="K204" s="306"/>
    </row>
    <row r="205" spans="2:11" s="1" customFormat="1" ht="15" customHeight="1">
      <c r="B205" s="283"/>
      <c r="C205" s="260"/>
      <c r="D205" s="260"/>
      <c r="E205" s="260"/>
      <c r="F205" s="281" t="s">
        <v>45</v>
      </c>
      <c r="G205" s="260"/>
      <c r="H205" s="391" t="s">
        <v>827</v>
      </c>
      <c r="I205" s="391"/>
      <c r="J205" s="391"/>
      <c r="K205" s="306"/>
    </row>
    <row r="206" spans="2:11" s="1" customFormat="1" ht="15" customHeight="1">
      <c r="B206" s="283"/>
      <c r="C206" s="260"/>
      <c r="D206" s="260"/>
      <c r="E206" s="260"/>
      <c r="F206" s="281" t="s">
        <v>43</v>
      </c>
      <c r="G206" s="260"/>
      <c r="H206" s="391" t="s">
        <v>828</v>
      </c>
      <c r="I206" s="391"/>
      <c r="J206" s="391"/>
      <c r="K206" s="306"/>
    </row>
    <row r="207" spans="2:11" s="1" customFormat="1" ht="15" customHeight="1">
      <c r="B207" s="283"/>
      <c r="C207" s="260"/>
      <c r="D207" s="260"/>
      <c r="E207" s="260"/>
      <c r="F207" s="281" t="s">
        <v>44</v>
      </c>
      <c r="G207" s="260"/>
      <c r="H207" s="391" t="s">
        <v>829</v>
      </c>
      <c r="I207" s="391"/>
      <c r="J207" s="391"/>
      <c r="K207" s="306"/>
    </row>
    <row r="208" spans="2:11" s="1" customFormat="1" ht="15" customHeight="1">
      <c r="B208" s="283"/>
      <c r="C208" s="260"/>
      <c r="D208" s="260"/>
      <c r="E208" s="260"/>
      <c r="F208" s="281"/>
      <c r="G208" s="260"/>
      <c r="H208" s="260"/>
      <c r="I208" s="260"/>
      <c r="J208" s="260"/>
      <c r="K208" s="306"/>
    </row>
    <row r="209" spans="2:11" s="1" customFormat="1" ht="15" customHeight="1">
      <c r="B209" s="283"/>
      <c r="C209" s="260" t="s">
        <v>768</v>
      </c>
      <c r="D209" s="260"/>
      <c r="E209" s="260"/>
      <c r="F209" s="281" t="s">
        <v>77</v>
      </c>
      <c r="G209" s="260"/>
      <c r="H209" s="391" t="s">
        <v>830</v>
      </c>
      <c r="I209" s="391"/>
      <c r="J209" s="391"/>
      <c r="K209" s="306"/>
    </row>
    <row r="210" spans="2:11" s="1" customFormat="1" ht="15" customHeight="1">
      <c r="B210" s="283"/>
      <c r="C210" s="260"/>
      <c r="D210" s="260"/>
      <c r="E210" s="260"/>
      <c r="F210" s="281" t="s">
        <v>664</v>
      </c>
      <c r="G210" s="260"/>
      <c r="H210" s="391" t="s">
        <v>665</v>
      </c>
      <c r="I210" s="391"/>
      <c r="J210" s="391"/>
      <c r="K210" s="306"/>
    </row>
    <row r="211" spans="2:11" s="1" customFormat="1" ht="15" customHeight="1">
      <c r="B211" s="283"/>
      <c r="C211" s="260"/>
      <c r="D211" s="260"/>
      <c r="E211" s="260"/>
      <c r="F211" s="281" t="s">
        <v>662</v>
      </c>
      <c r="G211" s="260"/>
      <c r="H211" s="391" t="s">
        <v>831</v>
      </c>
      <c r="I211" s="391"/>
      <c r="J211" s="391"/>
      <c r="K211" s="306"/>
    </row>
    <row r="212" spans="2:11" s="1" customFormat="1" ht="15" customHeight="1">
      <c r="B212" s="330"/>
      <c r="C212" s="260"/>
      <c r="D212" s="260"/>
      <c r="E212" s="260"/>
      <c r="F212" s="281" t="s">
        <v>666</v>
      </c>
      <c r="G212" s="319"/>
      <c r="H212" s="392" t="s">
        <v>667</v>
      </c>
      <c r="I212" s="392"/>
      <c r="J212" s="392"/>
      <c r="K212" s="331"/>
    </row>
    <row r="213" spans="2:11" s="1" customFormat="1" ht="15" customHeight="1">
      <c r="B213" s="330"/>
      <c r="C213" s="260"/>
      <c r="D213" s="260"/>
      <c r="E213" s="260"/>
      <c r="F213" s="281" t="s">
        <v>598</v>
      </c>
      <c r="G213" s="319"/>
      <c r="H213" s="392" t="s">
        <v>542</v>
      </c>
      <c r="I213" s="392"/>
      <c r="J213" s="392"/>
      <c r="K213" s="331"/>
    </row>
    <row r="214" spans="2:11" s="1" customFormat="1" ht="15" customHeight="1">
      <c r="B214" s="330"/>
      <c r="C214" s="260"/>
      <c r="D214" s="260"/>
      <c r="E214" s="260"/>
      <c r="F214" s="281"/>
      <c r="G214" s="319"/>
      <c r="H214" s="310"/>
      <c r="I214" s="310"/>
      <c r="J214" s="310"/>
      <c r="K214" s="331"/>
    </row>
    <row r="215" spans="2:11" s="1" customFormat="1" ht="15" customHeight="1">
      <c r="B215" s="330"/>
      <c r="C215" s="260" t="s">
        <v>792</v>
      </c>
      <c r="D215" s="260"/>
      <c r="E215" s="260"/>
      <c r="F215" s="281">
        <v>1</v>
      </c>
      <c r="G215" s="319"/>
      <c r="H215" s="392" t="s">
        <v>832</v>
      </c>
      <c r="I215" s="392"/>
      <c r="J215" s="392"/>
      <c r="K215" s="331"/>
    </row>
    <row r="216" spans="2:11" s="1" customFormat="1" ht="15" customHeight="1">
      <c r="B216" s="330"/>
      <c r="C216" s="260"/>
      <c r="D216" s="260"/>
      <c r="E216" s="260"/>
      <c r="F216" s="281">
        <v>2</v>
      </c>
      <c r="G216" s="319"/>
      <c r="H216" s="392" t="s">
        <v>833</v>
      </c>
      <c r="I216" s="392"/>
      <c r="J216" s="392"/>
      <c r="K216" s="331"/>
    </row>
    <row r="217" spans="2:11" s="1" customFormat="1" ht="15" customHeight="1">
      <c r="B217" s="330"/>
      <c r="C217" s="260"/>
      <c r="D217" s="260"/>
      <c r="E217" s="260"/>
      <c r="F217" s="281">
        <v>3</v>
      </c>
      <c r="G217" s="319"/>
      <c r="H217" s="392" t="s">
        <v>834</v>
      </c>
      <c r="I217" s="392"/>
      <c r="J217" s="392"/>
      <c r="K217" s="331"/>
    </row>
    <row r="218" spans="2:11" s="1" customFormat="1" ht="15" customHeight="1">
      <c r="B218" s="330"/>
      <c r="C218" s="260"/>
      <c r="D218" s="260"/>
      <c r="E218" s="260"/>
      <c r="F218" s="281">
        <v>4</v>
      </c>
      <c r="G218" s="319"/>
      <c r="H218" s="392" t="s">
        <v>835</v>
      </c>
      <c r="I218" s="392"/>
      <c r="J218" s="392"/>
      <c r="K218" s="331"/>
    </row>
    <row r="219" spans="2:11" s="1" customFormat="1" ht="12.75" customHeight="1">
      <c r="B219" s="332"/>
      <c r="C219" s="333"/>
      <c r="D219" s="333"/>
      <c r="E219" s="333"/>
      <c r="F219" s="333"/>
      <c r="G219" s="333"/>
      <c r="H219" s="333"/>
      <c r="I219" s="333"/>
      <c r="J219" s="333"/>
      <c r="K219" s="334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01 - SO 10 Stavebně konst...</vt:lpstr>
      <vt:lpstr>02 - SO 20 Elektroinstalace</vt:lpstr>
      <vt:lpstr>03 - SO 30 Ocelové konstr...</vt:lpstr>
      <vt:lpstr>Pokyny pro vyplnění</vt:lpstr>
      <vt:lpstr>'01 - SO 10 Stavebně konst...'!Názvy_tisku</vt:lpstr>
      <vt:lpstr>'02 - SO 20 Elektroinstalace'!Názvy_tisku</vt:lpstr>
      <vt:lpstr>'03 - SO 30 Ocelové konstr...'!Názvy_tisku</vt:lpstr>
      <vt:lpstr>'Rekapitulace stavby'!Názvy_tisku</vt:lpstr>
      <vt:lpstr>'01 - SO 10 Stavebně konst...'!Oblast_tisku</vt:lpstr>
      <vt:lpstr>'02 - SO 20 Elektroinstalace'!Oblast_tisku</vt:lpstr>
      <vt:lpstr>'03 - SO 30 Ocelové konstr...'!Oblast_tisku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Vyroubalová Naděžda, Ing.</dc:creator>
  <cp:lastModifiedBy>Vyroubalová Naděžda, Ing.</cp:lastModifiedBy>
  <dcterms:created xsi:type="dcterms:W3CDTF">2024-12-03T12:38:44Z</dcterms:created>
  <dcterms:modified xsi:type="dcterms:W3CDTF">2024-12-05T06:20:03Z</dcterms:modified>
</cp:coreProperties>
</file>