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avel\OneDrive\Projekty\Slezska Ostrava\Oprava - rekonstrukce střechy pro objekt mateřské školy Komerční 22a, Slezská Ostrava\rozpocet\"/>
    </mc:Choice>
  </mc:AlternateContent>
  <bookViews>
    <workbookView xWindow="0" yWindow="0" windowWidth="0" windowHeight="0"/>
  </bookViews>
  <sheets>
    <sheet name="Rekapitulace stavby" sheetId="1" r:id="rId1"/>
    <sheet name="03 - Rekonstrukce střechy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'03 - Rekonstrukce střechy...'!$C$87:$K$362</definedName>
    <definedName name="_xlnm.Print_Area" localSheetId="1">'03 - Rekonstrukce střechy...'!$C$4:$J$37,'03 - Rekonstrukce střechy...'!$C$43:$J$71,'03 - Rekonstrukce střechy...'!$C$77:$K$362</definedName>
    <definedName name="_xlnm.Print_Titles" localSheetId="1">'03 - Rekonstrukce střechy...'!$87:$87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2"/>
  <c r="BH352"/>
  <c r="BG352"/>
  <c r="BF352"/>
  <c r="T352"/>
  <c r="R352"/>
  <c r="P352"/>
  <c r="BI351"/>
  <c r="BH351"/>
  <c r="BG351"/>
  <c r="BF351"/>
  <c r="T351"/>
  <c r="R351"/>
  <c r="P351"/>
  <c r="BI347"/>
  <c r="BH347"/>
  <c r="BG347"/>
  <c r="BF347"/>
  <c r="T347"/>
  <c r="R347"/>
  <c r="P347"/>
  <c r="BI344"/>
  <c r="BH344"/>
  <c r="BG344"/>
  <c r="BF344"/>
  <c r="T344"/>
  <c r="R344"/>
  <c r="P344"/>
  <c r="BI340"/>
  <c r="BH340"/>
  <c r="BG340"/>
  <c r="BF340"/>
  <c r="T340"/>
  <c r="R340"/>
  <c r="P340"/>
  <c r="BI337"/>
  <c r="BH337"/>
  <c r="BG337"/>
  <c r="BF337"/>
  <c r="T337"/>
  <c r="R337"/>
  <c r="P337"/>
  <c r="BI333"/>
  <c r="BH333"/>
  <c r="BG333"/>
  <c r="BF333"/>
  <c r="T333"/>
  <c r="R333"/>
  <c r="P333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18"/>
  <c r="BH318"/>
  <c r="BG318"/>
  <c r="BF318"/>
  <c r="T318"/>
  <c r="R318"/>
  <c r="P318"/>
  <c r="BI315"/>
  <c r="BH315"/>
  <c r="BG315"/>
  <c r="BF315"/>
  <c r="T315"/>
  <c r="T314"/>
  <c r="R315"/>
  <c r="R314"/>
  <c r="P315"/>
  <c r="P314"/>
  <c r="BI312"/>
  <c r="BH312"/>
  <c r="BG312"/>
  <c r="BF312"/>
  <c r="T312"/>
  <c r="R312"/>
  <c r="P312"/>
  <c r="BI310"/>
  <c r="BH310"/>
  <c r="BG310"/>
  <c r="BF310"/>
  <c r="T310"/>
  <c r="R310"/>
  <c r="P310"/>
  <c r="BI306"/>
  <c r="BH306"/>
  <c r="BG306"/>
  <c r="BF306"/>
  <c r="T306"/>
  <c r="R306"/>
  <c r="P306"/>
  <c r="BI299"/>
  <c r="BH299"/>
  <c r="BG299"/>
  <c r="BF299"/>
  <c r="T299"/>
  <c r="R299"/>
  <c r="P299"/>
  <c r="BI292"/>
  <c r="BH292"/>
  <c r="BG292"/>
  <c r="BF292"/>
  <c r="T292"/>
  <c r="R292"/>
  <c r="P292"/>
  <c r="BI290"/>
  <c r="BH290"/>
  <c r="BG290"/>
  <c r="BF290"/>
  <c r="T290"/>
  <c r="R290"/>
  <c r="P290"/>
  <c r="BI286"/>
  <c r="BH286"/>
  <c r="BG286"/>
  <c r="BF286"/>
  <c r="T286"/>
  <c r="R286"/>
  <c r="P286"/>
  <c r="BI284"/>
  <c r="BH284"/>
  <c r="BG284"/>
  <c r="BF284"/>
  <c r="T284"/>
  <c r="R284"/>
  <c r="P284"/>
  <c r="BI280"/>
  <c r="BH280"/>
  <c r="BG280"/>
  <c r="BF280"/>
  <c r="T280"/>
  <c r="R280"/>
  <c r="P280"/>
  <c r="BI277"/>
  <c r="BH277"/>
  <c r="BG277"/>
  <c r="BF277"/>
  <c r="T277"/>
  <c r="R277"/>
  <c r="P277"/>
  <c r="BI275"/>
  <c r="BH275"/>
  <c r="BG275"/>
  <c r="BF275"/>
  <c r="T275"/>
  <c r="R275"/>
  <c r="P275"/>
  <c r="BI271"/>
  <c r="BH271"/>
  <c r="BG271"/>
  <c r="BF271"/>
  <c r="T271"/>
  <c r="R271"/>
  <c r="P271"/>
  <c r="BI269"/>
  <c r="BH269"/>
  <c r="BG269"/>
  <c r="BF269"/>
  <c r="T269"/>
  <c r="R269"/>
  <c r="P269"/>
  <c r="BI265"/>
  <c r="BH265"/>
  <c r="BG265"/>
  <c r="BF265"/>
  <c r="T265"/>
  <c r="R265"/>
  <c r="P265"/>
  <c r="BI263"/>
  <c r="BH263"/>
  <c r="BG263"/>
  <c r="BF263"/>
  <c r="T263"/>
  <c r="R263"/>
  <c r="P263"/>
  <c r="BI256"/>
  <c r="BH256"/>
  <c r="BG256"/>
  <c r="BF256"/>
  <c r="T256"/>
  <c r="R256"/>
  <c r="P256"/>
  <c r="BI255"/>
  <c r="BH255"/>
  <c r="BG255"/>
  <c r="BF255"/>
  <c r="T255"/>
  <c r="R255"/>
  <c r="P255"/>
  <c r="BI247"/>
  <c r="BH247"/>
  <c r="BG247"/>
  <c r="BF247"/>
  <c r="T247"/>
  <c r="R247"/>
  <c r="P247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8"/>
  <c r="BH228"/>
  <c r="BG228"/>
  <c r="BF228"/>
  <c r="T228"/>
  <c r="R228"/>
  <c r="P228"/>
  <c r="BI227"/>
  <c r="BH227"/>
  <c r="BG227"/>
  <c r="BF227"/>
  <c r="T227"/>
  <c r="R227"/>
  <c r="P227"/>
  <c r="BI223"/>
  <c r="BH223"/>
  <c r="BG223"/>
  <c r="BF223"/>
  <c r="T223"/>
  <c r="R223"/>
  <c r="P223"/>
  <c r="BI221"/>
  <c r="BH221"/>
  <c r="BG221"/>
  <c r="BF221"/>
  <c r="T221"/>
  <c r="R221"/>
  <c r="P221"/>
  <c r="BI217"/>
  <c r="BH217"/>
  <c r="BG217"/>
  <c r="BF217"/>
  <c r="T217"/>
  <c r="R217"/>
  <c r="P217"/>
  <c r="BI215"/>
  <c r="BH215"/>
  <c r="BG215"/>
  <c r="BF215"/>
  <c r="T215"/>
  <c r="R215"/>
  <c r="P215"/>
  <c r="BI211"/>
  <c r="BH211"/>
  <c r="BG211"/>
  <c r="BF211"/>
  <c r="T211"/>
  <c r="R211"/>
  <c r="P211"/>
  <c r="BI210"/>
  <c r="BH210"/>
  <c r="BG210"/>
  <c r="BF210"/>
  <c r="T210"/>
  <c r="R210"/>
  <c r="P210"/>
  <c r="BI206"/>
  <c r="BH206"/>
  <c r="BG206"/>
  <c r="BF206"/>
  <c r="T206"/>
  <c r="R206"/>
  <c r="P206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5"/>
  <c r="BH185"/>
  <c r="BG185"/>
  <c r="BF185"/>
  <c r="T185"/>
  <c r="R185"/>
  <c r="P185"/>
  <c r="BI181"/>
  <c r="BH181"/>
  <c r="BG181"/>
  <c r="BF181"/>
  <c r="T181"/>
  <c r="T180"/>
  <c r="R181"/>
  <c r="R180"/>
  <c r="P181"/>
  <c r="P180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58"/>
  <c r="BH158"/>
  <c r="BG158"/>
  <c r="BF158"/>
  <c r="T158"/>
  <c r="R158"/>
  <c r="P158"/>
  <c r="BI154"/>
  <c r="BH154"/>
  <c r="BG154"/>
  <c r="BF154"/>
  <c r="T154"/>
  <c r="R154"/>
  <c r="P154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18"/>
  <c r="BH118"/>
  <c r="BG118"/>
  <c r="BF118"/>
  <c r="T118"/>
  <c r="R118"/>
  <c r="P118"/>
  <c r="BI117"/>
  <c r="BH117"/>
  <c r="BG117"/>
  <c r="BF117"/>
  <c r="T117"/>
  <c r="R117"/>
  <c r="P117"/>
  <c r="BI112"/>
  <c r="BH112"/>
  <c r="BG112"/>
  <c r="BF112"/>
  <c r="T112"/>
  <c r="R112"/>
  <c r="P112"/>
  <c r="BI108"/>
  <c r="BH108"/>
  <c r="BG108"/>
  <c r="BF108"/>
  <c r="T108"/>
  <c r="R108"/>
  <c r="P108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5"/>
  <c r="J84"/>
  <c r="F84"/>
  <c r="F82"/>
  <c r="E80"/>
  <c r="J51"/>
  <c r="J50"/>
  <c r="F50"/>
  <c r="F48"/>
  <c r="E46"/>
  <c r="J16"/>
  <c r="E16"/>
  <c r="F85"/>
  <c r="J15"/>
  <c r="J10"/>
  <c r="J48"/>
  <c i="1" r="L50"/>
  <c r="AM50"/>
  <c r="AM49"/>
  <c r="L49"/>
  <c r="AM47"/>
  <c r="L47"/>
  <c r="L45"/>
  <c r="L44"/>
  <c i="2" r="BK108"/>
  <c r="J118"/>
  <c r="BK306"/>
  <c r="J99"/>
  <c r="J357"/>
  <c r="BK117"/>
  <c r="BK143"/>
  <c r="BK256"/>
  <c r="BK329"/>
  <c r="BK355"/>
  <c r="BK217"/>
  <c r="J217"/>
  <c r="J143"/>
  <c r="BK118"/>
  <c r="BK271"/>
  <c r="BK247"/>
  <c r="BK323"/>
  <c r="BK299"/>
  <c r="BK255"/>
  <c r="J91"/>
  <c r="J147"/>
  <c r="BK173"/>
  <c r="J315"/>
  <c r="J269"/>
  <c r="J139"/>
  <c r="J361"/>
  <c r="BK333"/>
  <c r="BK344"/>
  <c r="J211"/>
  <c r="BK154"/>
  <c r="J351"/>
  <c r="J167"/>
  <c r="BK275"/>
  <c r="J299"/>
  <c i="1" r="AS54"/>
  <c i="2" r="BK315"/>
  <c r="BK112"/>
  <c r="BK165"/>
  <c r="J221"/>
  <c r="BK286"/>
  <c r="BK310"/>
  <c r="J306"/>
  <c r="BK277"/>
  <c r="J103"/>
  <c r="J359"/>
  <c r="BK201"/>
  <c r="BK347"/>
  <c r="BK358"/>
  <c r="J324"/>
  <c r="BK359"/>
  <c r="BK245"/>
  <c r="BK361"/>
  <c r="BK103"/>
  <c r="J247"/>
  <c r="J280"/>
  <c r="BK205"/>
  <c r="BK206"/>
  <c r="J185"/>
  <c r="BK163"/>
  <c r="BK215"/>
  <c r="J263"/>
  <c r="J330"/>
  <c r="J290"/>
  <c r="J362"/>
  <c r="BK158"/>
  <c r="BK210"/>
  <c r="BK223"/>
  <c r="BK99"/>
  <c r="J206"/>
  <c r="BK194"/>
  <c r="BK237"/>
  <c r="J347"/>
  <c r="J197"/>
  <c r="BK211"/>
  <c r="J265"/>
  <c r="BK360"/>
  <c r="J358"/>
  <c r="BK167"/>
  <c r="J323"/>
  <c r="J170"/>
  <c r="J256"/>
  <c r="BK312"/>
  <c r="BK280"/>
  <c r="J117"/>
  <c r="J245"/>
  <c r="BK284"/>
  <c r="BK190"/>
  <c r="J312"/>
  <c r="J352"/>
  <c r="J286"/>
  <c r="J130"/>
  <c r="J108"/>
  <c r="BK362"/>
  <c r="BK233"/>
  <c r="J112"/>
  <c r="BK91"/>
  <c r="J292"/>
  <c r="J237"/>
  <c r="BK95"/>
  <c r="BK357"/>
  <c r="J95"/>
  <c r="J173"/>
  <c r="J340"/>
  <c r="BK318"/>
  <c r="J337"/>
  <c r="BK265"/>
  <c r="J201"/>
  <c r="J329"/>
  <c r="J328"/>
  <c r="J322"/>
  <c r="J205"/>
  <c r="J228"/>
  <c r="BK337"/>
  <c r="J310"/>
  <c r="J190"/>
  <c r="J233"/>
  <c r="J215"/>
  <c r="BK227"/>
  <c r="J165"/>
  <c r="BK147"/>
  <c r="BK197"/>
  <c r="BK356"/>
  <c r="J158"/>
  <c r="BK241"/>
  <c r="J126"/>
  <c r="BK263"/>
  <c r="BK352"/>
  <c r="J355"/>
  <c r="BK351"/>
  <c r="J134"/>
  <c r="BK324"/>
  <c r="BK170"/>
  <c r="J333"/>
  <c r="BK186"/>
  <c r="J154"/>
  <c r="J271"/>
  <c r="J255"/>
  <c r="BK322"/>
  <c r="J356"/>
  <c r="J284"/>
  <c r="BK269"/>
  <c r="J163"/>
  <c r="BK340"/>
  <c r="BK126"/>
  <c r="BK130"/>
  <c r="BK185"/>
  <c r="J275"/>
  <c r="J344"/>
  <c r="J318"/>
  <c r="BK139"/>
  <c r="BK290"/>
  <c r="J210"/>
  <c r="J277"/>
  <c r="J194"/>
  <c r="BK330"/>
  <c r="BK221"/>
  <c r="BK181"/>
  <c r="BK228"/>
  <c r="J241"/>
  <c r="J227"/>
  <c r="J360"/>
  <c r="BK134"/>
  <c r="J181"/>
  <c r="J186"/>
  <c r="BK328"/>
  <c r="BK292"/>
  <c r="J223"/>
  <c l="1" r="P116"/>
  <c r="P107"/>
  <c r="R162"/>
  <c r="P184"/>
  <c r="T116"/>
  <c r="T107"/>
  <c r="R116"/>
  <c r="R107"/>
  <c r="BK90"/>
  <c r="J90"/>
  <c r="J57"/>
  <c r="R184"/>
  <c r="R332"/>
  <c r="BK116"/>
  <c r="J116"/>
  <c r="J59"/>
  <c r="T162"/>
  <c r="P279"/>
  <c r="R339"/>
  <c r="T90"/>
  <c r="BK162"/>
  <c r="J162"/>
  <c r="J60"/>
  <c r="BK279"/>
  <c r="J279"/>
  <c r="J64"/>
  <c r="BK317"/>
  <c r="J317"/>
  <c r="J66"/>
  <c r="BK346"/>
  <c r="J346"/>
  <c r="J69"/>
  <c r="BK184"/>
  <c r="J184"/>
  <c r="J63"/>
  <c r="T279"/>
  <c r="R317"/>
  <c r="BK339"/>
  <c r="J339"/>
  <c r="J68"/>
  <c r="T339"/>
  <c r="R346"/>
  <c r="P354"/>
  <c r="R90"/>
  <c r="P162"/>
  <c r="R279"/>
  <c r="P317"/>
  <c r="BK332"/>
  <c r="J332"/>
  <c r="J67"/>
  <c r="T332"/>
  <c r="BK354"/>
  <c r="J354"/>
  <c r="J70"/>
  <c r="R354"/>
  <c r="P90"/>
  <c r="T184"/>
  <c r="T183"/>
  <c r="T317"/>
  <c r="P332"/>
  <c r="P339"/>
  <c r="P346"/>
  <c r="T346"/>
  <c r="T354"/>
  <c r="BK180"/>
  <c r="J180"/>
  <c r="J61"/>
  <c r="BK107"/>
  <c r="J107"/>
  <c r="J58"/>
  <c r="BK314"/>
  <c r="J314"/>
  <c r="J65"/>
  <c r="BE158"/>
  <c r="BE228"/>
  <c r="BE292"/>
  <c r="BE358"/>
  <c r="BE306"/>
  <c r="BE263"/>
  <c r="BE210"/>
  <c r="BE275"/>
  <c r="F51"/>
  <c r="BE359"/>
  <c r="BE299"/>
  <c r="J82"/>
  <c r="BE143"/>
  <c r="BE154"/>
  <c r="BE181"/>
  <c r="BE221"/>
  <c r="BE310"/>
  <c r="BE108"/>
  <c r="BE167"/>
  <c r="BE237"/>
  <c r="BE197"/>
  <c r="BE205"/>
  <c r="BE329"/>
  <c r="BE360"/>
  <c r="BE117"/>
  <c r="BE139"/>
  <c r="BE126"/>
  <c r="BE134"/>
  <c r="BE256"/>
  <c r="BE233"/>
  <c r="BE318"/>
  <c r="BE91"/>
  <c r="BE130"/>
  <c r="BE241"/>
  <c r="BE286"/>
  <c r="BE312"/>
  <c r="BE323"/>
  <c r="BE277"/>
  <c r="BE245"/>
  <c r="BE112"/>
  <c r="BE223"/>
  <c r="BE340"/>
  <c r="BE361"/>
  <c r="BE147"/>
  <c r="BE247"/>
  <c r="BE255"/>
  <c r="BE290"/>
  <c r="BE352"/>
  <c r="BE357"/>
  <c r="BE362"/>
  <c r="BE280"/>
  <c r="BE347"/>
  <c r="BE351"/>
  <c r="BE355"/>
  <c r="BE344"/>
  <c r="BE165"/>
  <c r="BE324"/>
  <c r="BE170"/>
  <c r="BE173"/>
  <c r="BE190"/>
  <c r="BE201"/>
  <c r="BE217"/>
  <c r="BE227"/>
  <c r="BE103"/>
  <c r="BE163"/>
  <c r="BE269"/>
  <c r="BE337"/>
  <c r="BE271"/>
  <c r="BE356"/>
  <c r="BE118"/>
  <c r="BE95"/>
  <c r="BE99"/>
  <c r="BE186"/>
  <c r="BE215"/>
  <c r="BE185"/>
  <c r="BE194"/>
  <c r="BE206"/>
  <c r="BE211"/>
  <c r="BE265"/>
  <c r="BE284"/>
  <c r="BE322"/>
  <c r="BE333"/>
  <c r="BE315"/>
  <c r="BE328"/>
  <c r="BE330"/>
  <c r="F35"/>
  <c i="1" r="BD55"/>
  <c r="BD54"/>
  <c r="W33"/>
  <c i="2" r="J32"/>
  <c i="1" r="AW55"/>
  <c i="2" r="F34"/>
  <c i="1" r="BC55"/>
  <c r="BC54"/>
  <c r="AY54"/>
  <c i="2" r="F33"/>
  <c i="1" r="BB55"/>
  <c r="BB54"/>
  <c r="W31"/>
  <c i="2" r="F32"/>
  <c i="1" r="BA55"/>
  <c r="BA54"/>
  <c r="W30"/>
  <c i="2" l="1" r="P89"/>
  <c r="R183"/>
  <c r="R89"/>
  <c r="R88"/>
  <c r="T89"/>
  <c r="T88"/>
  <c r="P183"/>
  <c r="BK89"/>
  <c r="J89"/>
  <c r="J56"/>
  <c r="BK183"/>
  <c r="J183"/>
  <c r="J62"/>
  <c r="F31"/>
  <c i="1" r="AZ55"/>
  <c r="AZ54"/>
  <c r="AV54"/>
  <c r="AK29"/>
  <c r="W32"/>
  <c r="AW54"/>
  <c r="AK30"/>
  <c i="2" r="J31"/>
  <c i="1" r="AV55"/>
  <c r="AT55"/>
  <c r="AX54"/>
  <c i="2" l="1" r="P88"/>
  <c i="1" r="AU55"/>
  <c i="2" r="BK88"/>
  <c r="J88"/>
  <c r="J55"/>
  <c i="1" r="W29"/>
  <c r="AT54"/>
  <c r="AU54"/>
  <c i="2" l="1" r="J28"/>
  <c i="1" r="AG55"/>
  <c r="AG54"/>
  <c r="AK26"/>
  <c r="AK35"/>
  <c l="1" r="AN54"/>
  <c i="2" r="J37"/>
  <c i="1"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<sst xmlns="http://schemas.openxmlformats.org/spreadsheetml/2006/main">
  <si>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</si>
  <si>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</si>
  <si>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</si>
  <si>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</si>
  <si>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</si>
  <si>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{5ea18e60-768f-43e8-8128-99bc0cb50749}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</si>
  <si>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</si>
  <si>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</si>
  <si>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</si>
  <si>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</si>
  <si>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</si>
  <si>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</si>
  <si>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</si>
  <si>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</si>
  <si>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</si>
  <si>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</si>
  <si>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</si>
  <si>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</si>
  <si>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střechy pro objekt mateřské školy Komerční 22a</t>
  </si>
  <si>
    <t>KSO:</t>
  </si>
  <si>
    <t>CC-CZ:</t>
  </si>
  <si>
    <t>Místo:</t>
  </si>
  <si>
    <t>Komerční 22a</t>
  </si>
  <si>
    <t>Datum:</t>
  </si>
  <si>
    <t>28. 6. 2025</t>
  </si>
  <si>
    <t>Zadavatel:</t>
  </si>
  <si>
    <t>IČ:</t>
  </si>
  <si>
    <t xml:space="preserve">Statutární město Ostrava </t>
  </si>
  <si>
    <t>DIČ:</t>
  </si>
  <si>
    <t>Účastník:</t>
  </si>
  <si>
    <t>Vyplň údaj</t>
  </si>
  <si>
    <t>Projektant:</t>
  </si>
  <si>
    <t>Made 4 BIM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</si>
  <si>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</si>
  <si>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</si>
  <si>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</si>
  <si>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</si>
  <si>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</si>
  <si>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</si>
  <si>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</si>
  <si>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</si>
  <si>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</si>
  <si>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</si>
  <si>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</si>
  <si>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</si>
  <si>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</si>
  <si>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</si>
  <si>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</si>
  <si>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</si>
  <si>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</si>
  <si>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</si>
  <si>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</si>
  <si>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</si>
  <si>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</si>
  <si>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</si>
  <si>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</si>
  <si>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</si>
  <si>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</si>
  <si>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</si>
  <si>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</si>
  <si>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</si>
  <si>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</si>
  <si>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</si>
  <si>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</si>
  <si>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</si>
  <si>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</si>
  <si>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</si>
  <si>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</si>
  <si>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</si>
  <si>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</si>
  <si>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</si>
  <si>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</si>
  <si>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</si>
  <si>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</si>
  <si>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</si>
  <si>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</si>
  <si>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</si>
  <si>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</si>
  <si>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</si>
  <si>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</si>
  <si>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</si>
  <si>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</si>
  <si>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</si>
  <si>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</si>
  <si>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</si>
  <si>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4 - Vodorovné konstrukce</t>
  </si>
  <si>
    <t xml:space="preserve">    9 - Ostatní konstrukce a práce, bourání</t>
  </si>
  <si>
    <t xml:space="preserve">  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</si>
  <si>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</si>
  <si>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</si>
  <si>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</si>
  <si>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</si>
  <si>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</si>
  <si>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</si>
  <si>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</si>
  <si>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</si>
  <si>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</si>
  <si>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767 - Konstrukce zámečnické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</si>
  <si>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</si>
  <si>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</si>
  <si>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</si>
  <si>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</si>
  <si>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</si>
  <si>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</si>
  <si>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</si>
  <si>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</si>
  <si>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</si>
  <si>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</si>
  <si>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</si>
  <si>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</si>
  <si>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</si>
  <si>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</si>
  <si>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</si>
  <si>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</si>
  <si>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</si>
  <si>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4</t>
  </si>
  <si>
    <t>Vodorovné konstrukce</t>
  </si>
  <si>
    <t>K</t>
  </si>
  <si>
    <t>632451103</t>
  </si>
  <si>
    <t>Potěr cementový ze suchých směsí tloušťky přes 5 do 10 mm</t>
  </si>
  <si>
    <t>m2</t>
  </si>
  <si>
    <t>CS ÚRS 2025 01</t>
  </si>
  <si>
    <t>1633334618</t>
  </si>
  <si>
    <t>Online PSC</t>
  </si>
  <si>
    <t>https://podminky.urs.cz/item/CS_URS_2025_01/632451103</t>
  </si>
  <si>
    <t>VV</t>
  </si>
  <si>
    <t>stávající podklad</t>
  </si>
  <si>
    <t>525</t>
  </si>
  <si>
    <t>632902221</t>
  </si>
  <si>
    <t>Příprava zatvrdlého povrchu betonových mazanin pro cementový potěr spojovacím (adhezním) můstkem</t>
  </si>
  <si>
    <t>246374500</t>
  </si>
  <si>
    <t>https://podminky.urs.cz/item/CS_URS_2025_01/632902221</t>
  </si>
  <si>
    <t>3</t>
  </si>
  <si>
    <t>411388531</t>
  </si>
  <si>
    <t>Zabetonování otvorů ve stropech nebo v klenbách včetně lešení, bednění, odbednění a výztuže (materiál v ceně) ve stropech železobetonových, tvárnicových a prefabrikovaných</t>
  </si>
  <si>
    <t>m3</t>
  </si>
  <si>
    <t>178351224</t>
  </si>
  <si>
    <t>https://podminky.urs.cz/item/CS_URS_2025_01/411388531</t>
  </si>
  <si>
    <t>po VZT komoře</t>
  </si>
  <si>
    <t>0,9*0,9*0,6</t>
  </si>
  <si>
    <t>411388621</t>
  </si>
  <si>
    <t>Zabetonování otvorů ve stropech nebo v klenbách včetně lešení, bednění, odbednění a výztuže (materiál v ceně) ze suchých směsí, tl. do 150 mm ve stropech železobetonových, tvárnicových a prefabrikovaných plochy do 0,25 m2</t>
  </si>
  <si>
    <t>kus</t>
  </si>
  <si>
    <t>-443921088</t>
  </si>
  <si>
    <t>https://podminky.urs.cz/item/CS_URS_2025_01/411388621</t>
  </si>
  <si>
    <t>zapravení po zrušených prostupech</t>
  </si>
  <si>
    <t>6</t>
  </si>
  <si>
    <t>9</t>
  </si>
  <si>
    <t>Ostatní konstrukce a práce, bourání</t>
  </si>
  <si>
    <t>5</t>
  </si>
  <si>
    <t>953961214</t>
  </si>
  <si>
    <t>Kotva chemická s vyvrtáním otvoru do betonu, železobetonu nebo tvrdého kamene chemická patrona, velikost M 16, hloubka 125 mm</t>
  </si>
  <si>
    <t>-41152220</t>
  </si>
  <si>
    <t>https://podminky.urs.cz/item/CS_URS_2025_01/953961214</t>
  </si>
  <si>
    <t>kotvící body na střeše U1 - U14</t>
  </si>
  <si>
    <t>14*4</t>
  </si>
  <si>
    <t>953965133</t>
  </si>
  <si>
    <t>Kotva chemická s vyvrtáním otvoru kotevní šrouby pro chemické kotvy, velikost M 16, délka 300 mm</t>
  </si>
  <si>
    <t>1918146801</t>
  </si>
  <si>
    <t>https://podminky.urs.cz/item/CS_URS_2025_01/953965133</t>
  </si>
  <si>
    <t>96</t>
  </si>
  <si>
    <t>Bourání konstrukcí</t>
  </si>
  <si>
    <t>7</t>
  </si>
  <si>
    <t>751001</t>
  </si>
  <si>
    <t>Demontáž velké VZT komory na střeše, včetně odvozu na skládku a likvidace</t>
  </si>
  <si>
    <t>kpl</t>
  </si>
  <si>
    <t>16</t>
  </si>
  <si>
    <t>-1369760178</t>
  </si>
  <si>
    <t>8</t>
  </si>
  <si>
    <t>764002841</t>
  </si>
  <si>
    <t>Demontáž klempířských konstrukcí oplechování horních ploch zdí a nadezdívek do suti</t>
  </si>
  <si>
    <t>m</t>
  </si>
  <si>
    <t>-1383067101</t>
  </si>
  <si>
    <t>https://podminky.urs.cz/item/CS_URS_2025_01/764002841</t>
  </si>
  <si>
    <t>stávají atika</t>
  </si>
  <si>
    <t>106</t>
  </si>
  <si>
    <t>vrchní atiky</t>
  </si>
  <si>
    <t>1,1*3</t>
  </si>
  <si>
    <t>2,9</t>
  </si>
  <si>
    <t>Součet</t>
  </si>
  <si>
    <t>712340832</t>
  </si>
  <si>
    <t>Odstranění povlakové krytiny střech plochých do 10° z přitavených pásů NAIP v plné ploše dvouvrstvé</t>
  </si>
  <si>
    <t>2085286239</t>
  </si>
  <si>
    <t>https://podminky.urs.cz/item/CS_URS_2025_01/712340832</t>
  </si>
  <si>
    <t>první dvě vrstvy krytiny dle sond 1- 4</t>
  </si>
  <si>
    <t>568</t>
  </si>
  <si>
    <t>10</t>
  </si>
  <si>
    <t>712340833</t>
  </si>
  <si>
    <t>Odstranění povlakové krytiny střech plochých do 10° z přitavených pásů NAIP v plné ploše třívrstvé</t>
  </si>
  <si>
    <t>-1408087949</t>
  </si>
  <si>
    <t>https://podminky.urs.cz/item/CS_URS_2025_01/712340833</t>
  </si>
  <si>
    <t>SBS pás na betonové mazanině</t>
  </si>
  <si>
    <t>11</t>
  </si>
  <si>
    <t>712340834</t>
  </si>
  <si>
    <t>Odstranění povlakové krytiny střech plochých do 10° z přitavených pásů NAIP v plné ploše Příplatek k ceně - 0833 za každou další vrstvu</t>
  </si>
  <si>
    <t>-1690645908</t>
  </si>
  <si>
    <t>https://podminky.urs.cz/item/CS_URS_2025_01/712340834</t>
  </si>
  <si>
    <t>525*2 'Přepočtené koeficientem množství</t>
  </si>
  <si>
    <t>713140864</t>
  </si>
  <si>
    <t>Odstranění tepelné izolace střech plochých z rohoží, pásů, dílců, desek, bloků nadstřešních izolací připevněných lepením z polystyrenu nasáklého vodou, tloušťka izolace přes 100 do 200 mm</t>
  </si>
  <si>
    <t>463676745</t>
  </si>
  <si>
    <t>https://podminky.urs.cz/item/CS_URS_2025_01/713140864</t>
  </si>
  <si>
    <t>stávají izolace tl. dle sond 1-4</t>
  </si>
  <si>
    <t>13</t>
  </si>
  <si>
    <t>751613831</t>
  </si>
  <si>
    <t>Demontáž ostatních zařízení stříšky pro venkovní VZT jednotku přes 4500 do 7500 m3/h</t>
  </si>
  <si>
    <t>-178743461</t>
  </si>
  <si>
    <t>https://podminky.urs.cz/item/CS_URS_2025_01/751613831</t>
  </si>
  <si>
    <t>kulaté hlavice stávají VZT</t>
  </si>
  <si>
    <t>14</t>
  </si>
  <si>
    <t>741421823</t>
  </si>
  <si>
    <t>Demontáž hromosvodného vedení bez zachování funkčnosti svodových drátů nebo lan na rovné střeše, průměru přes 8 mm</t>
  </si>
  <si>
    <t>-1314283621</t>
  </si>
  <si>
    <t>https://podminky.urs.cz/item/CS_URS_2025_01/741421823</t>
  </si>
  <si>
    <t>nad atikami</t>
  </si>
  <si>
    <t>110</t>
  </si>
  <si>
    <t>na střeše</t>
  </si>
  <si>
    <t>16+16+7+3+3+4,5+2,5+2+6</t>
  </si>
  <si>
    <t>15</t>
  </si>
  <si>
    <t>741421843</t>
  </si>
  <si>
    <t>Demontáž hromosvodného vedení bez zachování funkčnosti svorek šroubových se 2 šrouby</t>
  </si>
  <si>
    <t>-962143361</t>
  </si>
  <si>
    <t>https://podminky.urs.cz/item/CS_URS_2025_01/741421843</t>
  </si>
  <si>
    <t>741421855</t>
  </si>
  <si>
    <t>Demontáž hromosvodného vedení podpěr střešního vedení pro plochou střechu</t>
  </si>
  <si>
    <t>1813184534</t>
  </si>
  <si>
    <t>https://podminky.urs.cz/item/CS_URS_2025_01/741421855</t>
  </si>
  <si>
    <t>997</t>
  </si>
  <si>
    <t>Doprava suti a vybouraných hmot</t>
  </si>
  <si>
    <t>17</t>
  </si>
  <si>
    <t>997013212</t>
  </si>
  <si>
    <t>Vnitrostaveništní doprava suti a vybouraných hmot vodorovně do 50 m s naložením ručně pro budovy a haly výšky přes 6 do 9 m</t>
  </si>
  <si>
    <t>t</t>
  </si>
  <si>
    <t>-960121609</t>
  </si>
  <si>
    <t>https://podminky.urs.cz/item/CS_URS_2025_01/997013212</t>
  </si>
  <si>
    <t>18</t>
  </si>
  <si>
    <t>997013501</t>
  </si>
  <si>
    <t>Odvoz suti a vybouraných hmot na skládku nebo meziskládku se složením, na vzdálenost do 1 km</t>
  </si>
  <si>
    <t>-964682379</t>
  </si>
  <si>
    <t>https://podminky.urs.cz/item/CS_URS_2025_01/997013501</t>
  </si>
  <si>
    <t>19</t>
  </si>
  <si>
    <t>997013509</t>
  </si>
  <si>
    <t>Odvoz suti a vybouraných hmot na skládku nebo meziskládku se složením, na vzdálenost Příplatek k ceně za každý další započatý 1 km přes 1 km</t>
  </si>
  <si>
    <t>-472637709</t>
  </si>
  <si>
    <t>https://podminky.urs.cz/item/CS_URS_2025_01/997013509</t>
  </si>
  <si>
    <t>31,153*14 'Přepočtené koeficientem množství</t>
  </si>
  <si>
    <t>20</t>
  </si>
  <si>
    <t>997013631</t>
  </si>
  <si>
    <t>Poplatek za uložení stavebního odpadu na skládce (skládkovné) směsného stavebního a demoličního zatříděného do Katalogu odpadů pod kódem 17 09 04</t>
  </si>
  <si>
    <t>-47735265</t>
  </si>
  <si>
    <t>https://podminky.urs.cz/item/CS_URS_2025_01/997013631</t>
  </si>
  <si>
    <t>31,153-28,561</t>
  </si>
  <si>
    <t>997013814</t>
  </si>
  <si>
    <t>Poplatek za uložení stavebního odpadu na skládce (skládkovné) z izolačních materiálů zatříděného do Katalogu odpadů pod kódem 17 06 04</t>
  </si>
  <si>
    <t>-1522452027</t>
  </si>
  <si>
    <t>https://podminky.urs.cz/item/CS_URS_2025_01/997013814</t>
  </si>
  <si>
    <t>SBS pásy</t>
  </si>
  <si>
    <t>6,248+8,663+5,775</t>
  </si>
  <si>
    <t xml:space="preserve">polystyrém </t>
  </si>
  <si>
    <t>7,875</t>
  </si>
  <si>
    <t>998</t>
  </si>
  <si>
    <t>Přesun hmot</t>
  </si>
  <si>
    <t>22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</si>
  <si>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</si>
  <si>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</si>
  <si>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1618570892</t>
  </si>
  <si>
    <t>https://podminky.urs.cz/item/CS_URS_2025_01/998018002</t>
  </si>
  <si>
    <t>PSV</t>
  </si>
  <si>
    <t>Práce a dodávky PSV</t>
  </si>
  <si>
    <t>712</t>
  </si>
  <si>
    <t>Povlakové krytiny</t>
  </si>
  <si>
    <t>23</t>
  </si>
  <si>
    <t>712001</t>
  </si>
  <si>
    <t>Opracování prostupů přes střechu dle detailu</t>
  </si>
  <si>
    <t>ks</t>
  </si>
  <si>
    <t>-558907721</t>
  </si>
  <si>
    <t>24</t>
  </si>
  <si>
    <t>712300841</t>
  </si>
  <si>
    <t>Ostatní práce při odstranění povlakové krytiny střech plochých do 10° mechu odškrabáním a očistěním s urovnáním povrchu</t>
  </si>
  <si>
    <t>-142748001</t>
  </si>
  <si>
    <t>https://podminky.urs.cz/item/CS_URS_2025_01/712300841</t>
  </si>
  <si>
    <t>stávají krytina</t>
  </si>
  <si>
    <t>25</t>
  </si>
  <si>
    <t>712300843</t>
  </si>
  <si>
    <t>Ostatní práce při odstranění povlakové krytiny střech plochých do 10° zbytkového asfaltového pásu odsekáním</t>
  </si>
  <si>
    <t>566692664</t>
  </si>
  <si>
    <t>https://podminky.urs.cz/item/CS_URS_2025_01/712300843</t>
  </si>
  <si>
    <t>26</t>
  </si>
  <si>
    <t>712300845</t>
  </si>
  <si>
    <t>Ostatní práce při odstranění povlakové krytiny střech plochých do 10° doplňků ventilační hlavice</t>
  </si>
  <si>
    <t>-1318139268</t>
  </si>
  <si>
    <t>https://podminky.urs.cz/item/CS_URS_2025_01/712300845</t>
  </si>
  <si>
    <t>27</t>
  </si>
  <si>
    <t>712363354</t>
  </si>
  <si>
    <t>Povlakové krytiny střech plochých do 10° z tvarovaných poplastovaných lišt pro mPVC stěnová lišta vyhnutá rš 71 mm</t>
  </si>
  <si>
    <t>-1205522125</t>
  </si>
  <si>
    <t>https://podminky.urs.cz/item/CS_URS_2025_01/712363354</t>
  </si>
  <si>
    <t>větší prostupy jako komíny, VZT</t>
  </si>
  <si>
    <t>28</t>
  </si>
  <si>
    <t>712363681</t>
  </si>
  <si>
    <t>Provedení povlakové krytiny střech plochých do 10° z mechanicky kotvených hydroizolačních fólií ostatní práce mechanické kotvení kruhového prostupu do podkladu z betonu nebo pórobetonu</t>
  </si>
  <si>
    <t>-838418954</t>
  </si>
  <si>
    <t>https://podminky.urs.cz/item/CS_URS_2025_01/712363681</t>
  </si>
  <si>
    <t>kotvící body U1 -U14</t>
  </si>
  <si>
    <t>29</t>
  </si>
  <si>
    <t>M</t>
  </si>
  <si>
    <t>28342011</t>
  </si>
  <si>
    <t>manžeta těsnící pro prostupy hydroizolací z PVC uzavřená kruhová vnitřní průměr 40-70</t>
  </si>
  <si>
    <t>32</t>
  </si>
  <si>
    <t>-1654642535</t>
  </si>
  <si>
    <t>30</t>
  </si>
  <si>
    <t>-608727758</t>
  </si>
  <si>
    <t>vent hlavice</t>
  </si>
  <si>
    <t>31</t>
  </si>
  <si>
    <t>28342014</t>
  </si>
  <si>
    <t>manžeta těsnící pro prostupy hydroizolací z PVC uzavřená kruhová vnitřní průměr 120-180</t>
  </si>
  <si>
    <t>-2141649551</t>
  </si>
  <si>
    <t>712311101</t>
  </si>
  <si>
    <t>Provedení povlakové krytiny střech plochých do 10° natěradly a tmely za studena nátěrem lakem penetračním nebo asfaltovým</t>
  </si>
  <si>
    <t>-132658205</t>
  </si>
  <si>
    <t>https://podminky.urs.cz/item/CS_URS_2025_01/712311101</t>
  </si>
  <si>
    <t>na betonové mazanině</t>
  </si>
  <si>
    <t>33</t>
  </si>
  <si>
    <t>11163150</t>
  </si>
  <si>
    <t>lak penetrační asfaltový</t>
  </si>
  <si>
    <t>-457166414</t>
  </si>
  <si>
    <t>525*0,00032 'Přepočtené koeficientem množství</t>
  </si>
  <si>
    <t>34</t>
  </si>
  <si>
    <t>712341559</t>
  </si>
  <si>
    <t>Provedení povlakové krytiny střech plochých do 10° pásy přitavením NAIP v plné ploše</t>
  </si>
  <si>
    <t>-215358468</t>
  </si>
  <si>
    <t>https://podminky.urs.cz/item/CS_URS_2025_01/712341559</t>
  </si>
  <si>
    <t>parozábrana</t>
  </si>
  <si>
    <t>35</t>
  </si>
  <si>
    <t>62853004</t>
  </si>
  <si>
    <t>pás asfaltový natavitelný modifikovaný SBS s vložkou ze skleněné tkaniny a spalitelnou PE fólií nebo jemnozrnným minerálním posypem na horním povrchu tl 4,0mm</t>
  </si>
  <si>
    <t>1795368936</t>
  </si>
  <si>
    <t>525*1,1655 'Přepočtené koeficientem množství</t>
  </si>
  <si>
    <t>36</t>
  </si>
  <si>
    <t>712341716</t>
  </si>
  <si>
    <t>Provedení povlakové krytiny střech plochých do 10° pásy přitavením NAIP ostatní činnosti při pokládání pásů (materiál ve specifikaci) zaizolování prostupů střešní rovinou kruhový průřez, průměr přes 300 mm do 500 mm</t>
  </si>
  <si>
    <t>1075054991</t>
  </si>
  <si>
    <t>https://podminky.urs.cz/item/CS_URS_2025_01/712341716</t>
  </si>
  <si>
    <t>prostupy přes bet. mazaninu</t>
  </si>
  <si>
    <t>37</t>
  </si>
  <si>
    <t>1901300743</t>
  </si>
  <si>
    <t>38</t>
  </si>
  <si>
    <t>712363352</t>
  </si>
  <si>
    <t>Povlakové krytiny střech plochých do 10° z tvarovaných poplastovaných lišt pro mPVC vnitřní koutová lišta rš 100 mm</t>
  </si>
  <si>
    <t>-976196574</t>
  </si>
  <si>
    <t>https://podminky.urs.cz/item/CS_URS_2025_01/712363352</t>
  </si>
  <si>
    <t>atiky</t>
  </si>
  <si>
    <t>112,2</t>
  </si>
  <si>
    <t>112,2*2 'Přepočtené koeficientem množství</t>
  </si>
  <si>
    <t>39</t>
  </si>
  <si>
    <t>712363353</t>
  </si>
  <si>
    <t>Povlakové krytiny střech plochých do 10° z tvarovaných poplastovaných lišt pro mPVC vnější koutová lišta rš 100 mm</t>
  </si>
  <si>
    <t>896195425</t>
  </si>
  <si>
    <t>https://podminky.urs.cz/item/CS_URS_2025_01/712363353</t>
  </si>
  <si>
    <t>40</t>
  </si>
  <si>
    <t>712363359</t>
  </si>
  <si>
    <t>Povlakové krytiny střech plochých do 10° z tvarovaných poplastovaných lišt pro mPVC závětrná lišta rš 300 mm</t>
  </si>
  <si>
    <t>289356294</t>
  </si>
  <si>
    <t>https://podminky.urs.cz/item/CS_URS_2025_01/712363359</t>
  </si>
  <si>
    <t>41</t>
  </si>
  <si>
    <t>712861705</t>
  </si>
  <si>
    <t>Provedení povlakové krytiny střech samostatným vytažením izolačního povlaku fólií na konstrukce převyšující úroveň střechy, přilepenou se svařovanými spoji</t>
  </si>
  <si>
    <t>-1421059708</t>
  </si>
  <si>
    <t>https://podminky.urs.cz/item/CS_URS_2025_01/712861705</t>
  </si>
  <si>
    <t>112,2*0,7</t>
  </si>
  <si>
    <t>42</t>
  </si>
  <si>
    <t>28322011</t>
  </si>
  <si>
    <t>fólie hydroizolační střešní mPVC mechanicky kotvená šedá tl 1,8mm</t>
  </si>
  <si>
    <t>-1234752176</t>
  </si>
  <si>
    <t>78,54*1,1655 'Přepočtené koeficientem množství</t>
  </si>
  <si>
    <t>43</t>
  </si>
  <si>
    <t>712363504</t>
  </si>
  <si>
    <t>Provedení povlakové krytiny střech plochých do 10° z mechanicky kotvených hydroizolačních fólií včetně položení fólie a horkovzdušného svaření tl. tepelné izolace přes 140 mm do 200 mm budovy výšky do 18 m, kotvené do betonu vnitřní pole</t>
  </si>
  <si>
    <t>314711655</t>
  </si>
  <si>
    <t>https://podminky.urs.cz/item/CS_URS_2025_01/712363504</t>
  </si>
  <si>
    <t>celková plocha vč atik</t>
  </si>
  <si>
    <t>568+32</t>
  </si>
  <si>
    <t>odpočet rohy a kraje</t>
  </si>
  <si>
    <t>-312</t>
  </si>
  <si>
    <t>-112</t>
  </si>
  <si>
    <t>44</t>
  </si>
  <si>
    <t>1843159964</t>
  </si>
  <si>
    <t>45</t>
  </si>
  <si>
    <t>712363505</t>
  </si>
  <si>
    <t>Provedení povlakové krytiny střech plochých do 10° z mechanicky kotvených hydroizolačních fólií včetně položení fólie a horkovzdušného svaření tl. tepelné izolace přes 140 mm do 200 mm budovy výšky do 18 m, kotvené do betonu krajní pole</t>
  </si>
  <si>
    <t>-1552884066</t>
  </si>
  <si>
    <t>https://podminky.urs.cz/item/CS_URS_2025_01/712363505</t>
  </si>
  <si>
    <t>šířky 4</t>
  </si>
  <si>
    <t>106*4</t>
  </si>
  <si>
    <t>odpočet rohové pole</t>
  </si>
  <si>
    <t>46</t>
  </si>
  <si>
    <t>556427089</t>
  </si>
  <si>
    <t>312*1,1655 'Přepočtené koeficientem množství</t>
  </si>
  <si>
    <t>47</t>
  </si>
  <si>
    <t>712363506</t>
  </si>
  <si>
    <t>Provedení povlakové krytiny střech plochých do 10° z mechanicky kotvených hydroizolačních fólií včetně položení fólie a horkovzdušného svaření tl. tepelné izolace přes 140 mm do 200 mm budovy výšky do 18 m, kotvené do betonu rohové pole</t>
  </si>
  <si>
    <t>908655636</t>
  </si>
  <si>
    <t>https://podminky.urs.cz/item/CS_URS_2025_01/712363506</t>
  </si>
  <si>
    <t>rohové pole 4x4 m</t>
  </si>
  <si>
    <t>4*4*7</t>
  </si>
  <si>
    <t>48</t>
  </si>
  <si>
    <t>-700765296</t>
  </si>
  <si>
    <t>112*1,1655 'Přepočtené koeficientem množství</t>
  </si>
  <si>
    <t>49</t>
  </si>
  <si>
    <t>712391171</t>
  </si>
  <si>
    <t>Provedení povlakové krytiny střech plochých do 10° -ostatní práce provedení vrstvy textilní podkladní</t>
  </si>
  <si>
    <t>-1690397303</t>
  </si>
  <si>
    <t>https://podminky.urs.cz/item/CS_URS_2025_01/712391171</t>
  </si>
  <si>
    <t>pod folii</t>
  </si>
  <si>
    <t>50</t>
  </si>
  <si>
    <t>2615301110</t>
  </si>
  <si>
    <t>Textilie separační FILTEK V šířka 2 m (200 m2/role)</t>
  </si>
  <si>
    <t>123644571</t>
  </si>
  <si>
    <t>568*1,2 'Přepočtené koeficientem množství</t>
  </si>
  <si>
    <t>51</t>
  </si>
  <si>
    <t>998712212</t>
  </si>
  <si>
    <t>Přesun hmot pro povlakové krytiny stanovený procentní sazbou (%) z ceny vodorovná dopravní vzdálenost do 50 m s omezením mechanizace v objektech výšky přes 6 do 12 m</t>
  </si>
  <si>
    <t>%</t>
  </si>
  <si>
    <t>-962810807</t>
  </si>
  <si>
    <t>https://podminky.urs.cz/item/CS_URS_2025_01/998712212</t>
  </si>
  <si>
    <t>713</t>
  </si>
  <si>
    <t>Izolace tepelné</t>
  </si>
  <si>
    <t>52</t>
  </si>
  <si>
    <t>713141136</t>
  </si>
  <si>
    <t>Montáž tepelné izolace střech plochých rohožemi, pásy, deskami, dílci, bloky (izolační materiál ve specifikaci) přilepenými za studena jednovrstvá nízkoexpanzní (PUR) pěnou</t>
  </si>
  <si>
    <t>-190220491</t>
  </si>
  <si>
    <t>https://podminky.urs.cz/item/CS_URS_2025_01/713141136</t>
  </si>
  <si>
    <t>vyspádování do potřebného spádu ke vtoku</t>
  </si>
  <si>
    <t>53</t>
  </si>
  <si>
    <t>28376142</t>
  </si>
  <si>
    <t>klín izolační spád do 5% EPS 150</t>
  </si>
  <si>
    <t>601414186</t>
  </si>
  <si>
    <t>525*0,1 'Přepočtené koeficientem množství</t>
  </si>
  <si>
    <t>54</t>
  </si>
  <si>
    <t>713141138</t>
  </si>
  <si>
    <t>Montáž tepelné izolace střech plochých rohožemi, pásy, deskami, dílci, bloky (izolační materiál ve specifikaci) přilepenými za studena dvouvrstvá nízkoexpanzní (PUR) pěnou</t>
  </si>
  <si>
    <t>-1298328331</t>
  </si>
  <si>
    <t>https://podminky.urs.cz/item/CS_URS_2025_01/713141138</t>
  </si>
  <si>
    <t>nová tepelná izolace</t>
  </si>
  <si>
    <t>55</t>
  </si>
  <si>
    <t>28375914</t>
  </si>
  <si>
    <t>deska EPS 150 pro konstrukce s vysokým zatížením λ=0,035 tl 100mm</t>
  </si>
  <si>
    <t>-775481050</t>
  </si>
  <si>
    <t>525*2,1 'Přepočtené koeficientem množství</t>
  </si>
  <si>
    <t>56</t>
  </si>
  <si>
    <t>-363767164</t>
  </si>
  <si>
    <t>atika svislá</t>
  </si>
  <si>
    <t>102*0,15</t>
  </si>
  <si>
    <t>atika vodorovná</t>
  </si>
  <si>
    <t>106*0,5</t>
  </si>
  <si>
    <t>57</t>
  </si>
  <si>
    <t>28376385</t>
  </si>
  <si>
    <t>deska XPS hrana rovná polo či pero drážka a hladký povrch</t>
  </si>
  <si>
    <t>-373858146</t>
  </si>
  <si>
    <t>102*0,15*0,1</t>
  </si>
  <si>
    <t>106*0,5*0,06</t>
  </si>
  <si>
    <t>4,71*1,1 'Přepočtené koeficientem množství</t>
  </si>
  <si>
    <t>58</t>
  </si>
  <si>
    <t>713141212</t>
  </si>
  <si>
    <t>Montáž tepelné izolace střech plochých atikovými klíny přilepenými za studena nízkoexpanzní (PUR) pěnou</t>
  </si>
  <si>
    <t>1883697160</t>
  </si>
  <si>
    <t>https://podminky.urs.cz/item/CS_URS_2025_01/713141212</t>
  </si>
  <si>
    <t>59</t>
  </si>
  <si>
    <t>63152006</t>
  </si>
  <si>
    <t>klín atikový přechodný minerální plochých střech tl 60x60mm</t>
  </si>
  <si>
    <t>918542507</t>
  </si>
  <si>
    <t>112,2*1,05 'Přepočtené koeficientem množství</t>
  </si>
  <si>
    <t>60</t>
  </si>
  <si>
    <t>998713212</t>
  </si>
  <si>
    <t>Přesun hmot pro izolace tepelné stanovený procentní sazbou (%) z ceny vodorovná dopravní vzdálenost do 50 m s omezením mechanizace v objektech výšky přes 6 m do 12 m</t>
  </si>
  <si>
    <t>-1136511655</t>
  </si>
  <si>
    <t>https://podminky.urs.cz/item/CS_URS_2025_01/998713212</t>
  </si>
  <si>
    <t>721</t>
  </si>
  <si>
    <t>Zdravotechnika - vnitřní kanalizace</t>
  </si>
  <si>
    <t>61</t>
  </si>
  <si>
    <t>721233202</t>
  </si>
  <si>
    <t>Střešní vtoky (vpusti) polypropylenové (PP) pro pochůzné střechy s odtokem svislým standardní asfaltová manžeta nebo PVC příruba DN 110</t>
  </si>
  <si>
    <t>-1725433797</t>
  </si>
  <si>
    <t>https://podminky.urs.cz/item/CS_URS_2025_01/721233202</t>
  </si>
  <si>
    <t>741</t>
  </si>
  <si>
    <t>Elektroinstalace - silnoproud</t>
  </si>
  <si>
    <t>62</t>
  </si>
  <si>
    <t>741420001</t>
  </si>
  <si>
    <t>Montáž hromosvodného vedení svodových drátů nebo lan s podpěrami, Ø do 10 mm</t>
  </si>
  <si>
    <t>444203753</t>
  </si>
  <si>
    <t>https://podminky.urs.cz/item/CS_URS_2025_01/741420001</t>
  </si>
  <si>
    <t>63</t>
  </si>
  <si>
    <t>35441072</t>
  </si>
  <si>
    <t>drát D 8mm FeZn pro hromosvod</t>
  </si>
  <si>
    <t>kg</t>
  </si>
  <si>
    <t>1615127680</t>
  </si>
  <si>
    <t>64</t>
  </si>
  <si>
    <t>35442271</t>
  </si>
  <si>
    <t>podpěra vedení na ploché střechy pr. 140mm, ocelová příložka a šroub M8, výška vedení 100mm, plast s betonem, 1 kg</t>
  </si>
  <si>
    <t>-1346478667</t>
  </si>
  <si>
    <t>65</t>
  </si>
  <si>
    <t>1514343012</t>
  </si>
  <si>
    <t>66</t>
  </si>
  <si>
    <t>1267697709</t>
  </si>
  <si>
    <t>67</t>
  </si>
  <si>
    <t>35441687</t>
  </si>
  <si>
    <t>podpěra vedení hromosvodu na plechovou krytinu</t>
  </si>
  <si>
    <t>-1450052254</t>
  </si>
  <si>
    <t>68</t>
  </si>
  <si>
    <t>998741212</t>
  </si>
  <si>
    <t>Přesun hmot pro silnoproud stanovený procentní sazbou (%) z ceny vodorovná dopravní vzdálenost do 50 m s omezením mechanizace v objektech výšky přes 6 do 12 m</t>
  </si>
  <si>
    <t>1211543832</t>
  </si>
  <si>
    <t>https://podminky.urs.cz/item/CS_URS_2025_01/998741212</t>
  </si>
  <si>
    <t>762</t>
  </si>
  <si>
    <t>Konstrukce tesařské</t>
  </si>
  <si>
    <t>69</t>
  </si>
  <si>
    <t>762361333</t>
  </si>
  <si>
    <t>Konstrukční vrstva pod klempířské prvky pro oplechování horních ploch zdí a nadezdívek (atik) z vodovzdorné překližky šroubovaných do podkladu, tloušťky desky 24 mm</t>
  </si>
  <si>
    <t>2063204708</t>
  </si>
  <si>
    <t>https://podminky.urs.cz/item/CS_URS_2025_01/762361333</t>
  </si>
  <si>
    <t xml:space="preserve">atiky </t>
  </si>
  <si>
    <t>112,2*0,5</t>
  </si>
  <si>
    <t>70</t>
  </si>
  <si>
    <t>998762212</t>
  </si>
  <si>
    <t>Přesun hmot pro konstrukce tesařské stanovený procentní sazbou (%) z ceny vodorovná dopravní vzdálenost do 50 m s omezením mechanizace v objektech výšky přes 6 do 12 m</t>
  </si>
  <si>
    <t>-356987282</t>
  </si>
  <si>
    <t>https://podminky.urs.cz/item/CS_URS_2025_01/998762212</t>
  </si>
  <si>
    <t>764</t>
  </si>
  <si>
    <t>Konstrukce klempířské</t>
  </si>
  <si>
    <t>71</t>
  </si>
  <si>
    <t>764214607</t>
  </si>
  <si>
    <t>Oplechování horních ploch zdí a nadezdívek (atik) z pozinkovaného plechu s povrchovou úpravou mechanicky kotvené rš 670 mm</t>
  </si>
  <si>
    <t>1064248183</t>
  </si>
  <si>
    <t>https://podminky.urs.cz/item/CS_URS_2025_01/764214607</t>
  </si>
  <si>
    <t>K1 K2 K3</t>
  </si>
  <si>
    <t>72</t>
  </si>
  <si>
    <t>998764202</t>
  </si>
  <si>
    <t>Přesun hmot pro konstrukce klempířské stanovený procentní sazbou (%) z ceny vodorovná dopravní vzdálenost do 50 m s užitím mechanizace v objektech výšky přes 6 do 12 m</t>
  </si>
  <si>
    <t>-1409820150</t>
  </si>
  <si>
    <t>https://podminky.urs.cz/item/CS_URS_2025_01/998764202</t>
  </si>
  <si>
    <t>767</t>
  </si>
  <si>
    <t>Konstrukce zámečnické</t>
  </si>
  <si>
    <t>73</t>
  </si>
  <si>
    <t>767881112</t>
  </si>
  <si>
    <t>Montáž záchytného systému proti pádu bodů samostatných nebo v systému s poddajným kotvícím vedením do železobetonu chemickou kotvou</t>
  </si>
  <si>
    <t>416017988</t>
  </si>
  <si>
    <t>https://podminky.urs.cz/item/CS_URS_2025_01/767881112</t>
  </si>
  <si>
    <t>74</t>
  </si>
  <si>
    <t>70921330</t>
  </si>
  <si>
    <t>kotvicí bod pro betonové konstrukce pomocí rozpěrné kotvy nebo chemické kotvy dl 600mm</t>
  </si>
  <si>
    <t>-522398163</t>
  </si>
  <si>
    <t>75</t>
  </si>
  <si>
    <t>998767312</t>
  </si>
  <si>
    <t>Přesun hmot pro zámečnické konstrukce stanovený procentní sazbou (%) z ceny vodorovná dopravní vzdálenost do 50 m ruční (bez užití mechanizace) v objektech výšky přes 6 do 12 m</t>
  </si>
  <si>
    <t>-798824454</t>
  </si>
  <si>
    <t>https://podminky.urs.cz/item/CS_URS_2025_01/998767312</t>
  </si>
  <si>
    <t>VRN</t>
  </si>
  <si>
    <t>Vedlejší rozpočtové náklady</t>
  </si>
  <si>
    <t>76</t>
  </si>
  <si>
    <t>VRN1</t>
  </si>
  <si>
    <t>Vytažení, jeřáb</t>
  </si>
  <si>
    <t>1640479019</t>
  </si>
  <si>
    <t>77</t>
  </si>
  <si>
    <t>VRN4</t>
  </si>
  <si>
    <t>Příprava staveniště</t>
  </si>
  <si>
    <t>-1911742520</t>
  </si>
  <si>
    <t>78</t>
  </si>
  <si>
    <t>VRN5</t>
  </si>
  <si>
    <t>Zařízení staveniště</t>
  </si>
  <si>
    <t>-826009300</t>
  </si>
  <si>
    <t>79</t>
  </si>
  <si>
    <t>VRN6</t>
  </si>
  <si>
    <t>Zkoušky bez rozlišení</t>
  </si>
  <si>
    <t>-1483843593</t>
  </si>
  <si>
    <t>80</t>
  </si>
  <si>
    <t>VRN7</t>
  </si>
  <si>
    <t>Kompletační a koordinační činnost</t>
  </si>
  <si>
    <t>-459807234</t>
  </si>
  <si>
    <t>81</t>
  </si>
  <si>
    <t>VRN8</t>
  </si>
  <si>
    <t>Ostatní náklady</t>
  </si>
  <si>
    <t>-35497106</t>
  </si>
  <si>
    <t>82</t>
  </si>
  <si>
    <t>VRN9</t>
  </si>
  <si>
    <t>Revize hromosvod</t>
  </si>
  <si>
    <t>1481323235</t>
  </si>
  <si>
    <t>83</t>
  </si>
  <si>
    <t>VRN10</t>
  </si>
  <si>
    <t>Lešeňová věž, montáž, demontáž, doprava a pronájem</t>
  </si>
  <si>
    <t>512804707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</si>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</sst>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0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1" fillId="0" borderId="13" xfId="0" applyNumberFormat="1" applyFont="1" applyBorder="1" applyAlignment="1"/>
    <xf numFmtId="166" fontId="31" fillId="0" borderId="14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 applyProtection="1">
      <alignment horizontal="center" vertical="center"/>
      <protection locked="0"/>
    </xf>
    <xf numFmtId="49" fontId="36" fillId="0" borderId="23" xfId="0" applyNumberFormat="1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167" fontId="36" fillId="0" borderId="23" xfId="0" applyNumberFormat="1" applyFont="1" applyBorder="1" applyAlignment="1" applyProtection="1">
      <alignment vertical="center"/>
      <protection locked="0"/>
    </xf>
    <xf numFmtId="4" fontId="36" fillId="3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  <protection locked="0"/>
    </xf>
    <xf numFmtId="0" fontId="37" fillId="0" borderId="4" xfId="0" applyFont="1" applyBorder="1" applyAlignment="1">
      <alignment vertical="center"/>
    </xf>
    <xf numFmtId="0" fontId="36" fillId="3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32451103" TargetMode="External" /><Relationship Id="rId2" Type="http://schemas.openxmlformats.org/officeDocument/2006/relationships/hyperlink" Target="https://podminky.urs.cz/item/CS_URS_2025_01/632902221" TargetMode="External" /><Relationship Id="rId3" Type="http://schemas.openxmlformats.org/officeDocument/2006/relationships/hyperlink" Target="https://podminky.urs.cz/item/CS_URS_2025_01/411388531" TargetMode="External" /><Relationship Id="rId4" Type="http://schemas.openxmlformats.org/officeDocument/2006/relationships/hyperlink" Target="https://podminky.urs.cz/item/CS_URS_2025_01/411388621" TargetMode="External" /><Relationship Id="rId5" Type="http://schemas.openxmlformats.org/officeDocument/2006/relationships/hyperlink" Target="https://podminky.urs.cz/item/CS_URS_2025_01/953961214" TargetMode="External" /><Relationship Id="rId6" Type="http://schemas.openxmlformats.org/officeDocument/2006/relationships/hyperlink" Target="https://podminky.urs.cz/item/CS_URS_2025_01/953965133" TargetMode="External" /><Relationship Id="rId7" Type="http://schemas.openxmlformats.org/officeDocument/2006/relationships/hyperlink" Target="https://podminky.urs.cz/item/CS_URS_2025_01/764002841" TargetMode="External" /><Relationship Id="rId8" Type="http://schemas.openxmlformats.org/officeDocument/2006/relationships/hyperlink" Target="https://podminky.urs.cz/item/CS_URS_2025_01/712340832" TargetMode="External" /><Relationship Id="rId9" Type="http://schemas.openxmlformats.org/officeDocument/2006/relationships/hyperlink" Target="https://podminky.urs.cz/item/CS_URS_2025_01/712340833" TargetMode="External" /><Relationship Id="rId10" Type="http://schemas.openxmlformats.org/officeDocument/2006/relationships/hyperlink" Target="https://podminky.urs.cz/item/CS_URS_2025_01/712340834" TargetMode="External" /><Relationship Id="rId11" Type="http://schemas.openxmlformats.org/officeDocument/2006/relationships/hyperlink" Target="https://podminky.urs.cz/item/CS_URS_2025_01/713140864" TargetMode="External" /><Relationship Id="rId12" Type="http://schemas.openxmlformats.org/officeDocument/2006/relationships/hyperlink" Target="https://podminky.urs.cz/item/CS_URS_2025_01/751613831" TargetMode="External" /><Relationship Id="rId13" Type="http://schemas.openxmlformats.org/officeDocument/2006/relationships/hyperlink" Target="https://podminky.urs.cz/item/CS_URS_2025_01/741421823" TargetMode="External" /><Relationship Id="rId14" Type="http://schemas.openxmlformats.org/officeDocument/2006/relationships/hyperlink" Target="https://podminky.urs.cz/item/CS_URS_2025_01/741421843" TargetMode="External" /><Relationship Id="rId15" Type="http://schemas.openxmlformats.org/officeDocument/2006/relationships/hyperlink" Target="https://podminky.urs.cz/item/CS_URS_2025_01/741421855" TargetMode="External" /><Relationship Id="rId16" Type="http://schemas.openxmlformats.org/officeDocument/2006/relationships/hyperlink" Target="https://podminky.urs.cz/item/CS_URS_2025_01/997013212" TargetMode="External" /><Relationship Id="rId17" Type="http://schemas.openxmlformats.org/officeDocument/2006/relationships/hyperlink" Target="https://podminky.urs.cz/item/CS_URS_2025_01/997013501" TargetMode="External" /><Relationship Id="rId18" Type="http://schemas.openxmlformats.org/officeDocument/2006/relationships/hyperlink" Target="https://podminky.urs.cz/item/CS_URS_2025_01/997013509" TargetMode="External" /><Relationship Id="rId19" Type="http://schemas.openxmlformats.org/officeDocument/2006/relationships/hyperlink" Target="https://podminky.urs.cz/item/CS_URS_2025_01/997013631" TargetMode="External" /><Relationship Id="rId20" Type="http://schemas.openxmlformats.org/officeDocument/2006/relationships/hyperlink" Target="https://podminky.urs.cz/item/CS_URS_2025_01/997013814" TargetMode="External" /><Relationship Id="rId21" Type="http://schemas.openxmlformats.org/officeDocument/2006/relationships/hyperlink" Target="https://podminky.urs.cz/item/CS_URS_2025_01/998018002" TargetMode="External" /><Relationship Id="rId22" Type="http://schemas.openxmlformats.org/officeDocument/2006/relationships/hyperlink" Target="https://podminky.urs.cz/item/CS_URS_2025_01/712300841" TargetMode="External" /><Relationship Id="rId23" Type="http://schemas.openxmlformats.org/officeDocument/2006/relationships/hyperlink" Target="https://podminky.urs.cz/item/CS_URS_2025_01/712300843" TargetMode="External" /><Relationship Id="rId24" Type="http://schemas.openxmlformats.org/officeDocument/2006/relationships/hyperlink" Target="https://podminky.urs.cz/item/CS_URS_2025_01/712300845" TargetMode="External" /><Relationship Id="rId25" Type="http://schemas.openxmlformats.org/officeDocument/2006/relationships/hyperlink" Target="https://podminky.urs.cz/item/CS_URS_2025_01/712363354" TargetMode="External" /><Relationship Id="rId26" Type="http://schemas.openxmlformats.org/officeDocument/2006/relationships/hyperlink" Target="https://podminky.urs.cz/item/CS_URS_2025_01/712363681" TargetMode="External" /><Relationship Id="rId27" Type="http://schemas.openxmlformats.org/officeDocument/2006/relationships/hyperlink" Target="https://podminky.urs.cz/item/CS_URS_2025_01/712363681" TargetMode="External" /><Relationship Id="rId28" Type="http://schemas.openxmlformats.org/officeDocument/2006/relationships/hyperlink" Target="https://podminky.urs.cz/item/CS_URS_2025_01/712311101" TargetMode="External" /><Relationship Id="rId29" Type="http://schemas.openxmlformats.org/officeDocument/2006/relationships/hyperlink" Target="https://podminky.urs.cz/item/CS_URS_2025_01/712341559" TargetMode="External" /><Relationship Id="rId30" Type="http://schemas.openxmlformats.org/officeDocument/2006/relationships/hyperlink" Target="https://podminky.urs.cz/item/CS_URS_2025_01/712341716" TargetMode="External" /><Relationship Id="rId31" Type="http://schemas.openxmlformats.org/officeDocument/2006/relationships/hyperlink" Target="https://podminky.urs.cz/item/CS_URS_2025_01/712363352" TargetMode="External" /><Relationship Id="rId32" Type="http://schemas.openxmlformats.org/officeDocument/2006/relationships/hyperlink" Target="https://podminky.urs.cz/item/CS_URS_2025_01/712363353" TargetMode="External" /><Relationship Id="rId33" Type="http://schemas.openxmlformats.org/officeDocument/2006/relationships/hyperlink" Target="https://podminky.urs.cz/item/CS_URS_2025_01/712363359" TargetMode="External" /><Relationship Id="rId34" Type="http://schemas.openxmlformats.org/officeDocument/2006/relationships/hyperlink" Target="https://podminky.urs.cz/item/CS_URS_2025_01/712861705" TargetMode="External" /><Relationship Id="rId35" Type="http://schemas.openxmlformats.org/officeDocument/2006/relationships/hyperlink" Target="https://podminky.urs.cz/item/CS_URS_2025_01/712363504" TargetMode="External" /><Relationship Id="rId36" Type="http://schemas.openxmlformats.org/officeDocument/2006/relationships/hyperlink" Target="https://podminky.urs.cz/item/CS_URS_2025_01/712363505" TargetMode="External" /><Relationship Id="rId37" Type="http://schemas.openxmlformats.org/officeDocument/2006/relationships/hyperlink" Target="https://podminky.urs.cz/item/CS_URS_2025_01/712363506" TargetMode="External" /><Relationship Id="rId38" Type="http://schemas.openxmlformats.org/officeDocument/2006/relationships/hyperlink" Target="https://podminky.urs.cz/item/CS_URS_2025_01/712391171" TargetMode="External" /><Relationship Id="rId39" Type="http://schemas.openxmlformats.org/officeDocument/2006/relationships/hyperlink" Target="https://podminky.urs.cz/item/CS_URS_2025_01/998712212" TargetMode="External" /><Relationship Id="rId40" Type="http://schemas.openxmlformats.org/officeDocument/2006/relationships/hyperlink" Target="https://podminky.urs.cz/item/CS_URS_2025_01/713141136" TargetMode="External" /><Relationship Id="rId41" Type="http://schemas.openxmlformats.org/officeDocument/2006/relationships/hyperlink" Target="https://podminky.urs.cz/item/CS_URS_2025_01/713141138" TargetMode="External" /><Relationship Id="rId42" Type="http://schemas.openxmlformats.org/officeDocument/2006/relationships/hyperlink" Target="https://podminky.urs.cz/item/CS_URS_2025_01/713141138" TargetMode="External" /><Relationship Id="rId43" Type="http://schemas.openxmlformats.org/officeDocument/2006/relationships/hyperlink" Target="https://podminky.urs.cz/item/CS_URS_2025_01/713141212" TargetMode="External" /><Relationship Id="rId44" Type="http://schemas.openxmlformats.org/officeDocument/2006/relationships/hyperlink" Target="https://podminky.urs.cz/item/CS_URS_2025_01/998713212" TargetMode="External" /><Relationship Id="rId45" Type="http://schemas.openxmlformats.org/officeDocument/2006/relationships/hyperlink" Target="https://podminky.urs.cz/item/CS_URS_2025_01/721233202" TargetMode="External" /><Relationship Id="rId46" Type="http://schemas.openxmlformats.org/officeDocument/2006/relationships/hyperlink" Target="https://podminky.urs.cz/item/CS_URS_2025_01/741420001" TargetMode="External" /><Relationship Id="rId47" Type="http://schemas.openxmlformats.org/officeDocument/2006/relationships/hyperlink" Target="https://podminky.urs.cz/item/CS_URS_2025_01/741420001" TargetMode="External" /><Relationship Id="rId48" Type="http://schemas.openxmlformats.org/officeDocument/2006/relationships/hyperlink" Target="https://podminky.urs.cz/item/CS_URS_2025_01/998741212" TargetMode="External" /><Relationship Id="rId49" Type="http://schemas.openxmlformats.org/officeDocument/2006/relationships/hyperlink" Target="https://podminky.urs.cz/item/CS_URS_2025_01/762361333" TargetMode="External" /><Relationship Id="rId50" Type="http://schemas.openxmlformats.org/officeDocument/2006/relationships/hyperlink" Target="https://podminky.urs.cz/item/CS_URS_2025_01/998762212" TargetMode="External" /><Relationship Id="rId51" Type="http://schemas.openxmlformats.org/officeDocument/2006/relationships/hyperlink" Target="https://podminky.urs.cz/item/CS_URS_2025_01/764214607" TargetMode="External" /><Relationship Id="rId52" Type="http://schemas.openxmlformats.org/officeDocument/2006/relationships/hyperlink" Target="https://podminky.urs.cz/item/CS_URS_2025_01/998764202" TargetMode="External" /><Relationship Id="rId53" Type="http://schemas.openxmlformats.org/officeDocument/2006/relationships/hyperlink" Target="https://podminky.urs.cz/item/CS_URS_2025_01/767881112" TargetMode="External" /><Relationship Id="rId54" Type="http://schemas.openxmlformats.org/officeDocument/2006/relationships/hyperlink" Target="https://podminky.urs.cz/item/CS_URS_2025_01/998767312" TargetMode="External" /><Relationship Id="rId5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3</v>
      </c>
      <c r="AR10" s="23"/>
      <c r="BE10" s="32"/>
      <c r="BS10" s="20" t="s">
        <v>7</v>
      </c>
    </row>
    <row r="11" s="1" customFormat="1" ht="18.48" customHeight="1">
      <c r="B11" s="23"/>
      <c r="E11" s="28" t="s">
        <v>27</v>
      </c>
      <c r="AK11" s="33" t="s">
        <v>28</v>
      </c>
      <c r="AN11" s="28" t="s">
        <v>3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29</v>
      </c>
      <c r="AK13" s="33" t="s">
        <v>26</v>
      </c>
      <c r="AN13" s="35" t="s">
        <v>30</v>
      </c>
      <c r="AR13" s="23"/>
      <c r="BE13" s="32"/>
      <c r="BS13" s="20" t="s">
        <v>7</v>
      </c>
    </row>
    <row r="14">
      <c r="B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N14" s="35" t="s">
        <v>30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31</v>
      </c>
      <c r="AK16" s="33" t="s">
        <v>26</v>
      </c>
      <c r="AN16" s="28" t="s">
        <v>3</v>
      </c>
      <c r="AR16" s="23"/>
      <c r="BE16" s="32"/>
      <c r="BS16" s="20" t="s">
        <v>4</v>
      </c>
    </row>
    <row r="17" s="1" customFormat="1" ht="18.48" customHeight="1">
      <c r="B17" s="23"/>
      <c r="E17" s="28" t="s">
        <v>32</v>
      </c>
      <c r="AK17" s="33" t="s">
        <v>28</v>
      </c>
      <c r="AN17" s="28" t="s">
        <v>3</v>
      </c>
      <c r="AR17" s="23"/>
      <c r="BE17" s="32"/>
      <c r="BS17" s="20" t="s">
        <v>33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34</v>
      </c>
      <c r="AK19" s="33" t="s">
        <v>26</v>
      </c>
      <c r="AN19" s="28" t="s">
        <v>3</v>
      </c>
      <c r="AR19" s="23"/>
      <c r="BE19" s="32"/>
      <c r="BS19" s="20" t="s">
        <v>7</v>
      </c>
    </row>
    <row r="20" s="1" customFormat="1" ht="18.48" customHeight="1">
      <c r="B20" s="23"/>
      <c r="E20" s="28" t="s">
        <v>32</v>
      </c>
      <c r="AK20" s="33" t="s">
        <v>28</v>
      </c>
      <c r="AN20" s="28" t="s">
        <v>3</v>
      </c>
      <c r="AR20" s="23"/>
      <c r="BE20" s="32"/>
      <c r="BS20" s="20" t="s">
        <v>4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35</v>
      </c>
      <c r="AR22" s="23"/>
      <c r="BE22" s="32"/>
    </row>
    <row r="23" s="1" customFormat="1" ht="47.25" customHeight="1">
      <c r="B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41</v>
      </c>
      <c r="E29" s="3"/>
      <c r="F29" s="33" t="s">
        <v>42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43</v>
      </c>
      <c r="G30" s="3"/>
      <c r="H30" s="3"/>
      <c r="I30" s="3"/>
      <c r="J30" s="3"/>
      <c r="K30" s="3"/>
      <c r="L30" s="46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44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45</v>
      </c>
      <c r="G32" s="3"/>
      <c r="H32" s="3"/>
      <c r="I32" s="3"/>
      <c r="J32" s="3"/>
      <c r="K32" s="3"/>
      <c r="L32" s="46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46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47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48</v>
      </c>
      <c r="U35" s="51"/>
      <c r="V35" s="51"/>
      <c r="W35" s="51"/>
      <c r="X35" s="53" t="s">
        <v>49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50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03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Rekonstrukce střechy pro objekt mateřské školy Komerční 22a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>Komerční 22a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28. 6. 2025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15.1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 xml:space="preserve">Statutární město Ostrava 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31</v>
      </c>
      <c r="AJ49" s="39"/>
      <c r="AK49" s="39"/>
      <c r="AL49" s="39"/>
      <c r="AM49" s="66" t="str">
        <f>IF(E17="","",E17)</f>
        <v>Made 4 BIM s.r.o.</v>
      </c>
      <c r="AN49" s="4"/>
      <c r="AO49" s="4"/>
      <c r="AP49" s="4"/>
      <c r="AQ49" s="39"/>
      <c r="AR49" s="40"/>
      <c r="AS49" s="67" t="s">
        <v>51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29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34</v>
      </c>
      <c r="AJ50" s="39"/>
      <c r="AK50" s="39"/>
      <c r="AL50" s="39"/>
      <c r="AM50" s="66" t="str">
        <f>IF(E20="","",E20)</f>
        <v>Made 4 BIM s.r.o.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52</v>
      </c>
      <c r="D52" s="76"/>
      <c r="E52" s="76"/>
      <c r="F52" s="76"/>
      <c r="G52" s="76"/>
      <c r="H52" s="77"/>
      <c r="I52" s="78" t="s">
        <v>53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54</v>
      </c>
      <c r="AH52" s="76"/>
      <c r="AI52" s="76"/>
      <c r="AJ52" s="76"/>
      <c r="AK52" s="76"/>
      <c r="AL52" s="76"/>
      <c r="AM52" s="76"/>
      <c r="AN52" s="78" t="s">
        <v>55</v>
      </c>
      <c r="AO52" s="76"/>
      <c r="AP52" s="76"/>
      <c r="AQ52" s="80" t="s">
        <v>56</v>
      </c>
      <c r="AR52" s="40"/>
      <c r="AS52" s="81" t="s">
        <v>57</v>
      </c>
      <c r="AT52" s="82" t="s">
        <v>58</v>
      </c>
      <c r="AU52" s="82" t="s">
        <v>59</v>
      </c>
      <c r="AV52" s="82" t="s">
        <v>60</v>
      </c>
      <c r="AW52" s="82" t="s">
        <v>61</v>
      </c>
      <c r="AX52" s="82" t="s">
        <v>62</v>
      </c>
      <c r="AY52" s="82" t="s">
        <v>63</v>
      </c>
      <c r="AZ52" s="82" t="s">
        <v>64</v>
      </c>
      <c r="BA52" s="82" t="s">
        <v>65</v>
      </c>
      <c r="BB52" s="82" t="s">
        <v>66</v>
      </c>
      <c r="BC52" s="82" t="s">
        <v>67</v>
      </c>
      <c r="BD52" s="83" t="s">
        <v>68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69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ROUND(AG55,2)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ROUND(AS55,2)</f>
        <v>0</v>
      </c>
      <c r="AT54" s="94">
        <f>ROUND(SUM(AV54:AW54),2)</f>
        <v>0</v>
      </c>
      <c r="AU54" s="95">
        <f>ROUND(AU55,5)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ROUND(AZ55,2)</f>
        <v>0</v>
      </c>
      <c r="BA54" s="94">
        <f>ROUND(BA55,2)</f>
        <v>0</v>
      </c>
      <c r="BB54" s="94">
        <f>ROUND(BB55,2)</f>
        <v>0</v>
      </c>
      <c r="BC54" s="94">
        <f>ROUND(BC55,2)</f>
        <v>0</v>
      </c>
      <c r="BD54" s="96">
        <f>ROUND(BD55,2)</f>
        <v>0</v>
      </c>
      <c r="BE54" s="6"/>
      <c r="BS54" s="97" t="s">
        <v>70</v>
      </c>
      <c r="BT54" s="97" t="s">
        <v>71</v>
      </c>
      <c r="BV54" s="97" t="s">
        <v>72</v>
      </c>
      <c r="BW54" s="97" t="s">
        <v>5</v>
      </c>
      <c r="BX54" s="97" t="s">
        <v>73</v>
      </c>
      <c r="CL54" s="97" t="s">
        <v>3</v>
      </c>
    </row>
    <row r="55" s="7" customFormat="1" ht="24.75" customHeight="1">
      <c r="A55" s="98" t="s">
        <v>74</v>
      </c>
      <c r="B55" s="99"/>
      <c r="C55" s="100"/>
      <c r="D55" s="101" t="s">
        <v>15</v>
      </c>
      <c r="E55" s="101"/>
      <c r="F55" s="101"/>
      <c r="G55" s="101"/>
      <c r="H55" s="101"/>
      <c r="I55" s="102"/>
      <c r="J55" s="101" t="s">
        <v>18</v>
      </c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3">
        <f>'03 - Rekonstrukce střechy...'!J28</f>
        <v>0</v>
      </c>
      <c r="AH55" s="102"/>
      <c r="AI55" s="102"/>
      <c r="AJ55" s="102"/>
      <c r="AK55" s="102"/>
      <c r="AL55" s="102"/>
      <c r="AM55" s="102"/>
      <c r="AN55" s="103">
        <f>SUM(AG55,AT55)</f>
        <v>0</v>
      </c>
      <c r="AO55" s="102"/>
      <c r="AP55" s="102"/>
      <c r="AQ55" s="104" t="s">
        <v>75</v>
      </c>
      <c r="AR55" s="99"/>
      <c r="AS55" s="105">
        <v>0</v>
      </c>
      <c r="AT55" s="106">
        <f>ROUND(SUM(AV55:AW55),2)</f>
        <v>0</v>
      </c>
      <c r="AU55" s="107">
        <f>'03 - Rekonstrukce střechy...'!P88</f>
        <v>0</v>
      </c>
      <c r="AV55" s="106">
        <f>'03 - Rekonstrukce střechy...'!J31</f>
        <v>0</v>
      </c>
      <c r="AW55" s="106">
        <f>'03 - Rekonstrukce střechy...'!J32</f>
        <v>0</v>
      </c>
      <c r="AX55" s="106">
        <f>'03 - Rekonstrukce střechy...'!J33</f>
        <v>0</v>
      </c>
      <c r="AY55" s="106">
        <f>'03 - Rekonstrukce střechy...'!J34</f>
        <v>0</v>
      </c>
      <c r="AZ55" s="106">
        <f>'03 - Rekonstrukce střechy...'!F31</f>
        <v>0</v>
      </c>
      <c r="BA55" s="106">
        <f>'03 - Rekonstrukce střechy...'!F32</f>
        <v>0</v>
      </c>
      <c r="BB55" s="106">
        <f>'03 - Rekonstrukce střechy...'!F33</f>
        <v>0</v>
      </c>
      <c r="BC55" s="106">
        <f>'03 - Rekonstrukce střechy...'!F34</f>
        <v>0</v>
      </c>
      <c r="BD55" s="108">
        <f>'03 - Rekonstrukce střechy...'!F35</f>
        <v>0</v>
      </c>
      <c r="BE55" s="7"/>
      <c r="BT55" s="109" t="s">
        <v>76</v>
      </c>
      <c r="BU55" s="109" t="s">
        <v>77</v>
      </c>
      <c r="BV55" s="109" t="s">
        <v>72</v>
      </c>
      <c r="BW55" s="109" t="s">
        <v>5</v>
      </c>
      <c r="BX55" s="109" t="s">
        <v>73</v>
      </c>
      <c r="CL55" s="109" t="s">
        <v>3</v>
      </c>
    </row>
    <row r="56" s="2" customFormat="1" ht="30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0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40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3 - Rekonstrukce střechy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5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78</v>
      </c>
    </row>
    <row r="4" s="1" customFormat="1" ht="24.96" customHeight="1">
      <c r="B4" s="23"/>
      <c r="D4" s="24" t="s">
        <v>79</v>
      </c>
      <c r="L4" s="23"/>
      <c r="M4" s="110" t="s">
        <v>11</v>
      </c>
      <c r="AT4" s="20" t="s">
        <v>4</v>
      </c>
    </row>
    <row r="5" s="1" customFormat="1" ht="6.96" customHeight="1">
      <c r="B5" s="23"/>
      <c r="L5" s="23"/>
    </row>
    <row r="6" s="2" customFormat="1" ht="12" customHeight="1">
      <c r="A6" s="39"/>
      <c r="B6" s="40"/>
      <c r="C6" s="39"/>
      <c r="D6" s="33" t="s">
        <v>17</v>
      </c>
      <c r="E6" s="39"/>
      <c r="F6" s="39"/>
      <c r="G6" s="39"/>
      <c r="H6" s="39"/>
      <c r="I6" s="39"/>
      <c r="J6" s="39"/>
      <c r="K6" s="39"/>
      <c r="L6" s="111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30" customHeight="1">
      <c r="A7" s="39"/>
      <c r="B7" s="40"/>
      <c r="C7" s="39"/>
      <c r="D7" s="39"/>
      <c r="E7" s="63" t="s">
        <v>18</v>
      </c>
      <c r="F7" s="39"/>
      <c r="G7" s="39"/>
      <c r="H7" s="39"/>
      <c r="I7" s="39"/>
      <c r="J7" s="39"/>
      <c r="K7" s="39"/>
      <c r="L7" s="111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0"/>
      <c r="C8" s="39"/>
      <c r="D8" s="39"/>
      <c r="E8" s="39"/>
      <c r="F8" s="39"/>
      <c r="G8" s="39"/>
      <c r="H8" s="39"/>
      <c r="I8" s="39"/>
      <c r="J8" s="39"/>
      <c r="K8" s="39"/>
      <c r="L8" s="111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0"/>
      <c r="C9" s="39"/>
      <c r="D9" s="33" t="s">
        <v>19</v>
      </c>
      <c r="E9" s="39"/>
      <c r="F9" s="28" t="s">
        <v>3</v>
      </c>
      <c r="G9" s="39"/>
      <c r="H9" s="39"/>
      <c r="I9" s="33" t="s">
        <v>20</v>
      </c>
      <c r="J9" s="28" t="s">
        <v>3</v>
      </c>
      <c r="K9" s="39"/>
      <c r="L9" s="11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0"/>
      <c r="C10" s="39"/>
      <c r="D10" s="33" t="s">
        <v>21</v>
      </c>
      <c r="E10" s="39"/>
      <c r="F10" s="28" t="s">
        <v>22</v>
      </c>
      <c r="G10" s="39"/>
      <c r="H10" s="39"/>
      <c r="I10" s="33" t="s">
        <v>23</v>
      </c>
      <c r="J10" s="65" t="str">
        <f>'Rekapitulace stavby'!AN8</f>
        <v>28. 6. 2025</v>
      </c>
      <c r="K10" s="39"/>
      <c r="L10" s="11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0"/>
      <c r="C11" s="39"/>
      <c r="D11" s="39"/>
      <c r="E11" s="39"/>
      <c r="F11" s="39"/>
      <c r="G11" s="39"/>
      <c r="H11" s="39"/>
      <c r="I11" s="39"/>
      <c r="J11" s="39"/>
      <c r="K11" s="39"/>
      <c r="L11" s="111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25</v>
      </c>
      <c r="E12" s="39"/>
      <c r="F12" s="39"/>
      <c r="G12" s="39"/>
      <c r="H12" s="39"/>
      <c r="I12" s="33" t="s">
        <v>26</v>
      </c>
      <c r="J12" s="28" t="s">
        <v>3</v>
      </c>
      <c r="K12" s="39"/>
      <c r="L12" s="111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0"/>
      <c r="C13" s="39"/>
      <c r="D13" s="39"/>
      <c r="E13" s="28" t="s">
        <v>27</v>
      </c>
      <c r="F13" s="39"/>
      <c r="G13" s="39"/>
      <c r="H13" s="39"/>
      <c r="I13" s="33" t="s">
        <v>28</v>
      </c>
      <c r="J13" s="28" t="s">
        <v>3</v>
      </c>
      <c r="K13" s="39"/>
      <c r="L13" s="11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0"/>
      <c r="C14" s="39"/>
      <c r="D14" s="39"/>
      <c r="E14" s="39"/>
      <c r="F14" s="39"/>
      <c r="G14" s="39"/>
      <c r="H14" s="39"/>
      <c r="I14" s="39"/>
      <c r="J14" s="39"/>
      <c r="K14" s="39"/>
      <c r="L14" s="11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0"/>
      <c r="C15" s="39"/>
      <c r="D15" s="33" t="s">
        <v>29</v>
      </c>
      <c r="E15" s="39"/>
      <c r="F15" s="39"/>
      <c r="G15" s="39"/>
      <c r="H15" s="39"/>
      <c r="I15" s="33" t="s">
        <v>26</v>
      </c>
      <c r="J15" s="34" t="str">
        <f>'Rekapitulace stavby'!AN13</f>
        <v>Vyplň údaj</v>
      </c>
      <c r="K15" s="39"/>
      <c r="L15" s="11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0"/>
      <c r="C16" s="39"/>
      <c r="D16" s="39"/>
      <c r="E16" s="34" t="str">
        <f>'Rekapitulace stavby'!E14</f>
        <v>Vyplň údaj</v>
      </c>
      <c r="F16" s="28"/>
      <c r="G16" s="28"/>
      <c r="H16" s="28"/>
      <c r="I16" s="33" t="s">
        <v>28</v>
      </c>
      <c r="J16" s="34" t="str">
        <f>'Rekapitulace stavby'!AN14</f>
        <v>Vyplň údaj</v>
      </c>
      <c r="K16" s="39"/>
      <c r="L16" s="11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0"/>
      <c r="C17" s="39"/>
      <c r="D17" s="39"/>
      <c r="E17" s="39"/>
      <c r="F17" s="39"/>
      <c r="G17" s="39"/>
      <c r="H17" s="39"/>
      <c r="I17" s="39"/>
      <c r="J17" s="39"/>
      <c r="K17" s="39"/>
      <c r="L17" s="11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0"/>
      <c r="C18" s="39"/>
      <c r="D18" s="33" t="s">
        <v>31</v>
      </c>
      <c r="E18" s="39"/>
      <c r="F18" s="39"/>
      <c r="G18" s="39"/>
      <c r="H18" s="39"/>
      <c r="I18" s="33" t="s">
        <v>26</v>
      </c>
      <c r="J18" s="28" t="s">
        <v>3</v>
      </c>
      <c r="K18" s="39"/>
      <c r="L18" s="11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0"/>
      <c r="C19" s="39"/>
      <c r="D19" s="39"/>
      <c r="E19" s="28" t="s">
        <v>32</v>
      </c>
      <c r="F19" s="39"/>
      <c r="G19" s="39"/>
      <c r="H19" s="39"/>
      <c r="I19" s="33" t="s">
        <v>28</v>
      </c>
      <c r="J19" s="28" t="s">
        <v>3</v>
      </c>
      <c r="K19" s="39"/>
      <c r="L19" s="11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0"/>
      <c r="C20" s="39"/>
      <c r="D20" s="39"/>
      <c r="E20" s="39"/>
      <c r="F20" s="39"/>
      <c r="G20" s="39"/>
      <c r="H20" s="39"/>
      <c r="I20" s="39"/>
      <c r="J20" s="39"/>
      <c r="K20" s="39"/>
      <c r="L20" s="111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0"/>
      <c r="C21" s="39"/>
      <c r="D21" s="33" t="s">
        <v>34</v>
      </c>
      <c r="E21" s="39"/>
      <c r="F21" s="39"/>
      <c r="G21" s="39"/>
      <c r="H21" s="39"/>
      <c r="I21" s="33" t="s">
        <v>26</v>
      </c>
      <c r="J21" s="28" t="s">
        <v>3</v>
      </c>
      <c r="K21" s="39"/>
      <c r="L21" s="111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0"/>
      <c r="C22" s="39"/>
      <c r="D22" s="39"/>
      <c r="E22" s="28" t="s">
        <v>32</v>
      </c>
      <c r="F22" s="39"/>
      <c r="G22" s="39"/>
      <c r="H22" s="39"/>
      <c r="I22" s="33" t="s">
        <v>28</v>
      </c>
      <c r="J22" s="28" t="s">
        <v>3</v>
      </c>
      <c r="K22" s="39"/>
      <c r="L22" s="111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0"/>
      <c r="C23" s="39"/>
      <c r="D23" s="39"/>
      <c r="E23" s="39"/>
      <c r="F23" s="39"/>
      <c r="G23" s="39"/>
      <c r="H23" s="39"/>
      <c r="I23" s="39"/>
      <c r="J23" s="39"/>
      <c r="K23" s="39"/>
      <c r="L23" s="111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0"/>
      <c r="C24" s="39"/>
      <c r="D24" s="33" t="s">
        <v>35</v>
      </c>
      <c r="E24" s="39"/>
      <c r="F24" s="39"/>
      <c r="G24" s="39"/>
      <c r="H24" s="39"/>
      <c r="I24" s="39"/>
      <c r="J24" s="39"/>
      <c r="K24" s="39"/>
      <c r="L24" s="111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71.25" customHeight="1">
      <c r="A25" s="112"/>
      <c r="B25" s="113"/>
      <c r="C25" s="112"/>
      <c r="D25" s="112"/>
      <c r="E25" s="37" t="s">
        <v>36</v>
      </c>
      <c r="F25" s="37"/>
      <c r="G25" s="37"/>
      <c r="H25" s="37"/>
      <c r="I25" s="112"/>
      <c r="J25" s="112"/>
      <c r="K25" s="112"/>
      <c r="L25" s="114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</row>
    <row r="26" s="2" customFormat="1" ht="6.96" customHeight="1">
      <c r="A26" s="39"/>
      <c r="B26" s="40"/>
      <c r="C26" s="39"/>
      <c r="D26" s="39"/>
      <c r="E26" s="39"/>
      <c r="F26" s="39"/>
      <c r="G26" s="39"/>
      <c r="H26" s="39"/>
      <c r="I26" s="39"/>
      <c r="J26" s="39"/>
      <c r="K26" s="39"/>
      <c r="L26" s="111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0"/>
      <c r="C27" s="39"/>
      <c r="D27" s="85"/>
      <c r="E27" s="85"/>
      <c r="F27" s="85"/>
      <c r="G27" s="85"/>
      <c r="H27" s="85"/>
      <c r="I27" s="85"/>
      <c r="J27" s="85"/>
      <c r="K27" s="85"/>
      <c r="L27" s="111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0"/>
      <c r="C28" s="39"/>
      <c r="D28" s="115" t="s">
        <v>37</v>
      </c>
      <c r="E28" s="39"/>
      <c r="F28" s="39"/>
      <c r="G28" s="39"/>
      <c r="H28" s="39"/>
      <c r="I28" s="39"/>
      <c r="J28" s="91">
        <f>ROUND(J88, 2)</f>
        <v>0</v>
      </c>
      <c r="K28" s="39"/>
      <c r="L28" s="111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1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0"/>
      <c r="C30" s="39"/>
      <c r="D30" s="39"/>
      <c r="E30" s="39"/>
      <c r="F30" s="44" t="s">
        <v>39</v>
      </c>
      <c r="G30" s="39"/>
      <c r="H30" s="39"/>
      <c r="I30" s="44" t="s">
        <v>38</v>
      </c>
      <c r="J30" s="44" t="s">
        <v>40</v>
      </c>
      <c r="K30" s="39"/>
      <c r="L30" s="111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0"/>
      <c r="C31" s="39"/>
      <c r="D31" s="116" t="s">
        <v>41</v>
      </c>
      <c r="E31" s="33" t="s">
        <v>42</v>
      </c>
      <c r="F31" s="117">
        <f>ROUND((SUM(BE88:BE362)),  2)</f>
        <v>0</v>
      </c>
      <c r="G31" s="39"/>
      <c r="H31" s="39"/>
      <c r="I31" s="118">
        <v>0.20999999999999999</v>
      </c>
      <c r="J31" s="117">
        <f>ROUND(((SUM(BE88:BE362))*I31),  2)</f>
        <v>0</v>
      </c>
      <c r="K31" s="39"/>
      <c r="L31" s="111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3" t="s">
        <v>43</v>
      </c>
      <c r="F32" s="117">
        <f>ROUND((SUM(BF88:BF362)),  2)</f>
        <v>0</v>
      </c>
      <c r="G32" s="39"/>
      <c r="H32" s="39"/>
      <c r="I32" s="118">
        <v>0.12</v>
      </c>
      <c r="J32" s="117">
        <f>ROUND(((SUM(BF88:BF362))*I32),  2)</f>
        <v>0</v>
      </c>
      <c r="K32" s="39"/>
      <c r="L32" s="111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0"/>
      <c r="C33" s="39"/>
      <c r="D33" s="39"/>
      <c r="E33" s="33" t="s">
        <v>44</v>
      </c>
      <c r="F33" s="117">
        <f>ROUND((SUM(BG88:BG362)),  2)</f>
        <v>0</v>
      </c>
      <c r="G33" s="39"/>
      <c r="H33" s="39"/>
      <c r="I33" s="118">
        <v>0.20999999999999999</v>
      </c>
      <c r="J33" s="117">
        <f>0</f>
        <v>0</v>
      </c>
      <c r="K33" s="39"/>
      <c r="L33" s="111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0"/>
      <c r="C34" s="39"/>
      <c r="D34" s="39"/>
      <c r="E34" s="33" t="s">
        <v>45</v>
      </c>
      <c r="F34" s="117">
        <f>ROUND((SUM(BH88:BH362)),  2)</f>
        <v>0</v>
      </c>
      <c r="G34" s="39"/>
      <c r="H34" s="39"/>
      <c r="I34" s="118">
        <v>0.12</v>
      </c>
      <c r="J34" s="117">
        <f>0</f>
        <v>0</v>
      </c>
      <c r="K34" s="39"/>
      <c r="L34" s="111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46</v>
      </c>
      <c r="F35" s="117">
        <f>ROUND((SUM(BI88:BI362)),  2)</f>
        <v>0</v>
      </c>
      <c r="G35" s="39"/>
      <c r="H35" s="39"/>
      <c r="I35" s="118">
        <v>0</v>
      </c>
      <c r="J35" s="117">
        <f>0</f>
        <v>0</v>
      </c>
      <c r="K35" s="39"/>
      <c r="L35" s="111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111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0"/>
      <c r="C37" s="119"/>
      <c r="D37" s="120" t="s">
        <v>47</v>
      </c>
      <c r="E37" s="77"/>
      <c r="F37" s="77"/>
      <c r="G37" s="121" t="s">
        <v>48</v>
      </c>
      <c r="H37" s="122" t="s">
        <v>49</v>
      </c>
      <c r="I37" s="77"/>
      <c r="J37" s="123">
        <f>SUM(J28:J35)</f>
        <v>0</v>
      </c>
      <c r="K37" s="124"/>
      <c r="L37" s="111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111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58"/>
      <c r="C42" s="59"/>
      <c r="D42" s="59"/>
      <c r="E42" s="59"/>
      <c r="F42" s="59"/>
      <c r="G42" s="59"/>
      <c r="H42" s="59"/>
      <c r="I42" s="59"/>
      <c r="J42" s="59"/>
      <c r="K42" s="59"/>
      <c r="L42" s="111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80</v>
      </c>
      <c r="D43" s="39"/>
      <c r="E43" s="39"/>
      <c r="F43" s="39"/>
      <c r="G43" s="39"/>
      <c r="H43" s="39"/>
      <c r="I43" s="39"/>
      <c r="J43" s="39"/>
      <c r="K43" s="39"/>
      <c r="L43" s="111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39"/>
      <c r="D44" s="39"/>
      <c r="E44" s="39"/>
      <c r="F44" s="39"/>
      <c r="G44" s="39"/>
      <c r="H44" s="39"/>
      <c r="I44" s="39"/>
      <c r="J44" s="39"/>
      <c r="K44" s="39"/>
      <c r="L44" s="111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17</v>
      </c>
      <c r="D45" s="39"/>
      <c r="E45" s="39"/>
      <c r="F45" s="39"/>
      <c r="G45" s="39"/>
      <c r="H45" s="39"/>
      <c r="I45" s="39"/>
      <c r="J45" s="39"/>
      <c r="K45" s="39"/>
      <c r="L45" s="111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30" customHeight="1">
      <c r="A46" s="39"/>
      <c r="B46" s="40"/>
      <c r="C46" s="39"/>
      <c r="D46" s="39"/>
      <c r="E46" s="63" t="str">
        <f>E7</f>
        <v>Rekonstrukce střechy pro objekt mateřské školy Komerční 22a</v>
      </c>
      <c r="F46" s="39"/>
      <c r="G46" s="39"/>
      <c r="H46" s="39"/>
      <c r="I46" s="39"/>
      <c r="J46" s="39"/>
      <c r="K46" s="39"/>
      <c r="L46" s="111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39"/>
      <c r="D47" s="39"/>
      <c r="E47" s="39"/>
      <c r="F47" s="39"/>
      <c r="G47" s="39"/>
      <c r="H47" s="39"/>
      <c r="I47" s="39"/>
      <c r="J47" s="39"/>
      <c r="K47" s="39"/>
      <c r="L47" s="111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21</v>
      </c>
      <c r="D48" s="39"/>
      <c r="E48" s="39"/>
      <c r="F48" s="28" t="str">
        <f>F10</f>
        <v>Komerční 22a</v>
      </c>
      <c r="G48" s="39"/>
      <c r="H48" s="39"/>
      <c r="I48" s="33" t="s">
        <v>23</v>
      </c>
      <c r="J48" s="65" t="str">
        <f>IF(J10="","",J10)</f>
        <v>28. 6. 2025</v>
      </c>
      <c r="K48" s="39"/>
      <c r="L48" s="111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39"/>
      <c r="D49" s="39"/>
      <c r="E49" s="39"/>
      <c r="F49" s="39"/>
      <c r="G49" s="39"/>
      <c r="H49" s="39"/>
      <c r="I49" s="39"/>
      <c r="J49" s="39"/>
      <c r="K49" s="39"/>
      <c r="L49" s="111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15" customHeight="1">
      <c r="A50" s="39"/>
      <c r="B50" s="40"/>
      <c r="C50" s="33" t="s">
        <v>25</v>
      </c>
      <c r="D50" s="39"/>
      <c r="E50" s="39"/>
      <c r="F50" s="28" t="str">
        <f>E13</f>
        <v xml:space="preserve">Statutární město Ostrava </v>
      </c>
      <c r="G50" s="39"/>
      <c r="H50" s="39"/>
      <c r="I50" s="33" t="s">
        <v>31</v>
      </c>
      <c r="J50" s="37" t="str">
        <f>E19</f>
        <v>Made 4 BIM s.r.o.</v>
      </c>
      <c r="K50" s="39"/>
      <c r="L50" s="111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5.15" customHeight="1">
      <c r="A51" s="39"/>
      <c r="B51" s="40"/>
      <c r="C51" s="33" t="s">
        <v>29</v>
      </c>
      <c r="D51" s="39"/>
      <c r="E51" s="39"/>
      <c r="F51" s="28" t="str">
        <f>IF(E16="","",E16)</f>
        <v>Vyplň údaj</v>
      </c>
      <c r="G51" s="39"/>
      <c r="H51" s="39"/>
      <c r="I51" s="33" t="s">
        <v>34</v>
      </c>
      <c r="J51" s="37" t="str">
        <f>E22</f>
        <v>Made 4 BIM s.r.o.</v>
      </c>
      <c r="K51" s="39"/>
      <c r="L51" s="111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111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25" t="s">
        <v>81</v>
      </c>
      <c r="D53" s="119"/>
      <c r="E53" s="119"/>
      <c r="F53" s="119"/>
      <c r="G53" s="119"/>
      <c r="H53" s="119"/>
      <c r="I53" s="119"/>
      <c r="J53" s="126" t="s">
        <v>82</v>
      </c>
      <c r="K53" s="119"/>
      <c r="L53" s="111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111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27" t="s">
        <v>69</v>
      </c>
      <c r="D55" s="39"/>
      <c r="E55" s="39"/>
      <c r="F55" s="39"/>
      <c r="G55" s="39"/>
      <c r="H55" s="39"/>
      <c r="I55" s="39"/>
      <c r="J55" s="91">
        <f>J88</f>
        <v>0</v>
      </c>
      <c r="K55" s="39"/>
      <c r="L55" s="111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20" t="s">
        <v>83</v>
      </c>
    </row>
    <row r="56" s="9" customFormat="1" ht="24.96" customHeight="1">
      <c r="A56" s="9"/>
      <c r="B56" s="128"/>
      <c r="C56" s="9"/>
      <c r="D56" s="129" t="s">
        <v>84</v>
      </c>
      <c r="E56" s="130"/>
      <c r="F56" s="130"/>
      <c r="G56" s="130"/>
      <c r="H56" s="130"/>
      <c r="I56" s="130"/>
      <c r="J56" s="131">
        <f>J89</f>
        <v>0</v>
      </c>
      <c r="K56" s="9"/>
      <c r="L56" s="128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32"/>
      <c r="C57" s="10"/>
      <c r="D57" s="133" t="s">
        <v>85</v>
      </c>
      <c r="E57" s="134"/>
      <c r="F57" s="134"/>
      <c r="G57" s="134"/>
      <c r="H57" s="134"/>
      <c r="I57" s="134"/>
      <c r="J57" s="135">
        <f>J90</f>
        <v>0</v>
      </c>
      <c r="K57" s="10"/>
      <c r="L57" s="132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32"/>
      <c r="C58" s="10"/>
      <c r="D58" s="133" t="s">
        <v>86</v>
      </c>
      <c r="E58" s="134"/>
      <c r="F58" s="134"/>
      <c r="G58" s="134"/>
      <c r="H58" s="134"/>
      <c r="I58" s="134"/>
      <c r="J58" s="135">
        <f>J107</f>
        <v>0</v>
      </c>
      <c r="K58" s="10"/>
      <c r="L58" s="132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4.88" customHeight="1">
      <c r="A59" s="10"/>
      <c r="B59" s="132"/>
      <c r="C59" s="10"/>
      <c r="D59" s="133" t="s">
        <v>87</v>
      </c>
      <c r="E59" s="134"/>
      <c r="F59" s="134"/>
      <c r="G59" s="134"/>
      <c r="H59" s="134"/>
      <c r="I59" s="134"/>
      <c r="J59" s="135">
        <f>J116</f>
        <v>0</v>
      </c>
      <c r="K59" s="10"/>
      <c r="L59" s="132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32"/>
      <c r="C60" s="10"/>
      <c r="D60" s="133" t="s">
        <v>88</v>
      </c>
      <c r="E60" s="134"/>
      <c r="F60" s="134"/>
      <c r="G60" s="134"/>
      <c r="H60" s="134"/>
      <c r="I60" s="134"/>
      <c r="J60" s="135">
        <f>J162</f>
        <v>0</v>
      </c>
      <c r="K60" s="10"/>
      <c r="L60" s="132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32"/>
      <c r="C61" s="10"/>
      <c r="D61" s="133" t="s">
        <v>89</v>
      </c>
      <c r="E61" s="134"/>
      <c r="F61" s="134"/>
      <c r="G61" s="134"/>
      <c r="H61" s="134"/>
      <c r="I61" s="134"/>
      <c r="J61" s="135">
        <f>J180</f>
        <v>0</v>
      </c>
      <c r="K61" s="10"/>
      <c r="L61" s="13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28"/>
      <c r="C62" s="9"/>
      <c r="D62" s="129" t="s">
        <v>90</v>
      </c>
      <c r="E62" s="130"/>
      <c r="F62" s="130"/>
      <c r="G62" s="130"/>
      <c r="H62" s="130"/>
      <c r="I62" s="130"/>
      <c r="J62" s="131">
        <f>J183</f>
        <v>0</v>
      </c>
      <c r="K62" s="9"/>
      <c r="L62" s="128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32"/>
      <c r="C63" s="10"/>
      <c r="D63" s="133" t="s">
        <v>91</v>
      </c>
      <c r="E63" s="134"/>
      <c r="F63" s="134"/>
      <c r="G63" s="134"/>
      <c r="H63" s="134"/>
      <c r="I63" s="134"/>
      <c r="J63" s="135">
        <f>J184</f>
        <v>0</v>
      </c>
      <c r="K63" s="10"/>
      <c r="L63" s="13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2"/>
      <c r="C64" s="10"/>
      <c r="D64" s="133" t="s">
        <v>92</v>
      </c>
      <c r="E64" s="134"/>
      <c r="F64" s="134"/>
      <c r="G64" s="134"/>
      <c r="H64" s="134"/>
      <c r="I64" s="134"/>
      <c r="J64" s="135">
        <f>J279</f>
        <v>0</v>
      </c>
      <c r="K64" s="10"/>
      <c r="L64" s="13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2"/>
      <c r="C65" s="10"/>
      <c r="D65" s="133" t="s">
        <v>93</v>
      </c>
      <c r="E65" s="134"/>
      <c r="F65" s="134"/>
      <c r="G65" s="134"/>
      <c r="H65" s="134"/>
      <c r="I65" s="134"/>
      <c r="J65" s="135">
        <f>J314</f>
        <v>0</v>
      </c>
      <c r="K65" s="10"/>
      <c r="L65" s="13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2"/>
      <c r="C66" s="10"/>
      <c r="D66" s="133" t="s">
        <v>94</v>
      </c>
      <c r="E66" s="134"/>
      <c r="F66" s="134"/>
      <c r="G66" s="134"/>
      <c r="H66" s="134"/>
      <c r="I66" s="134"/>
      <c r="J66" s="135">
        <f>J317</f>
        <v>0</v>
      </c>
      <c r="K66" s="10"/>
      <c r="L66" s="13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2"/>
      <c r="C67" s="10"/>
      <c r="D67" s="133" t="s">
        <v>95</v>
      </c>
      <c r="E67" s="134"/>
      <c r="F67" s="134"/>
      <c r="G67" s="134"/>
      <c r="H67" s="134"/>
      <c r="I67" s="134"/>
      <c r="J67" s="135">
        <f>J332</f>
        <v>0</v>
      </c>
      <c r="K67" s="10"/>
      <c r="L67" s="13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2"/>
      <c r="C68" s="10"/>
      <c r="D68" s="133" t="s">
        <v>96</v>
      </c>
      <c r="E68" s="134"/>
      <c r="F68" s="134"/>
      <c r="G68" s="134"/>
      <c r="H68" s="134"/>
      <c r="I68" s="134"/>
      <c r="J68" s="135">
        <f>J339</f>
        <v>0</v>
      </c>
      <c r="K68" s="10"/>
      <c r="L68" s="132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2"/>
      <c r="C69" s="10"/>
      <c r="D69" s="133" t="s">
        <v>97</v>
      </c>
      <c r="E69" s="134"/>
      <c r="F69" s="134"/>
      <c r="G69" s="134"/>
      <c r="H69" s="134"/>
      <c r="I69" s="134"/>
      <c r="J69" s="135">
        <f>J346</f>
        <v>0</v>
      </c>
      <c r="K69" s="10"/>
      <c r="L69" s="132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28"/>
      <c r="C70" s="9"/>
      <c r="D70" s="129" t="s">
        <v>98</v>
      </c>
      <c r="E70" s="130"/>
      <c r="F70" s="130"/>
      <c r="G70" s="130"/>
      <c r="H70" s="130"/>
      <c r="I70" s="130"/>
      <c r="J70" s="131">
        <f>J354</f>
        <v>0</v>
      </c>
      <c r="K70" s="9"/>
      <c r="L70" s="128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39"/>
      <c r="B71" s="40"/>
      <c r="C71" s="39"/>
      <c r="D71" s="39"/>
      <c r="E71" s="39"/>
      <c r="F71" s="39"/>
      <c r="G71" s="39"/>
      <c r="H71" s="39"/>
      <c r="I71" s="39"/>
      <c r="J71" s="39"/>
      <c r="K71" s="39"/>
      <c r="L71" s="111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111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6" s="2" customFormat="1" ht="6.96" customHeight="1">
      <c r="A76" s="39"/>
      <c r="B76" s="58"/>
      <c r="C76" s="59"/>
      <c r="D76" s="59"/>
      <c r="E76" s="59"/>
      <c r="F76" s="59"/>
      <c r="G76" s="59"/>
      <c r="H76" s="59"/>
      <c r="I76" s="59"/>
      <c r="J76" s="59"/>
      <c r="K76" s="59"/>
      <c r="L76" s="111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4.96" customHeight="1">
      <c r="A77" s="39"/>
      <c r="B77" s="40"/>
      <c r="C77" s="24" t="s">
        <v>99</v>
      </c>
      <c r="D77" s="39"/>
      <c r="E77" s="39"/>
      <c r="F77" s="39"/>
      <c r="G77" s="39"/>
      <c r="H77" s="39"/>
      <c r="I77" s="39"/>
      <c r="J77" s="39"/>
      <c r="K77" s="39"/>
      <c r="L77" s="111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1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17</v>
      </c>
      <c r="D79" s="39"/>
      <c r="E79" s="39"/>
      <c r="F79" s="39"/>
      <c r="G79" s="39"/>
      <c r="H79" s="39"/>
      <c r="I79" s="39"/>
      <c r="J79" s="39"/>
      <c r="K79" s="39"/>
      <c r="L79" s="111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30" customHeight="1">
      <c r="A80" s="39"/>
      <c r="B80" s="40"/>
      <c r="C80" s="39"/>
      <c r="D80" s="39"/>
      <c r="E80" s="63" t="str">
        <f>E7</f>
        <v>Rekonstrukce střechy pro objekt mateřské školy Komerční 22a</v>
      </c>
      <c r="F80" s="39"/>
      <c r="G80" s="39"/>
      <c r="H80" s="39"/>
      <c r="I80" s="39"/>
      <c r="J80" s="39"/>
      <c r="K80" s="39"/>
      <c r="L80" s="111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11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39"/>
      <c r="E82" s="39"/>
      <c r="F82" s="28" t="str">
        <f>F10</f>
        <v>Komerční 22a</v>
      </c>
      <c r="G82" s="39"/>
      <c r="H82" s="39"/>
      <c r="I82" s="33" t="s">
        <v>23</v>
      </c>
      <c r="J82" s="65" t="str">
        <f>IF(J10="","",J10)</f>
        <v>28. 6. 2025</v>
      </c>
      <c r="K82" s="39"/>
      <c r="L82" s="111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1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25</v>
      </c>
      <c r="D84" s="39"/>
      <c r="E84" s="39"/>
      <c r="F84" s="28" t="str">
        <f>E13</f>
        <v xml:space="preserve">Statutární město Ostrava </v>
      </c>
      <c r="G84" s="39"/>
      <c r="H84" s="39"/>
      <c r="I84" s="33" t="s">
        <v>31</v>
      </c>
      <c r="J84" s="37" t="str">
        <f>E19</f>
        <v>Made 4 BIM s.r.o.</v>
      </c>
      <c r="K84" s="39"/>
      <c r="L84" s="111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29</v>
      </c>
      <c r="D85" s="39"/>
      <c r="E85" s="39"/>
      <c r="F85" s="28" t="str">
        <f>IF(E16="","",E16)</f>
        <v>Vyplň údaj</v>
      </c>
      <c r="G85" s="39"/>
      <c r="H85" s="39"/>
      <c r="I85" s="33" t="s">
        <v>34</v>
      </c>
      <c r="J85" s="37" t="str">
        <f>E22</f>
        <v>Made 4 BIM s.r.o.</v>
      </c>
      <c r="K85" s="39"/>
      <c r="L85" s="111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39"/>
      <c r="D86" s="39"/>
      <c r="E86" s="39"/>
      <c r="F86" s="39"/>
      <c r="G86" s="39"/>
      <c r="H86" s="39"/>
      <c r="I86" s="39"/>
      <c r="J86" s="39"/>
      <c r="K86" s="39"/>
      <c r="L86" s="111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36"/>
      <c r="B87" s="137"/>
      <c r="C87" s="138" t="s">
        <v>100</v>
      </c>
      <c r="D87" s="139" t="s">
        <v>56</v>
      </c>
      <c r="E87" s="139" t="s">
        <v>52</v>
      </c>
      <c r="F87" s="139" t="s">
        <v>53</v>
      </c>
      <c r="G87" s="139" t="s">
        <v>101</v>
      </c>
      <c r="H87" s="139" t="s">
        <v>102</v>
      </c>
      <c r="I87" s="139" t="s">
        <v>103</v>
      </c>
      <c r="J87" s="139" t="s">
        <v>82</v>
      </c>
      <c r="K87" s="140" t="s">
        <v>104</v>
      </c>
      <c r="L87" s="141"/>
      <c r="M87" s="81" t="s">
        <v>3</v>
      </c>
      <c r="N87" s="82" t="s">
        <v>41</v>
      </c>
      <c r="O87" s="82" t="s">
        <v>105</v>
      </c>
      <c r="P87" s="82" t="s">
        <v>106</v>
      </c>
      <c r="Q87" s="82" t="s">
        <v>107</v>
      </c>
      <c r="R87" s="82" t="s">
        <v>108</v>
      </c>
      <c r="S87" s="82" t="s">
        <v>109</v>
      </c>
      <c r="T87" s="83" t="s">
        <v>110</v>
      </c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</row>
    <row r="88" s="2" customFormat="1" ht="22.8" customHeight="1">
      <c r="A88" s="39"/>
      <c r="B88" s="40"/>
      <c r="C88" s="88" t="s">
        <v>111</v>
      </c>
      <c r="D88" s="39"/>
      <c r="E88" s="39"/>
      <c r="F88" s="39"/>
      <c r="G88" s="39"/>
      <c r="H88" s="39"/>
      <c r="I88" s="39"/>
      <c r="J88" s="142">
        <f>BK88</f>
        <v>0</v>
      </c>
      <c r="K88" s="39"/>
      <c r="L88" s="40"/>
      <c r="M88" s="84"/>
      <c r="N88" s="69"/>
      <c r="O88" s="85"/>
      <c r="P88" s="143">
        <f>P89+P183+P354</f>
        <v>0</v>
      </c>
      <c r="Q88" s="85"/>
      <c r="R88" s="143">
        <f>R89+R183+R354</f>
        <v>25.795457980000002</v>
      </c>
      <c r="S88" s="85"/>
      <c r="T88" s="144">
        <f>T89+T183+T354</f>
        <v>31.153401999999996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70</v>
      </c>
      <c r="AU88" s="20" t="s">
        <v>83</v>
      </c>
      <c r="BK88" s="145">
        <f>BK89+BK183+BK354</f>
        <v>0</v>
      </c>
    </row>
    <row r="89" s="12" customFormat="1" ht="25.92" customHeight="1">
      <c r="A89" s="12"/>
      <c r="B89" s="146"/>
      <c r="C89" s="12"/>
      <c r="D89" s="147" t="s">
        <v>70</v>
      </c>
      <c r="E89" s="148" t="s">
        <v>112</v>
      </c>
      <c r="F89" s="148" t="s">
        <v>113</v>
      </c>
      <c r="G89" s="12"/>
      <c r="H89" s="12"/>
      <c r="I89" s="149"/>
      <c r="J89" s="150">
        <f>BK89</f>
        <v>0</v>
      </c>
      <c r="K89" s="12"/>
      <c r="L89" s="146"/>
      <c r="M89" s="151"/>
      <c r="N89" s="152"/>
      <c r="O89" s="152"/>
      <c r="P89" s="153">
        <f>P90+P107+P162+P180</f>
        <v>0</v>
      </c>
      <c r="Q89" s="152"/>
      <c r="R89" s="153">
        <f>R90+R107+R162+R180</f>
        <v>12.342093080000002</v>
      </c>
      <c r="S89" s="152"/>
      <c r="T89" s="154">
        <f>T90+T107+T162+T180</f>
        <v>29.049501999999997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47" t="s">
        <v>76</v>
      </c>
      <c r="AT89" s="155" t="s">
        <v>70</v>
      </c>
      <c r="AU89" s="155" t="s">
        <v>71</v>
      </c>
      <c r="AY89" s="147" t="s">
        <v>114</v>
      </c>
      <c r="BK89" s="156">
        <f>BK90+BK107+BK162+BK180</f>
        <v>0</v>
      </c>
    </row>
    <row r="90" s="12" customFormat="1" ht="22.8" customHeight="1">
      <c r="A90" s="12"/>
      <c r="B90" s="146"/>
      <c r="C90" s="12"/>
      <c r="D90" s="147" t="s">
        <v>70</v>
      </c>
      <c r="E90" s="157" t="s">
        <v>115</v>
      </c>
      <c r="F90" s="157" t="s">
        <v>116</v>
      </c>
      <c r="G90" s="12"/>
      <c r="H90" s="12"/>
      <c r="I90" s="149"/>
      <c r="J90" s="158">
        <f>BK90</f>
        <v>0</v>
      </c>
      <c r="K90" s="12"/>
      <c r="L90" s="146"/>
      <c r="M90" s="151"/>
      <c r="N90" s="152"/>
      <c r="O90" s="152"/>
      <c r="P90" s="153">
        <f>SUM(P91:P106)</f>
        <v>0</v>
      </c>
      <c r="Q90" s="152"/>
      <c r="R90" s="153">
        <f>SUM(R91:R106)</f>
        <v>12.316333080000002</v>
      </c>
      <c r="S90" s="152"/>
      <c r="T90" s="154">
        <f>SUM(T91:T106)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47" t="s">
        <v>76</v>
      </c>
      <c r="AT90" s="155" t="s">
        <v>70</v>
      </c>
      <c r="AU90" s="155" t="s">
        <v>76</v>
      </c>
      <c r="AY90" s="147" t="s">
        <v>114</v>
      </c>
      <c r="BK90" s="156">
        <f>SUM(BK91:BK106)</f>
        <v>0</v>
      </c>
    </row>
    <row r="91" s="2" customFormat="1" ht="24.15" customHeight="1">
      <c r="A91" s="39"/>
      <c r="B91" s="159"/>
      <c r="C91" s="160" t="s">
        <v>76</v>
      </c>
      <c r="D91" s="160" t="s">
        <v>117</v>
      </c>
      <c r="E91" s="161" t="s">
        <v>118</v>
      </c>
      <c r="F91" s="162" t="s">
        <v>119</v>
      </c>
      <c r="G91" s="163" t="s">
        <v>120</v>
      </c>
      <c r="H91" s="164">
        <v>525</v>
      </c>
      <c r="I91" s="165"/>
      <c r="J91" s="166">
        <f>ROUND(I91*H91,2)</f>
        <v>0</v>
      </c>
      <c r="K91" s="162" t="s">
        <v>121</v>
      </c>
      <c r="L91" s="40"/>
      <c r="M91" s="167" t="s">
        <v>3</v>
      </c>
      <c r="N91" s="168" t="s">
        <v>42</v>
      </c>
      <c r="O91" s="73"/>
      <c r="P91" s="169">
        <f>O91*H91</f>
        <v>0</v>
      </c>
      <c r="Q91" s="169">
        <v>0.020400000000000001</v>
      </c>
      <c r="R91" s="169">
        <f>Q91*H91</f>
        <v>10.710000000000001</v>
      </c>
      <c r="S91" s="169">
        <v>0</v>
      </c>
      <c r="T91" s="170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1" t="s">
        <v>115</v>
      </c>
      <c r="AT91" s="171" t="s">
        <v>117</v>
      </c>
      <c r="AU91" s="171" t="s">
        <v>78</v>
      </c>
      <c r="AY91" s="20" t="s">
        <v>114</v>
      </c>
      <c r="BE91" s="172">
        <f>IF(N91="základní",J91,0)</f>
        <v>0</v>
      </c>
      <c r="BF91" s="172">
        <f>IF(N91="snížená",J91,0)</f>
        <v>0</v>
      </c>
      <c r="BG91" s="172">
        <f>IF(N91="zákl. přenesená",J91,0)</f>
        <v>0</v>
      </c>
      <c r="BH91" s="172">
        <f>IF(N91="sníž. přenesená",J91,0)</f>
        <v>0</v>
      </c>
      <c r="BI91" s="172">
        <f>IF(N91="nulová",J91,0)</f>
        <v>0</v>
      </c>
      <c r="BJ91" s="20" t="s">
        <v>76</v>
      </c>
      <c r="BK91" s="172">
        <f>ROUND(I91*H91,2)</f>
        <v>0</v>
      </c>
      <c r="BL91" s="20" t="s">
        <v>115</v>
      </c>
      <c r="BM91" s="171" t="s">
        <v>122</v>
      </c>
    </row>
    <row r="92" s="2" customFormat="1">
      <c r="A92" s="39"/>
      <c r="B92" s="40"/>
      <c r="C92" s="39"/>
      <c r="D92" s="173" t="s">
        <v>123</v>
      </c>
      <c r="E92" s="39"/>
      <c r="F92" s="174" t="s">
        <v>124</v>
      </c>
      <c r="G92" s="39"/>
      <c r="H92" s="39"/>
      <c r="I92" s="175"/>
      <c r="J92" s="39"/>
      <c r="K92" s="39"/>
      <c r="L92" s="40"/>
      <c r="M92" s="176"/>
      <c r="N92" s="177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123</v>
      </c>
      <c r="AU92" s="20" t="s">
        <v>78</v>
      </c>
    </row>
    <row r="93" s="13" customFormat="1">
      <c r="A93" s="13"/>
      <c r="B93" s="178"/>
      <c r="C93" s="13"/>
      <c r="D93" s="179" t="s">
        <v>125</v>
      </c>
      <c r="E93" s="180" t="s">
        <v>3</v>
      </c>
      <c r="F93" s="181" t="s">
        <v>126</v>
      </c>
      <c r="G93" s="13"/>
      <c r="H93" s="180" t="s">
        <v>3</v>
      </c>
      <c r="I93" s="182"/>
      <c r="J93" s="13"/>
      <c r="K93" s="13"/>
      <c r="L93" s="178"/>
      <c r="M93" s="183"/>
      <c r="N93" s="184"/>
      <c r="O93" s="184"/>
      <c r="P93" s="184"/>
      <c r="Q93" s="184"/>
      <c r="R93" s="184"/>
      <c r="S93" s="184"/>
      <c r="T93" s="18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180" t="s">
        <v>125</v>
      </c>
      <c r="AU93" s="180" t="s">
        <v>78</v>
      </c>
      <c r="AV93" s="13" t="s">
        <v>76</v>
      </c>
      <c r="AW93" s="13" t="s">
        <v>33</v>
      </c>
      <c r="AX93" s="13" t="s">
        <v>71</v>
      </c>
      <c r="AY93" s="180" t="s">
        <v>114</v>
      </c>
    </row>
    <row r="94" s="14" customFormat="1">
      <c r="A94" s="14"/>
      <c r="B94" s="186"/>
      <c r="C94" s="14"/>
      <c r="D94" s="179" t="s">
        <v>125</v>
      </c>
      <c r="E94" s="187" t="s">
        <v>3</v>
      </c>
      <c r="F94" s="188" t="s">
        <v>127</v>
      </c>
      <c r="G94" s="14"/>
      <c r="H94" s="189">
        <v>525</v>
      </c>
      <c r="I94" s="190"/>
      <c r="J94" s="14"/>
      <c r="K94" s="14"/>
      <c r="L94" s="186"/>
      <c r="M94" s="191"/>
      <c r="N94" s="192"/>
      <c r="O94" s="192"/>
      <c r="P94" s="192"/>
      <c r="Q94" s="192"/>
      <c r="R94" s="192"/>
      <c r="S94" s="192"/>
      <c r="T94" s="193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187" t="s">
        <v>125</v>
      </c>
      <c r="AU94" s="187" t="s">
        <v>78</v>
      </c>
      <c r="AV94" s="14" t="s">
        <v>78</v>
      </c>
      <c r="AW94" s="14" t="s">
        <v>33</v>
      </c>
      <c r="AX94" s="14" t="s">
        <v>76</v>
      </c>
      <c r="AY94" s="187" t="s">
        <v>114</v>
      </c>
    </row>
    <row r="95" s="2" customFormat="1" ht="33" customHeight="1">
      <c r="A95" s="39"/>
      <c r="B95" s="159"/>
      <c r="C95" s="160" t="s">
        <v>78</v>
      </c>
      <c r="D95" s="160" t="s">
        <v>117</v>
      </c>
      <c r="E95" s="161" t="s">
        <v>128</v>
      </c>
      <c r="F95" s="162" t="s">
        <v>129</v>
      </c>
      <c r="G95" s="163" t="s">
        <v>120</v>
      </c>
      <c r="H95" s="164">
        <v>525</v>
      </c>
      <c r="I95" s="165"/>
      <c r="J95" s="166">
        <f>ROUND(I95*H95,2)</f>
        <v>0</v>
      </c>
      <c r="K95" s="162" t="s">
        <v>121</v>
      </c>
      <c r="L95" s="40"/>
      <c r="M95" s="167" t="s">
        <v>3</v>
      </c>
      <c r="N95" s="168" t="s">
        <v>42</v>
      </c>
      <c r="O95" s="73"/>
      <c r="P95" s="169">
        <f>O95*H95</f>
        <v>0</v>
      </c>
      <c r="Q95" s="169">
        <v>0.00022000000000000001</v>
      </c>
      <c r="R95" s="169">
        <f>Q95*H95</f>
        <v>0.11550000000000001</v>
      </c>
      <c r="S95" s="169">
        <v>0</v>
      </c>
      <c r="T95" s="170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1" t="s">
        <v>115</v>
      </c>
      <c r="AT95" s="171" t="s">
        <v>117</v>
      </c>
      <c r="AU95" s="171" t="s">
        <v>78</v>
      </c>
      <c r="AY95" s="20" t="s">
        <v>114</v>
      </c>
      <c r="BE95" s="172">
        <f>IF(N95="základní",J95,0)</f>
        <v>0</v>
      </c>
      <c r="BF95" s="172">
        <f>IF(N95="snížená",J95,0)</f>
        <v>0</v>
      </c>
      <c r="BG95" s="172">
        <f>IF(N95="zákl. přenesená",J95,0)</f>
        <v>0</v>
      </c>
      <c r="BH95" s="172">
        <f>IF(N95="sníž. přenesená",J95,0)</f>
        <v>0</v>
      </c>
      <c r="BI95" s="172">
        <f>IF(N95="nulová",J95,0)</f>
        <v>0</v>
      </c>
      <c r="BJ95" s="20" t="s">
        <v>76</v>
      </c>
      <c r="BK95" s="172">
        <f>ROUND(I95*H95,2)</f>
        <v>0</v>
      </c>
      <c r="BL95" s="20" t="s">
        <v>115</v>
      </c>
      <c r="BM95" s="171" t="s">
        <v>130</v>
      </c>
    </row>
    <row r="96" s="2" customFormat="1">
      <c r="A96" s="39"/>
      <c r="B96" s="40"/>
      <c r="C96" s="39"/>
      <c r="D96" s="173" t="s">
        <v>123</v>
      </c>
      <c r="E96" s="39"/>
      <c r="F96" s="174" t="s">
        <v>131</v>
      </c>
      <c r="G96" s="39"/>
      <c r="H96" s="39"/>
      <c r="I96" s="175"/>
      <c r="J96" s="39"/>
      <c r="K96" s="39"/>
      <c r="L96" s="40"/>
      <c r="M96" s="176"/>
      <c r="N96" s="177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123</v>
      </c>
      <c r="AU96" s="20" t="s">
        <v>78</v>
      </c>
    </row>
    <row r="97" s="13" customFormat="1">
      <c r="A97" s="13"/>
      <c r="B97" s="178"/>
      <c r="C97" s="13"/>
      <c r="D97" s="179" t="s">
        <v>125</v>
      </c>
      <c r="E97" s="180" t="s">
        <v>3</v>
      </c>
      <c r="F97" s="181" t="s">
        <v>126</v>
      </c>
      <c r="G97" s="13"/>
      <c r="H97" s="180" t="s">
        <v>3</v>
      </c>
      <c r="I97" s="182"/>
      <c r="J97" s="13"/>
      <c r="K97" s="13"/>
      <c r="L97" s="178"/>
      <c r="M97" s="183"/>
      <c r="N97" s="184"/>
      <c r="O97" s="184"/>
      <c r="P97" s="184"/>
      <c r="Q97" s="184"/>
      <c r="R97" s="184"/>
      <c r="S97" s="184"/>
      <c r="T97" s="18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0" t="s">
        <v>125</v>
      </c>
      <c r="AU97" s="180" t="s">
        <v>78</v>
      </c>
      <c r="AV97" s="13" t="s">
        <v>76</v>
      </c>
      <c r="AW97" s="13" t="s">
        <v>33</v>
      </c>
      <c r="AX97" s="13" t="s">
        <v>71</v>
      </c>
      <c r="AY97" s="180" t="s">
        <v>114</v>
      </c>
    </row>
    <row r="98" s="14" customFormat="1">
      <c r="A98" s="14"/>
      <c r="B98" s="186"/>
      <c r="C98" s="14"/>
      <c r="D98" s="179" t="s">
        <v>125</v>
      </c>
      <c r="E98" s="187" t="s">
        <v>3</v>
      </c>
      <c r="F98" s="188" t="s">
        <v>127</v>
      </c>
      <c r="G98" s="14"/>
      <c r="H98" s="189">
        <v>525</v>
      </c>
      <c r="I98" s="190"/>
      <c r="J98" s="14"/>
      <c r="K98" s="14"/>
      <c r="L98" s="186"/>
      <c r="M98" s="191"/>
      <c r="N98" s="192"/>
      <c r="O98" s="192"/>
      <c r="P98" s="192"/>
      <c r="Q98" s="192"/>
      <c r="R98" s="192"/>
      <c r="S98" s="192"/>
      <c r="T98" s="19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187" t="s">
        <v>125</v>
      </c>
      <c r="AU98" s="187" t="s">
        <v>78</v>
      </c>
      <c r="AV98" s="14" t="s">
        <v>78</v>
      </c>
      <c r="AW98" s="14" t="s">
        <v>33</v>
      </c>
      <c r="AX98" s="14" t="s">
        <v>76</v>
      </c>
      <c r="AY98" s="187" t="s">
        <v>114</v>
      </c>
    </row>
    <row r="99" s="2" customFormat="1" ht="49.05" customHeight="1">
      <c r="A99" s="39"/>
      <c r="B99" s="159"/>
      <c r="C99" s="160" t="s">
        <v>132</v>
      </c>
      <c r="D99" s="160" t="s">
        <v>117</v>
      </c>
      <c r="E99" s="161" t="s">
        <v>133</v>
      </c>
      <c r="F99" s="162" t="s">
        <v>134</v>
      </c>
      <c r="G99" s="163" t="s">
        <v>135</v>
      </c>
      <c r="H99" s="164">
        <v>0.48599999999999999</v>
      </c>
      <c r="I99" s="165"/>
      <c r="J99" s="166">
        <f>ROUND(I99*H99,2)</f>
        <v>0</v>
      </c>
      <c r="K99" s="162" t="s">
        <v>121</v>
      </c>
      <c r="L99" s="40"/>
      <c r="M99" s="167" t="s">
        <v>3</v>
      </c>
      <c r="N99" s="168" t="s">
        <v>42</v>
      </c>
      <c r="O99" s="73"/>
      <c r="P99" s="169">
        <f>O99*H99</f>
        <v>0</v>
      </c>
      <c r="Q99" s="169">
        <v>2.40978</v>
      </c>
      <c r="R99" s="169">
        <f>Q99*H99</f>
        <v>1.1711530800000001</v>
      </c>
      <c r="S99" s="169">
        <v>0</v>
      </c>
      <c r="T99" s="170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1" t="s">
        <v>115</v>
      </c>
      <c r="AT99" s="171" t="s">
        <v>117</v>
      </c>
      <c r="AU99" s="171" t="s">
        <v>78</v>
      </c>
      <c r="AY99" s="20" t="s">
        <v>114</v>
      </c>
      <c r="BE99" s="172">
        <f>IF(N99="základní",J99,0)</f>
        <v>0</v>
      </c>
      <c r="BF99" s="172">
        <f>IF(N99="snížená",J99,0)</f>
        <v>0</v>
      </c>
      <c r="BG99" s="172">
        <f>IF(N99="zákl. přenesená",J99,0)</f>
        <v>0</v>
      </c>
      <c r="BH99" s="172">
        <f>IF(N99="sníž. přenesená",J99,0)</f>
        <v>0</v>
      </c>
      <c r="BI99" s="172">
        <f>IF(N99="nulová",J99,0)</f>
        <v>0</v>
      </c>
      <c r="BJ99" s="20" t="s">
        <v>76</v>
      </c>
      <c r="BK99" s="172">
        <f>ROUND(I99*H99,2)</f>
        <v>0</v>
      </c>
      <c r="BL99" s="20" t="s">
        <v>115</v>
      </c>
      <c r="BM99" s="171" t="s">
        <v>136</v>
      </c>
    </row>
    <row r="100" s="2" customFormat="1">
      <c r="A100" s="39"/>
      <c r="B100" s="40"/>
      <c r="C100" s="39"/>
      <c r="D100" s="173" t="s">
        <v>123</v>
      </c>
      <c r="E100" s="39"/>
      <c r="F100" s="174" t="s">
        <v>137</v>
      </c>
      <c r="G100" s="39"/>
      <c r="H100" s="39"/>
      <c r="I100" s="175"/>
      <c r="J100" s="39"/>
      <c r="K100" s="39"/>
      <c r="L100" s="40"/>
      <c r="M100" s="176"/>
      <c r="N100" s="177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123</v>
      </c>
      <c r="AU100" s="20" t="s">
        <v>78</v>
      </c>
    </row>
    <row r="101" s="13" customFormat="1">
      <c r="A101" s="13"/>
      <c r="B101" s="178"/>
      <c r="C101" s="13"/>
      <c r="D101" s="179" t="s">
        <v>125</v>
      </c>
      <c r="E101" s="180" t="s">
        <v>3</v>
      </c>
      <c r="F101" s="181" t="s">
        <v>138</v>
      </c>
      <c r="G101" s="13"/>
      <c r="H101" s="180" t="s">
        <v>3</v>
      </c>
      <c r="I101" s="182"/>
      <c r="J101" s="13"/>
      <c r="K101" s="13"/>
      <c r="L101" s="178"/>
      <c r="M101" s="183"/>
      <c r="N101" s="184"/>
      <c r="O101" s="184"/>
      <c r="P101" s="184"/>
      <c r="Q101" s="184"/>
      <c r="R101" s="184"/>
      <c r="S101" s="184"/>
      <c r="T101" s="18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0" t="s">
        <v>125</v>
      </c>
      <c r="AU101" s="180" t="s">
        <v>78</v>
      </c>
      <c r="AV101" s="13" t="s">
        <v>76</v>
      </c>
      <c r="AW101" s="13" t="s">
        <v>33</v>
      </c>
      <c r="AX101" s="13" t="s">
        <v>71</v>
      </c>
      <c r="AY101" s="180" t="s">
        <v>114</v>
      </c>
    </row>
    <row r="102" s="14" customFormat="1">
      <c r="A102" s="14"/>
      <c r="B102" s="186"/>
      <c r="C102" s="14"/>
      <c r="D102" s="179" t="s">
        <v>125</v>
      </c>
      <c r="E102" s="187" t="s">
        <v>3</v>
      </c>
      <c r="F102" s="188" t="s">
        <v>139</v>
      </c>
      <c r="G102" s="14"/>
      <c r="H102" s="189">
        <v>0.48599999999999999</v>
      </c>
      <c r="I102" s="190"/>
      <c r="J102" s="14"/>
      <c r="K102" s="14"/>
      <c r="L102" s="186"/>
      <c r="M102" s="191"/>
      <c r="N102" s="192"/>
      <c r="O102" s="192"/>
      <c r="P102" s="192"/>
      <c r="Q102" s="192"/>
      <c r="R102" s="192"/>
      <c r="S102" s="192"/>
      <c r="T102" s="19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187" t="s">
        <v>125</v>
      </c>
      <c r="AU102" s="187" t="s">
        <v>78</v>
      </c>
      <c r="AV102" s="14" t="s">
        <v>78</v>
      </c>
      <c r="AW102" s="14" t="s">
        <v>33</v>
      </c>
      <c r="AX102" s="14" t="s">
        <v>76</v>
      </c>
      <c r="AY102" s="187" t="s">
        <v>114</v>
      </c>
    </row>
    <row r="103" s="2" customFormat="1" ht="66.75" customHeight="1">
      <c r="A103" s="39"/>
      <c r="B103" s="159"/>
      <c r="C103" s="160" t="s">
        <v>115</v>
      </c>
      <c r="D103" s="160" t="s">
        <v>117</v>
      </c>
      <c r="E103" s="161" t="s">
        <v>140</v>
      </c>
      <c r="F103" s="162" t="s">
        <v>141</v>
      </c>
      <c r="G103" s="163" t="s">
        <v>142</v>
      </c>
      <c r="H103" s="164">
        <v>6</v>
      </c>
      <c r="I103" s="165"/>
      <c r="J103" s="166">
        <f>ROUND(I103*H103,2)</f>
        <v>0</v>
      </c>
      <c r="K103" s="162" t="s">
        <v>121</v>
      </c>
      <c r="L103" s="40"/>
      <c r="M103" s="167" t="s">
        <v>3</v>
      </c>
      <c r="N103" s="168" t="s">
        <v>42</v>
      </c>
      <c r="O103" s="73"/>
      <c r="P103" s="169">
        <f>O103*H103</f>
        <v>0</v>
      </c>
      <c r="Q103" s="169">
        <v>0.053280000000000001</v>
      </c>
      <c r="R103" s="169">
        <f>Q103*H103</f>
        <v>0.31968000000000002</v>
      </c>
      <c r="S103" s="169">
        <v>0</v>
      </c>
      <c r="T103" s="170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1" t="s">
        <v>115</v>
      </c>
      <c r="AT103" s="171" t="s">
        <v>117</v>
      </c>
      <c r="AU103" s="171" t="s">
        <v>78</v>
      </c>
      <c r="AY103" s="20" t="s">
        <v>114</v>
      </c>
      <c r="BE103" s="172">
        <f>IF(N103="základní",J103,0)</f>
        <v>0</v>
      </c>
      <c r="BF103" s="172">
        <f>IF(N103="snížená",J103,0)</f>
        <v>0</v>
      </c>
      <c r="BG103" s="172">
        <f>IF(N103="zákl. přenesená",J103,0)</f>
        <v>0</v>
      </c>
      <c r="BH103" s="172">
        <f>IF(N103="sníž. přenesená",J103,0)</f>
        <v>0</v>
      </c>
      <c r="BI103" s="172">
        <f>IF(N103="nulová",J103,0)</f>
        <v>0</v>
      </c>
      <c r="BJ103" s="20" t="s">
        <v>76</v>
      </c>
      <c r="BK103" s="172">
        <f>ROUND(I103*H103,2)</f>
        <v>0</v>
      </c>
      <c r="BL103" s="20" t="s">
        <v>115</v>
      </c>
      <c r="BM103" s="171" t="s">
        <v>143</v>
      </c>
    </row>
    <row r="104" s="2" customFormat="1">
      <c r="A104" s="39"/>
      <c r="B104" s="40"/>
      <c r="C104" s="39"/>
      <c r="D104" s="173" t="s">
        <v>123</v>
      </c>
      <c r="E104" s="39"/>
      <c r="F104" s="174" t="s">
        <v>144</v>
      </c>
      <c r="G104" s="39"/>
      <c r="H104" s="39"/>
      <c r="I104" s="175"/>
      <c r="J104" s="39"/>
      <c r="K104" s="39"/>
      <c r="L104" s="40"/>
      <c r="M104" s="176"/>
      <c r="N104" s="177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123</v>
      </c>
      <c r="AU104" s="20" t="s">
        <v>78</v>
      </c>
    </row>
    <row r="105" s="13" customFormat="1">
      <c r="A105" s="13"/>
      <c r="B105" s="178"/>
      <c r="C105" s="13"/>
      <c r="D105" s="179" t="s">
        <v>125</v>
      </c>
      <c r="E105" s="180" t="s">
        <v>3</v>
      </c>
      <c r="F105" s="181" t="s">
        <v>145</v>
      </c>
      <c r="G105" s="13"/>
      <c r="H105" s="180" t="s">
        <v>3</v>
      </c>
      <c r="I105" s="182"/>
      <c r="J105" s="13"/>
      <c r="K105" s="13"/>
      <c r="L105" s="178"/>
      <c r="M105" s="183"/>
      <c r="N105" s="184"/>
      <c r="O105" s="184"/>
      <c r="P105" s="184"/>
      <c r="Q105" s="184"/>
      <c r="R105" s="184"/>
      <c r="S105" s="184"/>
      <c r="T105" s="18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0" t="s">
        <v>125</v>
      </c>
      <c r="AU105" s="180" t="s">
        <v>78</v>
      </c>
      <c r="AV105" s="13" t="s">
        <v>76</v>
      </c>
      <c r="AW105" s="13" t="s">
        <v>33</v>
      </c>
      <c r="AX105" s="13" t="s">
        <v>71</v>
      </c>
      <c r="AY105" s="180" t="s">
        <v>114</v>
      </c>
    </row>
    <row r="106" s="14" customFormat="1">
      <c r="A106" s="14"/>
      <c r="B106" s="186"/>
      <c r="C106" s="14"/>
      <c r="D106" s="179" t="s">
        <v>125</v>
      </c>
      <c r="E106" s="187" t="s">
        <v>3</v>
      </c>
      <c r="F106" s="188" t="s">
        <v>146</v>
      </c>
      <c r="G106" s="14"/>
      <c r="H106" s="189">
        <v>6</v>
      </c>
      <c r="I106" s="190"/>
      <c r="J106" s="14"/>
      <c r="K106" s="14"/>
      <c r="L106" s="186"/>
      <c r="M106" s="191"/>
      <c r="N106" s="192"/>
      <c r="O106" s="192"/>
      <c r="P106" s="192"/>
      <c r="Q106" s="192"/>
      <c r="R106" s="192"/>
      <c r="S106" s="192"/>
      <c r="T106" s="19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187" t="s">
        <v>125</v>
      </c>
      <c r="AU106" s="187" t="s">
        <v>78</v>
      </c>
      <c r="AV106" s="14" t="s">
        <v>78</v>
      </c>
      <c r="AW106" s="14" t="s">
        <v>33</v>
      </c>
      <c r="AX106" s="14" t="s">
        <v>76</v>
      </c>
      <c r="AY106" s="187" t="s">
        <v>114</v>
      </c>
    </row>
    <row r="107" s="12" customFormat="1" ht="22.8" customHeight="1">
      <c r="A107" s="12"/>
      <c r="B107" s="146"/>
      <c r="C107" s="12"/>
      <c r="D107" s="147" t="s">
        <v>70</v>
      </c>
      <c r="E107" s="157" t="s">
        <v>147</v>
      </c>
      <c r="F107" s="157" t="s">
        <v>148</v>
      </c>
      <c r="G107" s="12"/>
      <c r="H107" s="12"/>
      <c r="I107" s="149"/>
      <c r="J107" s="158">
        <f>BK107</f>
        <v>0</v>
      </c>
      <c r="K107" s="12"/>
      <c r="L107" s="146"/>
      <c r="M107" s="151"/>
      <c r="N107" s="152"/>
      <c r="O107" s="152"/>
      <c r="P107" s="153">
        <f>P108+SUM(P109:P116)</f>
        <v>0</v>
      </c>
      <c r="Q107" s="152"/>
      <c r="R107" s="153">
        <f>R108+SUM(R109:R116)</f>
        <v>0.025759999999999998</v>
      </c>
      <c r="S107" s="152"/>
      <c r="T107" s="154">
        <f>T108+SUM(T109:T116)</f>
        <v>29.049501999999997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47" t="s">
        <v>76</v>
      </c>
      <c r="AT107" s="155" t="s">
        <v>70</v>
      </c>
      <c r="AU107" s="155" t="s">
        <v>76</v>
      </c>
      <c r="AY107" s="147" t="s">
        <v>114</v>
      </c>
      <c r="BK107" s="156">
        <f>BK108+SUM(BK109:BK116)</f>
        <v>0</v>
      </c>
    </row>
    <row r="108" s="2" customFormat="1" ht="37.8" customHeight="1">
      <c r="A108" s="39"/>
      <c r="B108" s="159"/>
      <c r="C108" s="160" t="s">
        <v>149</v>
      </c>
      <c r="D108" s="160" t="s">
        <v>117</v>
      </c>
      <c r="E108" s="161" t="s">
        <v>150</v>
      </c>
      <c r="F108" s="162" t="s">
        <v>151</v>
      </c>
      <c r="G108" s="163" t="s">
        <v>142</v>
      </c>
      <c r="H108" s="164">
        <v>56</v>
      </c>
      <c r="I108" s="165"/>
      <c r="J108" s="166">
        <f>ROUND(I108*H108,2)</f>
        <v>0</v>
      </c>
      <c r="K108" s="162" t="s">
        <v>121</v>
      </c>
      <c r="L108" s="40"/>
      <c r="M108" s="167" t="s">
        <v>3</v>
      </c>
      <c r="N108" s="168" t="s">
        <v>42</v>
      </c>
      <c r="O108" s="73"/>
      <c r="P108" s="169">
        <f>O108*H108</f>
        <v>0</v>
      </c>
      <c r="Q108" s="169">
        <v>4.0000000000000003E-05</v>
      </c>
      <c r="R108" s="169">
        <f>Q108*H108</f>
        <v>0.0022400000000000002</v>
      </c>
      <c r="S108" s="169">
        <v>0</v>
      </c>
      <c r="T108" s="170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1" t="s">
        <v>115</v>
      </c>
      <c r="AT108" s="171" t="s">
        <v>117</v>
      </c>
      <c r="AU108" s="171" t="s">
        <v>78</v>
      </c>
      <c r="AY108" s="20" t="s">
        <v>114</v>
      </c>
      <c r="BE108" s="172">
        <f>IF(N108="základní",J108,0)</f>
        <v>0</v>
      </c>
      <c r="BF108" s="172">
        <f>IF(N108="snížená",J108,0)</f>
        <v>0</v>
      </c>
      <c r="BG108" s="172">
        <f>IF(N108="zákl. přenesená",J108,0)</f>
        <v>0</v>
      </c>
      <c r="BH108" s="172">
        <f>IF(N108="sníž. přenesená",J108,0)</f>
        <v>0</v>
      </c>
      <c r="BI108" s="172">
        <f>IF(N108="nulová",J108,0)</f>
        <v>0</v>
      </c>
      <c r="BJ108" s="20" t="s">
        <v>76</v>
      </c>
      <c r="BK108" s="172">
        <f>ROUND(I108*H108,2)</f>
        <v>0</v>
      </c>
      <c r="BL108" s="20" t="s">
        <v>115</v>
      </c>
      <c r="BM108" s="171" t="s">
        <v>152</v>
      </c>
    </row>
    <row r="109" s="2" customFormat="1">
      <c r="A109" s="39"/>
      <c r="B109" s="40"/>
      <c r="C109" s="39"/>
      <c r="D109" s="173" t="s">
        <v>123</v>
      </c>
      <c r="E109" s="39"/>
      <c r="F109" s="174" t="s">
        <v>153</v>
      </c>
      <c r="G109" s="39"/>
      <c r="H109" s="39"/>
      <c r="I109" s="175"/>
      <c r="J109" s="39"/>
      <c r="K109" s="39"/>
      <c r="L109" s="40"/>
      <c r="M109" s="176"/>
      <c r="N109" s="177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123</v>
      </c>
      <c r="AU109" s="20" t="s">
        <v>78</v>
      </c>
    </row>
    <row r="110" s="13" customFormat="1">
      <c r="A110" s="13"/>
      <c r="B110" s="178"/>
      <c r="C110" s="13"/>
      <c r="D110" s="179" t="s">
        <v>125</v>
      </c>
      <c r="E110" s="180" t="s">
        <v>3</v>
      </c>
      <c r="F110" s="181" t="s">
        <v>154</v>
      </c>
      <c r="G110" s="13"/>
      <c r="H110" s="180" t="s">
        <v>3</v>
      </c>
      <c r="I110" s="182"/>
      <c r="J110" s="13"/>
      <c r="K110" s="13"/>
      <c r="L110" s="178"/>
      <c r="M110" s="183"/>
      <c r="N110" s="184"/>
      <c r="O110" s="184"/>
      <c r="P110" s="184"/>
      <c r="Q110" s="184"/>
      <c r="R110" s="184"/>
      <c r="S110" s="184"/>
      <c r="T110" s="18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0" t="s">
        <v>125</v>
      </c>
      <c r="AU110" s="180" t="s">
        <v>78</v>
      </c>
      <c r="AV110" s="13" t="s">
        <v>76</v>
      </c>
      <c r="AW110" s="13" t="s">
        <v>33</v>
      </c>
      <c r="AX110" s="13" t="s">
        <v>71</v>
      </c>
      <c r="AY110" s="180" t="s">
        <v>114</v>
      </c>
    </row>
    <row r="111" s="14" customFormat="1">
      <c r="A111" s="14"/>
      <c r="B111" s="186"/>
      <c r="C111" s="14"/>
      <c r="D111" s="179" t="s">
        <v>125</v>
      </c>
      <c r="E111" s="187" t="s">
        <v>3</v>
      </c>
      <c r="F111" s="188" t="s">
        <v>155</v>
      </c>
      <c r="G111" s="14"/>
      <c r="H111" s="189">
        <v>56</v>
      </c>
      <c r="I111" s="190"/>
      <c r="J111" s="14"/>
      <c r="K111" s="14"/>
      <c r="L111" s="186"/>
      <c r="M111" s="191"/>
      <c r="N111" s="192"/>
      <c r="O111" s="192"/>
      <c r="P111" s="192"/>
      <c r="Q111" s="192"/>
      <c r="R111" s="192"/>
      <c r="S111" s="192"/>
      <c r="T111" s="19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187" t="s">
        <v>125</v>
      </c>
      <c r="AU111" s="187" t="s">
        <v>78</v>
      </c>
      <c r="AV111" s="14" t="s">
        <v>78</v>
      </c>
      <c r="AW111" s="14" t="s">
        <v>33</v>
      </c>
      <c r="AX111" s="14" t="s">
        <v>76</v>
      </c>
      <c r="AY111" s="187" t="s">
        <v>114</v>
      </c>
    </row>
    <row r="112" s="2" customFormat="1" ht="33" customHeight="1">
      <c r="A112" s="39"/>
      <c r="B112" s="159"/>
      <c r="C112" s="160" t="s">
        <v>146</v>
      </c>
      <c r="D112" s="160" t="s">
        <v>117</v>
      </c>
      <c r="E112" s="161" t="s">
        <v>156</v>
      </c>
      <c r="F112" s="162" t="s">
        <v>157</v>
      </c>
      <c r="G112" s="163" t="s">
        <v>142</v>
      </c>
      <c r="H112" s="164">
        <v>56</v>
      </c>
      <c r="I112" s="165"/>
      <c r="J112" s="166">
        <f>ROUND(I112*H112,2)</f>
        <v>0</v>
      </c>
      <c r="K112" s="162" t="s">
        <v>121</v>
      </c>
      <c r="L112" s="40"/>
      <c r="M112" s="167" t="s">
        <v>3</v>
      </c>
      <c r="N112" s="168" t="s">
        <v>42</v>
      </c>
      <c r="O112" s="73"/>
      <c r="P112" s="169">
        <f>O112*H112</f>
        <v>0</v>
      </c>
      <c r="Q112" s="169">
        <v>0.00042000000000000002</v>
      </c>
      <c r="R112" s="169">
        <f>Q112*H112</f>
        <v>0.023519999999999999</v>
      </c>
      <c r="S112" s="169">
        <v>0</v>
      </c>
      <c r="T112" s="170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1" t="s">
        <v>115</v>
      </c>
      <c r="AT112" s="171" t="s">
        <v>117</v>
      </c>
      <c r="AU112" s="171" t="s">
        <v>78</v>
      </c>
      <c r="AY112" s="20" t="s">
        <v>114</v>
      </c>
      <c r="BE112" s="172">
        <f>IF(N112="základní",J112,0)</f>
        <v>0</v>
      </c>
      <c r="BF112" s="172">
        <f>IF(N112="snížená",J112,0)</f>
        <v>0</v>
      </c>
      <c r="BG112" s="172">
        <f>IF(N112="zákl. přenesená",J112,0)</f>
        <v>0</v>
      </c>
      <c r="BH112" s="172">
        <f>IF(N112="sníž. přenesená",J112,0)</f>
        <v>0</v>
      </c>
      <c r="BI112" s="172">
        <f>IF(N112="nulová",J112,0)</f>
        <v>0</v>
      </c>
      <c r="BJ112" s="20" t="s">
        <v>76</v>
      </c>
      <c r="BK112" s="172">
        <f>ROUND(I112*H112,2)</f>
        <v>0</v>
      </c>
      <c r="BL112" s="20" t="s">
        <v>115</v>
      </c>
      <c r="BM112" s="171" t="s">
        <v>158</v>
      </c>
    </row>
    <row r="113" s="2" customFormat="1">
      <c r="A113" s="39"/>
      <c r="B113" s="40"/>
      <c r="C113" s="39"/>
      <c r="D113" s="173" t="s">
        <v>123</v>
      </c>
      <c r="E113" s="39"/>
      <c r="F113" s="174" t="s">
        <v>159</v>
      </c>
      <c r="G113" s="39"/>
      <c r="H113" s="39"/>
      <c r="I113" s="175"/>
      <c r="J113" s="39"/>
      <c r="K113" s="39"/>
      <c r="L113" s="40"/>
      <c r="M113" s="176"/>
      <c r="N113" s="177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123</v>
      </c>
      <c r="AU113" s="20" t="s">
        <v>78</v>
      </c>
    </row>
    <row r="114" s="13" customFormat="1">
      <c r="A114" s="13"/>
      <c r="B114" s="178"/>
      <c r="C114" s="13"/>
      <c r="D114" s="179" t="s">
        <v>125</v>
      </c>
      <c r="E114" s="180" t="s">
        <v>3</v>
      </c>
      <c r="F114" s="181" t="s">
        <v>154</v>
      </c>
      <c r="G114" s="13"/>
      <c r="H114" s="180" t="s">
        <v>3</v>
      </c>
      <c r="I114" s="182"/>
      <c r="J114" s="13"/>
      <c r="K114" s="13"/>
      <c r="L114" s="178"/>
      <c r="M114" s="183"/>
      <c r="N114" s="184"/>
      <c r="O114" s="184"/>
      <c r="P114" s="184"/>
      <c r="Q114" s="184"/>
      <c r="R114" s="184"/>
      <c r="S114" s="184"/>
      <c r="T114" s="18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80" t="s">
        <v>125</v>
      </c>
      <c r="AU114" s="180" t="s">
        <v>78</v>
      </c>
      <c r="AV114" s="13" t="s">
        <v>76</v>
      </c>
      <c r="AW114" s="13" t="s">
        <v>33</v>
      </c>
      <c r="AX114" s="13" t="s">
        <v>71</v>
      </c>
      <c r="AY114" s="180" t="s">
        <v>114</v>
      </c>
    </row>
    <row r="115" s="14" customFormat="1">
      <c r="A115" s="14"/>
      <c r="B115" s="186"/>
      <c r="C115" s="14"/>
      <c r="D115" s="179" t="s">
        <v>125</v>
      </c>
      <c r="E115" s="187" t="s">
        <v>3</v>
      </c>
      <c r="F115" s="188" t="s">
        <v>155</v>
      </c>
      <c r="G115" s="14"/>
      <c r="H115" s="189">
        <v>56</v>
      </c>
      <c r="I115" s="190"/>
      <c r="J115" s="14"/>
      <c r="K115" s="14"/>
      <c r="L115" s="186"/>
      <c r="M115" s="191"/>
      <c r="N115" s="192"/>
      <c r="O115" s="192"/>
      <c r="P115" s="192"/>
      <c r="Q115" s="192"/>
      <c r="R115" s="192"/>
      <c r="S115" s="192"/>
      <c r="T115" s="19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187" t="s">
        <v>125</v>
      </c>
      <c r="AU115" s="187" t="s">
        <v>78</v>
      </c>
      <c r="AV115" s="14" t="s">
        <v>78</v>
      </c>
      <c r="AW115" s="14" t="s">
        <v>33</v>
      </c>
      <c r="AX115" s="14" t="s">
        <v>76</v>
      </c>
      <c r="AY115" s="187" t="s">
        <v>114</v>
      </c>
    </row>
    <row r="116" s="12" customFormat="1" ht="20.88" customHeight="1">
      <c r="A116" s="12"/>
      <c r="B116" s="146"/>
      <c r="C116" s="12"/>
      <c r="D116" s="147" t="s">
        <v>70</v>
      </c>
      <c r="E116" s="157" t="s">
        <v>160</v>
      </c>
      <c r="F116" s="157" t="s">
        <v>161</v>
      </c>
      <c r="G116" s="12"/>
      <c r="H116" s="12"/>
      <c r="I116" s="149"/>
      <c r="J116" s="158">
        <f>BK116</f>
        <v>0</v>
      </c>
      <c r="K116" s="12"/>
      <c r="L116" s="146"/>
      <c r="M116" s="151"/>
      <c r="N116" s="152"/>
      <c r="O116" s="152"/>
      <c r="P116" s="153">
        <f>SUM(P117:P161)</f>
        <v>0</v>
      </c>
      <c r="Q116" s="152"/>
      <c r="R116" s="153">
        <f>SUM(R117:R161)</f>
        <v>0</v>
      </c>
      <c r="S116" s="152"/>
      <c r="T116" s="154">
        <f>SUM(T117:T161)</f>
        <v>29.049501999999997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47" t="s">
        <v>76</v>
      </c>
      <c r="AT116" s="155" t="s">
        <v>70</v>
      </c>
      <c r="AU116" s="155" t="s">
        <v>78</v>
      </c>
      <c r="AY116" s="147" t="s">
        <v>114</v>
      </c>
      <c r="BK116" s="156">
        <f>SUM(BK117:BK161)</f>
        <v>0</v>
      </c>
    </row>
    <row r="117" s="2" customFormat="1" ht="24.15" customHeight="1">
      <c r="A117" s="39"/>
      <c r="B117" s="159"/>
      <c r="C117" s="160" t="s">
        <v>162</v>
      </c>
      <c r="D117" s="160" t="s">
        <v>117</v>
      </c>
      <c r="E117" s="161" t="s">
        <v>163</v>
      </c>
      <c r="F117" s="162" t="s">
        <v>164</v>
      </c>
      <c r="G117" s="163" t="s">
        <v>165</v>
      </c>
      <c r="H117" s="164">
        <v>1</v>
      </c>
      <c r="I117" s="165"/>
      <c r="J117" s="166">
        <f>ROUND(I117*H117,2)</f>
        <v>0</v>
      </c>
      <c r="K117" s="162" t="s">
        <v>3</v>
      </c>
      <c r="L117" s="40"/>
      <c r="M117" s="167" t="s">
        <v>3</v>
      </c>
      <c r="N117" s="168" t="s">
        <v>42</v>
      </c>
      <c r="O117" s="73"/>
      <c r="P117" s="169">
        <f>O117*H117</f>
        <v>0</v>
      </c>
      <c r="Q117" s="169">
        <v>0</v>
      </c>
      <c r="R117" s="169">
        <f>Q117*H117</f>
        <v>0</v>
      </c>
      <c r="S117" s="169">
        <v>0</v>
      </c>
      <c r="T117" s="170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1" t="s">
        <v>166</v>
      </c>
      <c r="AT117" s="171" t="s">
        <v>117</v>
      </c>
      <c r="AU117" s="171" t="s">
        <v>132</v>
      </c>
      <c r="AY117" s="20" t="s">
        <v>114</v>
      </c>
      <c r="BE117" s="172">
        <f>IF(N117="základní",J117,0)</f>
        <v>0</v>
      </c>
      <c r="BF117" s="172">
        <f>IF(N117="snížená",J117,0)</f>
        <v>0</v>
      </c>
      <c r="BG117" s="172">
        <f>IF(N117="zákl. přenesená",J117,0)</f>
        <v>0</v>
      </c>
      <c r="BH117" s="172">
        <f>IF(N117="sníž. přenesená",J117,0)</f>
        <v>0</v>
      </c>
      <c r="BI117" s="172">
        <f>IF(N117="nulová",J117,0)</f>
        <v>0</v>
      </c>
      <c r="BJ117" s="20" t="s">
        <v>76</v>
      </c>
      <c r="BK117" s="172">
        <f>ROUND(I117*H117,2)</f>
        <v>0</v>
      </c>
      <c r="BL117" s="20" t="s">
        <v>166</v>
      </c>
      <c r="BM117" s="171" t="s">
        <v>167</v>
      </c>
    </row>
    <row r="118" s="2" customFormat="1" ht="24.15" customHeight="1">
      <c r="A118" s="39"/>
      <c r="B118" s="159"/>
      <c r="C118" s="160" t="s">
        <v>168</v>
      </c>
      <c r="D118" s="160" t="s">
        <v>117</v>
      </c>
      <c r="E118" s="161" t="s">
        <v>169</v>
      </c>
      <c r="F118" s="162" t="s">
        <v>170</v>
      </c>
      <c r="G118" s="163" t="s">
        <v>171</v>
      </c>
      <c r="H118" s="164">
        <v>112.2</v>
      </c>
      <c r="I118" s="165"/>
      <c r="J118" s="166">
        <f>ROUND(I118*H118,2)</f>
        <v>0</v>
      </c>
      <c r="K118" s="162" t="s">
        <v>121</v>
      </c>
      <c r="L118" s="40"/>
      <c r="M118" s="167" t="s">
        <v>3</v>
      </c>
      <c r="N118" s="168" t="s">
        <v>42</v>
      </c>
      <c r="O118" s="73"/>
      <c r="P118" s="169">
        <f>O118*H118</f>
        <v>0</v>
      </c>
      <c r="Q118" s="169">
        <v>0</v>
      </c>
      <c r="R118" s="169">
        <f>Q118*H118</f>
        <v>0</v>
      </c>
      <c r="S118" s="169">
        <v>0.00191</v>
      </c>
      <c r="T118" s="170">
        <f>S118*H118</f>
        <v>0.21430200000000002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1" t="s">
        <v>166</v>
      </c>
      <c r="AT118" s="171" t="s">
        <v>117</v>
      </c>
      <c r="AU118" s="171" t="s">
        <v>132</v>
      </c>
      <c r="AY118" s="20" t="s">
        <v>114</v>
      </c>
      <c r="BE118" s="172">
        <f>IF(N118="základní",J118,0)</f>
        <v>0</v>
      </c>
      <c r="BF118" s="172">
        <f>IF(N118="snížená",J118,0)</f>
        <v>0</v>
      </c>
      <c r="BG118" s="172">
        <f>IF(N118="zákl. přenesená",J118,0)</f>
        <v>0</v>
      </c>
      <c r="BH118" s="172">
        <f>IF(N118="sníž. přenesená",J118,0)</f>
        <v>0</v>
      </c>
      <c r="BI118" s="172">
        <f>IF(N118="nulová",J118,0)</f>
        <v>0</v>
      </c>
      <c r="BJ118" s="20" t="s">
        <v>76</v>
      </c>
      <c r="BK118" s="172">
        <f>ROUND(I118*H118,2)</f>
        <v>0</v>
      </c>
      <c r="BL118" s="20" t="s">
        <v>166</v>
      </c>
      <c r="BM118" s="171" t="s">
        <v>172</v>
      </c>
    </row>
    <row r="119" s="2" customFormat="1">
      <c r="A119" s="39"/>
      <c r="B119" s="40"/>
      <c r="C119" s="39"/>
      <c r="D119" s="173" t="s">
        <v>123</v>
      </c>
      <c r="E119" s="39"/>
      <c r="F119" s="174" t="s">
        <v>173</v>
      </c>
      <c r="G119" s="39"/>
      <c r="H119" s="39"/>
      <c r="I119" s="175"/>
      <c r="J119" s="39"/>
      <c r="K119" s="39"/>
      <c r="L119" s="40"/>
      <c r="M119" s="176"/>
      <c r="N119" s="177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123</v>
      </c>
      <c r="AU119" s="20" t="s">
        <v>132</v>
      </c>
    </row>
    <row r="120" s="13" customFormat="1">
      <c r="A120" s="13"/>
      <c r="B120" s="178"/>
      <c r="C120" s="13"/>
      <c r="D120" s="179" t="s">
        <v>125</v>
      </c>
      <c r="E120" s="180" t="s">
        <v>3</v>
      </c>
      <c r="F120" s="181" t="s">
        <v>174</v>
      </c>
      <c r="G120" s="13"/>
      <c r="H120" s="180" t="s">
        <v>3</v>
      </c>
      <c r="I120" s="182"/>
      <c r="J120" s="13"/>
      <c r="K120" s="13"/>
      <c r="L120" s="178"/>
      <c r="M120" s="183"/>
      <c r="N120" s="184"/>
      <c r="O120" s="184"/>
      <c r="P120" s="184"/>
      <c r="Q120" s="184"/>
      <c r="R120" s="184"/>
      <c r="S120" s="184"/>
      <c r="T120" s="18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0" t="s">
        <v>125</v>
      </c>
      <c r="AU120" s="180" t="s">
        <v>132</v>
      </c>
      <c r="AV120" s="13" t="s">
        <v>76</v>
      </c>
      <c r="AW120" s="13" t="s">
        <v>33</v>
      </c>
      <c r="AX120" s="13" t="s">
        <v>71</v>
      </c>
      <c r="AY120" s="180" t="s">
        <v>114</v>
      </c>
    </row>
    <row r="121" s="14" customFormat="1">
      <c r="A121" s="14"/>
      <c r="B121" s="186"/>
      <c r="C121" s="14"/>
      <c r="D121" s="179" t="s">
        <v>125</v>
      </c>
      <c r="E121" s="187" t="s">
        <v>3</v>
      </c>
      <c r="F121" s="188" t="s">
        <v>175</v>
      </c>
      <c r="G121" s="14"/>
      <c r="H121" s="189">
        <v>106</v>
      </c>
      <c r="I121" s="190"/>
      <c r="J121" s="14"/>
      <c r="K121" s="14"/>
      <c r="L121" s="186"/>
      <c r="M121" s="191"/>
      <c r="N121" s="192"/>
      <c r="O121" s="192"/>
      <c r="P121" s="192"/>
      <c r="Q121" s="192"/>
      <c r="R121" s="192"/>
      <c r="S121" s="192"/>
      <c r="T121" s="19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87" t="s">
        <v>125</v>
      </c>
      <c r="AU121" s="187" t="s">
        <v>132</v>
      </c>
      <c r="AV121" s="14" t="s">
        <v>78</v>
      </c>
      <c r="AW121" s="14" t="s">
        <v>33</v>
      </c>
      <c r="AX121" s="14" t="s">
        <v>71</v>
      </c>
      <c r="AY121" s="187" t="s">
        <v>114</v>
      </c>
    </row>
    <row r="122" s="13" customFormat="1">
      <c r="A122" s="13"/>
      <c r="B122" s="178"/>
      <c r="C122" s="13"/>
      <c r="D122" s="179" t="s">
        <v>125</v>
      </c>
      <c r="E122" s="180" t="s">
        <v>3</v>
      </c>
      <c r="F122" s="181" t="s">
        <v>176</v>
      </c>
      <c r="G122" s="13"/>
      <c r="H122" s="180" t="s">
        <v>3</v>
      </c>
      <c r="I122" s="182"/>
      <c r="J122" s="13"/>
      <c r="K122" s="13"/>
      <c r="L122" s="178"/>
      <c r="M122" s="183"/>
      <c r="N122" s="184"/>
      <c r="O122" s="184"/>
      <c r="P122" s="184"/>
      <c r="Q122" s="184"/>
      <c r="R122" s="184"/>
      <c r="S122" s="184"/>
      <c r="T122" s="18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80" t="s">
        <v>125</v>
      </c>
      <c r="AU122" s="180" t="s">
        <v>132</v>
      </c>
      <c r="AV122" s="13" t="s">
        <v>76</v>
      </c>
      <c r="AW122" s="13" t="s">
        <v>33</v>
      </c>
      <c r="AX122" s="13" t="s">
        <v>71</v>
      </c>
      <c r="AY122" s="180" t="s">
        <v>114</v>
      </c>
    </row>
    <row r="123" s="14" customFormat="1">
      <c r="A123" s="14"/>
      <c r="B123" s="186"/>
      <c r="C123" s="14"/>
      <c r="D123" s="179" t="s">
        <v>125</v>
      </c>
      <c r="E123" s="187" t="s">
        <v>3</v>
      </c>
      <c r="F123" s="188" t="s">
        <v>177</v>
      </c>
      <c r="G123" s="14"/>
      <c r="H123" s="189">
        <v>3.2999999999999998</v>
      </c>
      <c r="I123" s="190"/>
      <c r="J123" s="14"/>
      <c r="K123" s="14"/>
      <c r="L123" s="186"/>
      <c r="M123" s="191"/>
      <c r="N123" s="192"/>
      <c r="O123" s="192"/>
      <c r="P123" s="192"/>
      <c r="Q123" s="192"/>
      <c r="R123" s="192"/>
      <c r="S123" s="192"/>
      <c r="T123" s="19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187" t="s">
        <v>125</v>
      </c>
      <c r="AU123" s="187" t="s">
        <v>132</v>
      </c>
      <c r="AV123" s="14" t="s">
        <v>78</v>
      </c>
      <c r="AW123" s="14" t="s">
        <v>33</v>
      </c>
      <c r="AX123" s="14" t="s">
        <v>71</v>
      </c>
      <c r="AY123" s="187" t="s">
        <v>114</v>
      </c>
    </row>
    <row r="124" s="14" customFormat="1">
      <c r="A124" s="14"/>
      <c r="B124" s="186"/>
      <c r="C124" s="14"/>
      <c r="D124" s="179" t="s">
        <v>125</v>
      </c>
      <c r="E124" s="187" t="s">
        <v>3</v>
      </c>
      <c r="F124" s="188" t="s">
        <v>178</v>
      </c>
      <c r="G124" s="14"/>
      <c r="H124" s="189">
        <v>2.8999999999999999</v>
      </c>
      <c r="I124" s="190"/>
      <c r="J124" s="14"/>
      <c r="K124" s="14"/>
      <c r="L124" s="186"/>
      <c r="M124" s="191"/>
      <c r="N124" s="192"/>
      <c r="O124" s="192"/>
      <c r="P124" s="192"/>
      <c r="Q124" s="192"/>
      <c r="R124" s="192"/>
      <c r="S124" s="192"/>
      <c r="T124" s="19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187" t="s">
        <v>125</v>
      </c>
      <c r="AU124" s="187" t="s">
        <v>132</v>
      </c>
      <c r="AV124" s="14" t="s">
        <v>78</v>
      </c>
      <c r="AW124" s="14" t="s">
        <v>33</v>
      </c>
      <c r="AX124" s="14" t="s">
        <v>71</v>
      </c>
      <c r="AY124" s="187" t="s">
        <v>114</v>
      </c>
    </row>
    <row r="125" s="15" customFormat="1">
      <c r="A125" s="15"/>
      <c r="B125" s="194"/>
      <c r="C125" s="15"/>
      <c r="D125" s="179" t="s">
        <v>125</v>
      </c>
      <c r="E125" s="195" t="s">
        <v>3</v>
      </c>
      <c r="F125" s="196" t="s">
        <v>179</v>
      </c>
      <c r="G125" s="15"/>
      <c r="H125" s="197">
        <v>112.2</v>
      </c>
      <c r="I125" s="198"/>
      <c r="J125" s="15"/>
      <c r="K125" s="15"/>
      <c r="L125" s="194"/>
      <c r="M125" s="199"/>
      <c r="N125" s="200"/>
      <c r="O125" s="200"/>
      <c r="P125" s="200"/>
      <c r="Q125" s="200"/>
      <c r="R125" s="200"/>
      <c r="S125" s="200"/>
      <c r="T125" s="201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195" t="s">
        <v>125</v>
      </c>
      <c r="AU125" s="195" t="s">
        <v>132</v>
      </c>
      <c r="AV125" s="15" t="s">
        <v>115</v>
      </c>
      <c r="AW125" s="15" t="s">
        <v>33</v>
      </c>
      <c r="AX125" s="15" t="s">
        <v>76</v>
      </c>
      <c r="AY125" s="195" t="s">
        <v>114</v>
      </c>
    </row>
    <row r="126" s="2" customFormat="1" ht="33" customHeight="1">
      <c r="A126" s="39"/>
      <c r="B126" s="159"/>
      <c r="C126" s="160" t="s">
        <v>147</v>
      </c>
      <c r="D126" s="160" t="s">
        <v>117</v>
      </c>
      <c r="E126" s="161" t="s">
        <v>180</v>
      </c>
      <c r="F126" s="162" t="s">
        <v>181</v>
      </c>
      <c r="G126" s="163" t="s">
        <v>120</v>
      </c>
      <c r="H126" s="164">
        <v>568</v>
      </c>
      <c r="I126" s="165"/>
      <c r="J126" s="166">
        <f>ROUND(I126*H126,2)</f>
        <v>0</v>
      </c>
      <c r="K126" s="162" t="s">
        <v>121</v>
      </c>
      <c r="L126" s="40"/>
      <c r="M126" s="167" t="s">
        <v>3</v>
      </c>
      <c r="N126" s="168" t="s">
        <v>42</v>
      </c>
      <c r="O126" s="73"/>
      <c r="P126" s="169">
        <f>O126*H126</f>
        <v>0</v>
      </c>
      <c r="Q126" s="169">
        <v>0</v>
      </c>
      <c r="R126" s="169">
        <f>Q126*H126</f>
        <v>0</v>
      </c>
      <c r="S126" s="169">
        <v>0.010999999999999999</v>
      </c>
      <c r="T126" s="170">
        <f>S126*H126</f>
        <v>6.2479999999999993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1" t="s">
        <v>166</v>
      </c>
      <c r="AT126" s="171" t="s">
        <v>117</v>
      </c>
      <c r="AU126" s="171" t="s">
        <v>132</v>
      </c>
      <c r="AY126" s="20" t="s">
        <v>114</v>
      </c>
      <c r="BE126" s="172">
        <f>IF(N126="základní",J126,0)</f>
        <v>0</v>
      </c>
      <c r="BF126" s="172">
        <f>IF(N126="snížená",J126,0)</f>
        <v>0</v>
      </c>
      <c r="BG126" s="172">
        <f>IF(N126="zákl. přenesená",J126,0)</f>
        <v>0</v>
      </c>
      <c r="BH126" s="172">
        <f>IF(N126="sníž. přenesená",J126,0)</f>
        <v>0</v>
      </c>
      <c r="BI126" s="172">
        <f>IF(N126="nulová",J126,0)</f>
        <v>0</v>
      </c>
      <c r="BJ126" s="20" t="s">
        <v>76</v>
      </c>
      <c r="BK126" s="172">
        <f>ROUND(I126*H126,2)</f>
        <v>0</v>
      </c>
      <c r="BL126" s="20" t="s">
        <v>166</v>
      </c>
      <c r="BM126" s="171" t="s">
        <v>182</v>
      </c>
    </row>
    <row r="127" s="2" customFormat="1">
      <c r="A127" s="39"/>
      <c r="B127" s="40"/>
      <c r="C127" s="39"/>
      <c r="D127" s="173" t="s">
        <v>123</v>
      </c>
      <c r="E127" s="39"/>
      <c r="F127" s="174" t="s">
        <v>183</v>
      </c>
      <c r="G127" s="39"/>
      <c r="H127" s="39"/>
      <c r="I127" s="175"/>
      <c r="J127" s="39"/>
      <c r="K127" s="39"/>
      <c r="L127" s="40"/>
      <c r="M127" s="176"/>
      <c r="N127" s="177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123</v>
      </c>
      <c r="AU127" s="20" t="s">
        <v>132</v>
      </c>
    </row>
    <row r="128" s="13" customFormat="1">
      <c r="A128" s="13"/>
      <c r="B128" s="178"/>
      <c r="C128" s="13"/>
      <c r="D128" s="179" t="s">
        <v>125</v>
      </c>
      <c r="E128" s="180" t="s">
        <v>3</v>
      </c>
      <c r="F128" s="181" t="s">
        <v>184</v>
      </c>
      <c r="G128" s="13"/>
      <c r="H128" s="180" t="s">
        <v>3</v>
      </c>
      <c r="I128" s="182"/>
      <c r="J128" s="13"/>
      <c r="K128" s="13"/>
      <c r="L128" s="178"/>
      <c r="M128" s="183"/>
      <c r="N128" s="184"/>
      <c r="O128" s="184"/>
      <c r="P128" s="184"/>
      <c r="Q128" s="184"/>
      <c r="R128" s="184"/>
      <c r="S128" s="184"/>
      <c r="T128" s="18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0" t="s">
        <v>125</v>
      </c>
      <c r="AU128" s="180" t="s">
        <v>132</v>
      </c>
      <c r="AV128" s="13" t="s">
        <v>76</v>
      </c>
      <c r="AW128" s="13" t="s">
        <v>33</v>
      </c>
      <c r="AX128" s="13" t="s">
        <v>71</v>
      </c>
      <c r="AY128" s="180" t="s">
        <v>114</v>
      </c>
    </row>
    <row r="129" s="14" customFormat="1">
      <c r="A129" s="14"/>
      <c r="B129" s="186"/>
      <c r="C129" s="14"/>
      <c r="D129" s="179" t="s">
        <v>125</v>
      </c>
      <c r="E129" s="187" t="s">
        <v>3</v>
      </c>
      <c r="F129" s="188" t="s">
        <v>185</v>
      </c>
      <c r="G129" s="14"/>
      <c r="H129" s="189">
        <v>568</v>
      </c>
      <c r="I129" s="190"/>
      <c r="J129" s="14"/>
      <c r="K129" s="14"/>
      <c r="L129" s="186"/>
      <c r="M129" s="191"/>
      <c r="N129" s="192"/>
      <c r="O129" s="192"/>
      <c r="P129" s="192"/>
      <c r="Q129" s="192"/>
      <c r="R129" s="192"/>
      <c r="S129" s="192"/>
      <c r="T129" s="19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187" t="s">
        <v>125</v>
      </c>
      <c r="AU129" s="187" t="s">
        <v>132</v>
      </c>
      <c r="AV129" s="14" t="s">
        <v>78</v>
      </c>
      <c r="AW129" s="14" t="s">
        <v>33</v>
      </c>
      <c r="AX129" s="14" t="s">
        <v>76</v>
      </c>
      <c r="AY129" s="187" t="s">
        <v>114</v>
      </c>
    </row>
    <row r="130" s="2" customFormat="1" ht="33" customHeight="1">
      <c r="A130" s="39"/>
      <c r="B130" s="159"/>
      <c r="C130" s="160" t="s">
        <v>186</v>
      </c>
      <c r="D130" s="160" t="s">
        <v>117</v>
      </c>
      <c r="E130" s="161" t="s">
        <v>187</v>
      </c>
      <c r="F130" s="162" t="s">
        <v>188</v>
      </c>
      <c r="G130" s="163" t="s">
        <v>120</v>
      </c>
      <c r="H130" s="164">
        <v>525</v>
      </c>
      <c r="I130" s="165"/>
      <c r="J130" s="166">
        <f>ROUND(I130*H130,2)</f>
        <v>0</v>
      </c>
      <c r="K130" s="162" t="s">
        <v>121</v>
      </c>
      <c r="L130" s="40"/>
      <c r="M130" s="167" t="s">
        <v>3</v>
      </c>
      <c r="N130" s="168" t="s">
        <v>42</v>
      </c>
      <c r="O130" s="73"/>
      <c r="P130" s="169">
        <f>O130*H130</f>
        <v>0</v>
      </c>
      <c r="Q130" s="169">
        <v>0</v>
      </c>
      <c r="R130" s="169">
        <f>Q130*H130</f>
        <v>0</v>
      </c>
      <c r="S130" s="169">
        <v>0.016500000000000001</v>
      </c>
      <c r="T130" s="170">
        <f>S130*H130</f>
        <v>8.6624999999999996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1" t="s">
        <v>166</v>
      </c>
      <c r="AT130" s="171" t="s">
        <v>117</v>
      </c>
      <c r="AU130" s="171" t="s">
        <v>132</v>
      </c>
      <c r="AY130" s="20" t="s">
        <v>114</v>
      </c>
      <c r="BE130" s="172">
        <f>IF(N130="základní",J130,0)</f>
        <v>0</v>
      </c>
      <c r="BF130" s="172">
        <f>IF(N130="snížená",J130,0)</f>
        <v>0</v>
      </c>
      <c r="BG130" s="172">
        <f>IF(N130="zákl. přenesená",J130,0)</f>
        <v>0</v>
      </c>
      <c r="BH130" s="172">
        <f>IF(N130="sníž. přenesená",J130,0)</f>
        <v>0</v>
      </c>
      <c r="BI130" s="172">
        <f>IF(N130="nulová",J130,0)</f>
        <v>0</v>
      </c>
      <c r="BJ130" s="20" t="s">
        <v>76</v>
      </c>
      <c r="BK130" s="172">
        <f>ROUND(I130*H130,2)</f>
        <v>0</v>
      </c>
      <c r="BL130" s="20" t="s">
        <v>166</v>
      </c>
      <c r="BM130" s="171" t="s">
        <v>189</v>
      </c>
    </row>
    <row r="131" s="2" customFormat="1">
      <c r="A131" s="39"/>
      <c r="B131" s="40"/>
      <c r="C131" s="39"/>
      <c r="D131" s="173" t="s">
        <v>123</v>
      </c>
      <c r="E131" s="39"/>
      <c r="F131" s="174" t="s">
        <v>190</v>
      </c>
      <c r="G131" s="39"/>
      <c r="H131" s="39"/>
      <c r="I131" s="175"/>
      <c r="J131" s="39"/>
      <c r="K131" s="39"/>
      <c r="L131" s="40"/>
      <c r="M131" s="176"/>
      <c r="N131" s="177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123</v>
      </c>
      <c r="AU131" s="20" t="s">
        <v>132</v>
      </c>
    </row>
    <row r="132" s="13" customFormat="1">
      <c r="A132" s="13"/>
      <c r="B132" s="178"/>
      <c r="C132" s="13"/>
      <c r="D132" s="179" t="s">
        <v>125</v>
      </c>
      <c r="E132" s="180" t="s">
        <v>3</v>
      </c>
      <c r="F132" s="181" t="s">
        <v>191</v>
      </c>
      <c r="G132" s="13"/>
      <c r="H132" s="180" t="s">
        <v>3</v>
      </c>
      <c r="I132" s="182"/>
      <c r="J132" s="13"/>
      <c r="K132" s="13"/>
      <c r="L132" s="178"/>
      <c r="M132" s="183"/>
      <c r="N132" s="184"/>
      <c r="O132" s="184"/>
      <c r="P132" s="184"/>
      <c r="Q132" s="184"/>
      <c r="R132" s="184"/>
      <c r="S132" s="184"/>
      <c r="T132" s="18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0" t="s">
        <v>125</v>
      </c>
      <c r="AU132" s="180" t="s">
        <v>132</v>
      </c>
      <c r="AV132" s="13" t="s">
        <v>76</v>
      </c>
      <c r="AW132" s="13" t="s">
        <v>33</v>
      </c>
      <c r="AX132" s="13" t="s">
        <v>71</v>
      </c>
      <c r="AY132" s="180" t="s">
        <v>114</v>
      </c>
    </row>
    <row r="133" s="14" customFormat="1">
      <c r="A133" s="14"/>
      <c r="B133" s="186"/>
      <c r="C133" s="14"/>
      <c r="D133" s="179" t="s">
        <v>125</v>
      </c>
      <c r="E133" s="187" t="s">
        <v>3</v>
      </c>
      <c r="F133" s="188" t="s">
        <v>127</v>
      </c>
      <c r="G133" s="14"/>
      <c r="H133" s="189">
        <v>525</v>
      </c>
      <c r="I133" s="190"/>
      <c r="J133" s="14"/>
      <c r="K133" s="14"/>
      <c r="L133" s="186"/>
      <c r="M133" s="191"/>
      <c r="N133" s="192"/>
      <c r="O133" s="192"/>
      <c r="P133" s="192"/>
      <c r="Q133" s="192"/>
      <c r="R133" s="192"/>
      <c r="S133" s="192"/>
      <c r="T133" s="19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87" t="s">
        <v>125</v>
      </c>
      <c r="AU133" s="187" t="s">
        <v>132</v>
      </c>
      <c r="AV133" s="14" t="s">
        <v>78</v>
      </c>
      <c r="AW133" s="14" t="s">
        <v>33</v>
      </c>
      <c r="AX133" s="14" t="s">
        <v>76</v>
      </c>
      <c r="AY133" s="187" t="s">
        <v>114</v>
      </c>
    </row>
    <row r="134" s="2" customFormat="1" ht="37.8" customHeight="1">
      <c r="A134" s="39"/>
      <c r="B134" s="159"/>
      <c r="C134" s="160" t="s">
        <v>192</v>
      </c>
      <c r="D134" s="160" t="s">
        <v>117</v>
      </c>
      <c r="E134" s="161" t="s">
        <v>193</v>
      </c>
      <c r="F134" s="162" t="s">
        <v>194</v>
      </c>
      <c r="G134" s="163" t="s">
        <v>120</v>
      </c>
      <c r="H134" s="164">
        <v>1050</v>
      </c>
      <c r="I134" s="165"/>
      <c r="J134" s="166">
        <f>ROUND(I134*H134,2)</f>
        <v>0</v>
      </c>
      <c r="K134" s="162" t="s">
        <v>121</v>
      </c>
      <c r="L134" s="40"/>
      <c r="M134" s="167" t="s">
        <v>3</v>
      </c>
      <c r="N134" s="168" t="s">
        <v>42</v>
      </c>
      <c r="O134" s="73"/>
      <c r="P134" s="169">
        <f>O134*H134</f>
        <v>0</v>
      </c>
      <c r="Q134" s="169">
        <v>0</v>
      </c>
      <c r="R134" s="169">
        <f>Q134*H134</f>
        <v>0</v>
      </c>
      <c r="S134" s="169">
        <v>0.0054999999999999997</v>
      </c>
      <c r="T134" s="170">
        <f>S134*H134</f>
        <v>5.7749999999999995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1" t="s">
        <v>166</v>
      </c>
      <c r="AT134" s="171" t="s">
        <v>117</v>
      </c>
      <c r="AU134" s="171" t="s">
        <v>132</v>
      </c>
      <c r="AY134" s="20" t="s">
        <v>114</v>
      </c>
      <c r="BE134" s="172">
        <f>IF(N134="základní",J134,0)</f>
        <v>0</v>
      </c>
      <c r="BF134" s="172">
        <f>IF(N134="snížená",J134,0)</f>
        <v>0</v>
      </c>
      <c r="BG134" s="172">
        <f>IF(N134="zákl. přenesená",J134,0)</f>
        <v>0</v>
      </c>
      <c r="BH134" s="172">
        <f>IF(N134="sníž. přenesená",J134,0)</f>
        <v>0</v>
      </c>
      <c r="BI134" s="172">
        <f>IF(N134="nulová",J134,0)</f>
        <v>0</v>
      </c>
      <c r="BJ134" s="20" t="s">
        <v>76</v>
      </c>
      <c r="BK134" s="172">
        <f>ROUND(I134*H134,2)</f>
        <v>0</v>
      </c>
      <c r="BL134" s="20" t="s">
        <v>166</v>
      </c>
      <c r="BM134" s="171" t="s">
        <v>195</v>
      </c>
    </row>
    <row r="135" s="2" customFormat="1">
      <c r="A135" s="39"/>
      <c r="B135" s="40"/>
      <c r="C135" s="39"/>
      <c r="D135" s="173" t="s">
        <v>123</v>
      </c>
      <c r="E135" s="39"/>
      <c r="F135" s="174" t="s">
        <v>196</v>
      </c>
      <c r="G135" s="39"/>
      <c r="H135" s="39"/>
      <c r="I135" s="175"/>
      <c r="J135" s="39"/>
      <c r="K135" s="39"/>
      <c r="L135" s="40"/>
      <c r="M135" s="176"/>
      <c r="N135" s="177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123</v>
      </c>
      <c r="AU135" s="20" t="s">
        <v>132</v>
      </c>
    </row>
    <row r="136" s="13" customFormat="1">
      <c r="A136" s="13"/>
      <c r="B136" s="178"/>
      <c r="C136" s="13"/>
      <c r="D136" s="179" t="s">
        <v>125</v>
      </c>
      <c r="E136" s="180" t="s">
        <v>3</v>
      </c>
      <c r="F136" s="181" t="s">
        <v>191</v>
      </c>
      <c r="G136" s="13"/>
      <c r="H136" s="180" t="s">
        <v>3</v>
      </c>
      <c r="I136" s="182"/>
      <c r="J136" s="13"/>
      <c r="K136" s="13"/>
      <c r="L136" s="178"/>
      <c r="M136" s="183"/>
      <c r="N136" s="184"/>
      <c r="O136" s="184"/>
      <c r="P136" s="184"/>
      <c r="Q136" s="184"/>
      <c r="R136" s="184"/>
      <c r="S136" s="184"/>
      <c r="T136" s="18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0" t="s">
        <v>125</v>
      </c>
      <c r="AU136" s="180" t="s">
        <v>132</v>
      </c>
      <c r="AV136" s="13" t="s">
        <v>76</v>
      </c>
      <c r="AW136" s="13" t="s">
        <v>33</v>
      </c>
      <c r="AX136" s="13" t="s">
        <v>71</v>
      </c>
      <c r="AY136" s="180" t="s">
        <v>114</v>
      </c>
    </row>
    <row r="137" s="14" customFormat="1">
      <c r="A137" s="14"/>
      <c r="B137" s="186"/>
      <c r="C137" s="14"/>
      <c r="D137" s="179" t="s">
        <v>125</v>
      </c>
      <c r="E137" s="187" t="s">
        <v>3</v>
      </c>
      <c r="F137" s="188" t="s">
        <v>127</v>
      </c>
      <c r="G137" s="14"/>
      <c r="H137" s="189">
        <v>525</v>
      </c>
      <c r="I137" s="190"/>
      <c r="J137" s="14"/>
      <c r="K137" s="14"/>
      <c r="L137" s="186"/>
      <c r="M137" s="191"/>
      <c r="N137" s="192"/>
      <c r="O137" s="192"/>
      <c r="P137" s="192"/>
      <c r="Q137" s="192"/>
      <c r="R137" s="192"/>
      <c r="S137" s="192"/>
      <c r="T137" s="19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87" t="s">
        <v>125</v>
      </c>
      <c r="AU137" s="187" t="s">
        <v>132</v>
      </c>
      <c r="AV137" s="14" t="s">
        <v>78</v>
      </c>
      <c r="AW137" s="14" t="s">
        <v>33</v>
      </c>
      <c r="AX137" s="14" t="s">
        <v>76</v>
      </c>
      <c r="AY137" s="187" t="s">
        <v>114</v>
      </c>
    </row>
    <row r="138" s="14" customFormat="1">
      <c r="A138" s="14"/>
      <c r="B138" s="186"/>
      <c r="C138" s="14"/>
      <c r="D138" s="179" t="s">
        <v>125</v>
      </c>
      <c r="E138" s="14"/>
      <c r="F138" s="188" t="s">
        <v>197</v>
      </c>
      <c r="G138" s="14"/>
      <c r="H138" s="189">
        <v>1050</v>
      </c>
      <c r="I138" s="190"/>
      <c r="J138" s="14"/>
      <c r="K138" s="14"/>
      <c r="L138" s="186"/>
      <c r="M138" s="191"/>
      <c r="N138" s="192"/>
      <c r="O138" s="192"/>
      <c r="P138" s="192"/>
      <c r="Q138" s="192"/>
      <c r="R138" s="192"/>
      <c r="S138" s="192"/>
      <c r="T138" s="19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87" t="s">
        <v>125</v>
      </c>
      <c r="AU138" s="187" t="s">
        <v>132</v>
      </c>
      <c r="AV138" s="14" t="s">
        <v>78</v>
      </c>
      <c r="AW138" s="14" t="s">
        <v>4</v>
      </c>
      <c r="AX138" s="14" t="s">
        <v>76</v>
      </c>
      <c r="AY138" s="187" t="s">
        <v>114</v>
      </c>
    </row>
    <row r="139" s="2" customFormat="1" ht="55.5" customHeight="1">
      <c r="A139" s="39"/>
      <c r="B139" s="159"/>
      <c r="C139" s="160" t="s">
        <v>9</v>
      </c>
      <c r="D139" s="160" t="s">
        <v>117</v>
      </c>
      <c r="E139" s="161" t="s">
        <v>198</v>
      </c>
      <c r="F139" s="162" t="s">
        <v>199</v>
      </c>
      <c r="G139" s="163" t="s">
        <v>120</v>
      </c>
      <c r="H139" s="164">
        <v>525</v>
      </c>
      <c r="I139" s="165"/>
      <c r="J139" s="166">
        <f>ROUND(I139*H139,2)</f>
        <v>0</v>
      </c>
      <c r="K139" s="162" t="s">
        <v>121</v>
      </c>
      <c r="L139" s="40"/>
      <c r="M139" s="167" t="s">
        <v>3</v>
      </c>
      <c r="N139" s="168" t="s">
        <v>42</v>
      </c>
      <c r="O139" s="73"/>
      <c r="P139" s="169">
        <f>O139*H139</f>
        <v>0</v>
      </c>
      <c r="Q139" s="169">
        <v>0</v>
      </c>
      <c r="R139" s="169">
        <f>Q139*H139</f>
        <v>0</v>
      </c>
      <c r="S139" s="169">
        <v>0.014999999999999999</v>
      </c>
      <c r="T139" s="170">
        <f>S139*H139</f>
        <v>7.875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171" t="s">
        <v>166</v>
      </c>
      <c r="AT139" s="171" t="s">
        <v>117</v>
      </c>
      <c r="AU139" s="171" t="s">
        <v>132</v>
      </c>
      <c r="AY139" s="20" t="s">
        <v>114</v>
      </c>
      <c r="BE139" s="172">
        <f>IF(N139="základní",J139,0)</f>
        <v>0</v>
      </c>
      <c r="BF139" s="172">
        <f>IF(N139="snížená",J139,0)</f>
        <v>0</v>
      </c>
      <c r="BG139" s="172">
        <f>IF(N139="zákl. přenesená",J139,0)</f>
        <v>0</v>
      </c>
      <c r="BH139" s="172">
        <f>IF(N139="sníž. přenesená",J139,0)</f>
        <v>0</v>
      </c>
      <c r="BI139" s="172">
        <f>IF(N139="nulová",J139,0)</f>
        <v>0</v>
      </c>
      <c r="BJ139" s="20" t="s">
        <v>76</v>
      </c>
      <c r="BK139" s="172">
        <f>ROUND(I139*H139,2)</f>
        <v>0</v>
      </c>
      <c r="BL139" s="20" t="s">
        <v>166</v>
      </c>
      <c r="BM139" s="171" t="s">
        <v>200</v>
      </c>
    </row>
    <row r="140" s="2" customFormat="1">
      <c r="A140" s="39"/>
      <c r="B140" s="40"/>
      <c r="C140" s="39"/>
      <c r="D140" s="173" t="s">
        <v>123</v>
      </c>
      <c r="E140" s="39"/>
      <c r="F140" s="174" t="s">
        <v>201</v>
      </c>
      <c r="G140" s="39"/>
      <c r="H140" s="39"/>
      <c r="I140" s="175"/>
      <c r="J140" s="39"/>
      <c r="K140" s="39"/>
      <c r="L140" s="40"/>
      <c r="M140" s="176"/>
      <c r="N140" s="177"/>
      <c r="O140" s="73"/>
      <c r="P140" s="73"/>
      <c r="Q140" s="73"/>
      <c r="R140" s="73"/>
      <c r="S140" s="73"/>
      <c r="T140" s="74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20" t="s">
        <v>123</v>
      </c>
      <c r="AU140" s="20" t="s">
        <v>132</v>
      </c>
    </row>
    <row r="141" s="13" customFormat="1">
      <c r="A141" s="13"/>
      <c r="B141" s="178"/>
      <c r="C141" s="13"/>
      <c r="D141" s="179" t="s">
        <v>125</v>
      </c>
      <c r="E141" s="180" t="s">
        <v>3</v>
      </c>
      <c r="F141" s="181" t="s">
        <v>202</v>
      </c>
      <c r="G141" s="13"/>
      <c r="H141" s="180" t="s">
        <v>3</v>
      </c>
      <c r="I141" s="182"/>
      <c r="J141" s="13"/>
      <c r="K141" s="13"/>
      <c r="L141" s="178"/>
      <c r="M141" s="183"/>
      <c r="N141" s="184"/>
      <c r="O141" s="184"/>
      <c r="P141" s="184"/>
      <c r="Q141" s="184"/>
      <c r="R141" s="184"/>
      <c r="S141" s="184"/>
      <c r="T141" s="18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0" t="s">
        <v>125</v>
      </c>
      <c r="AU141" s="180" t="s">
        <v>132</v>
      </c>
      <c r="AV141" s="13" t="s">
        <v>76</v>
      </c>
      <c r="AW141" s="13" t="s">
        <v>33</v>
      </c>
      <c r="AX141" s="13" t="s">
        <v>71</v>
      </c>
      <c r="AY141" s="180" t="s">
        <v>114</v>
      </c>
    </row>
    <row r="142" s="14" customFormat="1">
      <c r="A142" s="14"/>
      <c r="B142" s="186"/>
      <c r="C142" s="14"/>
      <c r="D142" s="179" t="s">
        <v>125</v>
      </c>
      <c r="E142" s="187" t="s">
        <v>3</v>
      </c>
      <c r="F142" s="188" t="s">
        <v>127</v>
      </c>
      <c r="G142" s="14"/>
      <c r="H142" s="189">
        <v>525</v>
      </c>
      <c r="I142" s="190"/>
      <c r="J142" s="14"/>
      <c r="K142" s="14"/>
      <c r="L142" s="186"/>
      <c r="M142" s="191"/>
      <c r="N142" s="192"/>
      <c r="O142" s="192"/>
      <c r="P142" s="192"/>
      <c r="Q142" s="192"/>
      <c r="R142" s="192"/>
      <c r="S142" s="192"/>
      <c r="T142" s="19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87" t="s">
        <v>125</v>
      </c>
      <c r="AU142" s="187" t="s">
        <v>132</v>
      </c>
      <c r="AV142" s="14" t="s">
        <v>78</v>
      </c>
      <c r="AW142" s="14" t="s">
        <v>33</v>
      </c>
      <c r="AX142" s="14" t="s">
        <v>76</v>
      </c>
      <c r="AY142" s="187" t="s">
        <v>114</v>
      </c>
    </row>
    <row r="143" s="2" customFormat="1" ht="24.15" customHeight="1">
      <c r="A143" s="39"/>
      <c r="B143" s="159"/>
      <c r="C143" s="160" t="s">
        <v>203</v>
      </c>
      <c r="D143" s="160" t="s">
        <v>117</v>
      </c>
      <c r="E143" s="161" t="s">
        <v>204</v>
      </c>
      <c r="F143" s="162" t="s">
        <v>205</v>
      </c>
      <c r="G143" s="163" t="s">
        <v>142</v>
      </c>
      <c r="H143" s="164">
        <v>5</v>
      </c>
      <c r="I143" s="165"/>
      <c r="J143" s="166">
        <f>ROUND(I143*H143,2)</f>
        <v>0</v>
      </c>
      <c r="K143" s="162" t="s">
        <v>121</v>
      </c>
      <c r="L143" s="40"/>
      <c r="M143" s="167" t="s">
        <v>3</v>
      </c>
      <c r="N143" s="168" t="s">
        <v>42</v>
      </c>
      <c r="O143" s="73"/>
      <c r="P143" s="169">
        <f>O143*H143</f>
        <v>0</v>
      </c>
      <c r="Q143" s="169">
        <v>0</v>
      </c>
      <c r="R143" s="169">
        <f>Q143*H143</f>
        <v>0</v>
      </c>
      <c r="S143" s="169">
        <v>0.025000000000000001</v>
      </c>
      <c r="T143" s="170">
        <f>S143*H143</f>
        <v>0.125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71" t="s">
        <v>166</v>
      </c>
      <c r="AT143" s="171" t="s">
        <v>117</v>
      </c>
      <c r="AU143" s="171" t="s">
        <v>132</v>
      </c>
      <c r="AY143" s="20" t="s">
        <v>114</v>
      </c>
      <c r="BE143" s="172">
        <f>IF(N143="základní",J143,0)</f>
        <v>0</v>
      </c>
      <c r="BF143" s="172">
        <f>IF(N143="snížená",J143,0)</f>
        <v>0</v>
      </c>
      <c r="BG143" s="172">
        <f>IF(N143="zákl. přenesená",J143,0)</f>
        <v>0</v>
      </c>
      <c r="BH143" s="172">
        <f>IF(N143="sníž. přenesená",J143,0)</f>
        <v>0</v>
      </c>
      <c r="BI143" s="172">
        <f>IF(N143="nulová",J143,0)</f>
        <v>0</v>
      </c>
      <c r="BJ143" s="20" t="s">
        <v>76</v>
      </c>
      <c r="BK143" s="172">
        <f>ROUND(I143*H143,2)</f>
        <v>0</v>
      </c>
      <c r="BL143" s="20" t="s">
        <v>166</v>
      </c>
      <c r="BM143" s="171" t="s">
        <v>206</v>
      </c>
    </row>
    <row r="144" s="2" customFormat="1">
      <c r="A144" s="39"/>
      <c r="B144" s="40"/>
      <c r="C144" s="39"/>
      <c r="D144" s="173" t="s">
        <v>123</v>
      </c>
      <c r="E144" s="39"/>
      <c r="F144" s="174" t="s">
        <v>207</v>
      </c>
      <c r="G144" s="39"/>
      <c r="H144" s="39"/>
      <c r="I144" s="175"/>
      <c r="J144" s="39"/>
      <c r="K144" s="39"/>
      <c r="L144" s="40"/>
      <c r="M144" s="176"/>
      <c r="N144" s="177"/>
      <c r="O144" s="73"/>
      <c r="P144" s="73"/>
      <c r="Q144" s="73"/>
      <c r="R144" s="73"/>
      <c r="S144" s="73"/>
      <c r="T144" s="74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20" t="s">
        <v>123</v>
      </c>
      <c r="AU144" s="20" t="s">
        <v>132</v>
      </c>
    </row>
    <row r="145" s="13" customFormat="1">
      <c r="A145" s="13"/>
      <c r="B145" s="178"/>
      <c r="C145" s="13"/>
      <c r="D145" s="179" t="s">
        <v>125</v>
      </c>
      <c r="E145" s="180" t="s">
        <v>3</v>
      </c>
      <c r="F145" s="181" t="s">
        <v>208</v>
      </c>
      <c r="G145" s="13"/>
      <c r="H145" s="180" t="s">
        <v>3</v>
      </c>
      <c r="I145" s="182"/>
      <c r="J145" s="13"/>
      <c r="K145" s="13"/>
      <c r="L145" s="178"/>
      <c r="M145" s="183"/>
      <c r="N145" s="184"/>
      <c r="O145" s="184"/>
      <c r="P145" s="184"/>
      <c r="Q145" s="184"/>
      <c r="R145" s="184"/>
      <c r="S145" s="184"/>
      <c r="T145" s="18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0" t="s">
        <v>125</v>
      </c>
      <c r="AU145" s="180" t="s">
        <v>132</v>
      </c>
      <c r="AV145" s="13" t="s">
        <v>76</v>
      </c>
      <c r="AW145" s="13" t="s">
        <v>33</v>
      </c>
      <c r="AX145" s="13" t="s">
        <v>71</v>
      </c>
      <c r="AY145" s="180" t="s">
        <v>114</v>
      </c>
    </row>
    <row r="146" s="14" customFormat="1">
      <c r="A146" s="14"/>
      <c r="B146" s="186"/>
      <c r="C146" s="14"/>
      <c r="D146" s="179" t="s">
        <v>125</v>
      </c>
      <c r="E146" s="187" t="s">
        <v>3</v>
      </c>
      <c r="F146" s="188" t="s">
        <v>149</v>
      </c>
      <c r="G146" s="14"/>
      <c r="H146" s="189">
        <v>5</v>
      </c>
      <c r="I146" s="190"/>
      <c r="J146" s="14"/>
      <c r="K146" s="14"/>
      <c r="L146" s="186"/>
      <c r="M146" s="191"/>
      <c r="N146" s="192"/>
      <c r="O146" s="192"/>
      <c r="P146" s="192"/>
      <c r="Q146" s="192"/>
      <c r="R146" s="192"/>
      <c r="S146" s="192"/>
      <c r="T146" s="19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87" t="s">
        <v>125</v>
      </c>
      <c r="AU146" s="187" t="s">
        <v>132</v>
      </c>
      <c r="AV146" s="14" t="s">
        <v>78</v>
      </c>
      <c r="AW146" s="14" t="s">
        <v>33</v>
      </c>
      <c r="AX146" s="14" t="s">
        <v>76</v>
      </c>
      <c r="AY146" s="187" t="s">
        <v>114</v>
      </c>
    </row>
    <row r="147" s="2" customFormat="1" ht="37.8" customHeight="1">
      <c r="A147" s="39"/>
      <c r="B147" s="159"/>
      <c r="C147" s="160" t="s">
        <v>209</v>
      </c>
      <c r="D147" s="160" t="s">
        <v>117</v>
      </c>
      <c r="E147" s="161" t="s">
        <v>210</v>
      </c>
      <c r="F147" s="162" t="s">
        <v>211</v>
      </c>
      <c r="G147" s="163" t="s">
        <v>171</v>
      </c>
      <c r="H147" s="164">
        <v>170</v>
      </c>
      <c r="I147" s="165"/>
      <c r="J147" s="166">
        <f>ROUND(I147*H147,2)</f>
        <v>0</v>
      </c>
      <c r="K147" s="162" t="s">
        <v>121</v>
      </c>
      <c r="L147" s="40"/>
      <c r="M147" s="167" t="s">
        <v>3</v>
      </c>
      <c r="N147" s="168" t="s">
        <v>42</v>
      </c>
      <c r="O147" s="73"/>
      <c r="P147" s="169">
        <f>O147*H147</f>
        <v>0</v>
      </c>
      <c r="Q147" s="169">
        <v>0</v>
      </c>
      <c r="R147" s="169">
        <f>Q147*H147</f>
        <v>0</v>
      </c>
      <c r="S147" s="169">
        <v>0.00062</v>
      </c>
      <c r="T147" s="170">
        <f>S147*H147</f>
        <v>0.10539999999999999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171" t="s">
        <v>166</v>
      </c>
      <c r="AT147" s="171" t="s">
        <v>117</v>
      </c>
      <c r="AU147" s="171" t="s">
        <v>132</v>
      </c>
      <c r="AY147" s="20" t="s">
        <v>114</v>
      </c>
      <c r="BE147" s="172">
        <f>IF(N147="základní",J147,0)</f>
        <v>0</v>
      </c>
      <c r="BF147" s="172">
        <f>IF(N147="snížená",J147,0)</f>
        <v>0</v>
      </c>
      <c r="BG147" s="172">
        <f>IF(N147="zákl. přenesená",J147,0)</f>
        <v>0</v>
      </c>
      <c r="BH147" s="172">
        <f>IF(N147="sníž. přenesená",J147,0)</f>
        <v>0</v>
      </c>
      <c r="BI147" s="172">
        <f>IF(N147="nulová",J147,0)</f>
        <v>0</v>
      </c>
      <c r="BJ147" s="20" t="s">
        <v>76</v>
      </c>
      <c r="BK147" s="172">
        <f>ROUND(I147*H147,2)</f>
        <v>0</v>
      </c>
      <c r="BL147" s="20" t="s">
        <v>166</v>
      </c>
      <c r="BM147" s="171" t="s">
        <v>212</v>
      </c>
    </row>
    <row r="148" s="2" customFormat="1">
      <c r="A148" s="39"/>
      <c r="B148" s="40"/>
      <c r="C148" s="39"/>
      <c r="D148" s="173" t="s">
        <v>123</v>
      </c>
      <c r="E148" s="39"/>
      <c r="F148" s="174" t="s">
        <v>213</v>
      </c>
      <c r="G148" s="39"/>
      <c r="H148" s="39"/>
      <c r="I148" s="175"/>
      <c r="J148" s="39"/>
      <c r="K148" s="39"/>
      <c r="L148" s="40"/>
      <c r="M148" s="176"/>
      <c r="N148" s="177"/>
      <c r="O148" s="73"/>
      <c r="P148" s="73"/>
      <c r="Q148" s="73"/>
      <c r="R148" s="73"/>
      <c r="S148" s="73"/>
      <c r="T148" s="74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20" t="s">
        <v>123</v>
      </c>
      <c r="AU148" s="20" t="s">
        <v>132</v>
      </c>
    </row>
    <row r="149" s="13" customFormat="1">
      <c r="A149" s="13"/>
      <c r="B149" s="178"/>
      <c r="C149" s="13"/>
      <c r="D149" s="179" t="s">
        <v>125</v>
      </c>
      <c r="E149" s="180" t="s">
        <v>3</v>
      </c>
      <c r="F149" s="181" t="s">
        <v>214</v>
      </c>
      <c r="G149" s="13"/>
      <c r="H149" s="180" t="s">
        <v>3</v>
      </c>
      <c r="I149" s="182"/>
      <c r="J149" s="13"/>
      <c r="K149" s="13"/>
      <c r="L149" s="178"/>
      <c r="M149" s="183"/>
      <c r="N149" s="184"/>
      <c r="O149" s="184"/>
      <c r="P149" s="184"/>
      <c r="Q149" s="184"/>
      <c r="R149" s="184"/>
      <c r="S149" s="184"/>
      <c r="T149" s="18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0" t="s">
        <v>125</v>
      </c>
      <c r="AU149" s="180" t="s">
        <v>132</v>
      </c>
      <c r="AV149" s="13" t="s">
        <v>76</v>
      </c>
      <c r="AW149" s="13" t="s">
        <v>33</v>
      </c>
      <c r="AX149" s="13" t="s">
        <v>71</v>
      </c>
      <c r="AY149" s="180" t="s">
        <v>114</v>
      </c>
    </row>
    <row r="150" s="14" customFormat="1">
      <c r="A150" s="14"/>
      <c r="B150" s="186"/>
      <c r="C150" s="14"/>
      <c r="D150" s="179" t="s">
        <v>125</v>
      </c>
      <c r="E150" s="187" t="s">
        <v>3</v>
      </c>
      <c r="F150" s="188" t="s">
        <v>215</v>
      </c>
      <c r="G150" s="14"/>
      <c r="H150" s="189">
        <v>110</v>
      </c>
      <c r="I150" s="190"/>
      <c r="J150" s="14"/>
      <c r="K150" s="14"/>
      <c r="L150" s="186"/>
      <c r="M150" s="191"/>
      <c r="N150" s="192"/>
      <c r="O150" s="192"/>
      <c r="P150" s="192"/>
      <c r="Q150" s="192"/>
      <c r="R150" s="192"/>
      <c r="S150" s="192"/>
      <c r="T150" s="19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187" t="s">
        <v>125</v>
      </c>
      <c r="AU150" s="187" t="s">
        <v>132</v>
      </c>
      <c r="AV150" s="14" t="s">
        <v>78</v>
      </c>
      <c r="AW150" s="14" t="s">
        <v>33</v>
      </c>
      <c r="AX150" s="14" t="s">
        <v>71</v>
      </c>
      <c r="AY150" s="187" t="s">
        <v>114</v>
      </c>
    </row>
    <row r="151" s="13" customFormat="1">
      <c r="A151" s="13"/>
      <c r="B151" s="178"/>
      <c r="C151" s="13"/>
      <c r="D151" s="179" t="s">
        <v>125</v>
      </c>
      <c r="E151" s="180" t="s">
        <v>3</v>
      </c>
      <c r="F151" s="181" t="s">
        <v>216</v>
      </c>
      <c r="G151" s="13"/>
      <c r="H151" s="180" t="s">
        <v>3</v>
      </c>
      <c r="I151" s="182"/>
      <c r="J151" s="13"/>
      <c r="K151" s="13"/>
      <c r="L151" s="178"/>
      <c r="M151" s="183"/>
      <c r="N151" s="184"/>
      <c r="O151" s="184"/>
      <c r="P151" s="184"/>
      <c r="Q151" s="184"/>
      <c r="R151" s="184"/>
      <c r="S151" s="184"/>
      <c r="T151" s="18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0" t="s">
        <v>125</v>
      </c>
      <c r="AU151" s="180" t="s">
        <v>132</v>
      </c>
      <c r="AV151" s="13" t="s">
        <v>76</v>
      </c>
      <c r="AW151" s="13" t="s">
        <v>33</v>
      </c>
      <c r="AX151" s="13" t="s">
        <v>71</v>
      </c>
      <c r="AY151" s="180" t="s">
        <v>114</v>
      </c>
    </row>
    <row r="152" s="14" customFormat="1">
      <c r="A152" s="14"/>
      <c r="B152" s="186"/>
      <c r="C152" s="14"/>
      <c r="D152" s="179" t="s">
        <v>125</v>
      </c>
      <c r="E152" s="187" t="s">
        <v>3</v>
      </c>
      <c r="F152" s="188" t="s">
        <v>217</v>
      </c>
      <c r="G152" s="14"/>
      <c r="H152" s="189">
        <v>60</v>
      </c>
      <c r="I152" s="190"/>
      <c r="J152" s="14"/>
      <c r="K152" s="14"/>
      <c r="L152" s="186"/>
      <c r="M152" s="191"/>
      <c r="N152" s="192"/>
      <c r="O152" s="192"/>
      <c r="P152" s="192"/>
      <c r="Q152" s="192"/>
      <c r="R152" s="192"/>
      <c r="S152" s="192"/>
      <c r="T152" s="19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87" t="s">
        <v>125</v>
      </c>
      <c r="AU152" s="187" t="s">
        <v>132</v>
      </c>
      <c r="AV152" s="14" t="s">
        <v>78</v>
      </c>
      <c r="AW152" s="14" t="s">
        <v>33</v>
      </c>
      <c r="AX152" s="14" t="s">
        <v>71</v>
      </c>
      <c r="AY152" s="187" t="s">
        <v>114</v>
      </c>
    </row>
    <row r="153" s="15" customFormat="1">
      <c r="A153" s="15"/>
      <c r="B153" s="194"/>
      <c r="C153" s="15"/>
      <c r="D153" s="179" t="s">
        <v>125</v>
      </c>
      <c r="E153" s="195" t="s">
        <v>3</v>
      </c>
      <c r="F153" s="196" t="s">
        <v>179</v>
      </c>
      <c r="G153" s="15"/>
      <c r="H153" s="197">
        <v>170</v>
      </c>
      <c r="I153" s="198"/>
      <c r="J153" s="15"/>
      <c r="K153" s="15"/>
      <c r="L153" s="194"/>
      <c r="M153" s="199"/>
      <c r="N153" s="200"/>
      <c r="O153" s="200"/>
      <c r="P153" s="200"/>
      <c r="Q153" s="200"/>
      <c r="R153" s="200"/>
      <c r="S153" s="200"/>
      <c r="T153" s="201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195" t="s">
        <v>125</v>
      </c>
      <c r="AU153" s="195" t="s">
        <v>132</v>
      </c>
      <c r="AV153" s="15" t="s">
        <v>115</v>
      </c>
      <c r="AW153" s="15" t="s">
        <v>33</v>
      </c>
      <c r="AX153" s="15" t="s">
        <v>76</v>
      </c>
      <c r="AY153" s="195" t="s">
        <v>114</v>
      </c>
    </row>
    <row r="154" s="2" customFormat="1" ht="24.15" customHeight="1">
      <c r="A154" s="39"/>
      <c r="B154" s="159"/>
      <c r="C154" s="160" t="s">
        <v>218</v>
      </c>
      <c r="D154" s="160" t="s">
        <v>117</v>
      </c>
      <c r="E154" s="161" t="s">
        <v>219</v>
      </c>
      <c r="F154" s="162" t="s">
        <v>220</v>
      </c>
      <c r="G154" s="163" t="s">
        <v>142</v>
      </c>
      <c r="H154" s="164">
        <v>110</v>
      </c>
      <c r="I154" s="165"/>
      <c r="J154" s="166">
        <f>ROUND(I154*H154,2)</f>
        <v>0</v>
      </c>
      <c r="K154" s="162" t="s">
        <v>121</v>
      </c>
      <c r="L154" s="40"/>
      <c r="M154" s="167" t="s">
        <v>3</v>
      </c>
      <c r="N154" s="168" t="s">
        <v>42</v>
      </c>
      <c r="O154" s="73"/>
      <c r="P154" s="169">
        <f>O154*H154</f>
        <v>0</v>
      </c>
      <c r="Q154" s="169">
        <v>0</v>
      </c>
      <c r="R154" s="169">
        <f>Q154*H154</f>
        <v>0</v>
      </c>
      <c r="S154" s="169">
        <v>0.00025000000000000001</v>
      </c>
      <c r="T154" s="170">
        <f>S154*H154</f>
        <v>0.0275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171" t="s">
        <v>166</v>
      </c>
      <c r="AT154" s="171" t="s">
        <v>117</v>
      </c>
      <c r="AU154" s="171" t="s">
        <v>132</v>
      </c>
      <c r="AY154" s="20" t="s">
        <v>114</v>
      </c>
      <c r="BE154" s="172">
        <f>IF(N154="základní",J154,0)</f>
        <v>0</v>
      </c>
      <c r="BF154" s="172">
        <f>IF(N154="snížená",J154,0)</f>
        <v>0</v>
      </c>
      <c r="BG154" s="172">
        <f>IF(N154="zákl. přenesená",J154,0)</f>
        <v>0</v>
      </c>
      <c r="BH154" s="172">
        <f>IF(N154="sníž. přenesená",J154,0)</f>
        <v>0</v>
      </c>
      <c r="BI154" s="172">
        <f>IF(N154="nulová",J154,0)</f>
        <v>0</v>
      </c>
      <c r="BJ154" s="20" t="s">
        <v>76</v>
      </c>
      <c r="BK154" s="172">
        <f>ROUND(I154*H154,2)</f>
        <v>0</v>
      </c>
      <c r="BL154" s="20" t="s">
        <v>166</v>
      </c>
      <c r="BM154" s="171" t="s">
        <v>221</v>
      </c>
    </row>
    <row r="155" s="2" customFormat="1">
      <c r="A155" s="39"/>
      <c r="B155" s="40"/>
      <c r="C155" s="39"/>
      <c r="D155" s="173" t="s">
        <v>123</v>
      </c>
      <c r="E155" s="39"/>
      <c r="F155" s="174" t="s">
        <v>222</v>
      </c>
      <c r="G155" s="39"/>
      <c r="H155" s="39"/>
      <c r="I155" s="175"/>
      <c r="J155" s="39"/>
      <c r="K155" s="39"/>
      <c r="L155" s="40"/>
      <c r="M155" s="176"/>
      <c r="N155" s="177"/>
      <c r="O155" s="73"/>
      <c r="P155" s="73"/>
      <c r="Q155" s="73"/>
      <c r="R155" s="73"/>
      <c r="S155" s="73"/>
      <c r="T155" s="74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20" t="s">
        <v>123</v>
      </c>
      <c r="AU155" s="20" t="s">
        <v>132</v>
      </c>
    </row>
    <row r="156" s="13" customFormat="1">
      <c r="A156" s="13"/>
      <c r="B156" s="178"/>
      <c r="C156" s="13"/>
      <c r="D156" s="179" t="s">
        <v>125</v>
      </c>
      <c r="E156" s="180" t="s">
        <v>3</v>
      </c>
      <c r="F156" s="181" t="s">
        <v>214</v>
      </c>
      <c r="G156" s="13"/>
      <c r="H156" s="180" t="s">
        <v>3</v>
      </c>
      <c r="I156" s="182"/>
      <c r="J156" s="13"/>
      <c r="K156" s="13"/>
      <c r="L156" s="178"/>
      <c r="M156" s="183"/>
      <c r="N156" s="184"/>
      <c r="O156" s="184"/>
      <c r="P156" s="184"/>
      <c r="Q156" s="184"/>
      <c r="R156" s="184"/>
      <c r="S156" s="184"/>
      <c r="T156" s="18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0" t="s">
        <v>125</v>
      </c>
      <c r="AU156" s="180" t="s">
        <v>132</v>
      </c>
      <c r="AV156" s="13" t="s">
        <v>76</v>
      </c>
      <c r="AW156" s="13" t="s">
        <v>33</v>
      </c>
      <c r="AX156" s="13" t="s">
        <v>71</v>
      </c>
      <c r="AY156" s="180" t="s">
        <v>114</v>
      </c>
    </row>
    <row r="157" s="14" customFormat="1">
      <c r="A157" s="14"/>
      <c r="B157" s="186"/>
      <c r="C157" s="14"/>
      <c r="D157" s="179" t="s">
        <v>125</v>
      </c>
      <c r="E157" s="187" t="s">
        <v>3</v>
      </c>
      <c r="F157" s="188" t="s">
        <v>215</v>
      </c>
      <c r="G157" s="14"/>
      <c r="H157" s="189">
        <v>110</v>
      </c>
      <c r="I157" s="190"/>
      <c r="J157" s="14"/>
      <c r="K157" s="14"/>
      <c r="L157" s="186"/>
      <c r="M157" s="191"/>
      <c r="N157" s="192"/>
      <c r="O157" s="192"/>
      <c r="P157" s="192"/>
      <c r="Q157" s="192"/>
      <c r="R157" s="192"/>
      <c r="S157" s="192"/>
      <c r="T157" s="19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87" t="s">
        <v>125</v>
      </c>
      <c r="AU157" s="187" t="s">
        <v>132</v>
      </c>
      <c r="AV157" s="14" t="s">
        <v>78</v>
      </c>
      <c r="AW157" s="14" t="s">
        <v>33</v>
      </c>
      <c r="AX157" s="14" t="s">
        <v>76</v>
      </c>
      <c r="AY157" s="187" t="s">
        <v>114</v>
      </c>
    </row>
    <row r="158" s="2" customFormat="1" ht="24.15" customHeight="1">
      <c r="A158" s="39"/>
      <c r="B158" s="159"/>
      <c r="C158" s="160" t="s">
        <v>166</v>
      </c>
      <c r="D158" s="160" t="s">
        <v>117</v>
      </c>
      <c r="E158" s="161" t="s">
        <v>223</v>
      </c>
      <c r="F158" s="162" t="s">
        <v>224</v>
      </c>
      <c r="G158" s="163" t="s">
        <v>142</v>
      </c>
      <c r="H158" s="164">
        <v>60</v>
      </c>
      <c r="I158" s="165"/>
      <c r="J158" s="166">
        <f>ROUND(I158*H158,2)</f>
        <v>0</v>
      </c>
      <c r="K158" s="162" t="s">
        <v>121</v>
      </c>
      <c r="L158" s="40"/>
      <c r="M158" s="167" t="s">
        <v>3</v>
      </c>
      <c r="N158" s="168" t="s">
        <v>42</v>
      </c>
      <c r="O158" s="73"/>
      <c r="P158" s="169">
        <f>O158*H158</f>
        <v>0</v>
      </c>
      <c r="Q158" s="169">
        <v>0</v>
      </c>
      <c r="R158" s="169">
        <f>Q158*H158</f>
        <v>0</v>
      </c>
      <c r="S158" s="169">
        <v>0.00027999999999999998</v>
      </c>
      <c r="T158" s="170">
        <f>S158*H158</f>
        <v>0.016799999999999999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71" t="s">
        <v>166</v>
      </c>
      <c r="AT158" s="171" t="s">
        <v>117</v>
      </c>
      <c r="AU158" s="171" t="s">
        <v>132</v>
      </c>
      <c r="AY158" s="20" t="s">
        <v>114</v>
      </c>
      <c r="BE158" s="172">
        <f>IF(N158="základní",J158,0)</f>
        <v>0</v>
      </c>
      <c r="BF158" s="172">
        <f>IF(N158="snížená",J158,0)</f>
        <v>0</v>
      </c>
      <c r="BG158" s="172">
        <f>IF(N158="zákl. přenesená",J158,0)</f>
        <v>0</v>
      </c>
      <c r="BH158" s="172">
        <f>IF(N158="sníž. přenesená",J158,0)</f>
        <v>0</v>
      </c>
      <c r="BI158" s="172">
        <f>IF(N158="nulová",J158,0)</f>
        <v>0</v>
      </c>
      <c r="BJ158" s="20" t="s">
        <v>76</v>
      </c>
      <c r="BK158" s="172">
        <f>ROUND(I158*H158,2)</f>
        <v>0</v>
      </c>
      <c r="BL158" s="20" t="s">
        <v>166</v>
      </c>
      <c r="BM158" s="171" t="s">
        <v>225</v>
      </c>
    </row>
    <row r="159" s="2" customFormat="1">
      <c r="A159" s="39"/>
      <c r="B159" s="40"/>
      <c r="C159" s="39"/>
      <c r="D159" s="173" t="s">
        <v>123</v>
      </c>
      <c r="E159" s="39"/>
      <c r="F159" s="174" t="s">
        <v>226</v>
      </c>
      <c r="G159" s="39"/>
      <c r="H159" s="39"/>
      <c r="I159" s="175"/>
      <c r="J159" s="39"/>
      <c r="K159" s="39"/>
      <c r="L159" s="40"/>
      <c r="M159" s="176"/>
      <c r="N159" s="177"/>
      <c r="O159" s="73"/>
      <c r="P159" s="73"/>
      <c r="Q159" s="73"/>
      <c r="R159" s="73"/>
      <c r="S159" s="73"/>
      <c r="T159" s="74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20" t="s">
        <v>123</v>
      </c>
      <c r="AU159" s="20" t="s">
        <v>132</v>
      </c>
    </row>
    <row r="160" s="13" customFormat="1">
      <c r="A160" s="13"/>
      <c r="B160" s="178"/>
      <c r="C160" s="13"/>
      <c r="D160" s="179" t="s">
        <v>125</v>
      </c>
      <c r="E160" s="180" t="s">
        <v>3</v>
      </c>
      <c r="F160" s="181" t="s">
        <v>216</v>
      </c>
      <c r="G160" s="13"/>
      <c r="H160" s="180" t="s">
        <v>3</v>
      </c>
      <c r="I160" s="182"/>
      <c r="J160" s="13"/>
      <c r="K160" s="13"/>
      <c r="L160" s="178"/>
      <c r="M160" s="183"/>
      <c r="N160" s="184"/>
      <c r="O160" s="184"/>
      <c r="P160" s="184"/>
      <c r="Q160" s="184"/>
      <c r="R160" s="184"/>
      <c r="S160" s="184"/>
      <c r="T160" s="18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0" t="s">
        <v>125</v>
      </c>
      <c r="AU160" s="180" t="s">
        <v>132</v>
      </c>
      <c r="AV160" s="13" t="s">
        <v>76</v>
      </c>
      <c r="AW160" s="13" t="s">
        <v>33</v>
      </c>
      <c r="AX160" s="13" t="s">
        <v>71</v>
      </c>
      <c r="AY160" s="180" t="s">
        <v>114</v>
      </c>
    </row>
    <row r="161" s="14" customFormat="1">
      <c r="A161" s="14"/>
      <c r="B161" s="186"/>
      <c r="C161" s="14"/>
      <c r="D161" s="179" t="s">
        <v>125</v>
      </c>
      <c r="E161" s="187" t="s">
        <v>3</v>
      </c>
      <c r="F161" s="188" t="s">
        <v>217</v>
      </c>
      <c r="G161" s="14"/>
      <c r="H161" s="189">
        <v>60</v>
      </c>
      <c r="I161" s="190"/>
      <c r="J161" s="14"/>
      <c r="K161" s="14"/>
      <c r="L161" s="186"/>
      <c r="M161" s="191"/>
      <c r="N161" s="192"/>
      <c r="O161" s="192"/>
      <c r="P161" s="192"/>
      <c r="Q161" s="192"/>
      <c r="R161" s="192"/>
      <c r="S161" s="192"/>
      <c r="T161" s="19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87" t="s">
        <v>125</v>
      </c>
      <c r="AU161" s="187" t="s">
        <v>132</v>
      </c>
      <c r="AV161" s="14" t="s">
        <v>78</v>
      </c>
      <c r="AW161" s="14" t="s">
        <v>33</v>
      </c>
      <c r="AX161" s="14" t="s">
        <v>76</v>
      </c>
      <c r="AY161" s="187" t="s">
        <v>114</v>
      </c>
    </row>
    <row r="162" s="12" customFormat="1" ht="22.8" customHeight="1">
      <c r="A162" s="12"/>
      <c r="B162" s="146"/>
      <c r="C162" s="12"/>
      <c r="D162" s="147" t="s">
        <v>70</v>
      </c>
      <c r="E162" s="157" t="s">
        <v>227</v>
      </c>
      <c r="F162" s="157" t="s">
        <v>228</v>
      </c>
      <c r="G162" s="12"/>
      <c r="H162" s="12"/>
      <c r="I162" s="149"/>
      <c r="J162" s="158">
        <f>BK162</f>
        <v>0</v>
      </c>
      <c r="K162" s="12"/>
      <c r="L162" s="146"/>
      <c r="M162" s="151"/>
      <c r="N162" s="152"/>
      <c r="O162" s="152"/>
      <c r="P162" s="153">
        <f>SUM(P163:P179)</f>
        <v>0</v>
      </c>
      <c r="Q162" s="152"/>
      <c r="R162" s="153">
        <f>SUM(R163:R179)</f>
        <v>0</v>
      </c>
      <c r="S162" s="152"/>
      <c r="T162" s="154">
        <f>SUM(T163:T179)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47" t="s">
        <v>76</v>
      </c>
      <c r="AT162" s="155" t="s">
        <v>70</v>
      </c>
      <c r="AU162" s="155" t="s">
        <v>76</v>
      </c>
      <c r="AY162" s="147" t="s">
        <v>114</v>
      </c>
      <c r="BK162" s="156">
        <f>SUM(BK163:BK179)</f>
        <v>0</v>
      </c>
    </row>
    <row r="163" s="2" customFormat="1" ht="37.8" customHeight="1">
      <c r="A163" s="39"/>
      <c r="B163" s="159"/>
      <c r="C163" s="160" t="s">
        <v>229</v>
      </c>
      <c r="D163" s="160" t="s">
        <v>117</v>
      </c>
      <c r="E163" s="161" t="s">
        <v>230</v>
      </c>
      <c r="F163" s="162" t="s">
        <v>231</v>
      </c>
      <c r="G163" s="163" t="s">
        <v>232</v>
      </c>
      <c r="H163" s="164">
        <v>31.152999999999999</v>
      </c>
      <c r="I163" s="165"/>
      <c r="J163" s="166">
        <f>ROUND(I163*H163,2)</f>
        <v>0</v>
      </c>
      <c r="K163" s="162" t="s">
        <v>121</v>
      </c>
      <c r="L163" s="40"/>
      <c r="M163" s="167" t="s">
        <v>3</v>
      </c>
      <c r="N163" s="168" t="s">
        <v>42</v>
      </c>
      <c r="O163" s="73"/>
      <c r="P163" s="169">
        <f>O163*H163</f>
        <v>0</v>
      </c>
      <c r="Q163" s="169">
        <v>0</v>
      </c>
      <c r="R163" s="169">
        <f>Q163*H163</f>
        <v>0</v>
      </c>
      <c r="S163" s="169">
        <v>0</v>
      </c>
      <c r="T163" s="17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1" t="s">
        <v>115</v>
      </c>
      <c r="AT163" s="171" t="s">
        <v>117</v>
      </c>
      <c r="AU163" s="171" t="s">
        <v>78</v>
      </c>
      <c r="AY163" s="20" t="s">
        <v>114</v>
      </c>
      <c r="BE163" s="172">
        <f>IF(N163="základní",J163,0)</f>
        <v>0</v>
      </c>
      <c r="BF163" s="172">
        <f>IF(N163="snížená",J163,0)</f>
        <v>0</v>
      </c>
      <c r="BG163" s="172">
        <f>IF(N163="zákl. přenesená",J163,0)</f>
        <v>0</v>
      </c>
      <c r="BH163" s="172">
        <f>IF(N163="sníž. přenesená",J163,0)</f>
        <v>0</v>
      </c>
      <c r="BI163" s="172">
        <f>IF(N163="nulová",J163,0)</f>
        <v>0</v>
      </c>
      <c r="BJ163" s="20" t="s">
        <v>76</v>
      </c>
      <c r="BK163" s="172">
        <f>ROUND(I163*H163,2)</f>
        <v>0</v>
      </c>
      <c r="BL163" s="20" t="s">
        <v>115</v>
      </c>
      <c r="BM163" s="171" t="s">
        <v>233</v>
      </c>
    </row>
    <row r="164" s="2" customFormat="1">
      <c r="A164" s="39"/>
      <c r="B164" s="40"/>
      <c r="C164" s="39"/>
      <c r="D164" s="173" t="s">
        <v>123</v>
      </c>
      <c r="E164" s="39"/>
      <c r="F164" s="174" t="s">
        <v>234</v>
      </c>
      <c r="G164" s="39"/>
      <c r="H164" s="39"/>
      <c r="I164" s="175"/>
      <c r="J164" s="39"/>
      <c r="K164" s="39"/>
      <c r="L164" s="40"/>
      <c r="M164" s="176"/>
      <c r="N164" s="177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123</v>
      </c>
      <c r="AU164" s="20" t="s">
        <v>78</v>
      </c>
    </row>
    <row r="165" s="2" customFormat="1" ht="33" customHeight="1">
      <c r="A165" s="39"/>
      <c r="B165" s="159"/>
      <c r="C165" s="160" t="s">
        <v>235</v>
      </c>
      <c r="D165" s="160" t="s">
        <v>117</v>
      </c>
      <c r="E165" s="161" t="s">
        <v>236</v>
      </c>
      <c r="F165" s="162" t="s">
        <v>237</v>
      </c>
      <c r="G165" s="163" t="s">
        <v>232</v>
      </c>
      <c r="H165" s="164">
        <v>31.152999999999999</v>
      </c>
      <c r="I165" s="165"/>
      <c r="J165" s="166">
        <f>ROUND(I165*H165,2)</f>
        <v>0</v>
      </c>
      <c r="K165" s="162" t="s">
        <v>121</v>
      </c>
      <c r="L165" s="40"/>
      <c r="M165" s="167" t="s">
        <v>3</v>
      </c>
      <c r="N165" s="168" t="s">
        <v>42</v>
      </c>
      <c r="O165" s="73"/>
      <c r="P165" s="169">
        <f>O165*H165</f>
        <v>0</v>
      </c>
      <c r="Q165" s="169">
        <v>0</v>
      </c>
      <c r="R165" s="169">
        <f>Q165*H165</f>
        <v>0</v>
      </c>
      <c r="S165" s="169">
        <v>0</v>
      </c>
      <c r="T165" s="17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1" t="s">
        <v>115</v>
      </c>
      <c r="AT165" s="171" t="s">
        <v>117</v>
      </c>
      <c r="AU165" s="171" t="s">
        <v>78</v>
      </c>
      <c r="AY165" s="20" t="s">
        <v>114</v>
      </c>
      <c r="BE165" s="172">
        <f>IF(N165="základní",J165,0)</f>
        <v>0</v>
      </c>
      <c r="BF165" s="172">
        <f>IF(N165="snížená",J165,0)</f>
        <v>0</v>
      </c>
      <c r="BG165" s="172">
        <f>IF(N165="zákl. přenesená",J165,0)</f>
        <v>0</v>
      </c>
      <c r="BH165" s="172">
        <f>IF(N165="sníž. přenesená",J165,0)</f>
        <v>0</v>
      </c>
      <c r="BI165" s="172">
        <f>IF(N165="nulová",J165,0)</f>
        <v>0</v>
      </c>
      <c r="BJ165" s="20" t="s">
        <v>76</v>
      </c>
      <c r="BK165" s="172">
        <f>ROUND(I165*H165,2)</f>
        <v>0</v>
      </c>
      <c r="BL165" s="20" t="s">
        <v>115</v>
      </c>
      <c r="BM165" s="171" t="s">
        <v>238</v>
      </c>
    </row>
    <row r="166" s="2" customFormat="1">
      <c r="A166" s="39"/>
      <c r="B166" s="40"/>
      <c r="C166" s="39"/>
      <c r="D166" s="173" t="s">
        <v>123</v>
      </c>
      <c r="E166" s="39"/>
      <c r="F166" s="174" t="s">
        <v>239</v>
      </c>
      <c r="G166" s="39"/>
      <c r="H166" s="39"/>
      <c r="I166" s="175"/>
      <c r="J166" s="39"/>
      <c r="K166" s="39"/>
      <c r="L166" s="40"/>
      <c r="M166" s="176"/>
      <c r="N166" s="177"/>
      <c r="O166" s="73"/>
      <c r="P166" s="73"/>
      <c r="Q166" s="73"/>
      <c r="R166" s="73"/>
      <c r="S166" s="73"/>
      <c r="T166" s="74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20" t="s">
        <v>123</v>
      </c>
      <c r="AU166" s="20" t="s">
        <v>78</v>
      </c>
    </row>
    <row r="167" s="2" customFormat="1" ht="44.25" customHeight="1">
      <c r="A167" s="39"/>
      <c r="B167" s="159"/>
      <c r="C167" s="160" t="s">
        <v>240</v>
      </c>
      <c r="D167" s="160" t="s">
        <v>117</v>
      </c>
      <c r="E167" s="161" t="s">
        <v>241</v>
      </c>
      <c r="F167" s="162" t="s">
        <v>242</v>
      </c>
      <c r="G167" s="163" t="s">
        <v>232</v>
      </c>
      <c r="H167" s="164">
        <v>436.142</v>
      </c>
      <c r="I167" s="165"/>
      <c r="J167" s="166">
        <f>ROUND(I167*H167,2)</f>
        <v>0</v>
      </c>
      <c r="K167" s="162" t="s">
        <v>121</v>
      </c>
      <c r="L167" s="40"/>
      <c r="M167" s="167" t="s">
        <v>3</v>
      </c>
      <c r="N167" s="168" t="s">
        <v>42</v>
      </c>
      <c r="O167" s="73"/>
      <c r="P167" s="169">
        <f>O167*H167</f>
        <v>0</v>
      </c>
      <c r="Q167" s="169">
        <v>0</v>
      </c>
      <c r="R167" s="169">
        <f>Q167*H167</f>
        <v>0</v>
      </c>
      <c r="S167" s="169">
        <v>0</v>
      </c>
      <c r="T167" s="17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1" t="s">
        <v>115</v>
      </c>
      <c r="AT167" s="171" t="s">
        <v>117</v>
      </c>
      <c r="AU167" s="171" t="s">
        <v>78</v>
      </c>
      <c r="AY167" s="20" t="s">
        <v>114</v>
      </c>
      <c r="BE167" s="172">
        <f>IF(N167="základní",J167,0)</f>
        <v>0</v>
      </c>
      <c r="BF167" s="172">
        <f>IF(N167="snížená",J167,0)</f>
        <v>0</v>
      </c>
      <c r="BG167" s="172">
        <f>IF(N167="zákl. přenesená",J167,0)</f>
        <v>0</v>
      </c>
      <c r="BH167" s="172">
        <f>IF(N167="sníž. přenesená",J167,0)</f>
        <v>0</v>
      </c>
      <c r="BI167" s="172">
        <f>IF(N167="nulová",J167,0)</f>
        <v>0</v>
      </c>
      <c r="BJ167" s="20" t="s">
        <v>76</v>
      </c>
      <c r="BK167" s="172">
        <f>ROUND(I167*H167,2)</f>
        <v>0</v>
      </c>
      <c r="BL167" s="20" t="s">
        <v>115</v>
      </c>
      <c r="BM167" s="171" t="s">
        <v>243</v>
      </c>
    </row>
    <row r="168" s="2" customFormat="1">
      <c r="A168" s="39"/>
      <c r="B168" s="40"/>
      <c r="C168" s="39"/>
      <c r="D168" s="173" t="s">
        <v>123</v>
      </c>
      <c r="E168" s="39"/>
      <c r="F168" s="174" t="s">
        <v>244</v>
      </c>
      <c r="G168" s="39"/>
      <c r="H168" s="39"/>
      <c r="I168" s="175"/>
      <c r="J168" s="39"/>
      <c r="K168" s="39"/>
      <c r="L168" s="40"/>
      <c r="M168" s="176"/>
      <c r="N168" s="177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123</v>
      </c>
      <c r="AU168" s="20" t="s">
        <v>78</v>
      </c>
    </row>
    <row r="169" s="14" customFormat="1">
      <c r="A169" s="14"/>
      <c r="B169" s="186"/>
      <c r="C169" s="14"/>
      <c r="D169" s="179" t="s">
        <v>125</v>
      </c>
      <c r="E169" s="14"/>
      <c r="F169" s="188" t="s">
        <v>245</v>
      </c>
      <c r="G169" s="14"/>
      <c r="H169" s="189">
        <v>436.142</v>
      </c>
      <c r="I169" s="190"/>
      <c r="J169" s="14"/>
      <c r="K169" s="14"/>
      <c r="L169" s="186"/>
      <c r="M169" s="191"/>
      <c r="N169" s="192"/>
      <c r="O169" s="192"/>
      <c r="P169" s="192"/>
      <c r="Q169" s="192"/>
      <c r="R169" s="192"/>
      <c r="S169" s="192"/>
      <c r="T169" s="19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87" t="s">
        <v>125</v>
      </c>
      <c r="AU169" s="187" t="s">
        <v>78</v>
      </c>
      <c r="AV169" s="14" t="s">
        <v>78</v>
      </c>
      <c r="AW169" s="14" t="s">
        <v>4</v>
      </c>
      <c r="AX169" s="14" t="s">
        <v>76</v>
      </c>
      <c r="AY169" s="187" t="s">
        <v>114</v>
      </c>
    </row>
    <row r="170" s="2" customFormat="1" ht="44.25" customHeight="1">
      <c r="A170" s="39"/>
      <c r="B170" s="159"/>
      <c r="C170" s="160" t="s">
        <v>246</v>
      </c>
      <c r="D170" s="160" t="s">
        <v>117</v>
      </c>
      <c r="E170" s="161" t="s">
        <v>247</v>
      </c>
      <c r="F170" s="162" t="s">
        <v>248</v>
      </c>
      <c r="G170" s="163" t="s">
        <v>232</v>
      </c>
      <c r="H170" s="164">
        <v>2.5920000000000001</v>
      </c>
      <c r="I170" s="165"/>
      <c r="J170" s="166">
        <f>ROUND(I170*H170,2)</f>
        <v>0</v>
      </c>
      <c r="K170" s="162" t="s">
        <v>121</v>
      </c>
      <c r="L170" s="40"/>
      <c r="M170" s="167" t="s">
        <v>3</v>
      </c>
      <c r="N170" s="168" t="s">
        <v>42</v>
      </c>
      <c r="O170" s="73"/>
      <c r="P170" s="169">
        <f>O170*H170</f>
        <v>0</v>
      </c>
      <c r="Q170" s="169">
        <v>0</v>
      </c>
      <c r="R170" s="169">
        <f>Q170*H170</f>
        <v>0</v>
      </c>
      <c r="S170" s="169">
        <v>0</v>
      </c>
      <c r="T170" s="17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71" t="s">
        <v>115</v>
      </c>
      <c r="AT170" s="171" t="s">
        <v>117</v>
      </c>
      <c r="AU170" s="171" t="s">
        <v>78</v>
      </c>
      <c r="AY170" s="20" t="s">
        <v>114</v>
      </c>
      <c r="BE170" s="172">
        <f>IF(N170="základní",J170,0)</f>
        <v>0</v>
      </c>
      <c r="BF170" s="172">
        <f>IF(N170="snížená",J170,0)</f>
        <v>0</v>
      </c>
      <c r="BG170" s="172">
        <f>IF(N170="zákl. přenesená",J170,0)</f>
        <v>0</v>
      </c>
      <c r="BH170" s="172">
        <f>IF(N170="sníž. přenesená",J170,0)</f>
        <v>0</v>
      </c>
      <c r="BI170" s="172">
        <f>IF(N170="nulová",J170,0)</f>
        <v>0</v>
      </c>
      <c r="BJ170" s="20" t="s">
        <v>76</v>
      </c>
      <c r="BK170" s="172">
        <f>ROUND(I170*H170,2)</f>
        <v>0</v>
      </c>
      <c r="BL170" s="20" t="s">
        <v>115</v>
      </c>
      <c r="BM170" s="171" t="s">
        <v>249</v>
      </c>
    </row>
    <row r="171" s="2" customFormat="1">
      <c r="A171" s="39"/>
      <c r="B171" s="40"/>
      <c r="C171" s="39"/>
      <c r="D171" s="173" t="s">
        <v>123</v>
      </c>
      <c r="E171" s="39"/>
      <c r="F171" s="174" t="s">
        <v>250</v>
      </c>
      <c r="G171" s="39"/>
      <c r="H171" s="39"/>
      <c r="I171" s="175"/>
      <c r="J171" s="39"/>
      <c r="K171" s="39"/>
      <c r="L171" s="40"/>
      <c r="M171" s="176"/>
      <c r="N171" s="177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123</v>
      </c>
      <c r="AU171" s="20" t="s">
        <v>78</v>
      </c>
    </row>
    <row r="172" s="14" customFormat="1">
      <c r="A172" s="14"/>
      <c r="B172" s="186"/>
      <c r="C172" s="14"/>
      <c r="D172" s="179" t="s">
        <v>125</v>
      </c>
      <c r="E172" s="187" t="s">
        <v>3</v>
      </c>
      <c r="F172" s="188" t="s">
        <v>251</v>
      </c>
      <c r="G172" s="14"/>
      <c r="H172" s="189">
        <v>2.5920000000000001</v>
      </c>
      <c r="I172" s="190"/>
      <c r="J172" s="14"/>
      <c r="K172" s="14"/>
      <c r="L172" s="186"/>
      <c r="M172" s="191"/>
      <c r="N172" s="192"/>
      <c r="O172" s="192"/>
      <c r="P172" s="192"/>
      <c r="Q172" s="192"/>
      <c r="R172" s="192"/>
      <c r="S172" s="192"/>
      <c r="T172" s="19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187" t="s">
        <v>125</v>
      </c>
      <c r="AU172" s="187" t="s">
        <v>78</v>
      </c>
      <c r="AV172" s="14" t="s">
        <v>78</v>
      </c>
      <c r="AW172" s="14" t="s">
        <v>33</v>
      </c>
      <c r="AX172" s="14" t="s">
        <v>76</v>
      </c>
      <c r="AY172" s="187" t="s">
        <v>114</v>
      </c>
    </row>
    <row r="173" s="2" customFormat="1" ht="44.25" customHeight="1">
      <c r="A173" s="39"/>
      <c r="B173" s="159"/>
      <c r="C173" s="160" t="s">
        <v>8</v>
      </c>
      <c r="D173" s="160" t="s">
        <v>117</v>
      </c>
      <c r="E173" s="161" t="s">
        <v>252</v>
      </c>
      <c r="F173" s="162" t="s">
        <v>253</v>
      </c>
      <c r="G173" s="163" t="s">
        <v>232</v>
      </c>
      <c r="H173" s="164">
        <v>28.561</v>
      </c>
      <c r="I173" s="165"/>
      <c r="J173" s="166">
        <f>ROUND(I173*H173,2)</f>
        <v>0</v>
      </c>
      <c r="K173" s="162" t="s">
        <v>121</v>
      </c>
      <c r="L173" s="40"/>
      <c r="M173" s="167" t="s">
        <v>3</v>
      </c>
      <c r="N173" s="168" t="s">
        <v>42</v>
      </c>
      <c r="O173" s="73"/>
      <c r="P173" s="169">
        <f>O173*H173</f>
        <v>0</v>
      </c>
      <c r="Q173" s="169">
        <v>0</v>
      </c>
      <c r="R173" s="169">
        <f>Q173*H173</f>
        <v>0</v>
      </c>
      <c r="S173" s="169">
        <v>0</v>
      </c>
      <c r="T173" s="17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171" t="s">
        <v>115</v>
      </c>
      <c r="AT173" s="171" t="s">
        <v>117</v>
      </c>
      <c r="AU173" s="171" t="s">
        <v>78</v>
      </c>
      <c r="AY173" s="20" t="s">
        <v>114</v>
      </c>
      <c r="BE173" s="172">
        <f>IF(N173="základní",J173,0)</f>
        <v>0</v>
      </c>
      <c r="BF173" s="172">
        <f>IF(N173="snížená",J173,0)</f>
        <v>0</v>
      </c>
      <c r="BG173" s="172">
        <f>IF(N173="zákl. přenesená",J173,0)</f>
        <v>0</v>
      </c>
      <c r="BH173" s="172">
        <f>IF(N173="sníž. přenesená",J173,0)</f>
        <v>0</v>
      </c>
      <c r="BI173" s="172">
        <f>IF(N173="nulová",J173,0)</f>
        <v>0</v>
      </c>
      <c r="BJ173" s="20" t="s">
        <v>76</v>
      </c>
      <c r="BK173" s="172">
        <f>ROUND(I173*H173,2)</f>
        <v>0</v>
      </c>
      <c r="BL173" s="20" t="s">
        <v>115</v>
      </c>
      <c r="BM173" s="171" t="s">
        <v>254</v>
      </c>
    </row>
    <row r="174" s="2" customFormat="1">
      <c r="A174" s="39"/>
      <c r="B174" s="40"/>
      <c r="C174" s="39"/>
      <c r="D174" s="173" t="s">
        <v>123</v>
      </c>
      <c r="E174" s="39"/>
      <c r="F174" s="174" t="s">
        <v>255</v>
      </c>
      <c r="G174" s="39"/>
      <c r="H174" s="39"/>
      <c r="I174" s="175"/>
      <c r="J174" s="39"/>
      <c r="K174" s="39"/>
      <c r="L174" s="40"/>
      <c r="M174" s="176"/>
      <c r="N174" s="177"/>
      <c r="O174" s="73"/>
      <c r="P174" s="73"/>
      <c r="Q174" s="73"/>
      <c r="R174" s="73"/>
      <c r="S174" s="73"/>
      <c r="T174" s="74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20" t="s">
        <v>123</v>
      </c>
      <c r="AU174" s="20" t="s">
        <v>78</v>
      </c>
    </row>
    <row r="175" s="13" customFormat="1">
      <c r="A175" s="13"/>
      <c r="B175" s="178"/>
      <c r="C175" s="13"/>
      <c r="D175" s="179" t="s">
        <v>125</v>
      </c>
      <c r="E175" s="180" t="s">
        <v>3</v>
      </c>
      <c r="F175" s="181" t="s">
        <v>256</v>
      </c>
      <c r="G175" s="13"/>
      <c r="H175" s="180" t="s">
        <v>3</v>
      </c>
      <c r="I175" s="182"/>
      <c r="J175" s="13"/>
      <c r="K175" s="13"/>
      <c r="L175" s="178"/>
      <c r="M175" s="183"/>
      <c r="N175" s="184"/>
      <c r="O175" s="184"/>
      <c r="P175" s="184"/>
      <c r="Q175" s="184"/>
      <c r="R175" s="184"/>
      <c r="S175" s="184"/>
      <c r="T175" s="18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0" t="s">
        <v>125</v>
      </c>
      <c r="AU175" s="180" t="s">
        <v>78</v>
      </c>
      <c r="AV175" s="13" t="s">
        <v>76</v>
      </c>
      <c r="AW175" s="13" t="s">
        <v>33</v>
      </c>
      <c r="AX175" s="13" t="s">
        <v>71</v>
      </c>
      <c r="AY175" s="180" t="s">
        <v>114</v>
      </c>
    </row>
    <row r="176" s="14" customFormat="1">
      <c r="A176" s="14"/>
      <c r="B176" s="186"/>
      <c r="C176" s="14"/>
      <c r="D176" s="179" t="s">
        <v>125</v>
      </c>
      <c r="E176" s="187" t="s">
        <v>3</v>
      </c>
      <c r="F176" s="188" t="s">
        <v>257</v>
      </c>
      <c r="G176" s="14"/>
      <c r="H176" s="189">
        <v>20.686</v>
      </c>
      <c r="I176" s="190"/>
      <c r="J176" s="14"/>
      <c r="K176" s="14"/>
      <c r="L176" s="186"/>
      <c r="M176" s="191"/>
      <c r="N176" s="192"/>
      <c r="O176" s="192"/>
      <c r="P176" s="192"/>
      <c r="Q176" s="192"/>
      <c r="R176" s="192"/>
      <c r="S176" s="192"/>
      <c r="T176" s="19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87" t="s">
        <v>125</v>
      </c>
      <c r="AU176" s="187" t="s">
        <v>78</v>
      </c>
      <c r="AV176" s="14" t="s">
        <v>78</v>
      </c>
      <c r="AW176" s="14" t="s">
        <v>33</v>
      </c>
      <c r="AX176" s="14" t="s">
        <v>71</v>
      </c>
      <c r="AY176" s="187" t="s">
        <v>114</v>
      </c>
    </row>
    <row r="177" s="13" customFormat="1">
      <c r="A177" s="13"/>
      <c r="B177" s="178"/>
      <c r="C177" s="13"/>
      <c r="D177" s="179" t="s">
        <v>125</v>
      </c>
      <c r="E177" s="180" t="s">
        <v>3</v>
      </c>
      <c r="F177" s="181" t="s">
        <v>258</v>
      </c>
      <c r="G177" s="13"/>
      <c r="H177" s="180" t="s">
        <v>3</v>
      </c>
      <c r="I177" s="182"/>
      <c r="J177" s="13"/>
      <c r="K177" s="13"/>
      <c r="L177" s="178"/>
      <c r="M177" s="183"/>
      <c r="N177" s="184"/>
      <c r="O177" s="184"/>
      <c r="P177" s="184"/>
      <c r="Q177" s="184"/>
      <c r="R177" s="184"/>
      <c r="S177" s="184"/>
      <c r="T177" s="18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0" t="s">
        <v>125</v>
      </c>
      <c r="AU177" s="180" t="s">
        <v>78</v>
      </c>
      <c r="AV177" s="13" t="s">
        <v>76</v>
      </c>
      <c r="AW177" s="13" t="s">
        <v>33</v>
      </c>
      <c r="AX177" s="13" t="s">
        <v>71</v>
      </c>
      <c r="AY177" s="180" t="s">
        <v>114</v>
      </c>
    </row>
    <row r="178" s="14" customFormat="1">
      <c r="A178" s="14"/>
      <c r="B178" s="186"/>
      <c r="C178" s="14"/>
      <c r="D178" s="179" t="s">
        <v>125</v>
      </c>
      <c r="E178" s="187" t="s">
        <v>3</v>
      </c>
      <c r="F178" s="188" t="s">
        <v>259</v>
      </c>
      <c r="G178" s="14"/>
      <c r="H178" s="189">
        <v>7.875</v>
      </c>
      <c r="I178" s="190"/>
      <c r="J178" s="14"/>
      <c r="K178" s="14"/>
      <c r="L178" s="186"/>
      <c r="M178" s="191"/>
      <c r="N178" s="192"/>
      <c r="O178" s="192"/>
      <c r="P178" s="192"/>
      <c r="Q178" s="192"/>
      <c r="R178" s="192"/>
      <c r="S178" s="192"/>
      <c r="T178" s="19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187" t="s">
        <v>125</v>
      </c>
      <c r="AU178" s="187" t="s">
        <v>78</v>
      </c>
      <c r="AV178" s="14" t="s">
        <v>78</v>
      </c>
      <c r="AW178" s="14" t="s">
        <v>33</v>
      </c>
      <c r="AX178" s="14" t="s">
        <v>71</v>
      </c>
      <c r="AY178" s="187" t="s">
        <v>114</v>
      </c>
    </row>
    <row r="179" s="15" customFormat="1">
      <c r="A179" s="15"/>
      <c r="B179" s="194"/>
      <c r="C179" s="15"/>
      <c r="D179" s="179" t="s">
        <v>125</v>
      </c>
      <c r="E179" s="195" t="s">
        <v>3</v>
      </c>
      <c r="F179" s="196" t="s">
        <v>179</v>
      </c>
      <c r="G179" s="15"/>
      <c r="H179" s="197">
        <v>28.561</v>
      </c>
      <c r="I179" s="198"/>
      <c r="J179" s="15"/>
      <c r="K179" s="15"/>
      <c r="L179" s="194"/>
      <c r="M179" s="199"/>
      <c r="N179" s="200"/>
      <c r="O179" s="200"/>
      <c r="P179" s="200"/>
      <c r="Q179" s="200"/>
      <c r="R179" s="200"/>
      <c r="S179" s="200"/>
      <c r="T179" s="20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195" t="s">
        <v>125</v>
      </c>
      <c r="AU179" s="195" t="s">
        <v>78</v>
      </c>
      <c r="AV179" s="15" t="s">
        <v>115</v>
      </c>
      <c r="AW179" s="15" t="s">
        <v>33</v>
      </c>
      <c r="AX179" s="15" t="s">
        <v>76</v>
      </c>
      <c r="AY179" s="195" t="s">
        <v>114</v>
      </c>
    </row>
    <row r="180" s="12" customFormat="1" ht="22.8" customHeight="1">
      <c r="A180" s="12"/>
      <c r="B180" s="146"/>
      <c r="C180" s="12"/>
      <c r="D180" s="147" t="s">
        <v>70</v>
      </c>
      <c r="E180" s="157" t="s">
        <v>260</v>
      </c>
      <c r="F180" s="157" t="s">
        <v>261</v>
      </c>
      <c r="G180" s="12"/>
      <c r="H180" s="12"/>
      <c r="I180" s="149"/>
      <c r="J180" s="158">
        <f>BK180</f>
        <v>0</v>
      </c>
      <c r="K180" s="12"/>
      <c r="L180" s="146"/>
      <c r="M180" s="151"/>
      <c r="N180" s="152"/>
      <c r="O180" s="152"/>
      <c r="P180" s="153">
        <f>SUM(P181:P182)</f>
        <v>0</v>
      </c>
      <c r="Q180" s="152"/>
      <c r="R180" s="153">
        <f>SUM(R181:R182)</f>
        <v>0</v>
      </c>
      <c r="S180" s="152"/>
      <c r="T180" s="154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47" t="s">
        <v>76</v>
      </c>
      <c r="AT180" s="155" t="s">
        <v>70</v>
      </c>
      <c r="AU180" s="155" t="s">
        <v>76</v>
      </c>
      <c r="AY180" s="147" t="s">
        <v>114</v>
      </c>
      <c r="BK180" s="156">
        <f>SUM(BK181:BK182)</f>
        <v>0</v>
      </c>
    </row>
    <row r="181" s="2" customFormat="1" ht="55.5" customHeight="1">
      <c r="A181" s="39"/>
      <c r="B181" s="159"/>
      <c r="C181" s="160" t="s">
        <v>262</v>
      </c>
      <c r="D181" s="160" t="s">
        <v>117</v>
      </c>
      <c r="E181" s="161" t="s">
        <v>263</v>
      </c>
      <c r="F181" s="162" t="s">
        <v>264</v>
      </c>
      <c r="G181" s="163" t="s">
        <v>232</v>
      </c>
      <c r="H181" s="164">
        <v>13.718</v>
      </c>
      <c r="I181" s="165"/>
      <c r="J181" s="166">
        <f>ROUND(I181*H181,2)</f>
        <v>0</v>
      </c>
      <c r="K181" s="162" t="s">
        <v>121</v>
      </c>
      <c r="L181" s="40"/>
      <c r="M181" s="167" t="s">
        <v>3</v>
      </c>
      <c r="N181" s="168" t="s">
        <v>42</v>
      </c>
      <c r="O181" s="73"/>
      <c r="P181" s="169">
        <f>O181*H181</f>
        <v>0</v>
      </c>
      <c r="Q181" s="169">
        <v>0</v>
      </c>
      <c r="R181" s="169">
        <f>Q181*H181</f>
        <v>0</v>
      </c>
      <c r="S181" s="169">
        <v>0</v>
      </c>
      <c r="T181" s="17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1" t="s">
        <v>115</v>
      </c>
      <c r="AT181" s="171" t="s">
        <v>117</v>
      </c>
      <c r="AU181" s="171" t="s">
        <v>78</v>
      </c>
      <c r="AY181" s="20" t="s">
        <v>114</v>
      </c>
      <c r="BE181" s="172">
        <f>IF(N181="základní",J181,0)</f>
        <v>0</v>
      </c>
      <c r="BF181" s="172">
        <f>IF(N181="snížená",J181,0)</f>
        <v>0</v>
      </c>
      <c r="BG181" s="172">
        <f>IF(N181="zákl. přenesená",J181,0)</f>
        <v>0</v>
      </c>
      <c r="BH181" s="172">
        <f>IF(N181="sníž. přenesená",J181,0)</f>
        <v>0</v>
      </c>
      <c r="BI181" s="172">
        <f>IF(N181="nulová",J181,0)</f>
        <v>0</v>
      </c>
      <c r="BJ181" s="20" t="s">
        <v>76</v>
      </c>
      <c r="BK181" s="172">
        <f>ROUND(I181*H181,2)</f>
        <v>0</v>
      </c>
      <c r="BL181" s="20" t="s">
        <v>115</v>
      </c>
      <c r="BM181" s="171" t="s">
        <v>265</v>
      </c>
    </row>
    <row r="182" s="2" customFormat="1">
      <c r="A182" s="39"/>
      <c r="B182" s="40"/>
      <c r="C182" s="39"/>
      <c r="D182" s="173" t="s">
        <v>123</v>
      </c>
      <c r="E182" s="39"/>
      <c r="F182" s="174" t="s">
        <v>266</v>
      </c>
      <c r="G182" s="39"/>
      <c r="H182" s="39"/>
      <c r="I182" s="175"/>
      <c r="J182" s="39"/>
      <c r="K182" s="39"/>
      <c r="L182" s="40"/>
      <c r="M182" s="176"/>
      <c r="N182" s="177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123</v>
      </c>
      <c r="AU182" s="20" t="s">
        <v>78</v>
      </c>
    </row>
    <row r="183" s="12" customFormat="1" ht="25.92" customHeight="1">
      <c r="A183" s="12"/>
      <c r="B183" s="146"/>
      <c r="C183" s="12"/>
      <c r="D183" s="147" t="s">
        <v>70</v>
      </c>
      <c r="E183" s="148" t="s">
        <v>267</v>
      </c>
      <c r="F183" s="148" t="s">
        <v>268</v>
      </c>
      <c r="G183" s="12"/>
      <c r="H183" s="12"/>
      <c r="I183" s="149"/>
      <c r="J183" s="150">
        <f>BK183</f>
        <v>0</v>
      </c>
      <c r="K183" s="12"/>
      <c r="L183" s="146"/>
      <c r="M183" s="151"/>
      <c r="N183" s="152"/>
      <c r="O183" s="152"/>
      <c r="P183" s="153">
        <f>P184+P279+P314+P317+P332+P339+P346</f>
        <v>0</v>
      </c>
      <c r="Q183" s="152"/>
      <c r="R183" s="153">
        <f>R184+R279+R314+R317+R332+R339+R346</f>
        <v>13.453364900000002</v>
      </c>
      <c r="S183" s="152"/>
      <c r="T183" s="154">
        <f>T184+T279+T314+T317+T332+T339+T346</f>
        <v>2.1038999999999999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47" t="s">
        <v>78</v>
      </c>
      <c r="AT183" s="155" t="s">
        <v>70</v>
      </c>
      <c r="AU183" s="155" t="s">
        <v>71</v>
      </c>
      <c r="AY183" s="147" t="s">
        <v>114</v>
      </c>
      <c r="BK183" s="156">
        <f>BK184+BK279+BK314+BK317+BK332+BK339+BK346</f>
        <v>0</v>
      </c>
    </row>
    <row r="184" s="12" customFormat="1" ht="22.8" customHeight="1">
      <c r="A184" s="12"/>
      <c r="B184" s="146"/>
      <c r="C184" s="12"/>
      <c r="D184" s="147" t="s">
        <v>70</v>
      </c>
      <c r="E184" s="157" t="s">
        <v>269</v>
      </c>
      <c r="F184" s="157" t="s">
        <v>270</v>
      </c>
      <c r="G184" s="12"/>
      <c r="H184" s="12"/>
      <c r="I184" s="149"/>
      <c r="J184" s="158">
        <f>BK184</f>
        <v>0</v>
      </c>
      <c r="K184" s="12"/>
      <c r="L184" s="146"/>
      <c r="M184" s="151"/>
      <c r="N184" s="152"/>
      <c r="O184" s="152"/>
      <c r="P184" s="153">
        <f>SUM(P185:P278)</f>
        <v>0</v>
      </c>
      <c r="Q184" s="152"/>
      <c r="R184" s="153">
        <f>SUM(R185:R278)</f>
        <v>6.4948614000000022</v>
      </c>
      <c r="S184" s="152"/>
      <c r="T184" s="154">
        <f>SUM(T185:T278)</f>
        <v>2.1038999999999999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47" t="s">
        <v>78</v>
      </c>
      <c r="AT184" s="155" t="s">
        <v>70</v>
      </c>
      <c r="AU184" s="155" t="s">
        <v>76</v>
      </c>
      <c r="AY184" s="147" t="s">
        <v>114</v>
      </c>
      <c r="BK184" s="156">
        <f>SUM(BK185:BK278)</f>
        <v>0</v>
      </c>
    </row>
    <row r="185" s="2" customFormat="1" ht="16.5" customHeight="1">
      <c r="A185" s="39"/>
      <c r="B185" s="159"/>
      <c r="C185" s="160" t="s">
        <v>271</v>
      </c>
      <c r="D185" s="160" t="s">
        <v>117</v>
      </c>
      <c r="E185" s="161" t="s">
        <v>272</v>
      </c>
      <c r="F185" s="162" t="s">
        <v>273</v>
      </c>
      <c r="G185" s="163" t="s">
        <v>274</v>
      </c>
      <c r="H185" s="164">
        <v>18</v>
      </c>
      <c r="I185" s="165"/>
      <c r="J185" s="166">
        <f>ROUND(I185*H185,2)</f>
        <v>0</v>
      </c>
      <c r="K185" s="162" t="s">
        <v>3</v>
      </c>
      <c r="L185" s="40"/>
      <c r="M185" s="167" t="s">
        <v>3</v>
      </c>
      <c r="N185" s="168" t="s">
        <v>42</v>
      </c>
      <c r="O185" s="73"/>
      <c r="P185" s="169">
        <f>O185*H185</f>
        <v>0</v>
      </c>
      <c r="Q185" s="169">
        <v>0</v>
      </c>
      <c r="R185" s="169">
        <f>Q185*H185</f>
        <v>0</v>
      </c>
      <c r="S185" s="169">
        <v>0</v>
      </c>
      <c r="T185" s="17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171" t="s">
        <v>166</v>
      </c>
      <c r="AT185" s="171" t="s">
        <v>117</v>
      </c>
      <c r="AU185" s="171" t="s">
        <v>78</v>
      </c>
      <c r="AY185" s="20" t="s">
        <v>114</v>
      </c>
      <c r="BE185" s="172">
        <f>IF(N185="základní",J185,0)</f>
        <v>0</v>
      </c>
      <c r="BF185" s="172">
        <f>IF(N185="snížená",J185,0)</f>
        <v>0</v>
      </c>
      <c r="BG185" s="172">
        <f>IF(N185="zákl. přenesená",J185,0)</f>
        <v>0</v>
      </c>
      <c r="BH185" s="172">
        <f>IF(N185="sníž. přenesená",J185,0)</f>
        <v>0</v>
      </c>
      <c r="BI185" s="172">
        <f>IF(N185="nulová",J185,0)</f>
        <v>0</v>
      </c>
      <c r="BJ185" s="20" t="s">
        <v>76</v>
      </c>
      <c r="BK185" s="172">
        <f>ROUND(I185*H185,2)</f>
        <v>0</v>
      </c>
      <c r="BL185" s="20" t="s">
        <v>166</v>
      </c>
      <c r="BM185" s="171" t="s">
        <v>275</v>
      </c>
    </row>
    <row r="186" s="2" customFormat="1" ht="37.8" customHeight="1">
      <c r="A186" s="39"/>
      <c r="B186" s="159"/>
      <c r="C186" s="160" t="s">
        <v>276</v>
      </c>
      <c r="D186" s="160" t="s">
        <v>117</v>
      </c>
      <c r="E186" s="161" t="s">
        <v>277</v>
      </c>
      <c r="F186" s="162" t="s">
        <v>278</v>
      </c>
      <c r="G186" s="163" t="s">
        <v>120</v>
      </c>
      <c r="H186" s="164">
        <v>525</v>
      </c>
      <c r="I186" s="165"/>
      <c r="J186" s="166">
        <f>ROUND(I186*H186,2)</f>
        <v>0</v>
      </c>
      <c r="K186" s="162" t="s">
        <v>121</v>
      </c>
      <c r="L186" s="40"/>
      <c r="M186" s="167" t="s">
        <v>3</v>
      </c>
      <c r="N186" s="168" t="s">
        <v>42</v>
      </c>
      <c r="O186" s="73"/>
      <c r="P186" s="169">
        <f>O186*H186</f>
        <v>0</v>
      </c>
      <c r="Q186" s="169">
        <v>0</v>
      </c>
      <c r="R186" s="169">
        <f>Q186*H186</f>
        <v>0</v>
      </c>
      <c r="S186" s="169">
        <v>0.002</v>
      </c>
      <c r="T186" s="170">
        <f>S186*H186</f>
        <v>1.05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171" t="s">
        <v>166</v>
      </c>
      <c r="AT186" s="171" t="s">
        <v>117</v>
      </c>
      <c r="AU186" s="171" t="s">
        <v>78</v>
      </c>
      <c r="AY186" s="20" t="s">
        <v>114</v>
      </c>
      <c r="BE186" s="172">
        <f>IF(N186="základní",J186,0)</f>
        <v>0</v>
      </c>
      <c r="BF186" s="172">
        <f>IF(N186="snížená",J186,0)</f>
        <v>0</v>
      </c>
      <c r="BG186" s="172">
        <f>IF(N186="zákl. přenesená",J186,0)</f>
        <v>0</v>
      </c>
      <c r="BH186" s="172">
        <f>IF(N186="sníž. přenesená",J186,0)</f>
        <v>0</v>
      </c>
      <c r="BI186" s="172">
        <f>IF(N186="nulová",J186,0)</f>
        <v>0</v>
      </c>
      <c r="BJ186" s="20" t="s">
        <v>76</v>
      </c>
      <c r="BK186" s="172">
        <f>ROUND(I186*H186,2)</f>
        <v>0</v>
      </c>
      <c r="BL186" s="20" t="s">
        <v>166</v>
      </c>
      <c r="BM186" s="171" t="s">
        <v>279</v>
      </c>
    </row>
    <row r="187" s="2" customFormat="1">
      <c r="A187" s="39"/>
      <c r="B187" s="40"/>
      <c r="C187" s="39"/>
      <c r="D187" s="173" t="s">
        <v>123</v>
      </c>
      <c r="E187" s="39"/>
      <c r="F187" s="174" t="s">
        <v>280</v>
      </c>
      <c r="G187" s="39"/>
      <c r="H187" s="39"/>
      <c r="I187" s="175"/>
      <c r="J187" s="39"/>
      <c r="K187" s="39"/>
      <c r="L187" s="40"/>
      <c r="M187" s="176"/>
      <c r="N187" s="177"/>
      <c r="O187" s="73"/>
      <c r="P187" s="73"/>
      <c r="Q187" s="73"/>
      <c r="R187" s="73"/>
      <c r="S187" s="73"/>
      <c r="T187" s="74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20" t="s">
        <v>123</v>
      </c>
      <c r="AU187" s="20" t="s">
        <v>78</v>
      </c>
    </row>
    <row r="188" s="13" customFormat="1">
      <c r="A188" s="13"/>
      <c r="B188" s="178"/>
      <c r="C188" s="13"/>
      <c r="D188" s="179" t="s">
        <v>125</v>
      </c>
      <c r="E188" s="180" t="s">
        <v>3</v>
      </c>
      <c r="F188" s="181" t="s">
        <v>281</v>
      </c>
      <c r="G188" s="13"/>
      <c r="H188" s="180" t="s">
        <v>3</v>
      </c>
      <c r="I188" s="182"/>
      <c r="J188" s="13"/>
      <c r="K188" s="13"/>
      <c r="L188" s="178"/>
      <c r="M188" s="183"/>
      <c r="N188" s="184"/>
      <c r="O188" s="184"/>
      <c r="P188" s="184"/>
      <c r="Q188" s="184"/>
      <c r="R188" s="184"/>
      <c r="S188" s="184"/>
      <c r="T188" s="18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0" t="s">
        <v>125</v>
      </c>
      <c r="AU188" s="180" t="s">
        <v>78</v>
      </c>
      <c r="AV188" s="13" t="s">
        <v>76</v>
      </c>
      <c r="AW188" s="13" t="s">
        <v>33</v>
      </c>
      <c r="AX188" s="13" t="s">
        <v>71</v>
      </c>
      <c r="AY188" s="180" t="s">
        <v>114</v>
      </c>
    </row>
    <row r="189" s="14" customFormat="1">
      <c r="A189" s="14"/>
      <c r="B189" s="186"/>
      <c r="C189" s="14"/>
      <c r="D189" s="179" t="s">
        <v>125</v>
      </c>
      <c r="E189" s="187" t="s">
        <v>3</v>
      </c>
      <c r="F189" s="188" t="s">
        <v>127</v>
      </c>
      <c r="G189" s="14"/>
      <c r="H189" s="189">
        <v>525</v>
      </c>
      <c r="I189" s="190"/>
      <c r="J189" s="14"/>
      <c r="K189" s="14"/>
      <c r="L189" s="186"/>
      <c r="M189" s="191"/>
      <c r="N189" s="192"/>
      <c r="O189" s="192"/>
      <c r="P189" s="192"/>
      <c r="Q189" s="192"/>
      <c r="R189" s="192"/>
      <c r="S189" s="192"/>
      <c r="T189" s="19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87" t="s">
        <v>125</v>
      </c>
      <c r="AU189" s="187" t="s">
        <v>78</v>
      </c>
      <c r="AV189" s="14" t="s">
        <v>78</v>
      </c>
      <c r="AW189" s="14" t="s">
        <v>33</v>
      </c>
      <c r="AX189" s="14" t="s">
        <v>76</v>
      </c>
      <c r="AY189" s="187" t="s">
        <v>114</v>
      </c>
    </row>
    <row r="190" s="2" customFormat="1" ht="37.8" customHeight="1">
      <c r="A190" s="39"/>
      <c r="B190" s="159"/>
      <c r="C190" s="160" t="s">
        <v>282</v>
      </c>
      <c r="D190" s="160" t="s">
        <v>117</v>
      </c>
      <c r="E190" s="161" t="s">
        <v>283</v>
      </c>
      <c r="F190" s="162" t="s">
        <v>284</v>
      </c>
      <c r="G190" s="163" t="s">
        <v>120</v>
      </c>
      <c r="H190" s="164">
        <v>525</v>
      </c>
      <c r="I190" s="165"/>
      <c r="J190" s="166">
        <f>ROUND(I190*H190,2)</f>
        <v>0</v>
      </c>
      <c r="K190" s="162" t="s">
        <v>121</v>
      </c>
      <c r="L190" s="40"/>
      <c r="M190" s="167" t="s">
        <v>3</v>
      </c>
      <c r="N190" s="168" t="s">
        <v>42</v>
      </c>
      <c r="O190" s="73"/>
      <c r="P190" s="169">
        <f>O190*H190</f>
        <v>0</v>
      </c>
      <c r="Q190" s="169">
        <v>0</v>
      </c>
      <c r="R190" s="169">
        <f>Q190*H190</f>
        <v>0</v>
      </c>
      <c r="S190" s="169">
        <v>0.002</v>
      </c>
      <c r="T190" s="170">
        <f>S190*H190</f>
        <v>1.05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171" t="s">
        <v>166</v>
      </c>
      <c r="AT190" s="171" t="s">
        <v>117</v>
      </c>
      <c r="AU190" s="171" t="s">
        <v>78</v>
      </c>
      <c r="AY190" s="20" t="s">
        <v>114</v>
      </c>
      <c r="BE190" s="172">
        <f>IF(N190="základní",J190,0)</f>
        <v>0</v>
      </c>
      <c r="BF190" s="172">
        <f>IF(N190="snížená",J190,0)</f>
        <v>0</v>
      </c>
      <c r="BG190" s="172">
        <f>IF(N190="zákl. přenesená",J190,0)</f>
        <v>0</v>
      </c>
      <c r="BH190" s="172">
        <f>IF(N190="sníž. přenesená",J190,0)</f>
        <v>0</v>
      </c>
      <c r="BI190" s="172">
        <f>IF(N190="nulová",J190,0)</f>
        <v>0</v>
      </c>
      <c r="BJ190" s="20" t="s">
        <v>76</v>
      </c>
      <c r="BK190" s="172">
        <f>ROUND(I190*H190,2)</f>
        <v>0</v>
      </c>
      <c r="BL190" s="20" t="s">
        <v>166</v>
      </c>
      <c r="BM190" s="171" t="s">
        <v>285</v>
      </c>
    </row>
    <row r="191" s="2" customFormat="1">
      <c r="A191" s="39"/>
      <c r="B191" s="40"/>
      <c r="C191" s="39"/>
      <c r="D191" s="173" t="s">
        <v>123</v>
      </c>
      <c r="E191" s="39"/>
      <c r="F191" s="174" t="s">
        <v>286</v>
      </c>
      <c r="G191" s="39"/>
      <c r="H191" s="39"/>
      <c r="I191" s="175"/>
      <c r="J191" s="39"/>
      <c r="K191" s="39"/>
      <c r="L191" s="40"/>
      <c r="M191" s="176"/>
      <c r="N191" s="177"/>
      <c r="O191" s="73"/>
      <c r="P191" s="73"/>
      <c r="Q191" s="73"/>
      <c r="R191" s="73"/>
      <c r="S191" s="73"/>
      <c r="T191" s="74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20" t="s">
        <v>123</v>
      </c>
      <c r="AU191" s="20" t="s">
        <v>78</v>
      </c>
    </row>
    <row r="192" s="13" customFormat="1">
      <c r="A192" s="13"/>
      <c r="B192" s="178"/>
      <c r="C192" s="13"/>
      <c r="D192" s="179" t="s">
        <v>125</v>
      </c>
      <c r="E192" s="180" t="s">
        <v>3</v>
      </c>
      <c r="F192" s="181" t="s">
        <v>191</v>
      </c>
      <c r="G192" s="13"/>
      <c r="H192" s="180" t="s">
        <v>3</v>
      </c>
      <c r="I192" s="182"/>
      <c r="J192" s="13"/>
      <c r="K192" s="13"/>
      <c r="L192" s="178"/>
      <c r="M192" s="183"/>
      <c r="N192" s="184"/>
      <c r="O192" s="184"/>
      <c r="P192" s="184"/>
      <c r="Q192" s="184"/>
      <c r="R192" s="184"/>
      <c r="S192" s="184"/>
      <c r="T192" s="18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0" t="s">
        <v>125</v>
      </c>
      <c r="AU192" s="180" t="s">
        <v>78</v>
      </c>
      <c r="AV192" s="13" t="s">
        <v>76</v>
      </c>
      <c r="AW192" s="13" t="s">
        <v>33</v>
      </c>
      <c r="AX192" s="13" t="s">
        <v>71</v>
      </c>
      <c r="AY192" s="180" t="s">
        <v>114</v>
      </c>
    </row>
    <row r="193" s="14" customFormat="1">
      <c r="A193" s="14"/>
      <c r="B193" s="186"/>
      <c r="C193" s="14"/>
      <c r="D193" s="179" t="s">
        <v>125</v>
      </c>
      <c r="E193" s="187" t="s">
        <v>3</v>
      </c>
      <c r="F193" s="188" t="s">
        <v>127</v>
      </c>
      <c r="G193" s="14"/>
      <c r="H193" s="189">
        <v>525</v>
      </c>
      <c r="I193" s="190"/>
      <c r="J193" s="14"/>
      <c r="K193" s="14"/>
      <c r="L193" s="186"/>
      <c r="M193" s="191"/>
      <c r="N193" s="192"/>
      <c r="O193" s="192"/>
      <c r="P193" s="192"/>
      <c r="Q193" s="192"/>
      <c r="R193" s="192"/>
      <c r="S193" s="192"/>
      <c r="T193" s="19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187" t="s">
        <v>125</v>
      </c>
      <c r="AU193" s="187" t="s">
        <v>78</v>
      </c>
      <c r="AV193" s="14" t="s">
        <v>78</v>
      </c>
      <c r="AW193" s="14" t="s">
        <v>33</v>
      </c>
      <c r="AX193" s="14" t="s">
        <v>76</v>
      </c>
      <c r="AY193" s="187" t="s">
        <v>114</v>
      </c>
    </row>
    <row r="194" s="2" customFormat="1" ht="33" customHeight="1">
      <c r="A194" s="39"/>
      <c r="B194" s="159"/>
      <c r="C194" s="160" t="s">
        <v>287</v>
      </c>
      <c r="D194" s="160" t="s">
        <v>117</v>
      </c>
      <c r="E194" s="161" t="s">
        <v>288</v>
      </c>
      <c r="F194" s="162" t="s">
        <v>289</v>
      </c>
      <c r="G194" s="163" t="s">
        <v>142</v>
      </c>
      <c r="H194" s="164">
        <v>13</v>
      </c>
      <c r="I194" s="165"/>
      <c r="J194" s="166">
        <f>ROUND(I194*H194,2)</f>
        <v>0</v>
      </c>
      <c r="K194" s="162" t="s">
        <v>121</v>
      </c>
      <c r="L194" s="40"/>
      <c r="M194" s="167" t="s">
        <v>3</v>
      </c>
      <c r="N194" s="168" t="s">
        <v>42</v>
      </c>
      <c r="O194" s="73"/>
      <c r="P194" s="169">
        <f>O194*H194</f>
        <v>0</v>
      </c>
      <c r="Q194" s="169">
        <v>0</v>
      </c>
      <c r="R194" s="169">
        <f>Q194*H194</f>
        <v>0</v>
      </c>
      <c r="S194" s="169">
        <v>0.00029999999999999997</v>
      </c>
      <c r="T194" s="170">
        <f>S194*H194</f>
        <v>0.0038999999999999998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171" t="s">
        <v>166</v>
      </c>
      <c r="AT194" s="171" t="s">
        <v>117</v>
      </c>
      <c r="AU194" s="171" t="s">
        <v>78</v>
      </c>
      <c r="AY194" s="20" t="s">
        <v>114</v>
      </c>
      <c r="BE194" s="172">
        <f>IF(N194="základní",J194,0)</f>
        <v>0</v>
      </c>
      <c r="BF194" s="172">
        <f>IF(N194="snížená",J194,0)</f>
        <v>0</v>
      </c>
      <c r="BG194" s="172">
        <f>IF(N194="zákl. přenesená",J194,0)</f>
        <v>0</v>
      </c>
      <c r="BH194" s="172">
        <f>IF(N194="sníž. přenesená",J194,0)</f>
        <v>0</v>
      </c>
      <c r="BI194" s="172">
        <f>IF(N194="nulová",J194,0)</f>
        <v>0</v>
      </c>
      <c r="BJ194" s="20" t="s">
        <v>76</v>
      </c>
      <c r="BK194" s="172">
        <f>ROUND(I194*H194,2)</f>
        <v>0</v>
      </c>
      <c r="BL194" s="20" t="s">
        <v>166</v>
      </c>
      <c r="BM194" s="171" t="s">
        <v>290</v>
      </c>
    </row>
    <row r="195" s="2" customFormat="1">
      <c r="A195" s="39"/>
      <c r="B195" s="40"/>
      <c r="C195" s="39"/>
      <c r="D195" s="173" t="s">
        <v>123</v>
      </c>
      <c r="E195" s="39"/>
      <c r="F195" s="174" t="s">
        <v>291</v>
      </c>
      <c r="G195" s="39"/>
      <c r="H195" s="39"/>
      <c r="I195" s="175"/>
      <c r="J195" s="39"/>
      <c r="K195" s="39"/>
      <c r="L195" s="40"/>
      <c r="M195" s="176"/>
      <c r="N195" s="177"/>
      <c r="O195" s="73"/>
      <c r="P195" s="73"/>
      <c r="Q195" s="73"/>
      <c r="R195" s="73"/>
      <c r="S195" s="73"/>
      <c r="T195" s="74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20" t="s">
        <v>123</v>
      </c>
      <c r="AU195" s="20" t="s">
        <v>78</v>
      </c>
    </row>
    <row r="196" s="14" customFormat="1">
      <c r="A196" s="14"/>
      <c r="B196" s="186"/>
      <c r="C196" s="14"/>
      <c r="D196" s="179" t="s">
        <v>125</v>
      </c>
      <c r="E196" s="187" t="s">
        <v>3</v>
      </c>
      <c r="F196" s="188" t="s">
        <v>203</v>
      </c>
      <c r="G196" s="14"/>
      <c r="H196" s="189">
        <v>13</v>
      </c>
      <c r="I196" s="190"/>
      <c r="J196" s="14"/>
      <c r="K196" s="14"/>
      <c r="L196" s="186"/>
      <c r="M196" s="191"/>
      <c r="N196" s="192"/>
      <c r="O196" s="192"/>
      <c r="P196" s="192"/>
      <c r="Q196" s="192"/>
      <c r="R196" s="192"/>
      <c r="S196" s="192"/>
      <c r="T196" s="19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87" t="s">
        <v>125</v>
      </c>
      <c r="AU196" s="187" t="s">
        <v>78</v>
      </c>
      <c r="AV196" s="14" t="s">
        <v>78</v>
      </c>
      <c r="AW196" s="14" t="s">
        <v>33</v>
      </c>
      <c r="AX196" s="14" t="s">
        <v>76</v>
      </c>
      <c r="AY196" s="187" t="s">
        <v>114</v>
      </c>
    </row>
    <row r="197" s="2" customFormat="1" ht="37.8" customHeight="1">
      <c r="A197" s="39"/>
      <c r="B197" s="159"/>
      <c r="C197" s="160" t="s">
        <v>292</v>
      </c>
      <c r="D197" s="160" t="s">
        <v>117</v>
      </c>
      <c r="E197" s="161" t="s">
        <v>293</v>
      </c>
      <c r="F197" s="162" t="s">
        <v>294</v>
      </c>
      <c r="G197" s="163" t="s">
        <v>171</v>
      </c>
      <c r="H197" s="164">
        <v>23</v>
      </c>
      <c r="I197" s="165"/>
      <c r="J197" s="166">
        <f>ROUND(I197*H197,2)</f>
        <v>0</v>
      </c>
      <c r="K197" s="162" t="s">
        <v>121</v>
      </c>
      <c r="L197" s="40"/>
      <c r="M197" s="167" t="s">
        <v>3</v>
      </c>
      <c r="N197" s="168" t="s">
        <v>42</v>
      </c>
      <c r="O197" s="73"/>
      <c r="P197" s="169">
        <f>O197*H197</f>
        <v>0</v>
      </c>
      <c r="Q197" s="169">
        <v>0.00044999999999999999</v>
      </c>
      <c r="R197" s="169">
        <f>Q197*H197</f>
        <v>0.01035</v>
      </c>
      <c r="S197" s="169">
        <v>0</v>
      </c>
      <c r="T197" s="17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171" t="s">
        <v>166</v>
      </c>
      <c r="AT197" s="171" t="s">
        <v>117</v>
      </c>
      <c r="AU197" s="171" t="s">
        <v>78</v>
      </c>
      <c r="AY197" s="20" t="s">
        <v>114</v>
      </c>
      <c r="BE197" s="172">
        <f>IF(N197="základní",J197,0)</f>
        <v>0</v>
      </c>
      <c r="BF197" s="172">
        <f>IF(N197="snížená",J197,0)</f>
        <v>0</v>
      </c>
      <c r="BG197" s="172">
        <f>IF(N197="zákl. přenesená",J197,0)</f>
        <v>0</v>
      </c>
      <c r="BH197" s="172">
        <f>IF(N197="sníž. přenesená",J197,0)</f>
        <v>0</v>
      </c>
      <c r="BI197" s="172">
        <f>IF(N197="nulová",J197,0)</f>
        <v>0</v>
      </c>
      <c r="BJ197" s="20" t="s">
        <v>76</v>
      </c>
      <c r="BK197" s="172">
        <f>ROUND(I197*H197,2)</f>
        <v>0</v>
      </c>
      <c r="BL197" s="20" t="s">
        <v>166</v>
      </c>
      <c r="BM197" s="171" t="s">
        <v>295</v>
      </c>
    </row>
    <row r="198" s="2" customFormat="1">
      <c r="A198" s="39"/>
      <c r="B198" s="40"/>
      <c r="C198" s="39"/>
      <c r="D198" s="173" t="s">
        <v>123</v>
      </c>
      <c r="E198" s="39"/>
      <c r="F198" s="174" t="s">
        <v>296</v>
      </c>
      <c r="G198" s="39"/>
      <c r="H198" s="39"/>
      <c r="I198" s="175"/>
      <c r="J198" s="39"/>
      <c r="K198" s="39"/>
      <c r="L198" s="40"/>
      <c r="M198" s="176"/>
      <c r="N198" s="177"/>
      <c r="O198" s="73"/>
      <c r="P198" s="73"/>
      <c r="Q198" s="73"/>
      <c r="R198" s="73"/>
      <c r="S198" s="73"/>
      <c r="T198" s="74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0" t="s">
        <v>123</v>
      </c>
      <c r="AU198" s="20" t="s">
        <v>78</v>
      </c>
    </row>
    <row r="199" s="13" customFormat="1">
      <c r="A199" s="13"/>
      <c r="B199" s="178"/>
      <c r="C199" s="13"/>
      <c r="D199" s="179" t="s">
        <v>125</v>
      </c>
      <c r="E199" s="180" t="s">
        <v>3</v>
      </c>
      <c r="F199" s="181" t="s">
        <v>297</v>
      </c>
      <c r="G199" s="13"/>
      <c r="H199" s="180" t="s">
        <v>3</v>
      </c>
      <c r="I199" s="182"/>
      <c r="J199" s="13"/>
      <c r="K199" s="13"/>
      <c r="L199" s="178"/>
      <c r="M199" s="183"/>
      <c r="N199" s="184"/>
      <c r="O199" s="184"/>
      <c r="P199" s="184"/>
      <c r="Q199" s="184"/>
      <c r="R199" s="184"/>
      <c r="S199" s="184"/>
      <c r="T199" s="18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0" t="s">
        <v>125</v>
      </c>
      <c r="AU199" s="180" t="s">
        <v>78</v>
      </c>
      <c r="AV199" s="13" t="s">
        <v>76</v>
      </c>
      <c r="AW199" s="13" t="s">
        <v>33</v>
      </c>
      <c r="AX199" s="13" t="s">
        <v>71</v>
      </c>
      <c r="AY199" s="180" t="s">
        <v>114</v>
      </c>
    </row>
    <row r="200" s="14" customFormat="1">
      <c r="A200" s="14"/>
      <c r="B200" s="186"/>
      <c r="C200" s="14"/>
      <c r="D200" s="179" t="s">
        <v>125</v>
      </c>
      <c r="E200" s="187" t="s">
        <v>3</v>
      </c>
      <c r="F200" s="188" t="s">
        <v>271</v>
      </c>
      <c r="G200" s="14"/>
      <c r="H200" s="189">
        <v>23</v>
      </c>
      <c r="I200" s="190"/>
      <c r="J200" s="14"/>
      <c r="K200" s="14"/>
      <c r="L200" s="186"/>
      <c r="M200" s="191"/>
      <c r="N200" s="192"/>
      <c r="O200" s="192"/>
      <c r="P200" s="192"/>
      <c r="Q200" s="192"/>
      <c r="R200" s="192"/>
      <c r="S200" s="192"/>
      <c r="T200" s="19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187" t="s">
        <v>125</v>
      </c>
      <c r="AU200" s="187" t="s">
        <v>78</v>
      </c>
      <c r="AV200" s="14" t="s">
        <v>78</v>
      </c>
      <c r="AW200" s="14" t="s">
        <v>33</v>
      </c>
      <c r="AX200" s="14" t="s">
        <v>76</v>
      </c>
      <c r="AY200" s="187" t="s">
        <v>114</v>
      </c>
    </row>
    <row r="201" s="2" customFormat="1" ht="55.5" customHeight="1">
      <c r="A201" s="39"/>
      <c r="B201" s="159"/>
      <c r="C201" s="160" t="s">
        <v>298</v>
      </c>
      <c r="D201" s="160" t="s">
        <v>117</v>
      </c>
      <c r="E201" s="161" t="s">
        <v>299</v>
      </c>
      <c r="F201" s="162" t="s">
        <v>300</v>
      </c>
      <c r="G201" s="163" t="s">
        <v>142</v>
      </c>
      <c r="H201" s="164">
        <v>14</v>
      </c>
      <c r="I201" s="165"/>
      <c r="J201" s="166">
        <f>ROUND(I201*H201,2)</f>
        <v>0</v>
      </c>
      <c r="K201" s="162" t="s">
        <v>121</v>
      </c>
      <c r="L201" s="40"/>
      <c r="M201" s="167" t="s">
        <v>3</v>
      </c>
      <c r="N201" s="168" t="s">
        <v>42</v>
      </c>
      <c r="O201" s="73"/>
      <c r="P201" s="169">
        <f>O201*H201</f>
        <v>0</v>
      </c>
      <c r="Q201" s="169">
        <v>0.00011</v>
      </c>
      <c r="R201" s="169">
        <f>Q201*H201</f>
        <v>0.0015400000000000001</v>
      </c>
      <c r="S201" s="169">
        <v>0</v>
      </c>
      <c r="T201" s="17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171" t="s">
        <v>166</v>
      </c>
      <c r="AT201" s="171" t="s">
        <v>117</v>
      </c>
      <c r="AU201" s="171" t="s">
        <v>78</v>
      </c>
      <c r="AY201" s="20" t="s">
        <v>114</v>
      </c>
      <c r="BE201" s="172">
        <f>IF(N201="základní",J201,0)</f>
        <v>0</v>
      </c>
      <c r="BF201" s="172">
        <f>IF(N201="snížená",J201,0)</f>
        <v>0</v>
      </c>
      <c r="BG201" s="172">
        <f>IF(N201="zákl. přenesená",J201,0)</f>
        <v>0</v>
      </c>
      <c r="BH201" s="172">
        <f>IF(N201="sníž. přenesená",J201,0)</f>
        <v>0</v>
      </c>
      <c r="BI201" s="172">
        <f>IF(N201="nulová",J201,0)</f>
        <v>0</v>
      </c>
      <c r="BJ201" s="20" t="s">
        <v>76</v>
      </c>
      <c r="BK201" s="172">
        <f>ROUND(I201*H201,2)</f>
        <v>0</v>
      </c>
      <c r="BL201" s="20" t="s">
        <v>166</v>
      </c>
      <c r="BM201" s="171" t="s">
        <v>301</v>
      </c>
    </row>
    <row r="202" s="2" customFormat="1">
      <c r="A202" s="39"/>
      <c r="B202" s="40"/>
      <c r="C202" s="39"/>
      <c r="D202" s="173" t="s">
        <v>123</v>
      </c>
      <c r="E202" s="39"/>
      <c r="F202" s="174" t="s">
        <v>302</v>
      </c>
      <c r="G202" s="39"/>
      <c r="H202" s="39"/>
      <c r="I202" s="175"/>
      <c r="J202" s="39"/>
      <c r="K202" s="39"/>
      <c r="L202" s="40"/>
      <c r="M202" s="176"/>
      <c r="N202" s="177"/>
      <c r="O202" s="73"/>
      <c r="P202" s="73"/>
      <c r="Q202" s="73"/>
      <c r="R202" s="73"/>
      <c r="S202" s="73"/>
      <c r="T202" s="74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20" t="s">
        <v>123</v>
      </c>
      <c r="AU202" s="20" t="s">
        <v>78</v>
      </c>
    </row>
    <row r="203" s="13" customFormat="1">
      <c r="A203" s="13"/>
      <c r="B203" s="178"/>
      <c r="C203" s="13"/>
      <c r="D203" s="179" t="s">
        <v>125</v>
      </c>
      <c r="E203" s="180" t="s">
        <v>3</v>
      </c>
      <c r="F203" s="181" t="s">
        <v>303</v>
      </c>
      <c r="G203" s="13"/>
      <c r="H203" s="180" t="s">
        <v>3</v>
      </c>
      <c r="I203" s="182"/>
      <c r="J203" s="13"/>
      <c r="K203" s="13"/>
      <c r="L203" s="178"/>
      <c r="M203" s="183"/>
      <c r="N203" s="184"/>
      <c r="O203" s="184"/>
      <c r="P203" s="184"/>
      <c r="Q203" s="184"/>
      <c r="R203" s="184"/>
      <c r="S203" s="184"/>
      <c r="T203" s="18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0" t="s">
        <v>125</v>
      </c>
      <c r="AU203" s="180" t="s">
        <v>78</v>
      </c>
      <c r="AV203" s="13" t="s">
        <v>76</v>
      </c>
      <c r="AW203" s="13" t="s">
        <v>33</v>
      </c>
      <c r="AX203" s="13" t="s">
        <v>71</v>
      </c>
      <c r="AY203" s="180" t="s">
        <v>114</v>
      </c>
    </row>
    <row r="204" s="14" customFormat="1">
      <c r="A204" s="14"/>
      <c r="B204" s="186"/>
      <c r="C204" s="14"/>
      <c r="D204" s="179" t="s">
        <v>125</v>
      </c>
      <c r="E204" s="187" t="s">
        <v>3</v>
      </c>
      <c r="F204" s="188" t="s">
        <v>209</v>
      </c>
      <c r="G204" s="14"/>
      <c r="H204" s="189">
        <v>14</v>
      </c>
      <c r="I204" s="190"/>
      <c r="J204" s="14"/>
      <c r="K204" s="14"/>
      <c r="L204" s="186"/>
      <c r="M204" s="191"/>
      <c r="N204" s="192"/>
      <c r="O204" s="192"/>
      <c r="P204" s="192"/>
      <c r="Q204" s="192"/>
      <c r="R204" s="192"/>
      <c r="S204" s="192"/>
      <c r="T204" s="19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87" t="s">
        <v>125</v>
      </c>
      <c r="AU204" s="187" t="s">
        <v>78</v>
      </c>
      <c r="AV204" s="14" t="s">
        <v>78</v>
      </c>
      <c r="AW204" s="14" t="s">
        <v>33</v>
      </c>
      <c r="AX204" s="14" t="s">
        <v>76</v>
      </c>
      <c r="AY204" s="187" t="s">
        <v>114</v>
      </c>
    </row>
    <row r="205" s="2" customFormat="1" ht="24.15" customHeight="1">
      <c r="A205" s="39"/>
      <c r="B205" s="159"/>
      <c r="C205" s="202" t="s">
        <v>304</v>
      </c>
      <c r="D205" s="202" t="s">
        <v>305</v>
      </c>
      <c r="E205" s="203" t="s">
        <v>306</v>
      </c>
      <c r="F205" s="204" t="s">
        <v>307</v>
      </c>
      <c r="G205" s="205" t="s">
        <v>142</v>
      </c>
      <c r="H205" s="206">
        <v>14</v>
      </c>
      <c r="I205" s="207"/>
      <c r="J205" s="208">
        <f>ROUND(I205*H205,2)</f>
        <v>0</v>
      </c>
      <c r="K205" s="204" t="s">
        <v>121</v>
      </c>
      <c r="L205" s="209"/>
      <c r="M205" s="210" t="s">
        <v>3</v>
      </c>
      <c r="N205" s="211" t="s">
        <v>42</v>
      </c>
      <c r="O205" s="73"/>
      <c r="P205" s="169">
        <f>O205*H205</f>
        <v>0</v>
      </c>
      <c r="Q205" s="169">
        <v>0.00010000000000000001</v>
      </c>
      <c r="R205" s="169">
        <f>Q205*H205</f>
        <v>0.0014</v>
      </c>
      <c r="S205" s="169">
        <v>0</v>
      </c>
      <c r="T205" s="17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171" t="s">
        <v>308</v>
      </c>
      <c r="AT205" s="171" t="s">
        <v>305</v>
      </c>
      <c r="AU205" s="171" t="s">
        <v>78</v>
      </c>
      <c r="AY205" s="20" t="s">
        <v>114</v>
      </c>
      <c r="BE205" s="172">
        <f>IF(N205="základní",J205,0)</f>
        <v>0</v>
      </c>
      <c r="BF205" s="172">
        <f>IF(N205="snížená",J205,0)</f>
        <v>0</v>
      </c>
      <c r="BG205" s="172">
        <f>IF(N205="zákl. přenesená",J205,0)</f>
        <v>0</v>
      </c>
      <c r="BH205" s="172">
        <f>IF(N205="sníž. přenesená",J205,0)</f>
        <v>0</v>
      </c>
      <c r="BI205" s="172">
        <f>IF(N205="nulová",J205,0)</f>
        <v>0</v>
      </c>
      <c r="BJ205" s="20" t="s">
        <v>76</v>
      </c>
      <c r="BK205" s="172">
        <f>ROUND(I205*H205,2)</f>
        <v>0</v>
      </c>
      <c r="BL205" s="20" t="s">
        <v>166</v>
      </c>
      <c r="BM205" s="171" t="s">
        <v>309</v>
      </c>
    </row>
    <row r="206" s="2" customFormat="1" ht="55.5" customHeight="1">
      <c r="A206" s="39"/>
      <c r="B206" s="159"/>
      <c r="C206" s="160" t="s">
        <v>310</v>
      </c>
      <c r="D206" s="160" t="s">
        <v>117</v>
      </c>
      <c r="E206" s="161" t="s">
        <v>299</v>
      </c>
      <c r="F206" s="162" t="s">
        <v>300</v>
      </c>
      <c r="G206" s="163" t="s">
        <v>142</v>
      </c>
      <c r="H206" s="164">
        <v>13</v>
      </c>
      <c r="I206" s="165"/>
      <c r="J206" s="166">
        <f>ROUND(I206*H206,2)</f>
        <v>0</v>
      </c>
      <c r="K206" s="162" t="s">
        <v>121</v>
      </c>
      <c r="L206" s="40"/>
      <c r="M206" s="167" t="s">
        <v>3</v>
      </c>
      <c r="N206" s="168" t="s">
        <v>42</v>
      </c>
      <c r="O206" s="73"/>
      <c r="P206" s="169">
        <f>O206*H206</f>
        <v>0</v>
      </c>
      <c r="Q206" s="169">
        <v>0.00011</v>
      </c>
      <c r="R206" s="169">
        <f>Q206*H206</f>
        <v>0.0014300000000000001</v>
      </c>
      <c r="S206" s="169">
        <v>0</v>
      </c>
      <c r="T206" s="17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171" t="s">
        <v>166</v>
      </c>
      <c r="AT206" s="171" t="s">
        <v>117</v>
      </c>
      <c r="AU206" s="171" t="s">
        <v>78</v>
      </c>
      <c r="AY206" s="20" t="s">
        <v>114</v>
      </c>
      <c r="BE206" s="172">
        <f>IF(N206="základní",J206,0)</f>
        <v>0</v>
      </c>
      <c r="BF206" s="172">
        <f>IF(N206="snížená",J206,0)</f>
        <v>0</v>
      </c>
      <c r="BG206" s="172">
        <f>IF(N206="zákl. přenesená",J206,0)</f>
        <v>0</v>
      </c>
      <c r="BH206" s="172">
        <f>IF(N206="sníž. přenesená",J206,0)</f>
        <v>0</v>
      </c>
      <c r="BI206" s="172">
        <f>IF(N206="nulová",J206,0)</f>
        <v>0</v>
      </c>
      <c r="BJ206" s="20" t="s">
        <v>76</v>
      </c>
      <c r="BK206" s="172">
        <f>ROUND(I206*H206,2)</f>
        <v>0</v>
      </c>
      <c r="BL206" s="20" t="s">
        <v>166</v>
      </c>
      <c r="BM206" s="171" t="s">
        <v>311</v>
      </c>
    </row>
    <row r="207" s="2" customFormat="1">
      <c r="A207" s="39"/>
      <c r="B207" s="40"/>
      <c r="C207" s="39"/>
      <c r="D207" s="173" t="s">
        <v>123</v>
      </c>
      <c r="E207" s="39"/>
      <c r="F207" s="174" t="s">
        <v>302</v>
      </c>
      <c r="G207" s="39"/>
      <c r="H207" s="39"/>
      <c r="I207" s="175"/>
      <c r="J207" s="39"/>
      <c r="K207" s="39"/>
      <c r="L207" s="40"/>
      <c r="M207" s="176"/>
      <c r="N207" s="177"/>
      <c r="O207" s="73"/>
      <c r="P207" s="73"/>
      <c r="Q207" s="73"/>
      <c r="R207" s="73"/>
      <c r="S207" s="73"/>
      <c r="T207" s="74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20" t="s">
        <v>123</v>
      </c>
      <c r="AU207" s="20" t="s">
        <v>78</v>
      </c>
    </row>
    <row r="208" s="13" customFormat="1">
      <c r="A208" s="13"/>
      <c r="B208" s="178"/>
      <c r="C208" s="13"/>
      <c r="D208" s="179" t="s">
        <v>125</v>
      </c>
      <c r="E208" s="180" t="s">
        <v>3</v>
      </c>
      <c r="F208" s="181" t="s">
        <v>312</v>
      </c>
      <c r="G208" s="13"/>
      <c r="H208" s="180" t="s">
        <v>3</v>
      </c>
      <c r="I208" s="182"/>
      <c r="J208" s="13"/>
      <c r="K208" s="13"/>
      <c r="L208" s="178"/>
      <c r="M208" s="183"/>
      <c r="N208" s="184"/>
      <c r="O208" s="184"/>
      <c r="P208" s="184"/>
      <c r="Q208" s="184"/>
      <c r="R208" s="184"/>
      <c r="S208" s="184"/>
      <c r="T208" s="18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0" t="s">
        <v>125</v>
      </c>
      <c r="AU208" s="180" t="s">
        <v>78</v>
      </c>
      <c r="AV208" s="13" t="s">
        <v>76</v>
      </c>
      <c r="AW208" s="13" t="s">
        <v>33</v>
      </c>
      <c r="AX208" s="13" t="s">
        <v>71</v>
      </c>
      <c r="AY208" s="180" t="s">
        <v>114</v>
      </c>
    </row>
    <row r="209" s="14" customFormat="1">
      <c r="A209" s="14"/>
      <c r="B209" s="186"/>
      <c r="C209" s="14"/>
      <c r="D209" s="179" t="s">
        <v>125</v>
      </c>
      <c r="E209" s="187" t="s">
        <v>3</v>
      </c>
      <c r="F209" s="188" t="s">
        <v>203</v>
      </c>
      <c r="G209" s="14"/>
      <c r="H209" s="189">
        <v>13</v>
      </c>
      <c r="I209" s="190"/>
      <c r="J209" s="14"/>
      <c r="K209" s="14"/>
      <c r="L209" s="186"/>
      <c r="M209" s="191"/>
      <c r="N209" s="192"/>
      <c r="O209" s="192"/>
      <c r="P209" s="192"/>
      <c r="Q209" s="192"/>
      <c r="R209" s="192"/>
      <c r="S209" s="192"/>
      <c r="T209" s="19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87" t="s">
        <v>125</v>
      </c>
      <c r="AU209" s="187" t="s">
        <v>78</v>
      </c>
      <c r="AV209" s="14" t="s">
        <v>78</v>
      </c>
      <c r="AW209" s="14" t="s">
        <v>33</v>
      </c>
      <c r="AX209" s="14" t="s">
        <v>76</v>
      </c>
      <c r="AY209" s="187" t="s">
        <v>114</v>
      </c>
    </row>
    <row r="210" s="2" customFormat="1" ht="24.15" customHeight="1">
      <c r="A210" s="39"/>
      <c r="B210" s="159"/>
      <c r="C210" s="202" t="s">
        <v>313</v>
      </c>
      <c r="D210" s="202" t="s">
        <v>305</v>
      </c>
      <c r="E210" s="203" t="s">
        <v>314</v>
      </c>
      <c r="F210" s="204" t="s">
        <v>315</v>
      </c>
      <c r="G210" s="205" t="s">
        <v>142</v>
      </c>
      <c r="H210" s="206">
        <v>13</v>
      </c>
      <c r="I210" s="207"/>
      <c r="J210" s="208">
        <f>ROUND(I210*H210,2)</f>
        <v>0</v>
      </c>
      <c r="K210" s="204" t="s">
        <v>121</v>
      </c>
      <c r="L210" s="209"/>
      <c r="M210" s="210" t="s">
        <v>3</v>
      </c>
      <c r="N210" s="211" t="s">
        <v>42</v>
      </c>
      <c r="O210" s="73"/>
      <c r="P210" s="169">
        <f>O210*H210</f>
        <v>0</v>
      </c>
      <c r="Q210" s="169">
        <v>0.00025999999999999998</v>
      </c>
      <c r="R210" s="169">
        <f>Q210*H210</f>
        <v>0.0033799999999999998</v>
      </c>
      <c r="S210" s="169">
        <v>0</v>
      </c>
      <c r="T210" s="17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171" t="s">
        <v>308</v>
      </c>
      <c r="AT210" s="171" t="s">
        <v>305</v>
      </c>
      <c r="AU210" s="171" t="s">
        <v>78</v>
      </c>
      <c r="AY210" s="20" t="s">
        <v>114</v>
      </c>
      <c r="BE210" s="172">
        <f>IF(N210="základní",J210,0)</f>
        <v>0</v>
      </c>
      <c r="BF210" s="172">
        <f>IF(N210="snížená",J210,0)</f>
        <v>0</v>
      </c>
      <c r="BG210" s="172">
        <f>IF(N210="zákl. přenesená",J210,0)</f>
        <v>0</v>
      </c>
      <c r="BH210" s="172">
        <f>IF(N210="sníž. přenesená",J210,0)</f>
        <v>0</v>
      </c>
      <c r="BI210" s="172">
        <f>IF(N210="nulová",J210,0)</f>
        <v>0</v>
      </c>
      <c r="BJ210" s="20" t="s">
        <v>76</v>
      </c>
      <c r="BK210" s="172">
        <f>ROUND(I210*H210,2)</f>
        <v>0</v>
      </c>
      <c r="BL210" s="20" t="s">
        <v>166</v>
      </c>
      <c r="BM210" s="171" t="s">
        <v>316</v>
      </c>
    </row>
    <row r="211" s="2" customFormat="1" ht="37.8" customHeight="1">
      <c r="A211" s="39"/>
      <c r="B211" s="159"/>
      <c r="C211" s="160" t="s">
        <v>308</v>
      </c>
      <c r="D211" s="160" t="s">
        <v>117</v>
      </c>
      <c r="E211" s="161" t="s">
        <v>317</v>
      </c>
      <c r="F211" s="162" t="s">
        <v>318</v>
      </c>
      <c r="G211" s="163" t="s">
        <v>120</v>
      </c>
      <c r="H211" s="164">
        <v>525</v>
      </c>
      <c r="I211" s="165"/>
      <c r="J211" s="166">
        <f>ROUND(I211*H211,2)</f>
        <v>0</v>
      </c>
      <c r="K211" s="162" t="s">
        <v>121</v>
      </c>
      <c r="L211" s="40"/>
      <c r="M211" s="167" t="s">
        <v>3</v>
      </c>
      <c r="N211" s="168" t="s">
        <v>42</v>
      </c>
      <c r="O211" s="73"/>
      <c r="P211" s="169">
        <f>O211*H211</f>
        <v>0</v>
      </c>
      <c r="Q211" s="169">
        <v>0</v>
      </c>
      <c r="R211" s="169">
        <f>Q211*H211</f>
        <v>0</v>
      </c>
      <c r="S211" s="169">
        <v>0</v>
      </c>
      <c r="T211" s="17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71" t="s">
        <v>166</v>
      </c>
      <c r="AT211" s="171" t="s">
        <v>117</v>
      </c>
      <c r="AU211" s="171" t="s">
        <v>78</v>
      </c>
      <c r="AY211" s="20" t="s">
        <v>114</v>
      </c>
      <c r="BE211" s="172">
        <f>IF(N211="základní",J211,0)</f>
        <v>0</v>
      </c>
      <c r="BF211" s="172">
        <f>IF(N211="snížená",J211,0)</f>
        <v>0</v>
      </c>
      <c r="BG211" s="172">
        <f>IF(N211="zákl. přenesená",J211,0)</f>
        <v>0</v>
      </c>
      <c r="BH211" s="172">
        <f>IF(N211="sníž. přenesená",J211,0)</f>
        <v>0</v>
      </c>
      <c r="BI211" s="172">
        <f>IF(N211="nulová",J211,0)</f>
        <v>0</v>
      </c>
      <c r="BJ211" s="20" t="s">
        <v>76</v>
      </c>
      <c r="BK211" s="172">
        <f>ROUND(I211*H211,2)</f>
        <v>0</v>
      </c>
      <c r="BL211" s="20" t="s">
        <v>166</v>
      </c>
      <c r="BM211" s="171" t="s">
        <v>319</v>
      </c>
    </row>
    <row r="212" s="2" customFormat="1">
      <c r="A212" s="39"/>
      <c r="B212" s="40"/>
      <c r="C212" s="39"/>
      <c r="D212" s="173" t="s">
        <v>123</v>
      </c>
      <c r="E212" s="39"/>
      <c r="F212" s="174" t="s">
        <v>320</v>
      </c>
      <c r="G212" s="39"/>
      <c r="H212" s="39"/>
      <c r="I212" s="175"/>
      <c r="J212" s="39"/>
      <c r="K212" s="39"/>
      <c r="L212" s="40"/>
      <c r="M212" s="176"/>
      <c r="N212" s="177"/>
      <c r="O212" s="73"/>
      <c r="P212" s="73"/>
      <c r="Q212" s="73"/>
      <c r="R212" s="73"/>
      <c r="S212" s="73"/>
      <c r="T212" s="74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20" t="s">
        <v>123</v>
      </c>
      <c r="AU212" s="20" t="s">
        <v>78</v>
      </c>
    </row>
    <row r="213" s="13" customFormat="1">
      <c r="A213" s="13"/>
      <c r="B213" s="178"/>
      <c r="C213" s="13"/>
      <c r="D213" s="179" t="s">
        <v>125</v>
      </c>
      <c r="E213" s="180" t="s">
        <v>3</v>
      </c>
      <c r="F213" s="181" t="s">
        <v>321</v>
      </c>
      <c r="G213" s="13"/>
      <c r="H213" s="180" t="s">
        <v>3</v>
      </c>
      <c r="I213" s="182"/>
      <c r="J213" s="13"/>
      <c r="K213" s="13"/>
      <c r="L213" s="178"/>
      <c r="M213" s="183"/>
      <c r="N213" s="184"/>
      <c r="O213" s="184"/>
      <c r="P213" s="184"/>
      <c r="Q213" s="184"/>
      <c r="R213" s="184"/>
      <c r="S213" s="184"/>
      <c r="T213" s="18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0" t="s">
        <v>125</v>
      </c>
      <c r="AU213" s="180" t="s">
        <v>78</v>
      </c>
      <c r="AV213" s="13" t="s">
        <v>76</v>
      </c>
      <c r="AW213" s="13" t="s">
        <v>33</v>
      </c>
      <c r="AX213" s="13" t="s">
        <v>71</v>
      </c>
      <c r="AY213" s="180" t="s">
        <v>114</v>
      </c>
    </row>
    <row r="214" s="14" customFormat="1">
      <c r="A214" s="14"/>
      <c r="B214" s="186"/>
      <c r="C214" s="14"/>
      <c r="D214" s="179" t="s">
        <v>125</v>
      </c>
      <c r="E214" s="187" t="s">
        <v>3</v>
      </c>
      <c r="F214" s="188" t="s">
        <v>127</v>
      </c>
      <c r="G214" s="14"/>
      <c r="H214" s="189">
        <v>525</v>
      </c>
      <c r="I214" s="190"/>
      <c r="J214" s="14"/>
      <c r="K214" s="14"/>
      <c r="L214" s="186"/>
      <c r="M214" s="191"/>
      <c r="N214" s="192"/>
      <c r="O214" s="192"/>
      <c r="P214" s="192"/>
      <c r="Q214" s="192"/>
      <c r="R214" s="192"/>
      <c r="S214" s="192"/>
      <c r="T214" s="19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187" t="s">
        <v>125</v>
      </c>
      <c r="AU214" s="187" t="s">
        <v>78</v>
      </c>
      <c r="AV214" s="14" t="s">
        <v>78</v>
      </c>
      <c r="AW214" s="14" t="s">
        <v>33</v>
      </c>
      <c r="AX214" s="14" t="s">
        <v>76</v>
      </c>
      <c r="AY214" s="187" t="s">
        <v>114</v>
      </c>
    </row>
    <row r="215" s="2" customFormat="1" ht="16.5" customHeight="1">
      <c r="A215" s="39"/>
      <c r="B215" s="159"/>
      <c r="C215" s="202" t="s">
        <v>322</v>
      </c>
      <c r="D215" s="202" t="s">
        <v>305</v>
      </c>
      <c r="E215" s="203" t="s">
        <v>323</v>
      </c>
      <c r="F215" s="204" t="s">
        <v>324</v>
      </c>
      <c r="G215" s="205" t="s">
        <v>232</v>
      </c>
      <c r="H215" s="206">
        <v>0.16800000000000001</v>
      </c>
      <c r="I215" s="207"/>
      <c r="J215" s="208">
        <f>ROUND(I215*H215,2)</f>
        <v>0</v>
      </c>
      <c r="K215" s="204" t="s">
        <v>121</v>
      </c>
      <c r="L215" s="209"/>
      <c r="M215" s="210" t="s">
        <v>3</v>
      </c>
      <c r="N215" s="211" t="s">
        <v>42</v>
      </c>
      <c r="O215" s="73"/>
      <c r="P215" s="169">
        <f>O215*H215</f>
        <v>0</v>
      </c>
      <c r="Q215" s="169">
        <v>1</v>
      </c>
      <c r="R215" s="169">
        <f>Q215*H215</f>
        <v>0.16800000000000001</v>
      </c>
      <c r="S215" s="169">
        <v>0</v>
      </c>
      <c r="T215" s="17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171" t="s">
        <v>308</v>
      </c>
      <c r="AT215" s="171" t="s">
        <v>305</v>
      </c>
      <c r="AU215" s="171" t="s">
        <v>78</v>
      </c>
      <c r="AY215" s="20" t="s">
        <v>114</v>
      </c>
      <c r="BE215" s="172">
        <f>IF(N215="základní",J215,0)</f>
        <v>0</v>
      </c>
      <c r="BF215" s="172">
        <f>IF(N215="snížená",J215,0)</f>
        <v>0</v>
      </c>
      <c r="BG215" s="172">
        <f>IF(N215="zákl. přenesená",J215,0)</f>
        <v>0</v>
      </c>
      <c r="BH215" s="172">
        <f>IF(N215="sníž. přenesená",J215,0)</f>
        <v>0</v>
      </c>
      <c r="BI215" s="172">
        <f>IF(N215="nulová",J215,0)</f>
        <v>0</v>
      </c>
      <c r="BJ215" s="20" t="s">
        <v>76</v>
      </c>
      <c r="BK215" s="172">
        <f>ROUND(I215*H215,2)</f>
        <v>0</v>
      </c>
      <c r="BL215" s="20" t="s">
        <v>166</v>
      </c>
      <c r="BM215" s="171" t="s">
        <v>325</v>
      </c>
    </row>
    <row r="216" s="14" customFormat="1">
      <c r="A216" s="14"/>
      <c r="B216" s="186"/>
      <c r="C216" s="14"/>
      <c r="D216" s="179" t="s">
        <v>125</v>
      </c>
      <c r="E216" s="14"/>
      <c r="F216" s="188" t="s">
        <v>326</v>
      </c>
      <c r="G216" s="14"/>
      <c r="H216" s="189">
        <v>0.16800000000000001</v>
      </c>
      <c r="I216" s="190"/>
      <c r="J216" s="14"/>
      <c r="K216" s="14"/>
      <c r="L216" s="186"/>
      <c r="M216" s="191"/>
      <c r="N216" s="192"/>
      <c r="O216" s="192"/>
      <c r="P216" s="192"/>
      <c r="Q216" s="192"/>
      <c r="R216" s="192"/>
      <c r="S216" s="192"/>
      <c r="T216" s="19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187" t="s">
        <v>125</v>
      </c>
      <c r="AU216" s="187" t="s">
        <v>78</v>
      </c>
      <c r="AV216" s="14" t="s">
        <v>78</v>
      </c>
      <c r="AW216" s="14" t="s">
        <v>4</v>
      </c>
      <c r="AX216" s="14" t="s">
        <v>76</v>
      </c>
      <c r="AY216" s="187" t="s">
        <v>114</v>
      </c>
    </row>
    <row r="217" s="2" customFormat="1" ht="24.15" customHeight="1">
      <c r="A217" s="39"/>
      <c r="B217" s="159"/>
      <c r="C217" s="160" t="s">
        <v>327</v>
      </c>
      <c r="D217" s="160" t="s">
        <v>117</v>
      </c>
      <c r="E217" s="161" t="s">
        <v>328</v>
      </c>
      <c r="F217" s="162" t="s">
        <v>329</v>
      </c>
      <c r="G217" s="163" t="s">
        <v>120</v>
      </c>
      <c r="H217" s="164">
        <v>525</v>
      </c>
      <c r="I217" s="165"/>
      <c r="J217" s="166">
        <f>ROUND(I217*H217,2)</f>
        <v>0</v>
      </c>
      <c r="K217" s="162" t="s">
        <v>121</v>
      </c>
      <c r="L217" s="40"/>
      <c r="M217" s="167" t="s">
        <v>3</v>
      </c>
      <c r="N217" s="168" t="s">
        <v>42</v>
      </c>
      <c r="O217" s="73"/>
      <c r="P217" s="169">
        <f>O217*H217</f>
        <v>0</v>
      </c>
      <c r="Q217" s="169">
        <v>0.00088000000000000003</v>
      </c>
      <c r="R217" s="169">
        <f>Q217*H217</f>
        <v>0.46200000000000002</v>
      </c>
      <c r="S217" s="169">
        <v>0</v>
      </c>
      <c r="T217" s="17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171" t="s">
        <v>166</v>
      </c>
      <c r="AT217" s="171" t="s">
        <v>117</v>
      </c>
      <c r="AU217" s="171" t="s">
        <v>78</v>
      </c>
      <c r="AY217" s="20" t="s">
        <v>114</v>
      </c>
      <c r="BE217" s="172">
        <f>IF(N217="základní",J217,0)</f>
        <v>0</v>
      </c>
      <c r="BF217" s="172">
        <f>IF(N217="snížená",J217,0)</f>
        <v>0</v>
      </c>
      <c r="BG217" s="172">
        <f>IF(N217="zákl. přenesená",J217,0)</f>
        <v>0</v>
      </c>
      <c r="BH217" s="172">
        <f>IF(N217="sníž. přenesená",J217,0)</f>
        <v>0</v>
      </c>
      <c r="BI217" s="172">
        <f>IF(N217="nulová",J217,0)</f>
        <v>0</v>
      </c>
      <c r="BJ217" s="20" t="s">
        <v>76</v>
      </c>
      <c r="BK217" s="172">
        <f>ROUND(I217*H217,2)</f>
        <v>0</v>
      </c>
      <c r="BL217" s="20" t="s">
        <v>166</v>
      </c>
      <c r="BM217" s="171" t="s">
        <v>330</v>
      </c>
    </row>
    <row r="218" s="2" customFormat="1">
      <c r="A218" s="39"/>
      <c r="B218" s="40"/>
      <c r="C218" s="39"/>
      <c r="D218" s="173" t="s">
        <v>123</v>
      </c>
      <c r="E218" s="39"/>
      <c r="F218" s="174" t="s">
        <v>331</v>
      </c>
      <c r="G218" s="39"/>
      <c r="H218" s="39"/>
      <c r="I218" s="175"/>
      <c r="J218" s="39"/>
      <c r="K218" s="39"/>
      <c r="L218" s="40"/>
      <c r="M218" s="176"/>
      <c r="N218" s="177"/>
      <c r="O218" s="73"/>
      <c r="P218" s="73"/>
      <c r="Q218" s="73"/>
      <c r="R218" s="73"/>
      <c r="S218" s="73"/>
      <c r="T218" s="74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20" t="s">
        <v>123</v>
      </c>
      <c r="AU218" s="20" t="s">
        <v>78</v>
      </c>
    </row>
    <row r="219" s="13" customFormat="1">
      <c r="A219" s="13"/>
      <c r="B219" s="178"/>
      <c r="C219" s="13"/>
      <c r="D219" s="179" t="s">
        <v>125</v>
      </c>
      <c r="E219" s="180" t="s">
        <v>3</v>
      </c>
      <c r="F219" s="181" t="s">
        <v>332</v>
      </c>
      <c r="G219" s="13"/>
      <c r="H219" s="180" t="s">
        <v>3</v>
      </c>
      <c r="I219" s="182"/>
      <c r="J219" s="13"/>
      <c r="K219" s="13"/>
      <c r="L219" s="178"/>
      <c r="M219" s="183"/>
      <c r="N219" s="184"/>
      <c r="O219" s="184"/>
      <c r="P219" s="184"/>
      <c r="Q219" s="184"/>
      <c r="R219" s="184"/>
      <c r="S219" s="184"/>
      <c r="T219" s="18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0" t="s">
        <v>125</v>
      </c>
      <c r="AU219" s="180" t="s">
        <v>78</v>
      </c>
      <c r="AV219" s="13" t="s">
        <v>76</v>
      </c>
      <c r="AW219" s="13" t="s">
        <v>33</v>
      </c>
      <c r="AX219" s="13" t="s">
        <v>71</v>
      </c>
      <c r="AY219" s="180" t="s">
        <v>114</v>
      </c>
    </row>
    <row r="220" s="14" customFormat="1">
      <c r="A220" s="14"/>
      <c r="B220" s="186"/>
      <c r="C220" s="14"/>
      <c r="D220" s="179" t="s">
        <v>125</v>
      </c>
      <c r="E220" s="187" t="s">
        <v>3</v>
      </c>
      <c r="F220" s="188" t="s">
        <v>127</v>
      </c>
      <c r="G220" s="14"/>
      <c r="H220" s="189">
        <v>525</v>
      </c>
      <c r="I220" s="190"/>
      <c r="J220" s="14"/>
      <c r="K220" s="14"/>
      <c r="L220" s="186"/>
      <c r="M220" s="191"/>
      <c r="N220" s="192"/>
      <c r="O220" s="192"/>
      <c r="P220" s="192"/>
      <c r="Q220" s="192"/>
      <c r="R220" s="192"/>
      <c r="S220" s="192"/>
      <c r="T220" s="19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87" t="s">
        <v>125</v>
      </c>
      <c r="AU220" s="187" t="s">
        <v>78</v>
      </c>
      <c r="AV220" s="14" t="s">
        <v>78</v>
      </c>
      <c r="AW220" s="14" t="s">
        <v>33</v>
      </c>
      <c r="AX220" s="14" t="s">
        <v>76</v>
      </c>
      <c r="AY220" s="187" t="s">
        <v>114</v>
      </c>
    </row>
    <row r="221" s="2" customFormat="1" ht="49.05" customHeight="1">
      <c r="A221" s="39"/>
      <c r="B221" s="159"/>
      <c r="C221" s="202" t="s">
        <v>333</v>
      </c>
      <c r="D221" s="202" t="s">
        <v>305</v>
      </c>
      <c r="E221" s="203" t="s">
        <v>334</v>
      </c>
      <c r="F221" s="204" t="s">
        <v>335</v>
      </c>
      <c r="G221" s="205" t="s">
        <v>120</v>
      </c>
      <c r="H221" s="206">
        <v>611.88800000000003</v>
      </c>
      <c r="I221" s="207"/>
      <c r="J221" s="208">
        <f>ROUND(I221*H221,2)</f>
        <v>0</v>
      </c>
      <c r="K221" s="204" t="s">
        <v>121</v>
      </c>
      <c r="L221" s="209"/>
      <c r="M221" s="210" t="s">
        <v>3</v>
      </c>
      <c r="N221" s="211" t="s">
        <v>42</v>
      </c>
      <c r="O221" s="73"/>
      <c r="P221" s="169">
        <f>O221*H221</f>
        <v>0</v>
      </c>
      <c r="Q221" s="169">
        <v>0.0054000000000000003</v>
      </c>
      <c r="R221" s="169">
        <f>Q221*H221</f>
        <v>3.3041952000000006</v>
      </c>
      <c r="S221" s="169">
        <v>0</v>
      </c>
      <c r="T221" s="17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171" t="s">
        <v>308</v>
      </c>
      <c r="AT221" s="171" t="s">
        <v>305</v>
      </c>
      <c r="AU221" s="171" t="s">
        <v>78</v>
      </c>
      <c r="AY221" s="20" t="s">
        <v>114</v>
      </c>
      <c r="BE221" s="172">
        <f>IF(N221="základní",J221,0)</f>
        <v>0</v>
      </c>
      <c r="BF221" s="172">
        <f>IF(N221="snížená",J221,0)</f>
        <v>0</v>
      </c>
      <c r="BG221" s="172">
        <f>IF(N221="zákl. přenesená",J221,0)</f>
        <v>0</v>
      </c>
      <c r="BH221" s="172">
        <f>IF(N221="sníž. přenesená",J221,0)</f>
        <v>0</v>
      </c>
      <c r="BI221" s="172">
        <f>IF(N221="nulová",J221,0)</f>
        <v>0</v>
      </c>
      <c r="BJ221" s="20" t="s">
        <v>76</v>
      </c>
      <c r="BK221" s="172">
        <f>ROUND(I221*H221,2)</f>
        <v>0</v>
      </c>
      <c r="BL221" s="20" t="s">
        <v>166</v>
      </c>
      <c r="BM221" s="171" t="s">
        <v>336</v>
      </c>
    </row>
    <row r="222" s="14" customFormat="1">
      <c r="A222" s="14"/>
      <c r="B222" s="186"/>
      <c r="C222" s="14"/>
      <c r="D222" s="179" t="s">
        <v>125</v>
      </c>
      <c r="E222" s="14"/>
      <c r="F222" s="188" t="s">
        <v>337</v>
      </c>
      <c r="G222" s="14"/>
      <c r="H222" s="189">
        <v>611.88800000000003</v>
      </c>
      <c r="I222" s="190"/>
      <c r="J222" s="14"/>
      <c r="K222" s="14"/>
      <c r="L222" s="186"/>
      <c r="M222" s="191"/>
      <c r="N222" s="192"/>
      <c r="O222" s="192"/>
      <c r="P222" s="192"/>
      <c r="Q222" s="192"/>
      <c r="R222" s="192"/>
      <c r="S222" s="192"/>
      <c r="T222" s="19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187" t="s">
        <v>125</v>
      </c>
      <c r="AU222" s="187" t="s">
        <v>78</v>
      </c>
      <c r="AV222" s="14" t="s">
        <v>78</v>
      </c>
      <c r="AW222" s="14" t="s">
        <v>4</v>
      </c>
      <c r="AX222" s="14" t="s">
        <v>76</v>
      </c>
      <c r="AY222" s="187" t="s">
        <v>114</v>
      </c>
    </row>
    <row r="223" s="2" customFormat="1" ht="62.7" customHeight="1">
      <c r="A223" s="39"/>
      <c r="B223" s="159"/>
      <c r="C223" s="160" t="s">
        <v>338</v>
      </c>
      <c r="D223" s="160" t="s">
        <v>117</v>
      </c>
      <c r="E223" s="161" t="s">
        <v>339</v>
      </c>
      <c r="F223" s="162" t="s">
        <v>340</v>
      </c>
      <c r="G223" s="163" t="s">
        <v>142</v>
      </c>
      <c r="H223" s="164">
        <v>18</v>
      </c>
      <c r="I223" s="165"/>
      <c r="J223" s="166">
        <f>ROUND(I223*H223,2)</f>
        <v>0</v>
      </c>
      <c r="K223" s="162" t="s">
        <v>121</v>
      </c>
      <c r="L223" s="40"/>
      <c r="M223" s="167" t="s">
        <v>3</v>
      </c>
      <c r="N223" s="168" t="s">
        <v>42</v>
      </c>
      <c r="O223" s="73"/>
      <c r="P223" s="169">
        <f>O223*H223</f>
        <v>0</v>
      </c>
      <c r="Q223" s="169">
        <v>0.0025899999999999999</v>
      </c>
      <c r="R223" s="169">
        <f>Q223*H223</f>
        <v>0.046619999999999995</v>
      </c>
      <c r="S223" s="169">
        <v>0</v>
      </c>
      <c r="T223" s="17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171" t="s">
        <v>166</v>
      </c>
      <c r="AT223" s="171" t="s">
        <v>117</v>
      </c>
      <c r="AU223" s="171" t="s">
        <v>78</v>
      </c>
      <c r="AY223" s="20" t="s">
        <v>114</v>
      </c>
      <c r="BE223" s="172">
        <f>IF(N223="základní",J223,0)</f>
        <v>0</v>
      </c>
      <c r="BF223" s="172">
        <f>IF(N223="snížená",J223,0)</f>
        <v>0</v>
      </c>
      <c r="BG223" s="172">
        <f>IF(N223="zákl. přenesená",J223,0)</f>
        <v>0</v>
      </c>
      <c r="BH223" s="172">
        <f>IF(N223="sníž. přenesená",J223,0)</f>
        <v>0</v>
      </c>
      <c r="BI223" s="172">
        <f>IF(N223="nulová",J223,0)</f>
        <v>0</v>
      </c>
      <c r="BJ223" s="20" t="s">
        <v>76</v>
      </c>
      <c r="BK223" s="172">
        <f>ROUND(I223*H223,2)</f>
        <v>0</v>
      </c>
      <c r="BL223" s="20" t="s">
        <v>166</v>
      </c>
      <c r="BM223" s="171" t="s">
        <v>341</v>
      </c>
    </row>
    <row r="224" s="2" customFormat="1">
      <c r="A224" s="39"/>
      <c r="B224" s="40"/>
      <c r="C224" s="39"/>
      <c r="D224" s="173" t="s">
        <v>123</v>
      </c>
      <c r="E224" s="39"/>
      <c r="F224" s="174" t="s">
        <v>342</v>
      </c>
      <c r="G224" s="39"/>
      <c r="H224" s="39"/>
      <c r="I224" s="175"/>
      <c r="J224" s="39"/>
      <c r="K224" s="39"/>
      <c r="L224" s="40"/>
      <c r="M224" s="176"/>
      <c r="N224" s="177"/>
      <c r="O224" s="73"/>
      <c r="P224" s="73"/>
      <c r="Q224" s="73"/>
      <c r="R224" s="73"/>
      <c r="S224" s="73"/>
      <c r="T224" s="74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20" t="s">
        <v>123</v>
      </c>
      <c r="AU224" s="20" t="s">
        <v>78</v>
      </c>
    </row>
    <row r="225" s="13" customFormat="1">
      <c r="A225" s="13"/>
      <c r="B225" s="178"/>
      <c r="C225" s="13"/>
      <c r="D225" s="179" t="s">
        <v>125</v>
      </c>
      <c r="E225" s="180" t="s">
        <v>3</v>
      </c>
      <c r="F225" s="181" t="s">
        <v>343</v>
      </c>
      <c r="G225" s="13"/>
      <c r="H225" s="180" t="s">
        <v>3</v>
      </c>
      <c r="I225" s="182"/>
      <c r="J225" s="13"/>
      <c r="K225" s="13"/>
      <c r="L225" s="178"/>
      <c r="M225" s="183"/>
      <c r="N225" s="184"/>
      <c r="O225" s="184"/>
      <c r="P225" s="184"/>
      <c r="Q225" s="184"/>
      <c r="R225" s="184"/>
      <c r="S225" s="184"/>
      <c r="T225" s="18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0" t="s">
        <v>125</v>
      </c>
      <c r="AU225" s="180" t="s">
        <v>78</v>
      </c>
      <c r="AV225" s="13" t="s">
        <v>76</v>
      </c>
      <c r="AW225" s="13" t="s">
        <v>33</v>
      </c>
      <c r="AX225" s="13" t="s">
        <v>71</v>
      </c>
      <c r="AY225" s="180" t="s">
        <v>114</v>
      </c>
    </row>
    <row r="226" s="14" customFormat="1">
      <c r="A226" s="14"/>
      <c r="B226" s="186"/>
      <c r="C226" s="14"/>
      <c r="D226" s="179" t="s">
        <v>125</v>
      </c>
      <c r="E226" s="187" t="s">
        <v>3</v>
      </c>
      <c r="F226" s="188" t="s">
        <v>235</v>
      </c>
      <c r="G226" s="14"/>
      <c r="H226" s="189">
        <v>18</v>
      </c>
      <c r="I226" s="190"/>
      <c r="J226" s="14"/>
      <c r="K226" s="14"/>
      <c r="L226" s="186"/>
      <c r="M226" s="191"/>
      <c r="N226" s="192"/>
      <c r="O226" s="192"/>
      <c r="P226" s="192"/>
      <c r="Q226" s="192"/>
      <c r="R226" s="192"/>
      <c r="S226" s="192"/>
      <c r="T226" s="19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187" t="s">
        <v>125</v>
      </c>
      <c r="AU226" s="187" t="s">
        <v>78</v>
      </c>
      <c r="AV226" s="14" t="s">
        <v>78</v>
      </c>
      <c r="AW226" s="14" t="s">
        <v>33</v>
      </c>
      <c r="AX226" s="14" t="s">
        <v>76</v>
      </c>
      <c r="AY226" s="187" t="s">
        <v>114</v>
      </c>
    </row>
    <row r="227" s="2" customFormat="1" ht="49.05" customHeight="1">
      <c r="A227" s="39"/>
      <c r="B227" s="159"/>
      <c r="C227" s="202" t="s">
        <v>344</v>
      </c>
      <c r="D227" s="202" t="s">
        <v>305</v>
      </c>
      <c r="E227" s="203" t="s">
        <v>334</v>
      </c>
      <c r="F227" s="204" t="s">
        <v>335</v>
      </c>
      <c r="G227" s="205" t="s">
        <v>120</v>
      </c>
      <c r="H227" s="206">
        <v>18</v>
      </c>
      <c r="I227" s="207"/>
      <c r="J227" s="208">
        <f>ROUND(I227*H227,2)</f>
        <v>0</v>
      </c>
      <c r="K227" s="204" t="s">
        <v>121</v>
      </c>
      <c r="L227" s="209"/>
      <c r="M227" s="210" t="s">
        <v>3</v>
      </c>
      <c r="N227" s="211" t="s">
        <v>42</v>
      </c>
      <c r="O227" s="73"/>
      <c r="P227" s="169">
        <f>O227*H227</f>
        <v>0</v>
      </c>
      <c r="Q227" s="169">
        <v>0.0054000000000000003</v>
      </c>
      <c r="R227" s="169">
        <f>Q227*H227</f>
        <v>0.097200000000000009</v>
      </c>
      <c r="S227" s="169">
        <v>0</v>
      </c>
      <c r="T227" s="17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171" t="s">
        <v>308</v>
      </c>
      <c r="AT227" s="171" t="s">
        <v>305</v>
      </c>
      <c r="AU227" s="171" t="s">
        <v>78</v>
      </c>
      <c r="AY227" s="20" t="s">
        <v>114</v>
      </c>
      <c r="BE227" s="172">
        <f>IF(N227="základní",J227,0)</f>
        <v>0</v>
      </c>
      <c r="BF227" s="172">
        <f>IF(N227="snížená",J227,0)</f>
        <v>0</v>
      </c>
      <c r="BG227" s="172">
        <f>IF(N227="zákl. přenesená",J227,0)</f>
        <v>0</v>
      </c>
      <c r="BH227" s="172">
        <f>IF(N227="sníž. přenesená",J227,0)</f>
        <v>0</v>
      </c>
      <c r="BI227" s="172">
        <f>IF(N227="nulová",J227,0)</f>
        <v>0</v>
      </c>
      <c r="BJ227" s="20" t="s">
        <v>76</v>
      </c>
      <c r="BK227" s="172">
        <f>ROUND(I227*H227,2)</f>
        <v>0</v>
      </c>
      <c r="BL227" s="20" t="s">
        <v>166</v>
      </c>
      <c r="BM227" s="171" t="s">
        <v>345</v>
      </c>
    </row>
    <row r="228" s="2" customFormat="1" ht="37.8" customHeight="1">
      <c r="A228" s="39"/>
      <c r="B228" s="159"/>
      <c r="C228" s="160" t="s">
        <v>346</v>
      </c>
      <c r="D228" s="160" t="s">
        <v>117</v>
      </c>
      <c r="E228" s="161" t="s">
        <v>347</v>
      </c>
      <c r="F228" s="162" t="s">
        <v>348</v>
      </c>
      <c r="G228" s="163" t="s">
        <v>171</v>
      </c>
      <c r="H228" s="164">
        <v>224.40000000000001</v>
      </c>
      <c r="I228" s="165"/>
      <c r="J228" s="166">
        <f>ROUND(I228*H228,2)</f>
        <v>0</v>
      </c>
      <c r="K228" s="162" t="s">
        <v>121</v>
      </c>
      <c r="L228" s="40"/>
      <c r="M228" s="167" t="s">
        <v>3</v>
      </c>
      <c r="N228" s="168" t="s">
        <v>42</v>
      </c>
      <c r="O228" s="73"/>
      <c r="P228" s="169">
        <f>O228*H228</f>
        <v>0</v>
      </c>
      <c r="Q228" s="169">
        <v>0.00115</v>
      </c>
      <c r="R228" s="169">
        <f>Q228*H228</f>
        <v>0.25806000000000001</v>
      </c>
      <c r="S228" s="169">
        <v>0</v>
      </c>
      <c r="T228" s="17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171" t="s">
        <v>166</v>
      </c>
      <c r="AT228" s="171" t="s">
        <v>117</v>
      </c>
      <c r="AU228" s="171" t="s">
        <v>78</v>
      </c>
      <c r="AY228" s="20" t="s">
        <v>114</v>
      </c>
      <c r="BE228" s="172">
        <f>IF(N228="základní",J228,0)</f>
        <v>0</v>
      </c>
      <c r="BF228" s="172">
        <f>IF(N228="snížená",J228,0)</f>
        <v>0</v>
      </c>
      <c r="BG228" s="172">
        <f>IF(N228="zákl. přenesená",J228,0)</f>
        <v>0</v>
      </c>
      <c r="BH228" s="172">
        <f>IF(N228="sníž. přenesená",J228,0)</f>
        <v>0</v>
      </c>
      <c r="BI228" s="172">
        <f>IF(N228="nulová",J228,0)</f>
        <v>0</v>
      </c>
      <c r="BJ228" s="20" t="s">
        <v>76</v>
      </c>
      <c r="BK228" s="172">
        <f>ROUND(I228*H228,2)</f>
        <v>0</v>
      </c>
      <c r="BL228" s="20" t="s">
        <v>166</v>
      </c>
      <c r="BM228" s="171" t="s">
        <v>349</v>
      </c>
    </row>
    <row r="229" s="2" customFormat="1">
      <c r="A229" s="39"/>
      <c r="B229" s="40"/>
      <c r="C229" s="39"/>
      <c r="D229" s="173" t="s">
        <v>123</v>
      </c>
      <c r="E229" s="39"/>
      <c r="F229" s="174" t="s">
        <v>350</v>
      </c>
      <c r="G229" s="39"/>
      <c r="H229" s="39"/>
      <c r="I229" s="175"/>
      <c r="J229" s="39"/>
      <c r="K229" s="39"/>
      <c r="L229" s="40"/>
      <c r="M229" s="176"/>
      <c r="N229" s="177"/>
      <c r="O229" s="73"/>
      <c r="P229" s="73"/>
      <c r="Q229" s="73"/>
      <c r="R229" s="73"/>
      <c r="S229" s="73"/>
      <c r="T229" s="74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20" t="s">
        <v>123</v>
      </c>
      <c r="AU229" s="20" t="s">
        <v>78</v>
      </c>
    </row>
    <row r="230" s="13" customFormat="1">
      <c r="A230" s="13"/>
      <c r="B230" s="178"/>
      <c r="C230" s="13"/>
      <c r="D230" s="179" t="s">
        <v>125</v>
      </c>
      <c r="E230" s="180" t="s">
        <v>3</v>
      </c>
      <c r="F230" s="181" t="s">
        <v>351</v>
      </c>
      <c r="G230" s="13"/>
      <c r="H230" s="180" t="s">
        <v>3</v>
      </c>
      <c r="I230" s="182"/>
      <c r="J230" s="13"/>
      <c r="K230" s="13"/>
      <c r="L230" s="178"/>
      <c r="M230" s="183"/>
      <c r="N230" s="184"/>
      <c r="O230" s="184"/>
      <c r="P230" s="184"/>
      <c r="Q230" s="184"/>
      <c r="R230" s="184"/>
      <c r="S230" s="184"/>
      <c r="T230" s="18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80" t="s">
        <v>125</v>
      </c>
      <c r="AU230" s="180" t="s">
        <v>78</v>
      </c>
      <c r="AV230" s="13" t="s">
        <v>76</v>
      </c>
      <c r="AW230" s="13" t="s">
        <v>33</v>
      </c>
      <c r="AX230" s="13" t="s">
        <v>71</v>
      </c>
      <c r="AY230" s="180" t="s">
        <v>114</v>
      </c>
    </row>
    <row r="231" s="14" customFormat="1">
      <c r="A231" s="14"/>
      <c r="B231" s="186"/>
      <c r="C231" s="14"/>
      <c r="D231" s="179" t="s">
        <v>125</v>
      </c>
      <c r="E231" s="187" t="s">
        <v>3</v>
      </c>
      <c r="F231" s="188" t="s">
        <v>352</v>
      </c>
      <c r="G231" s="14"/>
      <c r="H231" s="189">
        <v>112.2</v>
      </c>
      <c r="I231" s="190"/>
      <c r="J231" s="14"/>
      <c r="K231" s="14"/>
      <c r="L231" s="186"/>
      <c r="M231" s="191"/>
      <c r="N231" s="192"/>
      <c r="O231" s="192"/>
      <c r="P231" s="192"/>
      <c r="Q231" s="192"/>
      <c r="R231" s="192"/>
      <c r="S231" s="192"/>
      <c r="T231" s="19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187" t="s">
        <v>125</v>
      </c>
      <c r="AU231" s="187" t="s">
        <v>78</v>
      </c>
      <c r="AV231" s="14" t="s">
        <v>78</v>
      </c>
      <c r="AW231" s="14" t="s">
        <v>33</v>
      </c>
      <c r="AX231" s="14" t="s">
        <v>76</v>
      </c>
      <c r="AY231" s="187" t="s">
        <v>114</v>
      </c>
    </row>
    <row r="232" s="14" customFormat="1">
      <c r="A232" s="14"/>
      <c r="B232" s="186"/>
      <c r="C232" s="14"/>
      <c r="D232" s="179" t="s">
        <v>125</v>
      </c>
      <c r="E232" s="14"/>
      <c r="F232" s="188" t="s">
        <v>353</v>
      </c>
      <c r="G232" s="14"/>
      <c r="H232" s="189">
        <v>224.40000000000001</v>
      </c>
      <c r="I232" s="190"/>
      <c r="J232" s="14"/>
      <c r="K232" s="14"/>
      <c r="L232" s="186"/>
      <c r="M232" s="191"/>
      <c r="N232" s="192"/>
      <c r="O232" s="192"/>
      <c r="P232" s="192"/>
      <c r="Q232" s="192"/>
      <c r="R232" s="192"/>
      <c r="S232" s="192"/>
      <c r="T232" s="19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87" t="s">
        <v>125</v>
      </c>
      <c r="AU232" s="187" t="s">
        <v>78</v>
      </c>
      <c r="AV232" s="14" t="s">
        <v>78</v>
      </c>
      <c r="AW232" s="14" t="s">
        <v>4</v>
      </c>
      <c r="AX232" s="14" t="s">
        <v>76</v>
      </c>
      <c r="AY232" s="187" t="s">
        <v>114</v>
      </c>
    </row>
    <row r="233" s="2" customFormat="1" ht="37.8" customHeight="1">
      <c r="A233" s="39"/>
      <c r="B233" s="159"/>
      <c r="C233" s="160" t="s">
        <v>354</v>
      </c>
      <c r="D233" s="160" t="s">
        <v>117</v>
      </c>
      <c r="E233" s="161" t="s">
        <v>355</v>
      </c>
      <c r="F233" s="162" t="s">
        <v>356</v>
      </c>
      <c r="G233" s="163" t="s">
        <v>171</v>
      </c>
      <c r="H233" s="164">
        <v>112.2</v>
      </c>
      <c r="I233" s="165"/>
      <c r="J233" s="166">
        <f>ROUND(I233*H233,2)</f>
        <v>0</v>
      </c>
      <c r="K233" s="162" t="s">
        <v>121</v>
      </c>
      <c r="L233" s="40"/>
      <c r="M233" s="167" t="s">
        <v>3</v>
      </c>
      <c r="N233" s="168" t="s">
        <v>42</v>
      </c>
      <c r="O233" s="73"/>
      <c r="P233" s="169">
        <f>O233*H233</f>
        <v>0</v>
      </c>
      <c r="Q233" s="169">
        <v>0.00063000000000000003</v>
      </c>
      <c r="R233" s="169">
        <f>Q233*H233</f>
        <v>0.070685999999999999</v>
      </c>
      <c r="S233" s="169">
        <v>0</v>
      </c>
      <c r="T233" s="17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71" t="s">
        <v>166</v>
      </c>
      <c r="AT233" s="171" t="s">
        <v>117</v>
      </c>
      <c r="AU233" s="171" t="s">
        <v>78</v>
      </c>
      <c r="AY233" s="20" t="s">
        <v>114</v>
      </c>
      <c r="BE233" s="172">
        <f>IF(N233="základní",J233,0)</f>
        <v>0</v>
      </c>
      <c r="BF233" s="172">
        <f>IF(N233="snížená",J233,0)</f>
        <v>0</v>
      </c>
      <c r="BG233" s="172">
        <f>IF(N233="zákl. přenesená",J233,0)</f>
        <v>0</v>
      </c>
      <c r="BH233" s="172">
        <f>IF(N233="sníž. přenesená",J233,0)</f>
        <v>0</v>
      </c>
      <c r="BI233" s="172">
        <f>IF(N233="nulová",J233,0)</f>
        <v>0</v>
      </c>
      <c r="BJ233" s="20" t="s">
        <v>76</v>
      </c>
      <c r="BK233" s="172">
        <f>ROUND(I233*H233,2)</f>
        <v>0</v>
      </c>
      <c r="BL233" s="20" t="s">
        <v>166</v>
      </c>
      <c r="BM233" s="171" t="s">
        <v>357</v>
      </c>
    </row>
    <row r="234" s="2" customFormat="1">
      <c r="A234" s="39"/>
      <c r="B234" s="40"/>
      <c r="C234" s="39"/>
      <c r="D234" s="173" t="s">
        <v>123</v>
      </c>
      <c r="E234" s="39"/>
      <c r="F234" s="174" t="s">
        <v>358</v>
      </c>
      <c r="G234" s="39"/>
      <c r="H234" s="39"/>
      <c r="I234" s="175"/>
      <c r="J234" s="39"/>
      <c r="K234" s="39"/>
      <c r="L234" s="40"/>
      <c r="M234" s="176"/>
      <c r="N234" s="177"/>
      <c r="O234" s="73"/>
      <c r="P234" s="73"/>
      <c r="Q234" s="73"/>
      <c r="R234" s="73"/>
      <c r="S234" s="73"/>
      <c r="T234" s="74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20" t="s">
        <v>123</v>
      </c>
      <c r="AU234" s="20" t="s">
        <v>78</v>
      </c>
    </row>
    <row r="235" s="13" customFormat="1">
      <c r="A235" s="13"/>
      <c r="B235" s="178"/>
      <c r="C235" s="13"/>
      <c r="D235" s="179" t="s">
        <v>125</v>
      </c>
      <c r="E235" s="180" t="s">
        <v>3</v>
      </c>
      <c r="F235" s="181" t="s">
        <v>351</v>
      </c>
      <c r="G235" s="13"/>
      <c r="H235" s="180" t="s">
        <v>3</v>
      </c>
      <c r="I235" s="182"/>
      <c r="J235" s="13"/>
      <c r="K235" s="13"/>
      <c r="L235" s="178"/>
      <c r="M235" s="183"/>
      <c r="N235" s="184"/>
      <c r="O235" s="184"/>
      <c r="P235" s="184"/>
      <c r="Q235" s="184"/>
      <c r="R235" s="184"/>
      <c r="S235" s="184"/>
      <c r="T235" s="18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0" t="s">
        <v>125</v>
      </c>
      <c r="AU235" s="180" t="s">
        <v>78</v>
      </c>
      <c r="AV235" s="13" t="s">
        <v>76</v>
      </c>
      <c r="AW235" s="13" t="s">
        <v>33</v>
      </c>
      <c r="AX235" s="13" t="s">
        <v>71</v>
      </c>
      <c r="AY235" s="180" t="s">
        <v>114</v>
      </c>
    </row>
    <row r="236" s="14" customFormat="1">
      <c r="A236" s="14"/>
      <c r="B236" s="186"/>
      <c r="C236" s="14"/>
      <c r="D236" s="179" t="s">
        <v>125</v>
      </c>
      <c r="E236" s="187" t="s">
        <v>3</v>
      </c>
      <c r="F236" s="188" t="s">
        <v>352</v>
      </c>
      <c r="G236" s="14"/>
      <c r="H236" s="189">
        <v>112.2</v>
      </c>
      <c r="I236" s="190"/>
      <c r="J236" s="14"/>
      <c r="K236" s="14"/>
      <c r="L236" s="186"/>
      <c r="M236" s="191"/>
      <c r="N236" s="192"/>
      <c r="O236" s="192"/>
      <c r="P236" s="192"/>
      <c r="Q236" s="192"/>
      <c r="R236" s="192"/>
      <c r="S236" s="192"/>
      <c r="T236" s="19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187" t="s">
        <v>125</v>
      </c>
      <c r="AU236" s="187" t="s">
        <v>78</v>
      </c>
      <c r="AV236" s="14" t="s">
        <v>78</v>
      </c>
      <c r="AW236" s="14" t="s">
        <v>33</v>
      </c>
      <c r="AX236" s="14" t="s">
        <v>76</v>
      </c>
      <c r="AY236" s="187" t="s">
        <v>114</v>
      </c>
    </row>
    <row r="237" s="2" customFormat="1" ht="33" customHeight="1">
      <c r="A237" s="39"/>
      <c r="B237" s="159"/>
      <c r="C237" s="160" t="s">
        <v>359</v>
      </c>
      <c r="D237" s="160" t="s">
        <v>117</v>
      </c>
      <c r="E237" s="161" t="s">
        <v>360</v>
      </c>
      <c r="F237" s="162" t="s">
        <v>361</v>
      </c>
      <c r="G237" s="163" t="s">
        <v>171</v>
      </c>
      <c r="H237" s="164">
        <v>112.2</v>
      </c>
      <c r="I237" s="165"/>
      <c r="J237" s="166">
        <f>ROUND(I237*H237,2)</f>
        <v>0</v>
      </c>
      <c r="K237" s="162" t="s">
        <v>121</v>
      </c>
      <c r="L237" s="40"/>
      <c r="M237" s="167" t="s">
        <v>3</v>
      </c>
      <c r="N237" s="168" t="s">
        <v>42</v>
      </c>
      <c r="O237" s="73"/>
      <c r="P237" s="169">
        <f>O237*H237</f>
        <v>0</v>
      </c>
      <c r="Q237" s="169">
        <v>0.00165</v>
      </c>
      <c r="R237" s="169">
        <f>Q237*H237</f>
        <v>0.18513000000000002</v>
      </c>
      <c r="S237" s="169">
        <v>0</v>
      </c>
      <c r="T237" s="17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171" t="s">
        <v>166</v>
      </c>
      <c r="AT237" s="171" t="s">
        <v>117</v>
      </c>
      <c r="AU237" s="171" t="s">
        <v>78</v>
      </c>
      <c r="AY237" s="20" t="s">
        <v>114</v>
      </c>
      <c r="BE237" s="172">
        <f>IF(N237="základní",J237,0)</f>
        <v>0</v>
      </c>
      <c r="BF237" s="172">
        <f>IF(N237="snížená",J237,0)</f>
        <v>0</v>
      </c>
      <c r="BG237" s="172">
        <f>IF(N237="zákl. přenesená",J237,0)</f>
        <v>0</v>
      </c>
      <c r="BH237" s="172">
        <f>IF(N237="sníž. přenesená",J237,0)</f>
        <v>0</v>
      </c>
      <c r="BI237" s="172">
        <f>IF(N237="nulová",J237,0)</f>
        <v>0</v>
      </c>
      <c r="BJ237" s="20" t="s">
        <v>76</v>
      </c>
      <c r="BK237" s="172">
        <f>ROUND(I237*H237,2)</f>
        <v>0</v>
      </c>
      <c r="BL237" s="20" t="s">
        <v>166</v>
      </c>
      <c r="BM237" s="171" t="s">
        <v>362</v>
      </c>
    </row>
    <row r="238" s="2" customFormat="1">
      <c r="A238" s="39"/>
      <c r="B238" s="40"/>
      <c r="C238" s="39"/>
      <c r="D238" s="173" t="s">
        <v>123</v>
      </c>
      <c r="E238" s="39"/>
      <c r="F238" s="174" t="s">
        <v>363</v>
      </c>
      <c r="G238" s="39"/>
      <c r="H238" s="39"/>
      <c r="I238" s="175"/>
      <c r="J238" s="39"/>
      <c r="K238" s="39"/>
      <c r="L238" s="40"/>
      <c r="M238" s="176"/>
      <c r="N238" s="177"/>
      <c r="O238" s="73"/>
      <c r="P238" s="73"/>
      <c r="Q238" s="73"/>
      <c r="R238" s="73"/>
      <c r="S238" s="73"/>
      <c r="T238" s="74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20" t="s">
        <v>123</v>
      </c>
      <c r="AU238" s="20" t="s">
        <v>78</v>
      </c>
    </row>
    <row r="239" s="13" customFormat="1">
      <c r="A239" s="13"/>
      <c r="B239" s="178"/>
      <c r="C239" s="13"/>
      <c r="D239" s="179" t="s">
        <v>125</v>
      </c>
      <c r="E239" s="180" t="s">
        <v>3</v>
      </c>
      <c r="F239" s="181" t="s">
        <v>351</v>
      </c>
      <c r="G239" s="13"/>
      <c r="H239" s="180" t="s">
        <v>3</v>
      </c>
      <c r="I239" s="182"/>
      <c r="J239" s="13"/>
      <c r="K239" s="13"/>
      <c r="L239" s="178"/>
      <c r="M239" s="183"/>
      <c r="N239" s="184"/>
      <c r="O239" s="184"/>
      <c r="P239" s="184"/>
      <c r="Q239" s="184"/>
      <c r="R239" s="184"/>
      <c r="S239" s="184"/>
      <c r="T239" s="18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0" t="s">
        <v>125</v>
      </c>
      <c r="AU239" s="180" t="s">
        <v>78</v>
      </c>
      <c r="AV239" s="13" t="s">
        <v>76</v>
      </c>
      <c r="AW239" s="13" t="s">
        <v>33</v>
      </c>
      <c r="AX239" s="13" t="s">
        <v>71</v>
      </c>
      <c r="AY239" s="180" t="s">
        <v>114</v>
      </c>
    </row>
    <row r="240" s="14" customFormat="1">
      <c r="A240" s="14"/>
      <c r="B240" s="186"/>
      <c r="C240" s="14"/>
      <c r="D240" s="179" t="s">
        <v>125</v>
      </c>
      <c r="E240" s="187" t="s">
        <v>3</v>
      </c>
      <c r="F240" s="188" t="s">
        <v>352</v>
      </c>
      <c r="G240" s="14"/>
      <c r="H240" s="189">
        <v>112.2</v>
      </c>
      <c r="I240" s="190"/>
      <c r="J240" s="14"/>
      <c r="K240" s="14"/>
      <c r="L240" s="186"/>
      <c r="M240" s="191"/>
      <c r="N240" s="192"/>
      <c r="O240" s="192"/>
      <c r="P240" s="192"/>
      <c r="Q240" s="192"/>
      <c r="R240" s="192"/>
      <c r="S240" s="192"/>
      <c r="T240" s="19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87" t="s">
        <v>125</v>
      </c>
      <c r="AU240" s="187" t="s">
        <v>78</v>
      </c>
      <c r="AV240" s="14" t="s">
        <v>78</v>
      </c>
      <c r="AW240" s="14" t="s">
        <v>33</v>
      </c>
      <c r="AX240" s="14" t="s">
        <v>76</v>
      </c>
      <c r="AY240" s="187" t="s">
        <v>114</v>
      </c>
    </row>
    <row r="241" s="2" customFormat="1" ht="49.05" customHeight="1">
      <c r="A241" s="39"/>
      <c r="B241" s="159"/>
      <c r="C241" s="160" t="s">
        <v>364</v>
      </c>
      <c r="D241" s="160" t="s">
        <v>117</v>
      </c>
      <c r="E241" s="161" t="s">
        <v>365</v>
      </c>
      <c r="F241" s="162" t="s">
        <v>366</v>
      </c>
      <c r="G241" s="163" t="s">
        <v>120</v>
      </c>
      <c r="H241" s="164">
        <v>78.540000000000006</v>
      </c>
      <c r="I241" s="165"/>
      <c r="J241" s="166">
        <f>ROUND(I241*H241,2)</f>
        <v>0</v>
      </c>
      <c r="K241" s="162" t="s">
        <v>121</v>
      </c>
      <c r="L241" s="40"/>
      <c r="M241" s="167" t="s">
        <v>3</v>
      </c>
      <c r="N241" s="168" t="s">
        <v>42</v>
      </c>
      <c r="O241" s="73"/>
      <c r="P241" s="169">
        <f>O241*H241</f>
        <v>0</v>
      </c>
      <c r="Q241" s="169">
        <v>3.0000000000000001E-05</v>
      </c>
      <c r="R241" s="169">
        <f>Q241*H241</f>
        <v>0.0023562000000000001</v>
      </c>
      <c r="S241" s="169">
        <v>0</v>
      </c>
      <c r="T241" s="17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171" t="s">
        <v>166</v>
      </c>
      <c r="AT241" s="171" t="s">
        <v>117</v>
      </c>
      <c r="AU241" s="171" t="s">
        <v>78</v>
      </c>
      <c r="AY241" s="20" t="s">
        <v>114</v>
      </c>
      <c r="BE241" s="172">
        <f>IF(N241="základní",J241,0)</f>
        <v>0</v>
      </c>
      <c r="BF241" s="172">
        <f>IF(N241="snížená",J241,0)</f>
        <v>0</v>
      </c>
      <c r="BG241" s="172">
        <f>IF(N241="zákl. přenesená",J241,0)</f>
        <v>0</v>
      </c>
      <c r="BH241" s="172">
        <f>IF(N241="sníž. přenesená",J241,0)</f>
        <v>0</v>
      </c>
      <c r="BI241" s="172">
        <f>IF(N241="nulová",J241,0)</f>
        <v>0</v>
      </c>
      <c r="BJ241" s="20" t="s">
        <v>76</v>
      </c>
      <c r="BK241" s="172">
        <f>ROUND(I241*H241,2)</f>
        <v>0</v>
      </c>
      <c r="BL241" s="20" t="s">
        <v>166</v>
      </c>
      <c r="BM241" s="171" t="s">
        <v>367</v>
      </c>
    </row>
    <row r="242" s="2" customFormat="1">
      <c r="A242" s="39"/>
      <c r="B242" s="40"/>
      <c r="C242" s="39"/>
      <c r="D242" s="173" t="s">
        <v>123</v>
      </c>
      <c r="E242" s="39"/>
      <c r="F242" s="174" t="s">
        <v>368</v>
      </c>
      <c r="G242" s="39"/>
      <c r="H242" s="39"/>
      <c r="I242" s="175"/>
      <c r="J242" s="39"/>
      <c r="K242" s="39"/>
      <c r="L242" s="40"/>
      <c r="M242" s="176"/>
      <c r="N242" s="177"/>
      <c r="O242" s="73"/>
      <c r="P242" s="73"/>
      <c r="Q242" s="73"/>
      <c r="R242" s="73"/>
      <c r="S242" s="73"/>
      <c r="T242" s="74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20" t="s">
        <v>123</v>
      </c>
      <c r="AU242" s="20" t="s">
        <v>78</v>
      </c>
    </row>
    <row r="243" s="13" customFormat="1">
      <c r="A243" s="13"/>
      <c r="B243" s="178"/>
      <c r="C243" s="13"/>
      <c r="D243" s="179" t="s">
        <v>125</v>
      </c>
      <c r="E243" s="180" t="s">
        <v>3</v>
      </c>
      <c r="F243" s="181" t="s">
        <v>351</v>
      </c>
      <c r="G243" s="13"/>
      <c r="H243" s="180" t="s">
        <v>3</v>
      </c>
      <c r="I243" s="182"/>
      <c r="J243" s="13"/>
      <c r="K243" s="13"/>
      <c r="L243" s="178"/>
      <c r="M243" s="183"/>
      <c r="N243" s="184"/>
      <c r="O243" s="184"/>
      <c r="P243" s="184"/>
      <c r="Q243" s="184"/>
      <c r="R243" s="184"/>
      <c r="S243" s="184"/>
      <c r="T243" s="18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0" t="s">
        <v>125</v>
      </c>
      <c r="AU243" s="180" t="s">
        <v>78</v>
      </c>
      <c r="AV243" s="13" t="s">
        <v>76</v>
      </c>
      <c r="AW243" s="13" t="s">
        <v>33</v>
      </c>
      <c r="AX243" s="13" t="s">
        <v>71</v>
      </c>
      <c r="AY243" s="180" t="s">
        <v>114</v>
      </c>
    </row>
    <row r="244" s="14" customFormat="1">
      <c r="A244" s="14"/>
      <c r="B244" s="186"/>
      <c r="C244" s="14"/>
      <c r="D244" s="179" t="s">
        <v>125</v>
      </c>
      <c r="E244" s="187" t="s">
        <v>3</v>
      </c>
      <c r="F244" s="188" t="s">
        <v>369</v>
      </c>
      <c r="G244" s="14"/>
      <c r="H244" s="189">
        <v>78.540000000000006</v>
      </c>
      <c r="I244" s="190"/>
      <c r="J244" s="14"/>
      <c r="K244" s="14"/>
      <c r="L244" s="186"/>
      <c r="M244" s="191"/>
      <c r="N244" s="192"/>
      <c r="O244" s="192"/>
      <c r="P244" s="192"/>
      <c r="Q244" s="192"/>
      <c r="R244" s="192"/>
      <c r="S244" s="192"/>
      <c r="T244" s="19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187" t="s">
        <v>125</v>
      </c>
      <c r="AU244" s="187" t="s">
        <v>78</v>
      </c>
      <c r="AV244" s="14" t="s">
        <v>78</v>
      </c>
      <c r="AW244" s="14" t="s">
        <v>33</v>
      </c>
      <c r="AX244" s="14" t="s">
        <v>76</v>
      </c>
      <c r="AY244" s="187" t="s">
        <v>114</v>
      </c>
    </row>
    <row r="245" s="2" customFormat="1" ht="24.15" customHeight="1">
      <c r="A245" s="39"/>
      <c r="B245" s="159"/>
      <c r="C245" s="202" t="s">
        <v>370</v>
      </c>
      <c r="D245" s="202" t="s">
        <v>305</v>
      </c>
      <c r="E245" s="203" t="s">
        <v>371</v>
      </c>
      <c r="F245" s="204" t="s">
        <v>372</v>
      </c>
      <c r="G245" s="205" t="s">
        <v>120</v>
      </c>
      <c r="H245" s="206">
        <v>91.537999999999997</v>
      </c>
      <c r="I245" s="207"/>
      <c r="J245" s="208">
        <f>ROUND(I245*H245,2)</f>
        <v>0</v>
      </c>
      <c r="K245" s="204" t="s">
        <v>121</v>
      </c>
      <c r="L245" s="209"/>
      <c r="M245" s="210" t="s">
        <v>3</v>
      </c>
      <c r="N245" s="211" t="s">
        <v>42</v>
      </c>
      <c r="O245" s="73"/>
      <c r="P245" s="169">
        <f>O245*H245</f>
        <v>0</v>
      </c>
      <c r="Q245" s="169">
        <v>0.0022000000000000001</v>
      </c>
      <c r="R245" s="169">
        <f>Q245*H245</f>
        <v>0.2013836</v>
      </c>
      <c r="S245" s="169">
        <v>0</v>
      </c>
      <c r="T245" s="17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71" t="s">
        <v>308</v>
      </c>
      <c r="AT245" s="171" t="s">
        <v>305</v>
      </c>
      <c r="AU245" s="171" t="s">
        <v>78</v>
      </c>
      <c r="AY245" s="20" t="s">
        <v>114</v>
      </c>
      <c r="BE245" s="172">
        <f>IF(N245="základní",J245,0)</f>
        <v>0</v>
      </c>
      <c r="BF245" s="172">
        <f>IF(N245="snížená",J245,0)</f>
        <v>0</v>
      </c>
      <c r="BG245" s="172">
        <f>IF(N245="zákl. přenesená",J245,0)</f>
        <v>0</v>
      </c>
      <c r="BH245" s="172">
        <f>IF(N245="sníž. přenesená",J245,0)</f>
        <v>0</v>
      </c>
      <c r="BI245" s="172">
        <f>IF(N245="nulová",J245,0)</f>
        <v>0</v>
      </c>
      <c r="BJ245" s="20" t="s">
        <v>76</v>
      </c>
      <c r="BK245" s="172">
        <f>ROUND(I245*H245,2)</f>
        <v>0</v>
      </c>
      <c r="BL245" s="20" t="s">
        <v>166</v>
      </c>
      <c r="BM245" s="171" t="s">
        <v>373</v>
      </c>
    </row>
    <row r="246" s="14" customFormat="1">
      <c r="A246" s="14"/>
      <c r="B246" s="186"/>
      <c r="C246" s="14"/>
      <c r="D246" s="179" t="s">
        <v>125</v>
      </c>
      <c r="E246" s="14"/>
      <c r="F246" s="188" t="s">
        <v>374</v>
      </c>
      <c r="G246" s="14"/>
      <c r="H246" s="189">
        <v>91.537999999999997</v>
      </c>
      <c r="I246" s="190"/>
      <c r="J246" s="14"/>
      <c r="K246" s="14"/>
      <c r="L246" s="186"/>
      <c r="M246" s="191"/>
      <c r="N246" s="192"/>
      <c r="O246" s="192"/>
      <c r="P246" s="192"/>
      <c r="Q246" s="192"/>
      <c r="R246" s="192"/>
      <c r="S246" s="192"/>
      <c r="T246" s="19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187" t="s">
        <v>125</v>
      </c>
      <c r="AU246" s="187" t="s">
        <v>78</v>
      </c>
      <c r="AV246" s="14" t="s">
        <v>78</v>
      </c>
      <c r="AW246" s="14" t="s">
        <v>4</v>
      </c>
      <c r="AX246" s="14" t="s">
        <v>76</v>
      </c>
      <c r="AY246" s="187" t="s">
        <v>114</v>
      </c>
    </row>
    <row r="247" s="2" customFormat="1" ht="66.75" customHeight="1">
      <c r="A247" s="39"/>
      <c r="B247" s="159"/>
      <c r="C247" s="160" t="s">
        <v>375</v>
      </c>
      <c r="D247" s="160" t="s">
        <v>117</v>
      </c>
      <c r="E247" s="161" t="s">
        <v>376</v>
      </c>
      <c r="F247" s="162" t="s">
        <v>377</v>
      </c>
      <c r="G247" s="163" t="s">
        <v>120</v>
      </c>
      <c r="H247" s="164">
        <v>176</v>
      </c>
      <c r="I247" s="165"/>
      <c r="J247" s="166">
        <f>ROUND(I247*H247,2)</f>
        <v>0</v>
      </c>
      <c r="K247" s="162" t="s">
        <v>121</v>
      </c>
      <c r="L247" s="40"/>
      <c r="M247" s="167" t="s">
        <v>3</v>
      </c>
      <c r="N247" s="168" t="s">
        <v>42</v>
      </c>
      <c r="O247" s="73"/>
      <c r="P247" s="169">
        <f>O247*H247</f>
        <v>0</v>
      </c>
      <c r="Q247" s="169">
        <v>0.00011</v>
      </c>
      <c r="R247" s="169">
        <f>Q247*H247</f>
        <v>0.019360000000000002</v>
      </c>
      <c r="S247" s="169">
        <v>0</v>
      </c>
      <c r="T247" s="17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171" t="s">
        <v>166</v>
      </c>
      <c r="AT247" s="171" t="s">
        <v>117</v>
      </c>
      <c r="AU247" s="171" t="s">
        <v>78</v>
      </c>
      <c r="AY247" s="20" t="s">
        <v>114</v>
      </c>
      <c r="BE247" s="172">
        <f>IF(N247="základní",J247,0)</f>
        <v>0</v>
      </c>
      <c r="BF247" s="172">
        <f>IF(N247="snížená",J247,0)</f>
        <v>0</v>
      </c>
      <c r="BG247" s="172">
        <f>IF(N247="zákl. přenesená",J247,0)</f>
        <v>0</v>
      </c>
      <c r="BH247" s="172">
        <f>IF(N247="sníž. přenesená",J247,0)</f>
        <v>0</v>
      </c>
      <c r="BI247" s="172">
        <f>IF(N247="nulová",J247,0)</f>
        <v>0</v>
      </c>
      <c r="BJ247" s="20" t="s">
        <v>76</v>
      </c>
      <c r="BK247" s="172">
        <f>ROUND(I247*H247,2)</f>
        <v>0</v>
      </c>
      <c r="BL247" s="20" t="s">
        <v>166</v>
      </c>
      <c r="BM247" s="171" t="s">
        <v>378</v>
      </c>
    </row>
    <row r="248" s="2" customFormat="1">
      <c r="A248" s="39"/>
      <c r="B248" s="40"/>
      <c r="C248" s="39"/>
      <c r="D248" s="173" t="s">
        <v>123</v>
      </c>
      <c r="E248" s="39"/>
      <c r="F248" s="174" t="s">
        <v>379</v>
      </c>
      <c r="G248" s="39"/>
      <c r="H248" s="39"/>
      <c r="I248" s="175"/>
      <c r="J248" s="39"/>
      <c r="K248" s="39"/>
      <c r="L248" s="40"/>
      <c r="M248" s="176"/>
      <c r="N248" s="177"/>
      <c r="O248" s="73"/>
      <c r="P248" s="73"/>
      <c r="Q248" s="73"/>
      <c r="R248" s="73"/>
      <c r="S248" s="73"/>
      <c r="T248" s="74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20" t="s">
        <v>123</v>
      </c>
      <c r="AU248" s="20" t="s">
        <v>78</v>
      </c>
    </row>
    <row r="249" s="13" customFormat="1">
      <c r="A249" s="13"/>
      <c r="B249" s="178"/>
      <c r="C249" s="13"/>
      <c r="D249" s="179" t="s">
        <v>125</v>
      </c>
      <c r="E249" s="180" t="s">
        <v>3</v>
      </c>
      <c r="F249" s="181" t="s">
        <v>380</v>
      </c>
      <c r="G249" s="13"/>
      <c r="H249" s="180" t="s">
        <v>3</v>
      </c>
      <c r="I249" s="182"/>
      <c r="J249" s="13"/>
      <c r="K249" s="13"/>
      <c r="L249" s="178"/>
      <c r="M249" s="183"/>
      <c r="N249" s="184"/>
      <c r="O249" s="184"/>
      <c r="P249" s="184"/>
      <c r="Q249" s="184"/>
      <c r="R249" s="184"/>
      <c r="S249" s="184"/>
      <c r="T249" s="18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0" t="s">
        <v>125</v>
      </c>
      <c r="AU249" s="180" t="s">
        <v>78</v>
      </c>
      <c r="AV249" s="13" t="s">
        <v>76</v>
      </c>
      <c r="AW249" s="13" t="s">
        <v>33</v>
      </c>
      <c r="AX249" s="13" t="s">
        <v>71</v>
      </c>
      <c r="AY249" s="180" t="s">
        <v>114</v>
      </c>
    </row>
    <row r="250" s="14" customFormat="1">
      <c r="A250" s="14"/>
      <c r="B250" s="186"/>
      <c r="C250" s="14"/>
      <c r="D250" s="179" t="s">
        <v>125</v>
      </c>
      <c r="E250" s="187" t="s">
        <v>3</v>
      </c>
      <c r="F250" s="188" t="s">
        <v>381</v>
      </c>
      <c r="G250" s="14"/>
      <c r="H250" s="189">
        <v>600</v>
      </c>
      <c r="I250" s="190"/>
      <c r="J250" s="14"/>
      <c r="K250" s="14"/>
      <c r="L250" s="186"/>
      <c r="M250" s="191"/>
      <c r="N250" s="192"/>
      <c r="O250" s="192"/>
      <c r="P250" s="192"/>
      <c r="Q250" s="192"/>
      <c r="R250" s="192"/>
      <c r="S250" s="192"/>
      <c r="T250" s="19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187" t="s">
        <v>125</v>
      </c>
      <c r="AU250" s="187" t="s">
        <v>78</v>
      </c>
      <c r="AV250" s="14" t="s">
        <v>78</v>
      </c>
      <c r="AW250" s="14" t="s">
        <v>33</v>
      </c>
      <c r="AX250" s="14" t="s">
        <v>71</v>
      </c>
      <c r="AY250" s="187" t="s">
        <v>114</v>
      </c>
    </row>
    <row r="251" s="13" customFormat="1">
      <c r="A251" s="13"/>
      <c r="B251" s="178"/>
      <c r="C251" s="13"/>
      <c r="D251" s="179" t="s">
        <v>125</v>
      </c>
      <c r="E251" s="180" t="s">
        <v>3</v>
      </c>
      <c r="F251" s="181" t="s">
        <v>382</v>
      </c>
      <c r="G251" s="13"/>
      <c r="H251" s="180" t="s">
        <v>3</v>
      </c>
      <c r="I251" s="182"/>
      <c r="J251" s="13"/>
      <c r="K251" s="13"/>
      <c r="L251" s="178"/>
      <c r="M251" s="183"/>
      <c r="N251" s="184"/>
      <c r="O251" s="184"/>
      <c r="P251" s="184"/>
      <c r="Q251" s="184"/>
      <c r="R251" s="184"/>
      <c r="S251" s="184"/>
      <c r="T251" s="18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0" t="s">
        <v>125</v>
      </c>
      <c r="AU251" s="180" t="s">
        <v>78</v>
      </c>
      <c r="AV251" s="13" t="s">
        <v>76</v>
      </c>
      <c r="AW251" s="13" t="s">
        <v>33</v>
      </c>
      <c r="AX251" s="13" t="s">
        <v>71</v>
      </c>
      <c r="AY251" s="180" t="s">
        <v>114</v>
      </c>
    </row>
    <row r="252" s="14" customFormat="1">
      <c r="A252" s="14"/>
      <c r="B252" s="186"/>
      <c r="C252" s="14"/>
      <c r="D252" s="179" t="s">
        <v>125</v>
      </c>
      <c r="E252" s="187" t="s">
        <v>3</v>
      </c>
      <c r="F252" s="188" t="s">
        <v>383</v>
      </c>
      <c r="G252" s="14"/>
      <c r="H252" s="189">
        <v>-312</v>
      </c>
      <c r="I252" s="190"/>
      <c r="J252" s="14"/>
      <c r="K252" s="14"/>
      <c r="L252" s="186"/>
      <c r="M252" s="191"/>
      <c r="N252" s="192"/>
      <c r="O252" s="192"/>
      <c r="P252" s="192"/>
      <c r="Q252" s="192"/>
      <c r="R252" s="192"/>
      <c r="S252" s="192"/>
      <c r="T252" s="19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187" t="s">
        <v>125</v>
      </c>
      <c r="AU252" s="187" t="s">
        <v>78</v>
      </c>
      <c r="AV252" s="14" t="s">
        <v>78</v>
      </c>
      <c r="AW252" s="14" t="s">
        <v>33</v>
      </c>
      <c r="AX252" s="14" t="s">
        <v>71</v>
      </c>
      <c r="AY252" s="187" t="s">
        <v>114</v>
      </c>
    </row>
    <row r="253" s="14" customFormat="1">
      <c r="A253" s="14"/>
      <c r="B253" s="186"/>
      <c r="C253" s="14"/>
      <c r="D253" s="179" t="s">
        <v>125</v>
      </c>
      <c r="E253" s="187" t="s">
        <v>3</v>
      </c>
      <c r="F253" s="188" t="s">
        <v>384</v>
      </c>
      <c r="G253" s="14"/>
      <c r="H253" s="189">
        <v>-112</v>
      </c>
      <c r="I253" s="190"/>
      <c r="J253" s="14"/>
      <c r="K253" s="14"/>
      <c r="L253" s="186"/>
      <c r="M253" s="191"/>
      <c r="N253" s="192"/>
      <c r="O253" s="192"/>
      <c r="P253" s="192"/>
      <c r="Q253" s="192"/>
      <c r="R253" s="192"/>
      <c r="S253" s="192"/>
      <c r="T253" s="19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187" t="s">
        <v>125</v>
      </c>
      <c r="AU253" s="187" t="s">
        <v>78</v>
      </c>
      <c r="AV253" s="14" t="s">
        <v>78</v>
      </c>
      <c r="AW253" s="14" t="s">
        <v>33</v>
      </c>
      <c r="AX253" s="14" t="s">
        <v>71</v>
      </c>
      <c r="AY253" s="187" t="s">
        <v>114</v>
      </c>
    </row>
    <row r="254" s="15" customFormat="1">
      <c r="A254" s="15"/>
      <c r="B254" s="194"/>
      <c r="C254" s="15"/>
      <c r="D254" s="179" t="s">
        <v>125</v>
      </c>
      <c r="E254" s="195" t="s">
        <v>3</v>
      </c>
      <c r="F254" s="196" t="s">
        <v>179</v>
      </c>
      <c r="G254" s="15"/>
      <c r="H254" s="197">
        <v>176</v>
      </c>
      <c r="I254" s="198"/>
      <c r="J254" s="15"/>
      <c r="K254" s="15"/>
      <c r="L254" s="194"/>
      <c r="M254" s="199"/>
      <c r="N254" s="200"/>
      <c r="O254" s="200"/>
      <c r="P254" s="200"/>
      <c r="Q254" s="200"/>
      <c r="R254" s="200"/>
      <c r="S254" s="200"/>
      <c r="T254" s="201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195" t="s">
        <v>125</v>
      </c>
      <c r="AU254" s="195" t="s">
        <v>78</v>
      </c>
      <c r="AV254" s="15" t="s">
        <v>115</v>
      </c>
      <c r="AW254" s="15" t="s">
        <v>33</v>
      </c>
      <c r="AX254" s="15" t="s">
        <v>76</v>
      </c>
      <c r="AY254" s="195" t="s">
        <v>114</v>
      </c>
    </row>
    <row r="255" s="2" customFormat="1" ht="24.15" customHeight="1">
      <c r="A255" s="39"/>
      <c r="B255" s="159"/>
      <c r="C255" s="202" t="s">
        <v>385</v>
      </c>
      <c r="D255" s="202" t="s">
        <v>305</v>
      </c>
      <c r="E255" s="203" t="s">
        <v>371</v>
      </c>
      <c r="F255" s="204" t="s">
        <v>372</v>
      </c>
      <c r="G255" s="205" t="s">
        <v>120</v>
      </c>
      <c r="H255" s="206">
        <v>176</v>
      </c>
      <c r="I255" s="207"/>
      <c r="J255" s="208">
        <f>ROUND(I255*H255,2)</f>
        <v>0</v>
      </c>
      <c r="K255" s="204" t="s">
        <v>121</v>
      </c>
      <c r="L255" s="209"/>
      <c r="M255" s="210" t="s">
        <v>3</v>
      </c>
      <c r="N255" s="211" t="s">
        <v>42</v>
      </c>
      <c r="O255" s="73"/>
      <c r="P255" s="169">
        <f>O255*H255</f>
        <v>0</v>
      </c>
      <c r="Q255" s="169">
        <v>0.0022000000000000001</v>
      </c>
      <c r="R255" s="169">
        <f>Q255*H255</f>
        <v>0.38720000000000004</v>
      </c>
      <c r="S255" s="169">
        <v>0</v>
      </c>
      <c r="T255" s="17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1" t="s">
        <v>308</v>
      </c>
      <c r="AT255" s="171" t="s">
        <v>305</v>
      </c>
      <c r="AU255" s="171" t="s">
        <v>78</v>
      </c>
      <c r="AY255" s="20" t="s">
        <v>114</v>
      </c>
      <c r="BE255" s="172">
        <f>IF(N255="základní",J255,0)</f>
        <v>0</v>
      </c>
      <c r="BF255" s="172">
        <f>IF(N255="snížená",J255,0)</f>
        <v>0</v>
      </c>
      <c r="BG255" s="172">
        <f>IF(N255="zákl. přenesená",J255,0)</f>
        <v>0</v>
      </c>
      <c r="BH255" s="172">
        <f>IF(N255="sníž. přenesená",J255,0)</f>
        <v>0</v>
      </c>
      <c r="BI255" s="172">
        <f>IF(N255="nulová",J255,0)</f>
        <v>0</v>
      </c>
      <c r="BJ255" s="20" t="s">
        <v>76</v>
      </c>
      <c r="BK255" s="172">
        <f>ROUND(I255*H255,2)</f>
        <v>0</v>
      </c>
      <c r="BL255" s="20" t="s">
        <v>166</v>
      </c>
      <c r="BM255" s="171" t="s">
        <v>386</v>
      </c>
    </row>
    <row r="256" s="2" customFormat="1" ht="66.75" customHeight="1">
      <c r="A256" s="39"/>
      <c r="B256" s="159"/>
      <c r="C256" s="160" t="s">
        <v>387</v>
      </c>
      <c r="D256" s="160" t="s">
        <v>117</v>
      </c>
      <c r="E256" s="161" t="s">
        <v>388</v>
      </c>
      <c r="F256" s="162" t="s">
        <v>389</v>
      </c>
      <c r="G256" s="163" t="s">
        <v>120</v>
      </c>
      <c r="H256" s="164">
        <v>312</v>
      </c>
      <c r="I256" s="165"/>
      <c r="J256" s="166">
        <f>ROUND(I256*H256,2)</f>
        <v>0</v>
      </c>
      <c r="K256" s="162" t="s">
        <v>121</v>
      </c>
      <c r="L256" s="40"/>
      <c r="M256" s="167" t="s">
        <v>3</v>
      </c>
      <c r="N256" s="168" t="s">
        <v>42</v>
      </c>
      <c r="O256" s="73"/>
      <c r="P256" s="169">
        <f>O256*H256</f>
        <v>0</v>
      </c>
      <c r="Q256" s="169">
        <v>0.00022000000000000001</v>
      </c>
      <c r="R256" s="169">
        <f>Q256*H256</f>
        <v>0.068640000000000007</v>
      </c>
      <c r="S256" s="169">
        <v>0</v>
      </c>
      <c r="T256" s="17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171" t="s">
        <v>166</v>
      </c>
      <c r="AT256" s="171" t="s">
        <v>117</v>
      </c>
      <c r="AU256" s="171" t="s">
        <v>78</v>
      </c>
      <c r="AY256" s="20" t="s">
        <v>114</v>
      </c>
      <c r="BE256" s="172">
        <f>IF(N256="základní",J256,0)</f>
        <v>0</v>
      </c>
      <c r="BF256" s="172">
        <f>IF(N256="snížená",J256,0)</f>
        <v>0</v>
      </c>
      <c r="BG256" s="172">
        <f>IF(N256="zákl. přenesená",J256,0)</f>
        <v>0</v>
      </c>
      <c r="BH256" s="172">
        <f>IF(N256="sníž. přenesená",J256,0)</f>
        <v>0</v>
      </c>
      <c r="BI256" s="172">
        <f>IF(N256="nulová",J256,0)</f>
        <v>0</v>
      </c>
      <c r="BJ256" s="20" t="s">
        <v>76</v>
      </c>
      <c r="BK256" s="172">
        <f>ROUND(I256*H256,2)</f>
        <v>0</v>
      </c>
      <c r="BL256" s="20" t="s">
        <v>166</v>
      </c>
      <c r="BM256" s="171" t="s">
        <v>390</v>
      </c>
    </row>
    <row r="257" s="2" customFormat="1">
      <c r="A257" s="39"/>
      <c r="B257" s="40"/>
      <c r="C257" s="39"/>
      <c r="D257" s="173" t="s">
        <v>123</v>
      </c>
      <c r="E257" s="39"/>
      <c r="F257" s="174" t="s">
        <v>391</v>
      </c>
      <c r="G257" s="39"/>
      <c r="H257" s="39"/>
      <c r="I257" s="175"/>
      <c r="J257" s="39"/>
      <c r="K257" s="39"/>
      <c r="L257" s="40"/>
      <c r="M257" s="176"/>
      <c r="N257" s="177"/>
      <c r="O257" s="73"/>
      <c r="P257" s="73"/>
      <c r="Q257" s="73"/>
      <c r="R257" s="73"/>
      <c r="S257" s="73"/>
      <c r="T257" s="74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20" t="s">
        <v>123</v>
      </c>
      <c r="AU257" s="20" t="s">
        <v>78</v>
      </c>
    </row>
    <row r="258" s="13" customFormat="1">
      <c r="A258" s="13"/>
      <c r="B258" s="178"/>
      <c r="C258" s="13"/>
      <c r="D258" s="179" t="s">
        <v>125</v>
      </c>
      <c r="E258" s="180" t="s">
        <v>3</v>
      </c>
      <c r="F258" s="181" t="s">
        <v>392</v>
      </c>
      <c r="G258" s="13"/>
      <c r="H258" s="180" t="s">
        <v>3</v>
      </c>
      <c r="I258" s="182"/>
      <c r="J258" s="13"/>
      <c r="K258" s="13"/>
      <c r="L258" s="178"/>
      <c r="M258" s="183"/>
      <c r="N258" s="184"/>
      <c r="O258" s="184"/>
      <c r="P258" s="184"/>
      <c r="Q258" s="184"/>
      <c r="R258" s="184"/>
      <c r="S258" s="184"/>
      <c r="T258" s="18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0" t="s">
        <v>125</v>
      </c>
      <c r="AU258" s="180" t="s">
        <v>78</v>
      </c>
      <c r="AV258" s="13" t="s">
        <v>76</v>
      </c>
      <c r="AW258" s="13" t="s">
        <v>33</v>
      </c>
      <c r="AX258" s="13" t="s">
        <v>71</v>
      </c>
      <c r="AY258" s="180" t="s">
        <v>114</v>
      </c>
    </row>
    <row r="259" s="14" customFormat="1">
      <c r="A259" s="14"/>
      <c r="B259" s="186"/>
      <c r="C259" s="14"/>
      <c r="D259" s="179" t="s">
        <v>125</v>
      </c>
      <c r="E259" s="187" t="s">
        <v>3</v>
      </c>
      <c r="F259" s="188" t="s">
        <v>393</v>
      </c>
      <c r="G259" s="14"/>
      <c r="H259" s="189">
        <v>424</v>
      </c>
      <c r="I259" s="190"/>
      <c r="J259" s="14"/>
      <c r="K259" s="14"/>
      <c r="L259" s="186"/>
      <c r="M259" s="191"/>
      <c r="N259" s="192"/>
      <c r="O259" s="192"/>
      <c r="P259" s="192"/>
      <c r="Q259" s="192"/>
      <c r="R259" s="192"/>
      <c r="S259" s="192"/>
      <c r="T259" s="19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187" t="s">
        <v>125</v>
      </c>
      <c r="AU259" s="187" t="s">
        <v>78</v>
      </c>
      <c r="AV259" s="14" t="s">
        <v>78</v>
      </c>
      <c r="AW259" s="14" t="s">
        <v>33</v>
      </c>
      <c r="AX259" s="14" t="s">
        <v>71</v>
      </c>
      <c r="AY259" s="187" t="s">
        <v>114</v>
      </c>
    </row>
    <row r="260" s="13" customFormat="1">
      <c r="A260" s="13"/>
      <c r="B260" s="178"/>
      <c r="C260" s="13"/>
      <c r="D260" s="179" t="s">
        <v>125</v>
      </c>
      <c r="E260" s="180" t="s">
        <v>3</v>
      </c>
      <c r="F260" s="181" t="s">
        <v>394</v>
      </c>
      <c r="G260" s="13"/>
      <c r="H260" s="180" t="s">
        <v>3</v>
      </c>
      <c r="I260" s="182"/>
      <c r="J260" s="13"/>
      <c r="K260" s="13"/>
      <c r="L260" s="178"/>
      <c r="M260" s="183"/>
      <c r="N260" s="184"/>
      <c r="O260" s="184"/>
      <c r="P260" s="184"/>
      <c r="Q260" s="184"/>
      <c r="R260" s="184"/>
      <c r="S260" s="184"/>
      <c r="T260" s="18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0" t="s">
        <v>125</v>
      </c>
      <c r="AU260" s="180" t="s">
        <v>78</v>
      </c>
      <c r="AV260" s="13" t="s">
        <v>76</v>
      </c>
      <c r="AW260" s="13" t="s">
        <v>33</v>
      </c>
      <c r="AX260" s="13" t="s">
        <v>71</v>
      </c>
      <c r="AY260" s="180" t="s">
        <v>114</v>
      </c>
    </row>
    <row r="261" s="14" customFormat="1">
      <c r="A261" s="14"/>
      <c r="B261" s="186"/>
      <c r="C261" s="14"/>
      <c r="D261" s="179" t="s">
        <v>125</v>
      </c>
      <c r="E261" s="187" t="s">
        <v>3</v>
      </c>
      <c r="F261" s="188" t="s">
        <v>384</v>
      </c>
      <c r="G261" s="14"/>
      <c r="H261" s="189">
        <v>-112</v>
      </c>
      <c r="I261" s="190"/>
      <c r="J261" s="14"/>
      <c r="K261" s="14"/>
      <c r="L261" s="186"/>
      <c r="M261" s="191"/>
      <c r="N261" s="192"/>
      <c r="O261" s="192"/>
      <c r="P261" s="192"/>
      <c r="Q261" s="192"/>
      <c r="R261" s="192"/>
      <c r="S261" s="192"/>
      <c r="T261" s="19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187" t="s">
        <v>125</v>
      </c>
      <c r="AU261" s="187" t="s">
        <v>78</v>
      </c>
      <c r="AV261" s="14" t="s">
        <v>78</v>
      </c>
      <c r="AW261" s="14" t="s">
        <v>33</v>
      </c>
      <c r="AX261" s="14" t="s">
        <v>71</v>
      </c>
      <c r="AY261" s="187" t="s">
        <v>114</v>
      </c>
    </row>
    <row r="262" s="15" customFormat="1">
      <c r="A262" s="15"/>
      <c r="B262" s="194"/>
      <c r="C262" s="15"/>
      <c r="D262" s="179" t="s">
        <v>125</v>
      </c>
      <c r="E262" s="195" t="s">
        <v>3</v>
      </c>
      <c r="F262" s="196" t="s">
        <v>179</v>
      </c>
      <c r="G262" s="15"/>
      <c r="H262" s="197">
        <v>312</v>
      </c>
      <c r="I262" s="198"/>
      <c r="J262" s="15"/>
      <c r="K262" s="15"/>
      <c r="L262" s="194"/>
      <c r="M262" s="199"/>
      <c r="N262" s="200"/>
      <c r="O262" s="200"/>
      <c r="P262" s="200"/>
      <c r="Q262" s="200"/>
      <c r="R262" s="200"/>
      <c r="S262" s="200"/>
      <c r="T262" s="201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195" t="s">
        <v>125</v>
      </c>
      <c r="AU262" s="195" t="s">
        <v>78</v>
      </c>
      <c r="AV262" s="15" t="s">
        <v>115</v>
      </c>
      <c r="AW262" s="15" t="s">
        <v>33</v>
      </c>
      <c r="AX262" s="15" t="s">
        <v>76</v>
      </c>
      <c r="AY262" s="195" t="s">
        <v>114</v>
      </c>
    </row>
    <row r="263" s="2" customFormat="1" ht="24.15" customHeight="1">
      <c r="A263" s="39"/>
      <c r="B263" s="159"/>
      <c r="C263" s="202" t="s">
        <v>395</v>
      </c>
      <c r="D263" s="202" t="s">
        <v>305</v>
      </c>
      <c r="E263" s="203" t="s">
        <v>371</v>
      </c>
      <c r="F263" s="204" t="s">
        <v>372</v>
      </c>
      <c r="G263" s="205" t="s">
        <v>120</v>
      </c>
      <c r="H263" s="206">
        <v>363.63600000000002</v>
      </c>
      <c r="I263" s="207"/>
      <c r="J263" s="208">
        <f>ROUND(I263*H263,2)</f>
        <v>0</v>
      </c>
      <c r="K263" s="204" t="s">
        <v>121</v>
      </c>
      <c r="L263" s="209"/>
      <c r="M263" s="210" t="s">
        <v>3</v>
      </c>
      <c r="N263" s="211" t="s">
        <v>42</v>
      </c>
      <c r="O263" s="73"/>
      <c r="P263" s="169">
        <f>O263*H263</f>
        <v>0</v>
      </c>
      <c r="Q263" s="169">
        <v>0.0022000000000000001</v>
      </c>
      <c r="R263" s="169">
        <f>Q263*H263</f>
        <v>0.79999920000000013</v>
      </c>
      <c r="S263" s="169">
        <v>0</v>
      </c>
      <c r="T263" s="17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171" t="s">
        <v>308</v>
      </c>
      <c r="AT263" s="171" t="s">
        <v>305</v>
      </c>
      <c r="AU263" s="171" t="s">
        <v>78</v>
      </c>
      <c r="AY263" s="20" t="s">
        <v>114</v>
      </c>
      <c r="BE263" s="172">
        <f>IF(N263="základní",J263,0)</f>
        <v>0</v>
      </c>
      <c r="BF263" s="172">
        <f>IF(N263="snížená",J263,0)</f>
        <v>0</v>
      </c>
      <c r="BG263" s="172">
        <f>IF(N263="zákl. přenesená",J263,0)</f>
        <v>0</v>
      </c>
      <c r="BH263" s="172">
        <f>IF(N263="sníž. přenesená",J263,0)</f>
        <v>0</v>
      </c>
      <c r="BI263" s="172">
        <f>IF(N263="nulová",J263,0)</f>
        <v>0</v>
      </c>
      <c r="BJ263" s="20" t="s">
        <v>76</v>
      </c>
      <c r="BK263" s="172">
        <f>ROUND(I263*H263,2)</f>
        <v>0</v>
      </c>
      <c r="BL263" s="20" t="s">
        <v>166</v>
      </c>
      <c r="BM263" s="171" t="s">
        <v>396</v>
      </c>
    </row>
    <row r="264" s="14" customFormat="1">
      <c r="A264" s="14"/>
      <c r="B264" s="186"/>
      <c r="C264" s="14"/>
      <c r="D264" s="179" t="s">
        <v>125</v>
      </c>
      <c r="E264" s="14"/>
      <c r="F264" s="188" t="s">
        <v>397</v>
      </c>
      <c r="G264" s="14"/>
      <c r="H264" s="189">
        <v>363.63600000000002</v>
      </c>
      <c r="I264" s="190"/>
      <c r="J264" s="14"/>
      <c r="K264" s="14"/>
      <c r="L264" s="186"/>
      <c r="M264" s="191"/>
      <c r="N264" s="192"/>
      <c r="O264" s="192"/>
      <c r="P264" s="192"/>
      <c r="Q264" s="192"/>
      <c r="R264" s="192"/>
      <c r="S264" s="192"/>
      <c r="T264" s="19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187" t="s">
        <v>125</v>
      </c>
      <c r="AU264" s="187" t="s">
        <v>78</v>
      </c>
      <c r="AV264" s="14" t="s">
        <v>78</v>
      </c>
      <c r="AW264" s="14" t="s">
        <v>4</v>
      </c>
      <c r="AX264" s="14" t="s">
        <v>76</v>
      </c>
      <c r="AY264" s="187" t="s">
        <v>114</v>
      </c>
    </row>
    <row r="265" s="2" customFormat="1" ht="66.75" customHeight="1">
      <c r="A265" s="39"/>
      <c r="B265" s="159"/>
      <c r="C265" s="160" t="s">
        <v>398</v>
      </c>
      <c r="D265" s="160" t="s">
        <v>117</v>
      </c>
      <c r="E265" s="161" t="s">
        <v>399</v>
      </c>
      <c r="F265" s="162" t="s">
        <v>400</v>
      </c>
      <c r="G265" s="163" t="s">
        <v>120</v>
      </c>
      <c r="H265" s="164">
        <v>112</v>
      </c>
      <c r="I265" s="165"/>
      <c r="J265" s="166">
        <f>ROUND(I265*H265,2)</f>
        <v>0</v>
      </c>
      <c r="K265" s="162" t="s">
        <v>121</v>
      </c>
      <c r="L265" s="40"/>
      <c r="M265" s="167" t="s">
        <v>3</v>
      </c>
      <c r="N265" s="168" t="s">
        <v>42</v>
      </c>
      <c r="O265" s="73"/>
      <c r="P265" s="169">
        <f>O265*H265</f>
        <v>0</v>
      </c>
      <c r="Q265" s="169">
        <v>0.00033</v>
      </c>
      <c r="R265" s="169">
        <f>Q265*H265</f>
        <v>0.03696</v>
      </c>
      <c r="S265" s="169">
        <v>0</v>
      </c>
      <c r="T265" s="17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171" t="s">
        <v>166</v>
      </c>
      <c r="AT265" s="171" t="s">
        <v>117</v>
      </c>
      <c r="AU265" s="171" t="s">
        <v>78</v>
      </c>
      <c r="AY265" s="20" t="s">
        <v>114</v>
      </c>
      <c r="BE265" s="172">
        <f>IF(N265="základní",J265,0)</f>
        <v>0</v>
      </c>
      <c r="BF265" s="172">
        <f>IF(N265="snížená",J265,0)</f>
        <v>0</v>
      </c>
      <c r="BG265" s="172">
        <f>IF(N265="zákl. přenesená",J265,0)</f>
        <v>0</v>
      </c>
      <c r="BH265" s="172">
        <f>IF(N265="sníž. přenesená",J265,0)</f>
        <v>0</v>
      </c>
      <c r="BI265" s="172">
        <f>IF(N265="nulová",J265,0)</f>
        <v>0</v>
      </c>
      <c r="BJ265" s="20" t="s">
        <v>76</v>
      </c>
      <c r="BK265" s="172">
        <f>ROUND(I265*H265,2)</f>
        <v>0</v>
      </c>
      <c r="BL265" s="20" t="s">
        <v>166</v>
      </c>
      <c r="BM265" s="171" t="s">
        <v>401</v>
      </c>
    </row>
    <row r="266" s="2" customFormat="1">
      <c r="A266" s="39"/>
      <c r="B266" s="40"/>
      <c r="C266" s="39"/>
      <c r="D266" s="173" t="s">
        <v>123</v>
      </c>
      <c r="E266" s="39"/>
      <c r="F266" s="174" t="s">
        <v>402</v>
      </c>
      <c r="G266" s="39"/>
      <c r="H266" s="39"/>
      <c r="I266" s="175"/>
      <c r="J266" s="39"/>
      <c r="K266" s="39"/>
      <c r="L266" s="40"/>
      <c r="M266" s="176"/>
      <c r="N266" s="177"/>
      <c r="O266" s="73"/>
      <c r="P266" s="73"/>
      <c r="Q266" s="73"/>
      <c r="R266" s="73"/>
      <c r="S266" s="73"/>
      <c r="T266" s="74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20" t="s">
        <v>123</v>
      </c>
      <c r="AU266" s="20" t="s">
        <v>78</v>
      </c>
    </row>
    <row r="267" s="13" customFormat="1">
      <c r="A267" s="13"/>
      <c r="B267" s="178"/>
      <c r="C267" s="13"/>
      <c r="D267" s="179" t="s">
        <v>125</v>
      </c>
      <c r="E267" s="180" t="s">
        <v>3</v>
      </c>
      <c r="F267" s="181" t="s">
        <v>403</v>
      </c>
      <c r="G267" s="13"/>
      <c r="H267" s="180" t="s">
        <v>3</v>
      </c>
      <c r="I267" s="182"/>
      <c r="J267" s="13"/>
      <c r="K267" s="13"/>
      <c r="L267" s="178"/>
      <c r="M267" s="183"/>
      <c r="N267" s="184"/>
      <c r="O267" s="184"/>
      <c r="P267" s="184"/>
      <c r="Q267" s="184"/>
      <c r="R267" s="184"/>
      <c r="S267" s="184"/>
      <c r="T267" s="18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0" t="s">
        <v>125</v>
      </c>
      <c r="AU267" s="180" t="s">
        <v>78</v>
      </c>
      <c r="AV267" s="13" t="s">
        <v>76</v>
      </c>
      <c r="AW267" s="13" t="s">
        <v>33</v>
      </c>
      <c r="AX267" s="13" t="s">
        <v>71</v>
      </c>
      <c r="AY267" s="180" t="s">
        <v>114</v>
      </c>
    </row>
    <row r="268" s="14" customFormat="1">
      <c r="A268" s="14"/>
      <c r="B268" s="186"/>
      <c r="C268" s="14"/>
      <c r="D268" s="179" t="s">
        <v>125</v>
      </c>
      <c r="E268" s="187" t="s">
        <v>3</v>
      </c>
      <c r="F268" s="188" t="s">
        <v>404</v>
      </c>
      <c r="G268" s="14"/>
      <c r="H268" s="189">
        <v>112</v>
      </c>
      <c r="I268" s="190"/>
      <c r="J268" s="14"/>
      <c r="K268" s="14"/>
      <c r="L268" s="186"/>
      <c r="M268" s="191"/>
      <c r="N268" s="192"/>
      <c r="O268" s="192"/>
      <c r="P268" s="192"/>
      <c r="Q268" s="192"/>
      <c r="R268" s="192"/>
      <c r="S268" s="192"/>
      <c r="T268" s="19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187" t="s">
        <v>125</v>
      </c>
      <c r="AU268" s="187" t="s">
        <v>78</v>
      </c>
      <c r="AV268" s="14" t="s">
        <v>78</v>
      </c>
      <c r="AW268" s="14" t="s">
        <v>33</v>
      </c>
      <c r="AX268" s="14" t="s">
        <v>76</v>
      </c>
      <c r="AY268" s="187" t="s">
        <v>114</v>
      </c>
    </row>
    <row r="269" s="2" customFormat="1" ht="24.15" customHeight="1">
      <c r="A269" s="39"/>
      <c r="B269" s="159"/>
      <c r="C269" s="202" t="s">
        <v>405</v>
      </c>
      <c r="D269" s="202" t="s">
        <v>305</v>
      </c>
      <c r="E269" s="203" t="s">
        <v>371</v>
      </c>
      <c r="F269" s="204" t="s">
        <v>372</v>
      </c>
      <c r="G269" s="205" t="s">
        <v>120</v>
      </c>
      <c r="H269" s="206">
        <v>130.536</v>
      </c>
      <c r="I269" s="207"/>
      <c r="J269" s="208">
        <f>ROUND(I269*H269,2)</f>
        <v>0</v>
      </c>
      <c r="K269" s="204" t="s">
        <v>121</v>
      </c>
      <c r="L269" s="209"/>
      <c r="M269" s="210" t="s">
        <v>3</v>
      </c>
      <c r="N269" s="211" t="s">
        <v>42</v>
      </c>
      <c r="O269" s="73"/>
      <c r="P269" s="169">
        <f>O269*H269</f>
        <v>0</v>
      </c>
      <c r="Q269" s="169">
        <v>0.0022000000000000001</v>
      </c>
      <c r="R269" s="169">
        <f>Q269*H269</f>
        <v>0.28717920000000002</v>
      </c>
      <c r="S269" s="169">
        <v>0</v>
      </c>
      <c r="T269" s="17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171" t="s">
        <v>308</v>
      </c>
      <c r="AT269" s="171" t="s">
        <v>305</v>
      </c>
      <c r="AU269" s="171" t="s">
        <v>78</v>
      </c>
      <c r="AY269" s="20" t="s">
        <v>114</v>
      </c>
      <c r="BE269" s="172">
        <f>IF(N269="základní",J269,0)</f>
        <v>0</v>
      </c>
      <c r="BF269" s="172">
        <f>IF(N269="snížená",J269,0)</f>
        <v>0</v>
      </c>
      <c r="BG269" s="172">
        <f>IF(N269="zákl. přenesená",J269,0)</f>
        <v>0</v>
      </c>
      <c r="BH269" s="172">
        <f>IF(N269="sníž. přenesená",J269,0)</f>
        <v>0</v>
      </c>
      <c r="BI269" s="172">
        <f>IF(N269="nulová",J269,0)</f>
        <v>0</v>
      </c>
      <c r="BJ269" s="20" t="s">
        <v>76</v>
      </c>
      <c r="BK269" s="172">
        <f>ROUND(I269*H269,2)</f>
        <v>0</v>
      </c>
      <c r="BL269" s="20" t="s">
        <v>166</v>
      </c>
      <c r="BM269" s="171" t="s">
        <v>406</v>
      </c>
    </row>
    <row r="270" s="14" customFormat="1">
      <c r="A270" s="14"/>
      <c r="B270" s="186"/>
      <c r="C270" s="14"/>
      <c r="D270" s="179" t="s">
        <v>125</v>
      </c>
      <c r="E270" s="14"/>
      <c r="F270" s="188" t="s">
        <v>407</v>
      </c>
      <c r="G270" s="14"/>
      <c r="H270" s="189">
        <v>130.536</v>
      </c>
      <c r="I270" s="190"/>
      <c r="J270" s="14"/>
      <c r="K270" s="14"/>
      <c r="L270" s="186"/>
      <c r="M270" s="191"/>
      <c r="N270" s="192"/>
      <c r="O270" s="192"/>
      <c r="P270" s="192"/>
      <c r="Q270" s="192"/>
      <c r="R270" s="192"/>
      <c r="S270" s="192"/>
      <c r="T270" s="19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187" t="s">
        <v>125</v>
      </c>
      <c r="AU270" s="187" t="s">
        <v>78</v>
      </c>
      <c r="AV270" s="14" t="s">
        <v>78</v>
      </c>
      <c r="AW270" s="14" t="s">
        <v>4</v>
      </c>
      <c r="AX270" s="14" t="s">
        <v>76</v>
      </c>
      <c r="AY270" s="187" t="s">
        <v>114</v>
      </c>
    </row>
    <row r="271" s="2" customFormat="1" ht="33" customHeight="1">
      <c r="A271" s="39"/>
      <c r="B271" s="159"/>
      <c r="C271" s="160" t="s">
        <v>408</v>
      </c>
      <c r="D271" s="160" t="s">
        <v>117</v>
      </c>
      <c r="E271" s="161" t="s">
        <v>409</v>
      </c>
      <c r="F271" s="162" t="s">
        <v>410</v>
      </c>
      <c r="G271" s="163" t="s">
        <v>120</v>
      </c>
      <c r="H271" s="164">
        <v>568</v>
      </c>
      <c r="I271" s="165"/>
      <c r="J271" s="166">
        <f>ROUND(I271*H271,2)</f>
        <v>0</v>
      </c>
      <c r="K271" s="162" t="s">
        <v>121</v>
      </c>
      <c r="L271" s="40"/>
      <c r="M271" s="167" t="s">
        <v>3</v>
      </c>
      <c r="N271" s="168" t="s">
        <v>42</v>
      </c>
      <c r="O271" s="73"/>
      <c r="P271" s="169">
        <f>O271*H271</f>
        <v>0</v>
      </c>
      <c r="Q271" s="169">
        <v>0</v>
      </c>
      <c r="R271" s="169">
        <f>Q271*H271</f>
        <v>0</v>
      </c>
      <c r="S271" s="169">
        <v>0</v>
      </c>
      <c r="T271" s="17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171" t="s">
        <v>166</v>
      </c>
      <c r="AT271" s="171" t="s">
        <v>117</v>
      </c>
      <c r="AU271" s="171" t="s">
        <v>78</v>
      </c>
      <c r="AY271" s="20" t="s">
        <v>114</v>
      </c>
      <c r="BE271" s="172">
        <f>IF(N271="základní",J271,0)</f>
        <v>0</v>
      </c>
      <c r="BF271" s="172">
        <f>IF(N271="snížená",J271,0)</f>
        <v>0</v>
      </c>
      <c r="BG271" s="172">
        <f>IF(N271="zákl. přenesená",J271,0)</f>
        <v>0</v>
      </c>
      <c r="BH271" s="172">
        <f>IF(N271="sníž. přenesená",J271,0)</f>
        <v>0</v>
      </c>
      <c r="BI271" s="172">
        <f>IF(N271="nulová",J271,0)</f>
        <v>0</v>
      </c>
      <c r="BJ271" s="20" t="s">
        <v>76</v>
      </c>
      <c r="BK271" s="172">
        <f>ROUND(I271*H271,2)</f>
        <v>0</v>
      </c>
      <c r="BL271" s="20" t="s">
        <v>166</v>
      </c>
      <c r="BM271" s="171" t="s">
        <v>411</v>
      </c>
    </row>
    <row r="272" s="2" customFormat="1">
      <c r="A272" s="39"/>
      <c r="B272" s="40"/>
      <c r="C272" s="39"/>
      <c r="D272" s="173" t="s">
        <v>123</v>
      </c>
      <c r="E272" s="39"/>
      <c r="F272" s="174" t="s">
        <v>412</v>
      </c>
      <c r="G272" s="39"/>
      <c r="H272" s="39"/>
      <c r="I272" s="175"/>
      <c r="J272" s="39"/>
      <c r="K272" s="39"/>
      <c r="L272" s="40"/>
      <c r="M272" s="176"/>
      <c r="N272" s="177"/>
      <c r="O272" s="73"/>
      <c r="P272" s="73"/>
      <c r="Q272" s="73"/>
      <c r="R272" s="73"/>
      <c r="S272" s="73"/>
      <c r="T272" s="74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20" t="s">
        <v>123</v>
      </c>
      <c r="AU272" s="20" t="s">
        <v>78</v>
      </c>
    </row>
    <row r="273" s="13" customFormat="1">
      <c r="A273" s="13"/>
      <c r="B273" s="178"/>
      <c r="C273" s="13"/>
      <c r="D273" s="179" t="s">
        <v>125</v>
      </c>
      <c r="E273" s="180" t="s">
        <v>3</v>
      </c>
      <c r="F273" s="181" t="s">
        <v>413</v>
      </c>
      <c r="G273" s="13"/>
      <c r="H273" s="180" t="s">
        <v>3</v>
      </c>
      <c r="I273" s="182"/>
      <c r="J273" s="13"/>
      <c r="K273" s="13"/>
      <c r="L273" s="178"/>
      <c r="M273" s="183"/>
      <c r="N273" s="184"/>
      <c r="O273" s="184"/>
      <c r="P273" s="184"/>
      <c r="Q273" s="184"/>
      <c r="R273" s="184"/>
      <c r="S273" s="184"/>
      <c r="T273" s="18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0" t="s">
        <v>125</v>
      </c>
      <c r="AU273" s="180" t="s">
        <v>78</v>
      </c>
      <c r="AV273" s="13" t="s">
        <v>76</v>
      </c>
      <c r="AW273" s="13" t="s">
        <v>33</v>
      </c>
      <c r="AX273" s="13" t="s">
        <v>71</v>
      </c>
      <c r="AY273" s="180" t="s">
        <v>114</v>
      </c>
    </row>
    <row r="274" s="14" customFormat="1">
      <c r="A274" s="14"/>
      <c r="B274" s="186"/>
      <c r="C274" s="14"/>
      <c r="D274" s="179" t="s">
        <v>125</v>
      </c>
      <c r="E274" s="187" t="s">
        <v>3</v>
      </c>
      <c r="F274" s="188" t="s">
        <v>185</v>
      </c>
      <c r="G274" s="14"/>
      <c r="H274" s="189">
        <v>568</v>
      </c>
      <c r="I274" s="190"/>
      <c r="J274" s="14"/>
      <c r="K274" s="14"/>
      <c r="L274" s="186"/>
      <c r="M274" s="191"/>
      <c r="N274" s="192"/>
      <c r="O274" s="192"/>
      <c r="P274" s="192"/>
      <c r="Q274" s="192"/>
      <c r="R274" s="192"/>
      <c r="S274" s="192"/>
      <c r="T274" s="19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187" t="s">
        <v>125</v>
      </c>
      <c r="AU274" s="187" t="s">
        <v>78</v>
      </c>
      <c r="AV274" s="14" t="s">
        <v>78</v>
      </c>
      <c r="AW274" s="14" t="s">
        <v>33</v>
      </c>
      <c r="AX274" s="14" t="s">
        <v>76</v>
      </c>
      <c r="AY274" s="187" t="s">
        <v>114</v>
      </c>
    </row>
    <row r="275" s="2" customFormat="1" ht="21.75" customHeight="1">
      <c r="A275" s="39"/>
      <c r="B275" s="159"/>
      <c r="C275" s="202" t="s">
        <v>414</v>
      </c>
      <c r="D275" s="202" t="s">
        <v>305</v>
      </c>
      <c r="E275" s="203" t="s">
        <v>415</v>
      </c>
      <c r="F275" s="204" t="s">
        <v>416</v>
      </c>
      <c r="G275" s="205" t="s">
        <v>120</v>
      </c>
      <c r="H275" s="206">
        <v>681.60000000000002</v>
      </c>
      <c r="I275" s="207"/>
      <c r="J275" s="208">
        <f>ROUND(I275*H275,2)</f>
        <v>0</v>
      </c>
      <c r="K275" s="204" t="s">
        <v>3</v>
      </c>
      <c r="L275" s="209"/>
      <c r="M275" s="210" t="s">
        <v>3</v>
      </c>
      <c r="N275" s="211" t="s">
        <v>42</v>
      </c>
      <c r="O275" s="73"/>
      <c r="P275" s="169">
        <f>O275*H275</f>
        <v>0</v>
      </c>
      <c r="Q275" s="169">
        <v>0.00012</v>
      </c>
      <c r="R275" s="169">
        <f>Q275*H275</f>
        <v>0.081792000000000004</v>
      </c>
      <c r="S275" s="169">
        <v>0</v>
      </c>
      <c r="T275" s="17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171" t="s">
        <v>308</v>
      </c>
      <c r="AT275" s="171" t="s">
        <v>305</v>
      </c>
      <c r="AU275" s="171" t="s">
        <v>78</v>
      </c>
      <c r="AY275" s="20" t="s">
        <v>114</v>
      </c>
      <c r="BE275" s="172">
        <f>IF(N275="základní",J275,0)</f>
        <v>0</v>
      </c>
      <c r="BF275" s="172">
        <f>IF(N275="snížená",J275,0)</f>
        <v>0</v>
      </c>
      <c r="BG275" s="172">
        <f>IF(N275="zákl. přenesená",J275,0)</f>
        <v>0</v>
      </c>
      <c r="BH275" s="172">
        <f>IF(N275="sníž. přenesená",J275,0)</f>
        <v>0</v>
      </c>
      <c r="BI275" s="172">
        <f>IF(N275="nulová",J275,0)</f>
        <v>0</v>
      </c>
      <c r="BJ275" s="20" t="s">
        <v>76</v>
      </c>
      <c r="BK275" s="172">
        <f>ROUND(I275*H275,2)</f>
        <v>0</v>
      </c>
      <c r="BL275" s="20" t="s">
        <v>166</v>
      </c>
      <c r="BM275" s="171" t="s">
        <v>417</v>
      </c>
    </row>
    <row r="276" s="14" customFormat="1">
      <c r="A276" s="14"/>
      <c r="B276" s="186"/>
      <c r="C276" s="14"/>
      <c r="D276" s="179" t="s">
        <v>125</v>
      </c>
      <c r="E276" s="14"/>
      <c r="F276" s="188" t="s">
        <v>418</v>
      </c>
      <c r="G276" s="14"/>
      <c r="H276" s="189">
        <v>681.60000000000002</v>
      </c>
      <c r="I276" s="190"/>
      <c r="J276" s="14"/>
      <c r="K276" s="14"/>
      <c r="L276" s="186"/>
      <c r="M276" s="191"/>
      <c r="N276" s="192"/>
      <c r="O276" s="192"/>
      <c r="P276" s="192"/>
      <c r="Q276" s="192"/>
      <c r="R276" s="192"/>
      <c r="S276" s="192"/>
      <c r="T276" s="19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187" t="s">
        <v>125</v>
      </c>
      <c r="AU276" s="187" t="s">
        <v>78</v>
      </c>
      <c r="AV276" s="14" t="s">
        <v>78</v>
      </c>
      <c r="AW276" s="14" t="s">
        <v>4</v>
      </c>
      <c r="AX276" s="14" t="s">
        <v>76</v>
      </c>
      <c r="AY276" s="187" t="s">
        <v>114</v>
      </c>
    </row>
    <row r="277" s="2" customFormat="1" ht="49.05" customHeight="1">
      <c r="A277" s="39"/>
      <c r="B277" s="159"/>
      <c r="C277" s="160" t="s">
        <v>419</v>
      </c>
      <c r="D277" s="160" t="s">
        <v>117</v>
      </c>
      <c r="E277" s="161" t="s">
        <v>420</v>
      </c>
      <c r="F277" s="162" t="s">
        <v>421</v>
      </c>
      <c r="G277" s="163" t="s">
        <v>422</v>
      </c>
      <c r="H277" s="212"/>
      <c r="I277" s="165"/>
      <c r="J277" s="166">
        <f>ROUND(I277*H277,2)</f>
        <v>0</v>
      </c>
      <c r="K277" s="162" t="s">
        <v>121</v>
      </c>
      <c r="L277" s="40"/>
      <c r="M277" s="167" t="s">
        <v>3</v>
      </c>
      <c r="N277" s="168" t="s">
        <v>42</v>
      </c>
      <c r="O277" s="73"/>
      <c r="P277" s="169">
        <f>O277*H277</f>
        <v>0</v>
      </c>
      <c r="Q277" s="169">
        <v>0</v>
      </c>
      <c r="R277" s="169">
        <f>Q277*H277</f>
        <v>0</v>
      </c>
      <c r="S277" s="169">
        <v>0</v>
      </c>
      <c r="T277" s="17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171" t="s">
        <v>166</v>
      </c>
      <c r="AT277" s="171" t="s">
        <v>117</v>
      </c>
      <c r="AU277" s="171" t="s">
        <v>78</v>
      </c>
      <c r="AY277" s="20" t="s">
        <v>114</v>
      </c>
      <c r="BE277" s="172">
        <f>IF(N277="základní",J277,0)</f>
        <v>0</v>
      </c>
      <c r="BF277" s="172">
        <f>IF(N277="snížená",J277,0)</f>
        <v>0</v>
      </c>
      <c r="BG277" s="172">
        <f>IF(N277="zákl. přenesená",J277,0)</f>
        <v>0</v>
      </c>
      <c r="BH277" s="172">
        <f>IF(N277="sníž. přenesená",J277,0)</f>
        <v>0</v>
      </c>
      <c r="BI277" s="172">
        <f>IF(N277="nulová",J277,0)</f>
        <v>0</v>
      </c>
      <c r="BJ277" s="20" t="s">
        <v>76</v>
      </c>
      <c r="BK277" s="172">
        <f>ROUND(I277*H277,2)</f>
        <v>0</v>
      </c>
      <c r="BL277" s="20" t="s">
        <v>166</v>
      </c>
      <c r="BM277" s="171" t="s">
        <v>423</v>
      </c>
    </row>
    <row r="278" s="2" customFormat="1">
      <c r="A278" s="39"/>
      <c r="B278" s="40"/>
      <c r="C278" s="39"/>
      <c r="D278" s="173" t="s">
        <v>123</v>
      </c>
      <c r="E278" s="39"/>
      <c r="F278" s="174" t="s">
        <v>424</v>
      </c>
      <c r="G278" s="39"/>
      <c r="H278" s="39"/>
      <c r="I278" s="175"/>
      <c r="J278" s="39"/>
      <c r="K278" s="39"/>
      <c r="L278" s="40"/>
      <c r="M278" s="176"/>
      <c r="N278" s="177"/>
      <c r="O278" s="73"/>
      <c r="P278" s="73"/>
      <c r="Q278" s="73"/>
      <c r="R278" s="73"/>
      <c r="S278" s="73"/>
      <c r="T278" s="74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20" t="s">
        <v>123</v>
      </c>
      <c r="AU278" s="20" t="s">
        <v>78</v>
      </c>
    </row>
    <row r="279" s="12" customFormat="1" ht="22.8" customHeight="1">
      <c r="A279" s="12"/>
      <c r="B279" s="146"/>
      <c r="C279" s="12"/>
      <c r="D279" s="147" t="s">
        <v>70</v>
      </c>
      <c r="E279" s="157" t="s">
        <v>425</v>
      </c>
      <c r="F279" s="157" t="s">
        <v>426</v>
      </c>
      <c r="G279" s="12"/>
      <c r="H279" s="12"/>
      <c r="I279" s="149"/>
      <c r="J279" s="158">
        <f>BK279</f>
        <v>0</v>
      </c>
      <c r="K279" s="12"/>
      <c r="L279" s="146"/>
      <c r="M279" s="151"/>
      <c r="N279" s="152"/>
      <c r="O279" s="152"/>
      <c r="P279" s="153">
        <f>SUM(P280:P313)</f>
        <v>0</v>
      </c>
      <c r="Q279" s="152"/>
      <c r="R279" s="153">
        <f>SUM(R280:R313)</f>
        <v>4.9387334999999997</v>
      </c>
      <c r="S279" s="152"/>
      <c r="T279" s="154">
        <f>SUM(T280:T313)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147" t="s">
        <v>78</v>
      </c>
      <c r="AT279" s="155" t="s">
        <v>70</v>
      </c>
      <c r="AU279" s="155" t="s">
        <v>76</v>
      </c>
      <c r="AY279" s="147" t="s">
        <v>114</v>
      </c>
      <c r="BK279" s="156">
        <f>SUM(BK280:BK313)</f>
        <v>0</v>
      </c>
    </row>
    <row r="280" s="2" customFormat="1" ht="49.05" customHeight="1">
      <c r="A280" s="39"/>
      <c r="B280" s="159"/>
      <c r="C280" s="160" t="s">
        <v>427</v>
      </c>
      <c r="D280" s="160" t="s">
        <v>117</v>
      </c>
      <c r="E280" s="161" t="s">
        <v>428</v>
      </c>
      <c r="F280" s="162" t="s">
        <v>429</v>
      </c>
      <c r="G280" s="163" t="s">
        <v>120</v>
      </c>
      <c r="H280" s="164">
        <v>525</v>
      </c>
      <c r="I280" s="165"/>
      <c r="J280" s="166">
        <f>ROUND(I280*H280,2)</f>
        <v>0</v>
      </c>
      <c r="K280" s="162" t="s">
        <v>121</v>
      </c>
      <c r="L280" s="40"/>
      <c r="M280" s="167" t="s">
        <v>3</v>
      </c>
      <c r="N280" s="168" t="s">
        <v>42</v>
      </c>
      <c r="O280" s="73"/>
      <c r="P280" s="169">
        <f>O280*H280</f>
        <v>0</v>
      </c>
      <c r="Q280" s="169">
        <v>0.00012</v>
      </c>
      <c r="R280" s="169">
        <f>Q280*H280</f>
        <v>0.063</v>
      </c>
      <c r="S280" s="169">
        <v>0</v>
      </c>
      <c r="T280" s="17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171" t="s">
        <v>115</v>
      </c>
      <c r="AT280" s="171" t="s">
        <v>117</v>
      </c>
      <c r="AU280" s="171" t="s">
        <v>78</v>
      </c>
      <c r="AY280" s="20" t="s">
        <v>114</v>
      </c>
      <c r="BE280" s="172">
        <f>IF(N280="základní",J280,0)</f>
        <v>0</v>
      </c>
      <c r="BF280" s="172">
        <f>IF(N280="snížená",J280,0)</f>
        <v>0</v>
      </c>
      <c r="BG280" s="172">
        <f>IF(N280="zákl. přenesená",J280,0)</f>
        <v>0</v>
      </c>
      <c r="BH280" s="172">
        <f>IF(N280="sníž. přenesená",J280,0)</f>
        <v>0</v>
      </c>
      <c r="BI280" s="172">
        <f>IF(N280="nulová",J280,0)</f>
        <v>0</v>
      </c>
      <c r="BJ280" s="20" t="s">
        <v>76</v>
      </c>
      <c r="BK280" s="172">
        <f>ROUND(I280*H280,2)</f>
        <v>0</v>
      </c>
      <c r="BL280" s="20" t="s">
        <v>115</v>
      </c>
      <c r="BM280" s="171" t="s">
        <v>430</v>
      </c>
    </row>
    <row r="281" s="2" customFormat="1">
      <c r="A281" s="39"/>
      <c r="B281" s="40"/>
      <c r="C281" s="39"/>
      <c r="D281" s="173" t="s">
        <v>123</v>
      </c>
      <c r="E281" s="39"/>
      <c r="F281" s="174" t="s">
        <v>431</v>
      </c>
      <c r="G281" s="39"/>
      <c r="H281" s="39"/>
      <c r="I281" s="175"/>
      <c r="J281" s="39"/>
      <c r="K281" s="39"/>
      <c r="L281" s="40"/>
      <c r="M281" s="176"/>
      <c r="N281" s="177"/>
      <c r="O281" s="73"/>
      <c r="P281" s="73"/>
      <c r="Q281" s="73"/>
      <c r="R281" s="73"/>
      <c r="S281" s="73"/>
      <c r="T281" s="74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20" t="s">
        <v>123</v>
      </c>
      <c r="AU281" s="20" t="s">
        <v>78</v>
      </c>
    </row>
    <row r="282" s="13" customFormat="1">
      <c r="A282" s="13"/>
      <c r="B282" s="178"/>
      <c r="C282" s="13"/>
      <c r="D282" s="179" t="s">
        <v>125</v>
      </c>
      <c r="E282" s="180" t="s">
        <v>3</v>
      </c>
      <c r="F282" s="181" t="s">
        <v>432</v>
      </c>
      <c r="G282" s="13"/>
      <c r="H282" s="180" t="s">
        <v>3</v>
      </c>
      <c r="I282" s="182"/>
      <c r="J282" s="13"/>
      <c r="K282" s="13"/>
      <c r="L282" s="178"/>
      <c r="M282" s="183"/>
      <c r="N282" s="184"/>
      <c r="O282" s="184"/>
      <c r="P282" s="184"/>
      <c r="Q282" s="184"/>
      <c r="R282" s="184"/>
      <c r="S282" s="184"/>
      <c r="T282" s="18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0" t="s">
        <v>125</v>
      </c>
      <c r="AU282" s="180" t="s">
        <v>78</v>
      </c>
      <c r="AV282" s="13" t="s">
        <v>76</v>
      </c>
      <c r="AW282" s="13" t="s">
        <v>33</v>
      </c>
      <c r="AX282" s="13" t="s">
        <v>71</v>
      </c>
      <c r="AY282" s="180" t="s">
        <v>114</v>
      </c>
    </row>
    <row r="283" s="14" customFormat="1">
      <c r="A283" s="14"/>
      <c r="B283" s="186"/>
      <c r="C283" s="14"/>
      <c r="D283" s="179" t="s">
        <v>125</v>
      </c>
      <c r="E283" s="187" t="s">
        <v>3</v>
      </c>
      <c r="F283" s="188" t="s">
        <v>127</v>
      </c>
      <c r="G283" s="14"/>
      <c r="H283" s="189">
        <v>525</v>
      </c>
      <c r="I283" s="190"/>
      <c r="J283" s="14"/>
      <c r="K283" s="14"/>
      <c r="L283" s="186"/>
      <c r="M283" s="191"/>
      <c r="N283" s="192"/>
      <c r="O283" s="192"/>
      <c r="P283" s="192"/>
      <c r="Q283" s="192"/>
      <c r="R283" s="192"/>
      <c r="S283" s="192"/>
      <c r="T283" s="19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187" t="s">
        <v>125</v>
      </c>
      <c r="AU283" s="187" t="s">
        <v>78</v>
      </c>
      <c r="AV283" s="14" t="s">
        <v>78</v>
      </c>
      <c r="AW283" s="14" t="s">
        <v>33</v>
      </c>
      <c r="AX283" s="14" t="s">
        <v>76</v>
      </c>
      <c r="AY283" s="187" t="s">
        <v>114</v>
      </c>
    </row>
    <row r="284" s="2" customFormat="1" ht="16.5" customHeight="1">
      <c r="A284" s="39"/>
      <c r="B284" s="159"/>
      <c r="C284" s="202" t="s">
        <v>433</v>
      </c>
      <c r="D284" s="202" t="s">
        <v>305</v>
      </c>
      <c r="E284" s="203" t="s">
        <v>434</v>
      </c>
      <c r="F284" s="204" t="s">
        <v>435</v>
      </c>
      <c r="G284" s="205" t="s">
        <v>135</v>
      </c>
      <c r="H284" s="206">
        <v>52.5</v>
      </c>
      <c r="I284" s="207"/>
      <c r="J284" s="208">
        <f>ROUND(I284*H284,2)</f>
        <v>0</v>
      </c>
      <c r="K284" s="204" t="s">
        <v>121</v>
      </c>
      <c r="L284" s="209"/>
      <c r="M284" s="210" t="s">
        <v>3</v>
      </c>
      <c r="N284" s="211" t="s">
        <v>42</v>
      </c>
      <c r="O284" s="73"/>
      <c r="P284" s="169">
        <f>O284*H284</f>
        <v>0</v>
      </c>
      <c r="Q284" s="169">
        <v>0.025000000000000001</v>
      </c>
      <c r="R284" s="169">
        <f>Q284*H284</f>
        <v>1.3125</v>
      </c>
      <c r="S284" s="169">
        <v>0</v>
      </c>
      <c r="T284" s="17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171" t="s">
        <v>168</v>
      </c>
      <c r="AT284" s="171" t="s">
        <v>305</v>
      </c>
      <c r="AU284" s="171" t="s">
        <v>78</v>
      </c>
      <c r="AY284" s="20" t="s">
        <v>114</v>
      </c>
      <c r="BE284" s="172">
        <f>IF(N284="základní",J284,0)</f>
        <v>0</v>
      </c>
      <c r="BF284" s="172">
        <f>IF(N284="snížená",J284,0)</f>
        <v>0</v>
      </c>
      <c r="BG284" s="172">
        <f>IF(N284="zákl. přenesená",J284,0)</f>
        <v>0</v>
      </c>
      <c r="BH284" s="172">
        <f>IF(N284="sníž. přenesená",J284,0)</f>
        <v>0</v>
      </c>
      <c r="BI284" s="172">
        <f>IF(N284="nulová",J284,0)</f>
        <v>0</v>
      </c>
      <c r="BJ284" s="20" t="s">
        <v>76</v>
      </c>
      <c r="BK284" s="172">
        <f>ROUND(I284*H284,2)</f>
        <v>0</v>
      </c>
      <c r="BL284" s="20" t="s">
        <v>115</v>
      </c>
      <c r="BM284" s="171" t="s">
        <v>436</v>
      </c>
    </row>
    <row r="285" s="14" customFormat="1">
      <c r="A285" s="14"/>
      <c r="B285" s="186"/>
      <c r="C285" s="14"/>
      <c r="D285" s="179" t="s">
        <v>125</v>
      </c>
      <c r="E285" s="14"/>
      <c r="F285" s="188" t="s">
        <v>437</v>
      </c>
      <c r="G285" s="14"/>
      <c r="H285" s="189">
        <v>52.5</v>
      </c>
      <c r="I285" s="190"/>
      <c r="J285" s="14"/>
      <c r="K285" s="14"/>
      <c r="L285" s="186"/>
      <c r="M285" s="191"/>
      <c r="N285" s="192"/>
      <c r="O285" s="192"/>
      <c r="P285" s="192"/>
      <c r="Q285" s="192"/>
      <c r="R285" s="192"/>
      <c r="S285" s="192"/>
      <c r="T285" s="19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187" t="s">
        <v>125</v>
      </c>
      <c r="AU285" s="187" t="s">
        <v>78</v>
      </c>
      <c r="AV285" s="14" t="s">
        <v>78</v>
      </c>
      <c r="AW285" s="14" t="s">
        <v>4</v>
      </c>
      <c r="AX285" s="14" t="s">
        <v>76</v>
      </c>
      <c r="AY285" s="187" t="s">
        <v>114</v>
      </c>
    </row>
    <row r="286" s="2" customFormat="1" ht="49.05" customHeight="1">
      <c r="A286" s="39"/>
      <c r="B286" s="159"/>
      <c r="C286" s="160" t="s">
        <v>438</v>
      </c>
      <c r="D286" s="160" t="s">
        <v>117</v>
      </c>
      <c r="E286" s="161" t="s">
        <v>439</v>
      </c>
      <c r="F286" s="162" t="s">
        <v>440</v>
      </c>
      <c r="G286" s="163" t="s">
        <v>120</v>
      </c>
      <c r="H286" s="164">
        <v>525</v>
      </c>
      <c r="I286" s="165"/>
      <c r="J286" s="166">
        <f>ROUND(I286*H286,2)</f>
        <v>0</v>
      </c>
      <c r="K286" s="162" t="s">
        <v>121</v>
      </c>
      <c r="L286" s="40"/>
      <c r="M286" s="167" t="s">
        <v>3</v>
      </c>
      <c r="N286" s="168" t="s">
        <v>42</v>
      </c>
      <c r="O286" s="73"/>
      <c r="P286" s="169">
        <f>O286*H286</f>
        <v>0</v>
      </c>
      <c r="Q286" s="169">
        <v>0.00024000000000000001</v>
      </c>
      <c r="R286" s="169">
        <f>Q286*H286</f>
        <v>0.126</v>
      </c>
      <c r="S286" s="169">
        <v>0</v>
      </c>
      <c r="T286" s="17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171" t="s">
        <v>166</v>
      </c>
      <c r="AT286" s="171" t="s">
        <v>117</v>
      </c>
      <c r="AU286" s="171" t="s">
        <v>78</v>
      </c>
      <c r="AY286" s="20" t="s">
        <v>114</v>
      </c>
      <c r="BE286" s="172">
        <f>IF(N286="základní",J286,0)</f>
        <v>0</v>
      </c>
      <c r="BF286" s="172">
        <f>IF(N286="snížená",J286,0)</f>
        <v>0</v>
      </c>
      <c r="BG286" s="172">
        <f>IF(N286="zákl. přenesená",J286,0)</f>
        <v>0</v>
      </c>
      <c r="BH286" s="172">
        <f>IF(N286="sníž. přenesená",J286,0)</f>
        <v>0</v>
      </c>
      <c r="BI286" s="172">
        <f>IF(N286="nulová",J286,0)</f>
        <v>0</v>
      </c>
      <c r="BJ286" s="20" t="s">
        <v>76</v>
      </c>
      <c r="BK286" s="172">
        <f>ROUND(I286*H286,2)</f>
        <v>0</v>
      </c>
      <c r="BL286" s="20" t="s">
        <v>166</v>
      </c>
      <c r="BM286" s="171" t="s">
        <v>441</v>
      </c>
    </row>
    <row r="287" s="2" customFormat="1">
      <c r="A287" s="39"/>
      <c r="B287" s="40"/>
      <c r="C287" s="39"/>
      <c r="D287" s="173" t="s">
        <v>123</v>
      </c>
      <c r="E287" s="39"/>
      <c r="F287" s="174" t="s">
        <v>442</v>
      </c>
      <c r="G287" s="39"/>
      <c r="H287" s="39"/>
      <c r="I287" s="175"/>
      <c r="J287" s="39"/>
      <c r="K287" s="39"/>
      <c r="L287" s="40"/>
      <c r="M287" s="176"/>
      <c r="N287" s="177"/>
      <c r="O287" s="73"/>
      <c r="P287" s="73"/>
      <c r="Q287" s="73"/>
      <c r="R287" s="73"/>
      <c r="S287" s="73"/>
      <c r="T287" s="74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20" t="s">
        <v>123</v>
      </c>
      <c r="AU287" s="20" t="s">
        <v>78</v>
      </c>
    </row>
    <row r="288" s="13" customFormat="1">
      <c r="A288" s="13"/>
      <c r="B288" s="178"/>
      <c r="C288" s="13"/>
      <c r="D288" s="179" t="s">
        <v>125</v>
      </c>
      <c r="E288" s="180" t="s">
        <v>3</v>
      </c>
      <c r="F288" s="181" t="s">
        <v>443</v>
      </c>
      <c r="G288" s="13"/>
      <c r="H288" s="180" t="s">
        <v>3</v>
      </c>
      <c r="I288" s="182"/>
      <c r="J288" s="13"/>
      <c r="K288" s="13"/>
      <c r="L288" s="178"/>
      <c r="M288" s="183"/>
      <c r="N288" s="184"/>
      <c r="O288" s="184"/>
      <c r="P288" s="184"/>
      <c r="Q288" s="184"/>
      <c r="R288" s="184"/>
      <c r="S288" s="184"/>
      <c r="T288" s="18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80" t="s">
        <v>125</v>
      </c>
      <c r="AU288" s="180" t="s">
        <v>78</v>
      </c>
      <c r="AV288" s="13" t="s">
        <v>76</v>
      </c>
      <c r="AW288" s="13" t="s">
        <v>33</v>
      </c>
      <c r="AX288" s="13" t="s">
        <v>71</v>
      </c>
      <c r="AY288" s="180" t="s">
        <v>114</v>
      </c>
    </row>
    <row r="289" s="14" customFormat="1">
      <c r="A289" s="14"/>
      <c r="B289" s="186"/>
      <c r="C289" s="14"/>
      <c r="D289" s="179" t="s">
        <v>125</v>
      </c>
      <c r="E289" s="187" t="s">
        <v>3</v>
      </c>
      <c r="F289" s="188" t="s">
        <v>127</v>
      </c>
      <c r="G289" s="14"/>
      <c r="H289" s="189">
        <v>525</v>
      </c>
      <c r="I289" s="190"/>
      <c r="J289" s="14"/>
      <c r="K289" s="14"/>
      <c r="L289" s="186"/>
      <c r="M289" s="191"/>
      <c r="N289" s="192"/>
      <c r="O289" s="192"/>
      <c r="P289" s="192"/>
      <c r="Q289" s="192"/>
      <c r="R289" s="192"/>
      <c r="S289" s="192"/>
      <c r="T289" s="19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187" t="s">
        <v>125</v>
      </c>
      <c r="AU289" s="187" t="s">
        <v>78</v>
      </c>
      <c r="AV289" s="14" t="s">
        <v>78</v>
      </c>
      <c r="AW289" s="14" t="s">
        <v>33</v>
      </c>
      <c r="AX289" s="14" t="s">
        <v>76</v>
      </c>
      <c r="AY289" s="187" t="s">
        <v>114</v>
      </c>
    </row>
    <row r="290" s="2" customFormat="1" ht="24.15" customHeight="1">
      <c r="A290" s="39"/>
      <c r="B290" s="159"/>
      <c r="C290" s="202" t="s">
        <v>444</v>
      </c>
      <c r="D290" s="202" t="s">
        <v>305</v>
      </c>
      <c r="E290" s="203" t="s">
        <v>445</v>
      </c>
      <c r="F290" s="204" t="s">
        <v>446</v>
      </c>
      <c r="G290" s="205" t="s">
        <v>120</v>
      </c>
      <c r="H290" s="206">
        <v>1102.5</v>
      </c>
      <c r="I290" s="207"/>
      <c r="J290" s="208">
        <f>ROUND(I290*H290,2)</f>
        <v>0</v>
      </c>
      <c r="K290" s="204" t="s">
        <v>121</v>
      </c>
      <c r="L290" s="209"/>
      <c r="M290" s="210" t="s">
        <v>3</v>
      </c>
      <c r="N290" s="211" t="s">
        <v>42</v>
      </c>
      <c r="O290" s="73"/>
      <c r="P290" s="169">
        <f>O290*H290</f>
        <v>0</v>
      </c>
      <c r="Q290" s="169">
        <v>0.0028999999999999998</v>
      </c>
      <c r="R290" s="169">
        <f>Q290*H290</f>
        <v>3.1972499999999999</v>
      </c>
      <c r="S290" s="169">
        <v>0</v>
      </c>
      <c r="T290" s="17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171" t="s">
        <v>308</v>
      </c>
      <c r="AT290" s="171" t="s">
        <v>305</v>
      </c>
      <c r="AU290" s="171" t="s">
        <v>78</v>
      </c>
      <c r="AY290" s="20" t="s">
        <v>114</v>
      </c>
      <c r="BE290" s="172">
        <f>IF(N290="základní",J290,0)</f>
        <v>0</v>
      </c>
      <c r="BF290" s="172">
        <f>IF(N290="snížená",J290,0)</f>
        <v>0</v>
      </c>
      <c r="BG290" s="172">
        <f>IF(N290="zákl. přenesená",J290,0)</f>
        <v>0</v>
      </c>
      <c r="BH290" s="172">
        <f>IF(N290="sníž. přenesená",J290,0)</f>
        <v>0</v>
      </c>
      <c r="BI290" s="172">
        <f>IF(N290="nulová",J290,0)</f>
        <v>0</v>
      </c>
      <c r="BJ290" s="20" t="s">
        <v>76</v>
      </c>
      <c r="BK290" s="172">
        <f>ROUND(I290*H290,2)</f>
        <v>0</v>
      </c>
      <c r="BL290" s="20" t="s">
        <v>166</v>
      </c>
      <c r="BM290" s="171" t="s">
        <v>447</v>
      </c>
    </row>
    <row r="291" s="14" customFormat="1">
      <c r="A291" s="14"/>
      <c r="B291" s="186"/>
      <c r="C291" s="14"/>
      <c r="D291" s="179" t="s">
        <v>125</v>
      </c>
      <c r="E291" s="14"/>
      <c r="F291" s="188" t="s">
        <v>448</v>
      </c>
      <c r="G291" s="14"/>
      <c r="H291" s="189">
        <v>1102.5</v>
      </c>
      <c r="I291" s="190"/>
      <c r="J291" s="14"/>
      <c r="K291" s="14"/>
      <c r="L291" s="186"/>
      <c r="M291" s="191"/>
      <c r="N291" s="192"/>
      <c r="O291" s="192"/>
      <c r="P291" s="192"/>
      <c r="Q291" s="192"/>
      <c r="R291" s="192"/>
      <c r="S291" s="192"/>
      <c r="T291" s="19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187" t="s">
        <v>125</v>
      </c>
      <c r="AU291" s="187" t="s">
        <v>78</v>
      </c>
      <c r="AV291" s="14" t="s">
        <v>78</v>
      </c>
      <c r="AW291" s="14" t="s">
        <v>4</v>
      </c>
      <c r="AX291" s="14" t="s">
        <v>76</v>
      </c>
      <c r="AY291" s="187" t="s">
        <v>114</v>
      </c>
    </row>
    <row r="292" s="2" customFormat="1" ht="49.05" customHeight="1">
      <c r="A292" s="39"/>
      <c r="B292" s="159"/>
      <c r="C292" s="160" t="s">
        <v>449</v>
      </c>
      <c r="D292" s="160" t="s">
        <v>117</v>
      </c>
      <c r="E292" s="161" t="s">
        <v>439</v>
      </c>
      <c r="F292" s="162" t="s">
        <v>440</v>
      </c>
      <c r="G292" s="163" t="s">
        <v>120</v>
      </c>
      <c r="H292" s="164">
        <v>68.299999999999997</v>
      </c>
      <c r="I292" s="165"/>
      <c r="J292" s="166">
        <f>ROUND(I292*H292,2)</f>
        <v>0</v>
      </c>
      <c r="K292" s="162" t="s">
        <v>121</v>
      </c>
      <c r="L292" s="40"/>
      <c r="M292" s="167" t="s">
        <v>3</v>
      </c>
      <c r="N292" s="168" t="s">
        <v>42</v>
      </c>
      <c r="O292" s="73"/>
      <c r="P292" s="169">
        <f>O292*H292</f>
        <v>0</v>
      </c>
      <c r="Q292" s="169">
        <v>0.00024000000000000001</v>
      </c>
      <c r="R292" s="169">
        <f>Q292*H292</f>
        <v>0.016392</v>
      </c>
      <c r="S292" s="169">
        <v>0</v>
      </c>
      <c r="T292" s="17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171" t="s">
        <v>166</v>
      </c>
      <c r="AT292" s="171" t="s">
        <v>117</v>
      </c>
      <c r="AU292" s="171" t="s">
        <v>78</v>
      </c>
      <c r="AY292" s="20" t="s">
        <v>114</v>
      </c>
      <c r="BE292" s="172">
        <f>IF(N292="základní",J292,0)</f>
        <v>0</v>
      </c>
      <c r="BF292" s="172">
        <f>IF(N292="snížená",J292,0)</f>
        <v>0</v>
      </c>
      <c r="BG292" s="172">
        <f>IF(N292="zákl. přenesená",J292,0)</f>
        <v>0</v>
      </c>
      <c r="BH292" s="172">
        <f>IF(N292="sníž. přenesená",J292,0)</f>
        <v>0</v>
      </c>
      <c r="BI292" s="172">
        <f>IF(N292="nulová",J292,0)</f>
        <v>0</v>
      </c>
      <c r="BJ292" s="20" t="s">
        <v>76</v>
      </c>
      <c r="BK292" s="172">
        <f>ROUND(I292*H292,2)</f>
        <v>0</v>
      </c>
      <c r="BL292" s="20" t="s">
        <v>166</v>
      </c>
      <c r="BM292" s="171" t="s">
        <v>450</v>
      </c>
    </row>
    <row r="293" s="2" customFormat="1">
      <c r="A293" s="39"/>
      <c r="B293" s="40"/>
      <c r="C293" s="39"/>
      <c r="D293" s="173" t="s">
        <v>123</v>
      </c>
      <c r="E293" s="39"/>
      <c r="F293" s="174" t="s">
        <v>442</v>
      </c>
      <c r="G293" s="39"/>
      <c r="H293" s="39"/>
      <c r="I293" s="175"/>
      <c r="J293" s="39"/>
      <c r="K293" s="39"/>
      <c r="L293" s="40"/>
      <c r="M293" s="176"/>
      <c r="N293" s="177"/>
      <c r="O293" s="73"/>
      <c r="P293" s="73"/>
      <c r="Q293" s="73"/>
      <c r="R293" s="73"/>
      <c r="S293" s="73"/>
      <c r="T293" s="74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20" t="s">
        <v>123</v>
      </c>
      <c r="AU293" s="20" t="s">
        <v>78</v>
      </c>
    </row>
    <row r="294" s="13" customFormat="1">
      <c r="A294" s="13"/>
      <c r="B294" s="178"/>
      <c r="C294" s="13"/>
      <c r="D294" s="179" t="s">
        <v>125</v>
      </c>
      <c r="E294" s="180" t="s">
        <v>3</v>
      </c>
      <c r="F294" s="181" t="s">
        <v>451</v>
      </c>
      <c r="G294" s="13"/>
      <c r="H294" s="180" t="s">
        <v>3</v>
      </c>
      <c r="I294" s="182"/>
      <c r="J294" s="13"/>
      <c r="K294" s="13"/>
      <c r="L294" s="178"/>
      <c r="M294" s="183"/>
      <c r="N294" s="184"/>
      <c r="O294" s="184"/>
      <c r="P294" s="184"/>
      <c r="Q294" s="184"/>
      <c r="R294" s="184"/>
      <c r="S294" s="184"/>
      <c r="T294" s="18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80" t="s">
        <v>125</v>
      </c>
      <c r="AU294" s="180" t="s">
        <v>78</v>
      </c>
      <c r="AV294" s="13" t="s">
        <v>76</v>
      </c>
      <c r="AW294" s="13" t="s">
        <v>33</v>
      </c>
      <c r="AX294" s="13" t="s">
        <v>71</v>
      </c>
      <c r="AY294" s="180" t="s">
        <v>114</v>
      </c>
    </row>
    <row r="295" s="14" customFormat="1">
      <c r="A295" s="14"/>
      <c r="B295" s="186"/>
      <c r="C295" s="14"/>
      <c r="D295" s="179" t="s">
        <v>125</v>
      </c>
      <c r="E295" s="187" t="s">
        <v>3</v>
      </c>
      <c r="F295" s="188" t="s">
        <v>452</v>
      </c>
      <c r="G295" s="14"/>
      <c r="H295" s="189">
        <v>15.300000000000001</v>
      </c>
      <c r="I295" s="190"/>
      <c r="J295" s="14"/>
      <c r="K295" s="14"/>
      <c r="L295" s="186"/>
      <c r="M295" s="191"/>
      <c r="N295" s="192"/>
      <c r="O295" s="192"/>
      <c r="P295" s="192"/>
      <c r="Q295" s="192"/>
      <c r="R295" s="192"/>
      <c r="S295" s="192"/>
      <c r="T295" s="19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187" t="s">
        <v>125</v>
      </c>
      <c r="AU295" s="187" t="s">
        <v>78</v>
      </c>
      <c r="AV295" s="14" t="s">
        <v>78</v>
      </c>
      <c r="AW295" s="14" t="s">
        <v>33</v>
      </c>
      <c r="AX295" s="14" t="s">
        <v>71</v>
      </c>
      <c r="AY295" s="187" t="s">
        <v>114</v>
      </c>
    </row>
    <row r="296" s="13" customFormat="1">
      <c r="A296" s="13"/>
      <c r="B296" s="178"/>
      <c r="C296" s="13"/>
      <c r="D296" s="179" t="s">
        <v>125</v>
      </c>
      <c r="E296" s="180" t="s">
        <v>3</v>
      </c>
      <c r="F296" s="181" t="s">
        <v>453</v>
      </c>
      <c r="G296" s="13"/>
      <c r="H296" s="180" t="s">
        <v>3</v>
      </c>
      <c r="I296" s="182"/>
      <c r="J296" s="13"/>
      <c r="K296" s="13"/>
      <c r="L296" s="178"/>
      <c r="M296" s="183"/>
      <c r="N296" s="184"/>
      <c r="O296" s="184"/>
      <c r="P296" s="184"/>
      <c r="Q296" s="184"/>
      <c r="R296" s="184"/>
      <c r="S296" s="184"/>
      <c r="T296" s="18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0" t="s">
        <v>125</v>
      </c>
      <c r="AU296" s="180" t="s">
        <v>78</v>
      </c>
      <c r="AV296" s="13" t="s">
        <v>76</v>
      </c>
      <c r="AW296" s="13" t="s">
        <v>33</v>
      </c>
      <c r="AX296" s="13" t="s">
        <v>71</v>
      </c>
      <c r="AY296" s="180" t="s">
        <v>114</v>
      </c>
    </row>
    <row r="297" s="14" customFormat="1">
      <c r="A297" s="14"/>
      <c r="B297" s="186"/>
      <c r="C297" s="14"/>
      <c r="D297" s="179" t="s">
        <v>125</v>
      </c>
      <c r="E297" s="187" t="s">
        <v>3</v>
      </c>
      <c r="F297" s="188" t="s">
        <v>454</v>
      </c>
      <c r="G297" s="14"/>
      <c r="H297" s="189">
        <v>53</v>
      </c>
      <c r="I297" s="190"/>
      <c r="J297" s="14"/>
      <c r="K297" s="14"/>
      <c r="L297" s="186"/>
      <c r="M297" s="191"/>
      <c r="N297" s="192"/>
      <c r="O297" s="192"/>
      <c r="P297" s="192"/>
      <c r="Q297" s="192"/>
      <c r="R297" s="192"/>
      <c r="S297" s="192"/>
      <c r="T297" s="19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187" t="s">
        <v>125</v>
      </c>
      <c r="AU297" s="187" t="s">
        <v>78</v>
      </c>
      <c r="AV297" s="14" t="s">
        <v>78</v>
      </c>
      <c r="AW297" s="14" t="s">
        <v>33</v>
      </c>
      <c r="AX297" s="14" t="s">
        <v>71</v>
      </c>
      <c r="AY297" s="187" t="s">
        <v>114</v>
      </c>
    </row>
    <row r="298" s="15" customFormat="1">
      <c r="A298" s="15"/>
      <c r="B298" s="194"/>
      <c r="C298" s="15"/>
      <c r="D298" s="179" t="s">
        <v>125</v>
      </c>
      <c r="E298" s="195" t="s">
        <v>3</v>
      </c>
      <c r="F298" s="196" t="s">
        <v>179</v>
      </c>
      <c r="G298" s="15"/>
      <c r="H298" s="197">
        <v>68.299999999999997</v>
      </c>
      <c r="I298" s="198"/>
      <c r="J298" s="15"/>
      <c r="K298" s="15"/>
      <c r="L298" s="194"/>
      <c r="M298" s="199"/>
      <c r="N298" s="200"/>
      <c r="O298" s="200"/>
      <c r="P298" s="200"/>
      <c r="Q298" s="200"/>
      <c r="R298" s="200"/>
      <c r="S298" s="200"/>
      <c r="T298" s="201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195" t="s">
        <v>125</v>
      </c>
      <c r="AU298" s="195" t="s">
        <v>78</v>
      </c>
      <c r="AV298" s="15" t="s">
        <v>115</v>
      </c>
      <c r="AW298" s="15" t="s">
        <v>33</v>
      </c>
      <c r="AX298" s="15" t="s">
        <v>76</v>
      </c>
      <c r="AY298" s="195" t="s">
        <v>114</v>
      </c>
    </row>
    <row r="299" s="2" customFormat="1" ht="24.15" customHeight="1">
      <c r="A299" s="39"/>
      <c r="B299" s="159"/>
      <c r="C299" s="202" t="s">
        <v>455</v>
      </c>
      <c r="D299" s="202" t="s">
        <v>305</v>
      </c>
      <c r="E299" s="203" t="s">
        <v>456</v>
      </c>
      <c r="F299" s="204" t="s">
        <v>457</v>
      </c>
      <c r="G299" s="205" t="s">
        <v>135</v>
      </c>
      <c r="H299" s="206">
        <v>5.181</v>
      </c>
      <c r="I299" s="207"/>
      <c r="J299" s="208">
        <f>ROUND(I299*H299,2)</f>
        <v>0</v>
      </c>
      <c r="K299" s="204" t="s">
        <v>121</v>
      </c>
      <c r="L299" s="209"/>
      <c r="M299" s="210" t="s">
        <v>3</v>
      </c>
      <c r="N299" s="211" t="s">
        <v>42</v>
      </c>
      <c r="O299" s="73"/>
      <c r="P299" s="169">
        <f>O299*H299</f>
        <v>0</v>
      </c>
      <c r="Q299" s="169">
        <v>0.029999999999999999</v>
      </c>
      <c r="R299" s="169">
        <f>Q299*H299</f>
        <v>0.15542999999999999</v>
      </c>
      <c r="S299" s="169">
        <v>0</v>
      </c>
      <c r="T299" s="170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171" t="s">
        <v>308</v>
      </c>
      <c r="AT299" s="171" t="s">
        <v>305</v>
      </c>
      <c r="AU299" s="171" t="s">
        <v>78</v>
      </c>
      <c r="AY299" s="20" t="s">
        <v>114</v>
      </c>
      <c r="BE299" s="172">
        <f>IF(N299="základní",J299,0)</f>
        <v>0</v>
      </c>
      <c r="BF299" s="172">
        <f>IF(N299="snížená",J299,0)</f>
        <v>0</v>
      </c>
      <c r="BG299" s="172">
        <f>IF(N299="zákl. přenesená",J299,0)</f>
        <v>0</v>
      </c>
      <c r="BH299" s="172">
        <f>IF(N299="sníž. přenesená",J299,0)</f>
        <v>0</v>
      </c>
      <c r="BI299" s="172">
        <f>IF(N299="nulová",J299,0)</f>
        <v>0</v>
      </c>
      <c r="BJ299" s="20" t="s">
        <v>76</v>
      </c>
      <c r="BK299" s="172">
        <f>ROUND(I299*H299,2)</f>
        <v>0</v>
      </c>
      <c r="BL299" s="20" t="s">
        <v>166</v>
      </c>
      <c r="BM299" s="171" t="s">
        <v>458</v>
      </c>
    </row>
    <row r="300" s="13" customFormat="1">
      <c r="A300" s="13"/>
      <c r="B300" s="178"/>
      <c r="C300" s="13"/>
      <c r="D300" s="179" t="s">
        <v>125</v>
      </c>
      <c r="E300" s="180" t="s">
        <v>3</v>
      </c>
      <c r="F300" s="181" t="s">
        <v>451</v>
      </c>
      <c r="G300" s="13"/>
      <c r="H300" s="180" t="s">
        <v>3</v>
      </c>
      <c r="I300" s="182"/>
      <c r="J300" s="13"/>
      <c r="K300" s="13"/>
      <c r="L300" s="178"/>
      <c r="M300" s="183"/>
      <c r="N300" s="184"/>
      <c r="O300" s="184"/>
      <c r="P300" s="184"/>
      <c r="Q300" s="184"/>
      <c r="R300" s="184"/>
      <c r="S300" s="184"/>
      <c r="T300" s="18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0" t="s">
        <v>125</v>
      </c>
      <c r="AU300" s="180" t="s">
        <v>78</v>
      </c>
      <c r="AV300" s="13" t="s">
        <v>76</v>
      </c>
      <c r="AW300" s="13" t="s">
        <v>33</v>
      </c>
      <c r="AX300" s="13" t="s">
        <v>71</v>
      </c>
      <c r="AY300" s="180" t="s">
        <v>114</v>
      </c>
    </row>
    <row r="301" s="14" customFormat="1">
      <c r="A301" s="14"/>
      <c r="B301" s="186"/>
      <c r="C301" s="14"/>
      <c r="D301" s="179" t="s">
        <v>125</v>
      </c>
      <c r="E301" s="187" t="s">
        <v>3</v>
      </c>
      <c r="F301" s="188" t="s">
        <v>459</v>
      </c>
      <c r="G301" s="14"/>
      <c r="H301" s="189">
        <v>1.53</v>
      </c>
      <c r="I301" s="190"/>
      <c r="J301" s="14"/>
      <c r="K301" s="14"/>
      <c r="L301" s="186"/>
      <c r="M301" s="191"/>
      <c r="N301" s="192"/>
      <c r="O301" s="192"/>
      <c r="P301" s="192"/>
      <c r="Q301" s="192"/>
      <c r="R301" s="192"/>
      <c r="S301" s="192"/>
      <c r="T301" s="19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187" t="s">
        <v>125</v>
      </c>
      <c r="AU301" s="187" t="s">
        <v>78</v>
      </c>
      <c r="AV301" s="14" t="s">
        <v>78</v>
      </c>
      <c r="AW301" s="14" t="s">
        <v>33</v>
      </c>
      <c r="AX301" s="14" t="s">
        <v>71</v>
      </c>
      <c r="AY301" s="187" t="s">
        <v>114</v>
      </c>
    </row>
    <row r="302" s="13" customFormat="1">
      <c r="A302" s="13"/>
      <c r="B302" s="178"/>
      <c r="C302" s="13"/>
      <c r="D302" s="179" t="s">
        <v>125</v>
      </c>
      <c r="E302" s="180" t="s">
        <v>3</v>
      </c>
      <c r="F302" s="181" t="s">
        <v>453</v>
      </c>
      <c r="G302" s="13"/>
      <c r="H302" s="180" t="s">
        <v>3</v>
      </c>
      <c r="I302" s="182"/>
      <c r="J302" s="13"/>
      <c r="K302" s="13"/>
      <c r="L302" s="178"/>
      <c r="M302" s="183"/>
      <c r="N302" s="184"/>
      <c r="O302" s="184"/>
      <c r="P302" s="184"/>
      <c r="Q302" s="184"/>
      <c r="R302" s="184"/>
      <c r="S302" s="184"/>
      <c r="T302" s="18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80" t="s">
        <v>125</v>
      </c>
      <c r="AU302" s="180" t="s">
        <v>78</v>
      </c>
      <c r="AV302" s="13" t="s">
        <v>76</v>
      </c>
      <c r="AW302" s="13" t="s">
        <v>33</v>
      </c>
      <c r="AX302" s="13" t="s">
        <v>71</v>
      </c>
      <c r="AY302" s="180" t="s">
        <v>114</v>
      </c>
    </row>
    <row r="303" s="14" customFormat="1">
      <c r="A303" s="14"/>
      <c r="B303" s="186"/>
      <c r="C303" s="14"/>
      <c r="D303" s="179" t="s">
        <v>125</v>
      </c>
      <c r="E303" s="187" t="s">
        <v>3</v>
      </c>
      <c r="F303" s="188" t="s">
        <v>460</v>
      </c>
      <c r="G303" s="14"/>
      <c r="H303" s="189">
        <v>3.1800000000000002</v>
      </c>
      <c r="I303" s="190"/>
      <c r="J303" s="14"/>
      <c r="K303" s="14"/>
      <c r="L303" s="186"/>
      <c r="M303" s="191"/>
      <c r="N303" s="192"/>
      <c r="O303" s="192"/>
      <c r="P303" s="192"/>
      <c r="Q303" s="192"/>
      <c r="R303" s="192"/>
      <c r="S303" s="192"/>
      <c r="T303" s="19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187" t="s">
        <v>125</v>
      </c>
      <c r="AU303" s="187" t="s">
        <v>78</v>
      </c>
      <c r="AV303" s="14" t="s">
        <v>78</v>
      </c>
      <c r="AW303" s="14" t="s">
        <v>33</v>
      </c>
      <c r="AX303" s="14" t="s">
        <v>71</v>
      </c>
      <c r="AY303" s="187" t="s">
        <v>114</v>
      </c>
    </row>
    <row r="304" s="15" customFormat="1">
      <c r="A304" s="15"/>
      <c r="B304" s="194"/>
      <c r="C304" s="15"/>
      <c r="D304" s="179" t="s">
        <v>125</v>
      </c>
      <c r="E304" s="195" t="s">
        <v>3</v>
      </c>
      <c r="F304" s="196" t="s">
        <v>179</v>
      </c>
      <c r="G304" s="15"/>
      <c r="H304" s="197">
        <v>4.71</v>
      </c>
      <c r="I304" s="198"/>
      <c r="J304" s="15"/>
      <c r="K304" s="15"/>
      <c r="L304" s="194"/>
      <c r="M304" s="199"/>
      <c r="N304" s="200"/>
      <c r="O304" s="200"/>
      <c r="P304" s="200"/>
      <c r="Q304" s="200"/>
      <c r="R304" s="200"/>
      <c r="S304" s="200"/>
      <c r="T304" s="201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195" t="s">
        <v>125</v>
      </c>
      <c r="AU304" s="195" t="s">
        <v>78</v>
      </c>
      <c r="AV304" s="15" t="s">
        <v>115</v>
      </c>
      <c r="AW304" s="15" t="s">
        <v>33</v>
      </c>
      <c r="AX304" s="15" t="s">
        <v>76</v>
      </c>
      <c r="AY304" s="195" t="s">
        <v>114</v>
      </c>
    </row>
    <row r="305" s="14" customFormat="1">
      <c r="A305" s="14"/>
      <c r="B305" s="186"/>
      <c r="C305" s="14"/>
      <c r="D305" s="179" t="s">
        <v>125</v>
      </c>
      <c r="E305" s="14"/>
      <c r="F305" s="188" t="s">
        <v>461</v>
      </c>
      <c r="G305" s="14"/>
      <c r="H305" s="189">
        <v>5.181</v>
      </c>
      <c r="I305" s="190"/>
      <c r="J305" s="14"/>
      <c r="K305" s="14"/>
      <c r="L305" s="186"/>
      <c r="M305" s="191"/>
      <c r="N305" s="192"/>
      <c r="O305" s="192"/>
      <c r="P305" s="192"/>
      <c r="Q305" s="192"/>
      <c r="R305" s="192"/>
      <c r="S305" s="192"/>
      <c r="T305" s="19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187" t="s">
        <v>125</v>
      </c>
      <c r="AU305" s="187" t="s">
        <v>78</v>
      </c>
      <c r="AV305" s="14" t="s">
        <v>78</v>
      </c>
      <c r="AW305" s="14" t="s">
        <v>4</v>
      </c>
      <c r="AX305" s="14" t="s">
        <v>76</v>
      </c>
      <c r="AY305" s="187" t="s">
        <v>114</v>
      </c>
    </row>
    <row r="306" s="2" customFormat="1" ht="33" customHeight="1">
      <c r="A306" s="39"/>
      <c r="B306" s="159"/>
      <c r="C306" s="160" t="s">
        <v>462</v>
      </c>
      <c r="D306" s="160" t="s">
        <v>117</v>
      </c>
      <c r="E306" s="161" t="s">
        <v>463</v>
      </c>
      <c r="F306" s="162" t="s">
        <v>464</v>
      </c>
      <c r="G306" s="163" t="s">
        <v>171</v>
      </c>
      <c r="H306" s="164">
        <v>112.2</v>
      </c>
      <c r="I306" s="165"/>
      <c r="J306" s="166">
        <f>ROUND(I306*H306,2)</f>
        <v>0</v>
      </c>
      <c r="K306" s="162" t="s">
        <v>121</v>
      </c>
      <c r="L306" s="40"/>
      <c r="M306" s="167" t="s">
        <v>3</v>
      </c>
      <c r="N306" s="168" t="s">
        <v>42</v>
      </c>
      <c r="O306" s="73"/>
      <c r="P306" s="169">
        <f>O306*H306</f>
        <v>0</v>
      </c>
      <c r="Q306" s="169">
        <v>3.0000000000000001E-05</v>
      </c>
      <c r="R306" s="169">
        <f>Q306*H306</f>
        <v>0.0033660000000000001</v>
      </c>
      <c r="S306" s="169">
        <v>0</v>
      </c>
      <c r="T306" s="170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171" t="s">
        <v>166</v>
      </c>
      <c r="AT306" s="171" t="s">
        <v>117</v>
      </c>
      <c r="AU306" s="171" t="s">
        <v>78</v>
      </c>
      <c r="AY306" s="20" t="s">
        <v>114</v>
      </c>
      <c r="BE306" s="172">
        <f>IF(N306="základní",J306,0)</f>
        <v>0</v>
      </c>
      <c r="BF306" s="172">
        <f>IF(N306="snížená",J306,0)</f>
        <v>0</v>
      </c>
      <c r="BG306" s="172">
        <f>IF(N306="zákl. přenesená",J306,0)</f>
        <v>0</v>
      </c>
      <c r="BH306" s="172">
        <f>IF(N306="sníž. přenesená",J306,0)</f>
        <v>0</v>
      </c>
      <c r="BI306" s="172">
        <f>IF(N306="nulová",J306,0)</f>
        <v>0</v>
      </c>
      <c r="BJ306" s="20" t="s">
        <v>76</v>
      </c>
      <c r="BK306" s="172">
        <f>ROUND(I306*H306,2)</f>
        <v>0</v>
      </c>
      <c r="BL306" s="20" t="s">
        <v>166</v>
      </c>
      <c r="BM306" s="171" t="s">
        <v>465</v>
      </c>
    </row>
    <row r="307" s="2" customFormat="1">
      <c r="A307" s="39"/>
      <c r="B307" s="40"/>
      <c r="C307" s="39"/>
      <c r="D307" s="173" t="s">
        <v>123</v>
      </c>
      <c r="E307" s="39"/>
      <c r="F307" s="174" t="s">
        <v>466</v>
      </c>
      <c r="G307" s="39"/>
      <c r="H307" s="39"/>
      <c r="I307" s="175"/>
      <c r="J307" s="39"/>
      <c r="K307" s="39"/>
      <c r="L307" s="40"/>
      <c r="M307" s="176"/>
      <c r="N307" s="177"/>
      <c r="O307" s="73"/>
      <c r="P307" s="73"/>
      <c r="Q307" s="73"/>
      <c r="R307" s="73"/>
      <c r="S307" s="73"/>
      <c r="T307" s="74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20" t="s">
        <v>123</v>
      </c>
      <c r="AU307" s="20" t="s">
        <v>78</v>
      </c>
    </row>
    <row r="308" s="13" customFormat="1">
      <c r="A308" s="13"/>
      <c r="B308" s="178"/>
      <c r="C308" s="13"/>
      <c r="D308" s="179" t="s">
        <v>125</v>
      </c>
      <c r="E308" s="180" t="s">
        <v>3</v>
      </c>
      <c r="F308" s="181" t="s">
        <v>351</v>
      </c>
      <c r="G308" s="13"/>
      <c r="H308" s="180" t="s">
        <v>3</v>
      </c>
      <c r="I308" s="182"/>
      <c r="J308" s="13"/>
      <c r="K308" s="13"/>
      <c r="L308" s="178"/>
      <c r="M308" s="183"/>
      <c r="N308" s="184"/>
      <c r="O308" s="184"/>
      <c r="P308" s="184"/>
      <c r="Q308" s="184"/>
      <c r="R308" s="184"/>
      <c r="S308" s="184"/>
      <c r="T308" s="18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0" t="s">
        <v>125</v>
      </c>
      <c r="AU308" s="180" t="s">
        <v>78</v>
      </c>
      <c r="AV308" s="13" t="s">
        <v>76</v>
      </c>
      <c r="AW308" s="13" t="s">
        <v>33</v>
      </c>
      <c r="AX308" s="13" t="s">
        <v>71</v>
      </c>
      <c r="AY308" s="180" t="s">
        <v>114</v>
      </c>
    </row>
    <row r="309" s="14" customFormat="1">
      <c r="A309" s="14"/>
      <c r="B309" s="186"/>
      <c r="C309" s="14"/>
      <c r="D309" s="179" t="s">
        <v>125</v>
      </c>
      <c r="E309" s="187" t="s">
        <v>3</v>
      </c>
      <c r="F309" s="188" t="s">
        <v>352</v>
      </c>
      <c r="G309" s="14"/>
      <c r="H309" s="189">
        <v>112.2</v>
      </c>
      <c r="I309" s="190"/>
      <c r="J309" s="14"/>
      <c r="K309" s="14"/>
      <c r="L309" s="186"/>
      <c r="M309" s="191"/>
      <c r="N309" s="192"/>
      <c r="O309" s="192"/>
      <c r="P309" s="192"/>
      <c r="Q309" s="192"/>
      <c r="R309" s="192"/>
      <c r="S309" s="192"/>
      <c r="T309" s="19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187" t="s">
        <v>125</v>
      </c>
      <c r="AU309" s="187" t="s">
        <v>78</v>
      </c>
      <c r="AV309" s="14" t="s">
        <v>78</v>
      </c>
      <c r="AW309" s="14" t="s">
        <v>33</v>
      </c>
      <c r="AX309" s="14" t="s">
        <v>76</v>
      </c>
      <c r="AY309" s="187" t="s">
        <v>114</v>
      </c>
    </row>
    <row r="310" s="2" customFormat="1" ht="24.15" customHeight="1">
      <c r="A310" s="39"/>
      <c r="B310" s="159"/>
      <c r="C310" s="202" t="s">
        <v>467</v>
      </c>
      <c r="D310" s="202" t="s">
        <v>305</v>
      </c>
      <c r="E310" s="203" t="s">
        <v>468</v>
      </c>
      <c r="F310" s="204" t="s">
        <v>469</v>
      </c>
      <c r="G310" s="205" t="s">
        <v>171</v>
      </c>
      <c r="H310" s="206">
        <v>117.81</v>
      </c>
      <c r="I310" s="207"/>
      <c r="J310" s="208">
        <f>ROUND(I310*H310,2)</f>
        <v>0</v>
      </c>
      <c r="K310" s="204" t="s">
        <v>121</v>
      </c>
      <c r="L310" s="209"/>
      <c r="M310" s="210" t="s">
        <v>3</v>
      </c>
      <c r="N310" s="211" t="s">
        <v>42</v>
      </c>
      <c r="O310" s="73"/>
      <c r="P310" s="169">
        <f>O310*H310</f>
        <v>0</v>
      </c>
      <c r="Q310" s="169">
        <v>0.00055000000000000003</v>
      </c>
      <c r="R310" s="169">
        <f>Q310*H310</f>
        <v>0.064795500000000006</v>
      </c>
      <c r="S310" s="169">
        <v>0</v>
      </c>
      <c r="T310" s="170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171" t="s">
        <v>308</v>
      </c>
      <c r="AT310" s="171" t="s">
        <v>305</v>
      </c>
      <c r="AU310" s="171" t="s">
        <v>78</v>
      </c>
      <c r="AY310" s="20" t="s">
        <v>114</v>
      </c>
      <c r="BE310" s="172">
        <f>IF(N310="základní",J310,0)</f>
        <v>0</v>
      </c>
      <c r="BF310" s="172">
        <f>IF(N310="snížená",J310,0)</f>
        <v>0</v>
      </c>
      <c r="BG310" s="172">
        <f>IF(N310="zákl. přenesená",J310,0)</f>
        <v>0</v>
      </c>
      <c r="BH310" s="172">
        <f>IF(N310="sníž. přenesená",J310,0)</f>
        <v>0</v>
      </c>
      <c r="BI310" s="172">
        <f>IF(N310="nulová",J310,0)</f>
        <v>0</v>
      </c>
      <c r="BJ310" s="20" t="s">
        <v>76</v>
      </c>
      <c r="BK310" s="172">
        <f>ROUND(I310*H310,2)</f>
        <v>0</v>
      </c>
      <c r="BL310" s="20" t="s">
        <v>166</v>
      </c>
      <c r="BM310" s="171" t="s">
        <v>470</v>
      </c>
    </row>
    <row r="311" s="14" customFormat="1">
      <c r="A311" s="14"/>
      <c r="B311" s="186"/>
      <c r="C311" s="14"/>
      <c r="D311" s="179" t="s">
        <v>125</v>
      </c>
      <c r="E311" s="14"/>
      <c r="F311" s="188" t="s">
        <v>471</v>
      </c>
      <c r="G311" s="14"/>
      <c r="H311" s="189">
        <v>117.81</v>
      </c>
      <c r="I311" s="190"/>
      <c r="J311" s="14"/>
      <c r="K311" s="14"/>
      <c r="L311" s="186"/>
      <c r="M311" s="191"/>
      <c r="N311" s="192"/>
      <c r="O311" s="192"/>
      <c r="P311" s="192"/>
      <c r="Q311" s="192"/>
      <c r="R311" s="192"/>
      <c r="S311" s="192"/>
      <c r="T311" s="19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187" t="s">
        <v>125</v>
      </c>
      <c r="AU311" s="187" t="s">
        <v>78</v>
      </c>
      <c r="AV311" s="14" t="s">
        <v>78</v>
      </c>
      <c r="AW311" s="14" t="s">
        <v>4</v>
      </c>
      <c r="AX311" s="14" t="s">
        <v>76</v>
      </c>
      <c r="AY311" s="187" t="s">
        <v>114</v>
      </c>
    </row>
    <row r="312" s="2" customFormat="1" ht="49.05" customHeight="1">
      <c r="A312" s="39"/>
      <c r="B312" s="159"/>
      <c r="C312" s="160" t="s">
        <v>472</v>
      </c>
      <c r="D312" s="160" t="s">
        <v>117</v>
      </c>
      <c r="E312" s="161" t="s">
        <v>473</v>
      </c>
      <c r="F312" s="162" t="s">
        <v>474</v>
      </c>
      <c r="G312" s="163" t="s">
        <v>422</v>
      </c>
      <c r="H312" s="212"/>
      <c r="I312" s="165"/>
      <c r="J312" s="166">
        <f>ROUND(I312*H312,2)</f>
        <v>0</v>
      </c>
      <c r="K312" s="162" t="s">
        <v>121</v>
      </c>
      <c r="L312" s="40"/>
      <c r="M312" s="167" t="s">
        <v>3</v>
      </c>
      <c r="N312" s="168" t="s">
        <v>42</v>
      </c>
      <c r="O312" s="73"/>
      <c r="P312" s="169">
        <f>O312*H312</f>
        <v>0</v>
      </c>
      <c r="Q312" s="169">
        <v>0</v>
      </c>
      <c r="R312" s="169">
        <f>Q312*H312</f>
        <v>0</v>
      </c>
      <c r="S312" s="169">
        <v>0</v>
      </c>
      <c r="T312" s="17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171" t="s">
        <v>166</v>
      </c>
      <c r="AT312" s="171" t="s">
        <v>117</v>
      </c>
      <c r="AU312" s="171" t="s">
        <v>78</v>
      </c>
      <c r="AY312" s="20" t="s">
        <v>114</v>
      </c>
      <c r="BE312" s="172">
        <f>IF(N312="základní",J312,0)</f>
        <v>0</v>
      </c>
      <c r="BF312" s="172">
        <f>IF(N312="snížená",J312,0)</f>
        <v>0</v>
      </c>
      <c r="BG312" s="172">
        <f>IF(N312="zákl. přenesená",J312,0)</f>
        <v>0</v>
      </c>
      <c r="BH312" s="172">
        <f>IF(N312="sníž. přenesená",J312,0)</f>
        <v>0</v>
      </c>
      <c r="BI312" s="172">
        <f>IF(N312="nulová",J312,0)</f>
        <v>0</v>
      </c>
      <c r="BJ312" s="20" t="s">
        <v>76</v>
      </c>
      <c r="BK312" s="172">
        <f>ROUND(I312*H312,2)</f>
        <v>0</v>
      </c>
      <c r="BL312" s="20" t="s">
        <v>166</v>
      </c>
      <c r="BM312" s="171" t="s">
        <v>475</v>
      </c>
    </row>
    <row r="313" s="2" customFormat="1">
      <c r="A313" s="39"/>
      <c r="B313" s="40"/>
      <c r="C313" s="39"/>
      <c r="D313" s="173" t="s">
        <v>123</v>
      </c>
      <c r="E313" s="39"/>
      <c r="F313" s="174" t="s">
        <v>476</v>
      </c>
      <c r="G313" s="39"/>
      <c r="H313" s="39"/>
      <c r="I313" s="175"/>
      <c r="J313" s="39"/>
      <c r="K313" s="39"/>
      <c r="L313" s="40"/>
      <c r="M313" s="176"/>
      <c r="N313" s="177"/>
      <c r="O313" s="73"/>
      <c r="P313" s="73"/>
      <c r="Q313" s="73"/>
      <c r="R313" s="73"/>
      <c r="S313" s="73"/>
      <c r="T313" s="74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20" t="s">
        <v>123</v>
      </c>
      <c r="AU313" s="20" t="s">
        <v>78</v>
      </c>
    </row>
    <row r="314" s="12" customFormat="1" ht="22.8" customHeight="1">
      <c r="A314" s="12"/>
      <c r="B314" s="146"/>
      <c r="C314" s="12"/>
      <c r="D314" s="147" t="s">
        <v>70</v>
      </c>
      <c r="E314" s="157" t="s">
        <v>477</v>
      </c>
      <c r="F314" s="157" t="s">
        <v>478</v>
      </c>
      <c r="G314" s="12"/>
      <c r="H314" s="12"/>
      <c r="I314" s="149"/>
      <c r="J314" s="158">
        <f>BK314</f>
        <v>0</v>
      </c>
      <c r="K314" s="12"/>
      <c r="L314" s="146"/>
      <c r="M314" s="151"/>
      <c r="N314" s="152"/>
      <c r="O314" s="152"/>
      <c r="P314" s="153">
        <f>SUM(P315:P316)</f>
        <v>0</v>
      </c>
      <c r="Q314" s="152"/>
      <c r="R314" s="153">
        <f>SUM(R315:R316)</f>
        <v>0.01098</v>
      </c>
      <c r="S314" s="152"/>
      <c r="T314" s="154">
        <f>SUM(T315:T316)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147" t="s">
        <v>78</v>
      </c>
      <c r="AT314" s="155" t="s">
        <v>70</v>
      </c>
      <c r="AU314" s="155" t="s">
        <v>76</v>
      </c>
      <c r="AY314" s="147" t="s">
        <v>114</v>
      </c>
      <c r="BK314" s="156">
        <f>SUM(BK315:BK316)</f>
        <v>0</v>
      </c>
    </row>
    <row r="315" s="2" customFormat="1" ht="37.8" customHeight="1">
      <c r="A315" s="39"/>
      <c r="B315" s="159"/>
      <c r="C315" s="160" t="s">
        <v>479</v>
      </c>
      <c r="D315" s="160" t="s">
        <v>117</v>
      </c>
      <c r="E315" s="161" t="s">
        <v>480</v>
      </c>
      <c r="F315" s="162" t="s">
        <v>481</v>
      </c>
      <c r="G315" s="163" t="s">
        <v>142</v>
      </c>
      <c r="H315" s="164">
        <v>3</v>
      </c>
      <c r="I315" s="165"/>
      <c r="J315" s="166">
        <f>ROUND(I315*H315,2)</f>
        <v>0</v>
      </c>
      <c r="K315" s="162" t="s">
        <v>121</v>
      </c>
      <c r="L315" s="40"/>
      <c r="M315" s="167" t="s">
        <v>3</v>
      </c>
      <c r="N315" s="168" t="s">
        <v>42</v>
      </c>
      <c r="O315" s="73"/>
      <c r="P315" s="169">
        <f>O315*H315</f>
        <v>0</v>
      </c>
      <c r="Q315" s="169">
        <v>0.0036600000000000001</v>
      </c>
      <c r="R315" s="169">
        <f>Q315*H315</f>
        <v>0.01098</v>
      </c>
      <c r="S315" s="169">
        <v>0</v>
      </c>
      <c r="T315" s="17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171" t="s">
        <v>166</v>
      </c>
      <c r="AT315" s="171" t="s">
        <v>117</v>
      </c>
      <c r="AU315" s="171" t="s">
        <v>78</v>
      </c>
      <c r="AY315" s="20" t="s">
        <v>114</v>
      </c>
      <c r="BE315" s="172">
        <f>IF(N315="základní",J315,0)</f>
        <v>0</v>
      </c>
      <c r="BF315" s="172">
        <f>IF(N315="snížená",J315,0)</f>
        <v>0</v>
      </c>
      <c r="BG315" s="172">
        <f>IF(N315="zákl. přenesená",J315,0)</f>
        <v>0</v>
      </c>
      <c r="BH315" s="172">
        <f>IF(N315="sníž. přenesená",J315,0)</f>
        <v>0</v>
      </c>
      <c r="BI315" s="172">
        <f>IF(N315="nulová",J315,0)</f>
        <v>0</v>
      </c>
      <c r="BJ315" s="20" t="s">
        <v>76</v>
      </c>
      <c r="BK315" s="172">
        <f>ROUND(I315*H315,2)</f>
        <v>0</v>
      </c>
      <c r="BL315" s="20" t="s">
        <v>166</v>
      </c>
      <c r="BM315" s="171" t="s">
        <v>482</v>
      </c>
    </row>
    <row r="316" s="2" customFormat="1">
      <c r="A316" s="39"/>
      <c r="B316" s="40"/>
      <c r="C316" s="39"/>
      <c r="D316" s="173" t="s">
        <v>123</v>
      </c>
      <c r="E316" s="39"/>
      <c r="F316" s="174" t="s">
        <v>483</v>
      </c>
      <c r="G316" s="39"/>
      <c r="H316" s="39"/>
      <c r="I316" s="175"/>
      <c r="J316" s="39"/>
      <c r="K316" s="39"/>
      <c r="L316" s="40"/>
      <c r="M316" s="176"/>
      <c r="N316" s="177"/>
      <c r="O316" s="73"/>
      <c r="P316" s="73"/>
      <c r="Q316" s="73"/>
      <c r="R316" s="73"/>
      <c r="S316" s="73"/>
      <c r="T316" s="74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20" t="s">
        <v>123</v>
      </c>
      <c r="AU316" s="20" t="s">
        <v>78</v>
      </c>
    </row>
    <row r="317" s="12" customFormat="1" ht="22.8" customHeight="1">
      <c r="A317" s="12"/>
      <c r="B317" s="146"/>
      <c r="C317" s="12"/>
      <c r="D317" s="147" t="s">
        <v>70</v>
      </c>
      <c r="E317" s="157" t="s">
        <v>484</v>
      </c>
      <c r="F317" s="157" t="s">
        <v>485</v>
      </c>
      <c r="G317" s="12"/>
      <c r="H317" s="12"/>
      <c r="I317" s="149"/>
      <c r="J317" s="158">
        <f>BK317</f>
        <v>0</v>
      </c>
      <c r="K317" s="12"/>
      <c r="L317" s="146"/>
      <c r="M317" s="151"/>
      <c r="N317" s="152"/>
      <c r="O317" s="152"/>
      <c r="P317" s="153">
        <f>SUM(P318:P331)</f>
        <v>0</v>
      </c>
      <c r="Q317" s="152"/>
      <c r="R317" s="153">
        <f>SUM(R318:R331)</f>
        <v>0.24649999999999997</v>
      </c>
      <c r="S317" s="152"/>
      <c r="T317" s="154">
        <f>SUM(T318:T331)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147" t="s">
        <v>78</v>
      </c>
      <c r="AT317" s="155" t="s">
        <v>70</v>
      </c>
      <c r="AU317" s="155" t="s">
        <v>76</v>
      </c>
      <c r="AY317" s="147" t="s">
        <v>114</v>
      </c>
      <c r="BK317" s="156">
        <f>SUM(BK318:BK331)</f>
        <v>0</v>
      </c>
    </row>
    <row r="318" s="2" customFormat="1" ht="24.15" customHeight="1">
      <c r="A318" s="39"/>
      <c r="B318" s="159"/>
      <c r="C318" s="160" t="s">
        <v>486</v>
      </c>
      <c r="D318" s="160" t="s">
        <v>117</v>
      </c>
      <c r="E318" s="161" t="s">
        <v>487</v>
      </c>
      <c r="F318" s="162" t="s">
        <v>488</v>
      </c>
      <c r="G318" s="163" t="s">
        <v>171</v>
      </c>
      <c r="H318" s="164">
        <v>60</v>
      </c>
      <c r="I318" s="165"/>
      <c r="J318" s="166">
        <f>ROUND(I318*H318,2)</f>
        <v>0</v>
      </c>
      <c r="K318" s="162" t="s">
        <v>121</v>
      </c>
      <c r="L318" s="40"/>
      <c r="M318" s="167" t="s">
        <v>3</v>
      </c>
      <c r="N318" s="168" t="s">
        <v>42</v>
      </c>
      <c r="O318" s="73"/>
      <c r="P318" s="169">
        <f>O318*H318</f>
        <v>0</v>
      </c>
      <c r="Q318" s="169">
        <v>0</v>
      </c>
      <c r="R318" s="169">
        <f>Q318*H318</f>
        <v>0</v>
      </c>
      <c r="S318" s="169">
        <v>0</v>
      </c>
      <c r="T318" s="170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171" t="s">
        <v>166</v>
      </c>
      <c r="AT318" s="171" t="s">
        <v>117</v>
      </c>
      <c r="AU318" s="171" t="s">
        <v>78</v>
      </c>
      <c r="AY318" s="20" t="s">
        <v>114</v>
      </c>
      <c r="BE318" s="172">
        <f>IF(N318="základní",J318,0)</f>
        <v>0</v>
      </c>
      <c r="BF318" s="172">
        <f>IF(N318="snížená",J318,0)</f>
        <v>0</v>
      </c>
      <c r="BG318" s="172">
        <f>IF(N318="zákl. přenesená",J318,0)</f>
        <v>0</v>
      </c>
      <c r="BH318" s="172">
        <f>IF(N318="sníž. přenesená",J318,0)</f>
        <v>0</v>
      </c>
      <c r="BI318" s="172">
        <f>IF(N318="nulová",J318,0)</f>
        <v>0</v>
      </c>
      <c r="BJ318" s="20" t="s">
        <v>76</v>
      </c>
      <c r="BK318" s="172">
        <f>ROUND(I318*H318,2)</f>
        <v>0</v>
      </c>
      <c r="BL318" s="20" t="s">
        <v>166</v>
      </c>
      <c r="BM318" s="171" t="s">
        <v>489</v>
      </c>
    </row>
    <row r="319" s="2" customFormat="1">
      <c r="A319" s="39"/>
      <c r="B319" s="40"/>
      <c r="C319" s="39"/>
      <c r="D319" s="173" t="s">
        <v>123</v>
      </c>
      <c r="E319" s="39"/>
      <c r="F319" s="174" t="s">
        <v>490</v>
      </c>
      <c r="G319" s="39"/>
      <c r="H319" s="39"/>
      <c r="I319" s="175"/>
      <c r="J319" s="39"/>
      <c r="K319" s="39"/>
      <c r="L319" s="40"/>
      <c r="M319" s="176"/>
      <c r="N319" s="177"/>
      <c r="O319" s="73"/>
      <c r="P319" s="73"/>
      <c r="Q319" s="73"/>
      <c r="R319" s="73"/>
      <c r="S319" s="73"/>
      <c r="T319" s="74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20" t="s">
        <v>123</v>
      </c>
      <c r="AU319" s="20" t="s">
        <v>78</v>
      </c>
    </row>
    <row r="320" s="13" customFormat="1">
      <c r="A320" s="13"/>
      <c r="B320" s="178"/>
      <c r="C320" s="13"/>
      <c r="D320" s="179" t="s">
        <v>125</v>
      </c>
      <c r="E320" s="180" t="s">
        <v>3</v>
      </c>
      <c r="F320" s="181" t="s">
        <v>216</v>
      </c>
      <c r="G320" s="13"/>
      <c r="H320" s="180" t="s">
        <v>3</v>
      </c>
      <c r="I320" s="182"/>
      <c r="J320" s="13"/>
      <c r="K320" s="13"/>
      <c r="L320" s="178"/>
      <c r="M320" s="183"/>
      <c r="N320" s="184"/>
      <c r="O320" s="184"/>
      <c r="P320" s="184"/>
      <c r="Q320" s="184"/>
      <c r="R320" s="184"/>
      <c r="S320" s="184"/>
      <c r="T320" s="18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80" t="s">
        <v>125</v>
      </c>
      <c r="AU320" s="180" t="s">
        <v>78</v>
      </c>
      <c r="AV320" s="13" t="s">
        <v>76</v>
      </c>
      <c r="AW320" s="13" t="s">
        <v>33</v>
      </c>
      <c r="AX320" s="13" t="s">
        <v>71</v>
      </c>
      <c r="AY320" s="180" t="s">
        <v>114</v>
      </c>
    </row>
    <row r="321" s="14" customFormat="1">
      <c r="A321" s="14"/>
      <c r="B321" s="186"/>
      <c r="C321" s="14"/>
      <c r="D321" s="179" t="s">
        <v>125</v>
      </c>
      <c r="E321" s="187" t="s">
        <v>3</v>
      </c>
      <c r="F321" s="188" t="s">
        <v>217</v>
      </c>
      <c r="G321" s="14"/>
      <c r="H321" s="189">
        <v>60</v>
      </c>
      <c r="I321" s="190"/>
      <c r="J321" s="14"/>
      <c r="K321" s="14"/>
      <c r="L321" s="186"/>
      <c r="M321" s="191"/>
      <c r="N321" s="192"/>
      <c r="O321" s="192"/>
      <c r="P321" s="192"/>
      <c r="Q321" s="192"/>
      <c r="R321" s="192"/>
      <c r="S321" s="192"/>
      <c r="T321" s="19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187" t="s">
        <v>125</v>
      </c>
      <c r="AU321" s="187" t="s">
        <v>78</v>
      </c>
      <c r="AV321" s="14" t="s">
        <v>78</v>
      </c>
      <c r="AW321" s="14" t="s">
        <v>33</v>
      </c>
      <c r="AX321" s="14" t="s">
        <v>76</v>
      </c>
      <c r="AY321" s="187" t="s">
        <v>114</v>
      </c>
    </row>
    <row r="322" s="2" customFormat="1" ht="16.5" customHeight="1">
      <c r="A322" s="39"/>
      <c r="B322" s="159"/>
      <c r="C322" s="202" t="s">
        <v>491</v>
      </c>
      <c r="D322" s="202" t="s">
        <v>305</v>
      </c>
      <c r="E322" s="203" t="s">
        <v>492</v>
      </c>
      <c r="F322" s="204" t="s">
        <v>493</v>
      </c>
      <c r="G322" s="205" t="s">
        <v>494</v>
      </c>
      <c r="H322" s="206">
        <v>60</v>
      </c>
      <c r="I322" s="207"/>
      <c r="J322" s="208">
        <f>ROUND(I322*H322,2)</f>
        <v>0</v>
      </c>
      <c r="K322" s="204" t="s">
        <v>121</v>
      </c>
      <c r="L322" s="209"/>
      <c r="M322" s="210" t="s">
        <v>3</v>
      </c>
      <c r="N322" s="211" t="s">
        <v>42</v>
      </c>
      <c r="O322" s="73"/>
      <c r="P322" s="169">
        <f>O322*H322</f>
        <v>0</v>
      </c>
      <c r="Q322" s="169">
        <v>0.001</v>
      </c>
      <c r="R322" s="169">
        <f>Q322*H322</f>
        <v>0.059999999999999998</v>
      </c>
      <c r="S322" s="169">
        <v>0</v>
      </c>
      <c r="T322" s="170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171" t="s">
        <v>308</v>
      </c>
      <c r="AT322" s="171" t="s">
        <v>305</v>
      </c>
      <c r="AU322" s="171" t="s">
        <v>78</v>
      </c>
      <c r="AY322" s="20" t="s">
        <v>114</v>
      </c>
      <c r="BE322" s="172">
        <f>IF(N322="základní",J322,0)</f>
        <v>0</v>
      </c>
      <c r="BF322" s="172">
        <f>IF(N322="snížená",J322,0)</f>
        <v>0</v>
      </c>
      <c r="BG322" s="172">
        <f>IF(N322="zákl. přenesená",J322,0)</f>
        <v>0</v>
      </c>
      <c r="BH322" s="172">
        <f>IF(N322="sníž. přenesená",J322,0)</f>
        <v>0</v>
      </c>
      <c r="BI322" s="172">
        <f>IF(N322="nulová",J322,0)</f>
        <v>0</v>
      </c>
      <c r="BJ322" s="20" t="s">
        <v>76</v>
      </c>
      <c r="BK322" s="172">
        <f>ROUND(I322*H322,2)</f>
        <v>0</v>
      </c>
      <c r="BL322" s="20" t="s">
        <v>166</v>
      </c>
      <c r="BM322" s="171" t="s">
        <v>495</v>
      </c>
    </row>
    <row r="323" s="2" customFormat="1" ht="37.8" customHeight="1">
      <c r="A323" s="39"/>
      <c r="B323" s="159"/>
      <c r="C323" s="202" t="s">
        <v>496</v>
      </c>
      <c r="D323" s="202" t="s">
        <v>305</v>
      </c>
      <c r="E323" s="203" t="s">
        <v>497</v>
      </c>
      <c r="F323" s="204" t="s">
        <v>498</v>
      </c>
      <c r="G323" s="205" t="s">
        <v>142</v>
      </c>
      <c r="H323" s="206">
        <v>60</v>
      </c>
      <c r="I323" s="207"/>
      <c r="J323" s="208">
        <f>ROUND(I323*H323,2)</f>
        <v>0</v>
      </c>
      <c r="K323" s="204" t="s">
        <v>121</v>
      </c>
      <c r="L323" s="209"/>
      <c r="M323" s="210" t="s">
        <v>3</v>
      </c>
      <c r="N323" s="211" t="s">
        <v>42</v>
      </c>
      <c r="O323" s="73"/>
      <c r="P323" s="169">
        <f>O323*H323</f>
        <v>0</v>
      </c>
      <c r="Q323" s="169">
        <v>0.001</v>
      </c>
      <c r="R323" s="169">
        <f>Q323*H323</f>
        <v>0.059999999999999998</v>
      </c>
      <c r="S323" s="169">
        <v>0</v>
      </c>
      <c r="T323" s="170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171" t="s">
        <v>308</v>
      </c>
      <c r="AT323" s="171" t="s">
        <v>305</v>
      </c>
      <c r="AU323" s="171" t="s">
        <v>78</v>
      </c>
      <c r="AY323" s="20" t="s">
        <v>114</v>
      </c>
      <c r="BE323" s="172">
        <f>IF(N323="základní",J323,0)</f>
        <v>0</v>
      </c>
      <c r="BF323" s="172">
        <f>IF(N323="snížená",J323,0)</f>
        <v>0</v>
      </c>
      <c r="BG323" s="172">
        <f>IF(N323="zákl. přenesená",J323,0)</f>
        <v>0</v>
      </c>
      <c r="BH323" s="172">
        <f>IF(N323="sníž. přenesená",J323,0)</f>
        <v>0</v>
      </c>
      <c r="BI323" s="172">
        <f>IF(N323="nulová",J323,0)</f>
        <v>0</v>
      </c>
      <c r="BJ323" s="20" t="s">
        <v>76</v>
      </c>
      <c r="BK323" s="172">
        <f>ROUND(I323*H323,2)</f>
        <v>0</v>
      </c>
      <c r="BL323" s="20" t="s">
        <v>166</v>
      </c>
      <c r="BM323" s="171" t="s">
        <v>499</v>
      </c>
    </row>
    <row r="324" s="2" customFormat="1" ht="24.15" customHeight="1">
      <c r="A324" s="39"/>
      <c r="B324" s="159"/>
      <c r="C324" s="160" t="s">
        <v>500</v>
      </c>
      <c r="D324" s="160" t="s">
        <v>117</v>
      </c>
      <c r="E324" s="161" t="s">
        <v>487</v>
      </c>
      <c r="F324" s="162" t="s">
        <v>488</v>
      </c>
      <c r="G324" s="163" t="s">
        <v>171</v>
      </c>
      <c r="H324" s="164">
        <v>110</v>
      </c>
      <c r="I324" s="165"/>
      <c r="J324" s="166">
        <f>ROUND(I324*H324,2)</f>
        <v>0</v>
      </c>
      <c r="K324" s="162" t="s">
        <v>121</v>
      </c>
      <c r="L324" s="40"/>
      <c r="M324" s="167" t="s">
        <v>3</v>
      </c>
      <c r="N324" s="168" t="s">
        <v>42</v>
      </c>
      <c r="O324" s="73"/>
      <c r="P324" s="169">
        <f>O324*H324</f>
        <v>0</v>
      </c>
      <c r="Q324" s="169">
        <v>0</v>
      </c>
      <c r="R324" s="169">
        <f>Q324*H324</f>
        <v>0</v>
      </c>
      <c r="S324" s="169">
        <v>0</v>
      </c>
      <c r="T324" s="170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171" t="s">
        <v>166</v>
      </c>
      <c r="AT324" s="171" t="s">
        <v>117</v>
      </c>
      <c r="AU324" s="171" t="s">
        <v>78</v>
      </c>
      <c r="AY324" s="20" t="s">
        <v>114</v>
      </c>
      <c r="BE324" s="172">
        <f>IF(N324="základní",J324,0)</f>
        <v>0</v>
      </c>
      <c r="BF324" s="172">
        <f>IF(N324="snížená",J324,0)</f>
        <v>0</v>
      </c>
      <c r="BG324" s="172">
        <f>IF(N324="zákl. přenesená",J324,0)</f>
        <v>0</v>
      </c>
      <c r="BH324" s="172">
        <f>IF(N324="sníž. přenesená",J324,0)</f>
        <v>0</v>
      </c>
      <c r="BI324" s="172">
        <f>IF(N324="nulová",J324,0)</f>
        <v>0</v>
      </c>
      <c r="BJ324" s="20" t="s">
        <v>76</v>
      </c>
      <c r="BK324" s="172">
        <f>ROUND(I324*H324,2)</f>
        <v>0</v>
      </c>
      <c r="BL324" s="20" t="s">
        <v>166</v>
      </c>
      <c r="BM324" s="171" t="s">
        <v>501</v>
      </c>
    </row>
    <row r="325" s="2" customFormat="1">
      <c r="A325" s="39"/>
      <c r="B325" s="40"/>
      <c r="C325" s="39"/>
      <c r="D325" s="173" t="s">
        <v>123</v>
      </c>
      <c r="E325" s="39"/>
      <c r="F325" s="174" t="s">
        <v>490</v>
      </c>
      <c r="G325" s="39"/>
      <c r="H325" s="39"/>
      <c r="I325" s="175"/>
      <c r="J325" s="39"/>
      <c r="K325" s="39"/>
      <c r="L325" s="40"/>
      <c r="M325" s="176"/>
      <c r="N325" s="177"/>
      <c r="O325" s="73"/>
      <c r="P325" s="73"/>
      <c r="Q325" s="73"/>
      <c r="R325" s="73"/>
      <c r="S325" s="73"/>
      <c r="T325" s="74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20" t="s">
        <v>123</v>
      </c>
      <c r="AU325" s="20" t="s">
        <v>78</v>
      </c>
    </row>
    <row r="326" s="13" customFormat="1">
      <c r="A326" s="13"/>
      <c r="B326" s="178"/>
      <c r="C326" s="13"/>
      <c r="D326" s="179" t="s">
        <v>125</v>
      </c>
      <c r="E326" s="180" t="s">
        <v>3</v>
      </c>
      <c r="F326" s="181" t="s">
        <v>214</v>
      </c>
      <c r="G326" s="13"/>
      <c r="H326" s="180" t="s">
        <v>3</v>
      </c>
      <c r="I326" s="182"/>
      <c r="J326" s="13"/>
      <c r="K326" s="13"/>
      <c r="L326" s="178"/>
      <c r="M326" s="183"/>
      <c r="N326" s="184"/>
      <c r="O326" s="184"/>
      <c r="P326" s="184"/>
      <c r="Q326" s="184"/>
      <c r="R326" s="184"/>
      <c r="S326" s="184"/>
      <c r="T326" s="18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180" t="s">
        <v>125</v>
      </c>
      <c r="AU326" s="180" t="s">
        <v>78</v>
      </c>
      <c r="AV326" s="13" t="s">
        <v>76</v>
      </c>
      <c r="AW326" s="13" t="s">
        <v>33</v>
      </c>
      <c r="AX326" s="13" t="s">
        <v>71</v>
      </c>
      <c r="AY326" s="180" t="s">
        <v>114</v>
      </c>
    </row>
    <row r="327" s="14" customFormat="1">
      <c r="A327" s="14"/>
      <c r="B327" s="186"/>
      <c r="C327" s="14"/>
      <c r="D327" s="179" t="s">
        <v>125</v>
      </c>
      <c r="E327" s="187" t="s">
        <v>3</v>
      </c>
      <c r="F327" s="188" t="s">
        <v>215</v>
      </c>
      <c r="G327" s="14"/>
      <c r="H327" s="189">
        <v>110</v>
      </c>
      <c r="I327" s="190"/>
      <c r="J327" s="14"/>
      <c r="K327" s="14"/>
      <c r="L327" s="186"/>
      <c r="M327" s="191"/>
      <c r="N327" s="192"/>
      <c r="O327" s="192"/>
      <c r="P327" s="192"/>
      <c r="Q327" s="192"/>
      <c r="R327" s="192"/>
      <c r="S327" s="192"/>
      <c r="T327" s="19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187" t="s">
        <v>125</v>
      </c>
      <c r="AU327" s="187" t="s">
        <v>78</v>
      </c>
      <c r="AV327" s="14" t="s">
        <v>78</v>
      </c>
      <c r="AW327" s="14" t="s">
        <v>33</v>
      </c>
      <c r="AX327" s="14" t="s">
        <v>76</v>
      </c>
      <c r="AY327" s="187" t="s">
        <v>114</v>
      </c>
    </row>
    <row r="328" s="2" customFormat="1" ht="16.5" customHeight="1">
      <c r="A328" s="39"/>
      <c r="B328" s="159"/>
      <c r="C328" s="202" t="s">
        <v>502</v>
      </c>
      <c r="D328" s="202" t="s">
        <v>305</v>
      </c>
      <c r="E328" s="203" t="s">
        <v>492</v>
      </c>
      <c r="F328" s="204" t="s">
        <v>493</v>
      </c>
      <c r="G328" s="205" t="s">
        <v>494</v>
      </c>
      <c r="H328" s="206">
        <v>110</v>
      </c>
      <c r="I328" s="207"/>
      <c r="J328" s="208">
        <f>ROUND(I328*H328,2)</f>
        <v>0</v>
      </c>
      <c r="K328" s="204" t="s">
        <v>121</v>
      </c>
      <c r="L328" s="209"/>
      <c r="M328" s="210" t="s">
        <v>3</v>
      </c>
      <c r="N328" s="211" t="s">
        <v>42</v>
      </c>
      <c r="O328" s="73"/>
      <c r="P328" s="169">
        <f>O328*H328</f>
        <v>0</v>
      </c>
      <c r="Q328" s="169">
        <v>0.001</v>
      </c>
      <c r="R328" s="169">
        <f>Q328*H328</f>
        <v>0.11</v>
      </c>
      <c r="S328" s="169">
        <v>0</v>
      </c>
      <c r="T328" s="170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171" t="s">
        <v>308</v>
      </c>
      <c r="AT328" s="171" t="s">
        <v>305</v>
      </c>
      <c r="AU328" s="171" t="s">
        <v>78</v>
      </c>
      <c r="AY328" s="20" t="s">
        <v>114</v>
      </c>
      <c r="BE328" s="172">
        <f>IF(N328="základní",J328,0)</f>
        <v>0</v>
      </c>
      <c r="BF328" s="172">
        <f>IF(N328="snížená",J328,0)</f>
        <v>0</v>
      </c>
      <c r="BG328" s="172">
        <f>IF(N328="zákl. přenesená",J328,0)</f>
        <v>0</v>
      </c>
      <c r="BH328" s="172">
        <f>IF(N328="sníž. přenesená",J328,0)</f>
        <v>0</v>
      </c>
      <c r="BI328" s="172">
        <f>IF(N328="nulová",J328,0)</f>
        <v>0</v>
      </c>
      <c r="BJ328" s="20" t="s">
        <v>76</v>
      </c>
      <c r="BK328" s="172">
        <f>ROUND(I328*H328,2)</f>
        <v>0</v>
      </c>
      <c r="BL328" s="20" t="s">
        <v>166</v>
      </c>
      <c r="BM328" s="171" t="s">
        <v>503</v>
      </c>
    </row>
    <row r="329" s="2" customFormat="1" ht="21.75" customHeight="1">
      <c r="A329" s="39"/>
      <c r="B329" s="159"/>
      <c r="C329" s="202" t="s">
        <v>504</v>
      </c>
      <c r="D329" s="202" t="s">
        <v>305</v>
      </c>
      <c r="E329" s="203" t="s">
        <v>505</v>
      </c>
      <c r="F329" s="204" t="s">
        <v>506</v>
      </c>
      <c r="G329" s="205" t="s">
        <v>142</v>
      </c>
      <c r="H329" s="206">
        <v>110</v>
      </c>
      <c r="I329" s="207"/>
      <c r="J329" s="208">
        <f>ROUND(I329*H329,2)</f>
        <v>0</v>
      </c>
      <c r="K329" s="204" t="s">
        <v>121</v>
      </c>
      <c r="L329" s="209"/>
      <c r="M329" s="210" t="s">
        <v>3</v>
      </c>
      <c r="N329" s="211" t="s">
        <v>42</v>
      </c>
      <c r="O329" s="73"/>
      <c r="P329" s="169">
        <f>O329*H329</f>
        <v>0</v>
      </c>
      <c r="Q329" s="169">
        <v>0.00014999999999999999</v>
      </c>
      <c r="R329" s="169">
        <f>Q329*H329</f>
        <v>0.016499999999999997</v>
      </c>
      <c r="S329" s="169">
        <v>0</v>
      </c>
      <c r="T329" s="170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171" t="s">
        <v>308</v>
      </c>
      <c r="AT329" s="171" t="s">
        <v>305</v>
      </c>
      <c r="AU329" s="171" t="s">
        <v>78</v>
      </c>
      <c r="AY329" s="20" t="s">
        <v>114</v>
      </c>
      <c r="BE329" s="172">
        <f>IF(N329="základní",J329,0)</f>
        <v>0</v>
      </c>
      <c r="BF329" s="172">
        <f>IF(N329="snížená",J329,0)</f>
        <v>0</v>
      </c>
      <c r="BG329" s="172">
        <f>IF(N329="zákl. přenesená",J329,0)</f>
        <v>0</v>
      </c>
      <c r="BH329" s="172">
        <f>IF(N329="sníž. přenesená",J329,0)</f>
        <v>0</v>
      </c>
      <c r="BI329" s="172">
        <f>IF(N329="nulová",J329,0)</f>
        <v>0</v>
      </c>
      <c r="BJ329" s="20" t="s">
        <v>76</v>
      </c>
      <c r="BK329" s="172">
        <f>ROUND(I329*H329,2)</f>
        <v>0</v>
      </c>
      <c r="BL329" s="20" t="s">
        <v>166</v>
      </c>
      <c r="BM329" s="171" t="s">
        <v>507</v>
      </c>
    </row>
    <row r="330" s="2" customFormat="1" ht="49.05" customHeight="1">
      <c r="A330" s="39"/>
      <c r="B330" s="159"/>
      <c r="C330" s="160" t="s">
        <v>508</v>
      </c>
      <c r="D330" s="160" t="s">
        <v>117</v>
      </c>
      <c r="E330" s="161" t="s">
        <v>509</v>
      </c>
      <c r="F330" s="162" t="s">
        <v>510</v>
      </c>
      <c r="G330" s="163" t="s">
        <v>422</v>
      </c>
      <c r="H330" s="212"/>
      <c r="I330" s="165"/>
      <c r="J330" s="166">
        <f>ROUND(I330*H330,2)</f>
        <v>0</v>
      </c>
      <c r="K330" s="162" t="s">
        <v>121</v>
      </c>
      <c r="L330" s="40"/>
      <c r="M330" s="167" t="s">
        <v>3</v>
      </c>
      <c r="N330" s="168" t="s">
        <v>42</v>
      </c>
      <c r="O330" s="73"/>
      <c r="P330" s="169">
        <f>O330*H330</f>
        <v>0</v>
      </c>
      <c r="Q330" s="169">
        <v>0</v>
      </c>
      <c r="R330" s="169">
        <f>Q330*H330</f>
        <v>0</v>
      </c>
      <c r="S330" s="169">
        <v>0</v>
      </c>
      <c r="T330" s="170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171" t="s">
        <v>166</v>
      </c>
      <c r="AT330" s="171" t="s">
        <v>117</v>
      </c>
      <c r="AU330" s="171" t="s">
        <v>78</v>
      </c>
      <c r="AY330" s="20" t="s">
        <v>114</v>
      </c>
      <c r="BE330" s="172">
        <f>IF(N330="základní",J330,0)</f>
        <v>0</v>
      </c>
      <c r="BF330" s="172">
        <f>IF(N330="snížená",J330,0)</f>
        <v>0</v>
      </c>
      <c r="BG330" s="172">
        <f>IF(N330="zákl. přenesená",J330,0)</f>
        <v>0</v>
      </c>
      <c r="BH330" s="172">
        <f>IF(N330="sníž. přenesená",J330,0)</f>
        <v>0</v>
      </c>
      <c r="BI330" s="172">
        <f>IF(N330="nulová",J330,0)</f>
        <v>0</v>
      </c>
      <c r="BJ330" s="20" t="s">
        <v>76</v>
      </c>
      <c r="BK330" s="172">
        <f>ROUND(I330*H330,2)</f>
        <v>0</v>
      </c>
      <c r="BL330" s="20" t="s">
        <v>166</v>
      </c>
      <c r="BM330" s="171" t="s">
        <v>511</v>
      </c>
    </row>
    <row r="331" s="2" customFormat="1">
      <c r="A331" s="39"/>
      <c r="B331" s="40"/>
      <c r="C331" s="39"/>
      <c r="D331" s="173" t="s">
        <v>123</v>
      </c>
      <c r="E331" s="39"/>
      <c r="F331" s="174" t="s">
        <v>512</v>
      </c>
      <c r="G331" s="39"/>
      <c r="H331" s="39"/>
      <c r="I331" s="175"/>
      <c r="J331" s="39"/>
      <c r="K331" s="39"/>
      <c r="L331" s="40"/>
      <c r="M331" s="176"/>
      <c r="N331" s="177"/>
      <c r="O331" s="73"/>
      <c r="P331" s="73"/>
      <c r="Q331" s="73"/>
      <c r="R331" s="73"/>
      <c r="S331" s="73"/>
      <c r="T331" s="74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20" t="s">
        <v>123</v>
      </c>
      <c r="AU331" s="20" t="s">
        <v>78</v>
      </c>
    </row>
    <row r="332" s="12" customFormat="1" ht="22.8" customHeight="1">
      <c r="A332" s="12"/>
      <c r="B332" s="146"/>
      <c r="C332" s="12"/>
      <c r="D332" s="147" t="s">
        <v>70</v>
      </c>
      <c r="E332" s="157" t="s">
        <v>513</v>
      </c>
      <c r="F332" s="157" t="s">
        <v>514</v>
      </c>
      <c r="G332" s="12"/>
      <c r="H332" s="12"/>
      <c r="I332" s="149"/>
      <c r="J332" s="158">
        <f>BK332</f>
        <v>0</v>
      </c>
      <c r="K332" s="12"/>
      <c r="L332" s="146"/>
      <c r="M332" s="151"/>
      <c r="N332" s="152"/>
      <c r="O332" s="152"/>
      <c r="P332" s="153">
        <f>SUM(P333:P338)</f>
        <v>0</v>
      </c>
      <c r="Q332" s="152"/>
      <c r="R332" s="153">
        <f>SUM(R333:R338)</f>
        <v>1.0558020000000001</v>
      </c>
      <c r="S332" s="152"/>
      <c r="T332" s="154">
        <f>SUM(T333:T338)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147" t="s">
        <v>78</v>
      </c>
      <c r="AT332" s="155" t="s">
        <v>70</v>
      </c>
      <c r="AU332" s="155" t="s">
        <v>76</v>
      </c>
      <c r="AY332" s="147" t="s">
        <v>114</v>
      </c>
      <c r="BK332" s="156">
        <f>SUM(BK333:BK338)</f>
        <v>0</v>
      </c>
    </row>
    <row r="333" s="2" customFormat="1" ht="49.05" customHeight="1">
      <c r="A333" s="39"/>
      <c r="B333" s="159"/>
      <c r="C333" s="160" t="s">
        <v>515</v>
      </c>
      <c r="D333" s="160" t="s">
        <v>117</v>
      </c>
      <c r="E333" s="161" t="s">
        <v>516</v>
      </c>
      <c r="F333" s="162" t="s">
        <v>517</v>
      </c>
      <c r="G333" s="163" t="s">
        <v>120</v>
      </c>
      <c r="H333" s="164">
        <v>56.100000000000001</v>
      </c>
      <c r="I333" s="165"/>
      <c r="J333" s="166">
        <f>ROUND(I333*H333,2)</f>
        <v>0</v>
      </c>
      <c r="K333" s="162" t="s">
        <v>121</v>
      </c>
      <c r="L333" s="40"/>
      <c r="M333" s="167" t="s">
        <v>3</v>
      </c>
      <c r="N333" s="168" t="s">
        <v>42</v>
      </c>
      <c r="O333" s="73"/>
      <c r="P333" s="169">
        <f>O333*H333</f>
        <v>0</v>
      </c>
      <c r="Q333" s="169">
        <v>0.01882</v>
      </c>
      <c r="R333" s="169">
        <f>Q333*H333</f>
        <v>1.0558020000000001</v>
      </c>
      <c r="S333" s="169">
        <v>0</v>
      </c>
      <c r="T333" s="170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171" t="s">
        <v>166</v>
      </c>
      <c r="AT333" s="171" t="s">
        <v>117</v>
      </c>
      <c r="AU333" s="171" t="s">
        <v>78</v>
      </c>
      <c r="AY333" s="20" t="s">
        <v>114</v>
      </c>
      <c r="BE333" s="172">
        <f>IF(N333="základní",J333,0)</f>
        <v>0</v>
      </c>
      <c r="BF333" s="172">
        <f>IF(N333="snížená",J333,0)</f>
        <v>0</v>
      </c>
      <c r="BG333" s="172">
        <f>IF(N333="zákl. přenesená",J333,0)</f>
        <v>0</v>
      </c>
      <c r="BH333" s="172">
        <f>IF(N333="sníž. přenesená",J333,0)</f>
        <v>0</v>
      </c>
      <c r="BI333" s="172">
        <f>IF(N333="nulová",J333,0)</f>
        <v>0</v>
      </c>
      <c r="BJ333" s="20" t="s">
        <v>76</v>
      </c>
      <c r="BK333" s="172">
        <f>ROUND(I333*H333,2)</f>
        <v>0</v>
      </c>
      <c r="BL333" s="20" t="s">
        <v>166</v>
      </c>
      <c r="BM333" s="171" t="s">
        <v>518</v>
      </c>
    </row>
    <row r="334" s="2" customFormat="1">
      <c r="A334" s="39"/>
      <c r="B334" s="40"/>
      <c r="C334" s="39"/>
      <c r="D334" s="173" t="s">
        <v>123</v>
      </c>
      <c r="E334" s="39"/>
      <c r="F334" s="174" t="s">
        <v>519</v>
      </c>
      <c r="G334" s="39"/>
      <c r="H334" s="39"/>
      <c r="I334" s="175"/>
      <c r="J334" s="39"/>
      <c r="K334" s="39"/>
      <c r="L334" s="40"/>
      <c r="M334" s="176"/>
      <c r="N334" s="177"/>
      <c r="O334" s="73"/>
      <c r="P334" s="73"/>
      <c r="Q334" s="73"/>
      <c r="R334" s="73"/>
      <c r="S334" s="73"/>
      <c r="T334" s="74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20" t="s">
        <v>123</v>
      </c>
      <c r="AU334" s="20" t="s">
        <v>78</v>
      </c>
    </row>
    <row r="335" s="13" customFormat="1">
      <c r="A335" s="13"/>
      <c r="B335" s="178"/>
      <c r="C335" s="13"/>
      <c r="D335" s="179" t="s">
        <v>125</v>
      </c>
      <c r="E335" s="180" t="s">
        <v>3</v>
      </c>
      <c r="F335" s="181" t="s">
        <v>520</v>
      </c>
      <c r="G335" s="13"/>
      <c r="H335" s="180" t="s">
        <v>3</v>
      </c>
      <c r="I335" s="182"/>
      <c r="J335" s="13"/>
      <c r="K335" s="13"/>
      <c r="L335" s="178"/>
      <c r="M335" s="183"/>
      <c r="N335" s="184"/>
      <c r="O335" s="184"/>
      <c r="P335" s="184"/>
      <c r="Q335" s="184"/>
      <c r="R335" s="184"/>
      <c r="S335" s="184"/>
      <c r="T335" s="18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80" t="s">
        <v>125</v>
      </c>
      <c r="AU335" s="180" t="s">
        <v>78</v>
      </c>
      <c r="AV335" s="13" t="s">
        <v>76</v>
      </c>
      <c r="AW335" s="13" t="s">
        <v>33</v>
      </c>
      <c r="AX335" s="13" t="s">
        <v>71</v>
      </c>
      <c r="AY335" s="180" t="s">
        <v>114</v>
      </c>
    </row>
    <row r="336" s="14" customFormat="1">
      <c r="A336" s="14"/>
      <c r="B336" s="186"/>
      <c r="C336" s="14"/>
      <c r="D336" s="179" t="s">
        <v>125</v>
      </c>
      <c r="E336" s="187" t="s">
        <v>3</v>
      </c>
      <c r="F336" s="188" t="s">
        <v>521</v>
      </c>
      <c r="G336" s="14"/>
      <c r="H336" s="189">
        <v>56.100000000000001</v>
      </c>
      <c r="I336" s="190"/>
      <c r="J336" s="14"/>
      <c r="K336" s="14"/>
      <c r="L336" s="186"/>
      <c r="M336" s="191"/>
      <c r="N336" s="192"/>
      <c r="O336" s="192"/>
      <c r="P336" s="192"/>
      <c r="Q336" s="192"/>
      <c r="R336" s="192"/>
      <c r="S336" s="192"/>
      <c r="T336" s="19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187" t="s">
        <v>125</v>
      </c>
      <c r="AU336" s="187" t="s">
        <v>78</v>
      </c>
      <c r="AV336" s="14" t="s">
        <v>78</v>
      </c>
      <c r="AW336" s="14" t="s">
        <v>33</v>
      </c>
      <c r="AX336" s="14" t="s">
        <v>76</v>
      </c>
      <c r="AY336" s="187" t="s">
        <v>114</v>
      </c>
    </row>
    <row r="337" s="2" customFormat="1" ht="49.05" customHeight="1">
      <c r="A337" s="39"/>
      <c r="B337" s="159"/>
      <c r="C337" s="160" t="s">
        <v>522</v>
      </c>
      <c r="D337" s="160" t="s">
        <v>117</v>
      </c>
      <c r="E337" s="161" t="s">
        <v>523</v>
      </c>
      <c r="F337" s="162" t="s">
        <v>524</v>
      </c>
      <c r="G337" s="163" t="s">
        <v>422</v>
      </c>
      <c r="H337" s="212"/>
      <c r="I337" s="165"/>
      <c r="J337" s="166">
        <f>ROUND(I337*H337,2)</f>
        <v>0</v>
      </c>
      <c r="K337" s="162" t="s">
        <v>121</v>
      </c>
      <c r="L337" s="40"/>
      <c r="M337" s="167" t="s">
        <v>3</v>
      </c>
      <c r="N337" s="168" t="s">
        <v>42</v>
      </c>
      <c r="O337" s="73"/>
      <c r="P337" s="169">
        <f>O337*H337</f>
        <v>0</v>
      </c>
      <c r="Q337" s="169">
        <v>0</v>
      </c>
      <c r="R337" s="169">
        <f>Q337*H337</f>
        <v>0</v>
      </c>
      <c r="S337" s="169">
        <v>0</v>
      </c>
      <c r="T337" s="170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171" t="s">
        <v>166</v>
      </c>
      <c r="AT337" s="171" t="s">
        <v>117</v>
      </c>
      <c r="AU337" s="171" t="s">
        <v>78</v>
      </c>
      <c r="AY337" s="20" t="s">
        <v>114</v>
      </c>
      <c r="BE337" s="172">
        <f>IF(N337="základní",J337,0)</f>
        <v>0</v>
      </c>
      <c r="BF337" s="172">
        <f>IF(N337="snížená",J337,0)</f>
        <v>0</v>
      </c>
      <c r="BG337" s="172">
        <f>IF(N337="zákl. přenesená",J337,0)</f>
        <v>0</v>
      </c>
      <c r="BH337" s="172">
        <f>IF(N337="sníž. přenesená",J337,0)</f>
        <v>0</v>
      </c>
      <c r="BI337" s="172">
        <f>IF(N337="nulová",J337,0)</f>
        <v>0</v>
      </c>
      <c r="BJ337" s="20" t="s">
        <v>76</v>
      </c>
      <c r="BK337" s="172">
        <f>ROUND(I337*H337,2)</f>
        <v>0</v>
      </c>
      <c r="BL337" s="20" t="s">
        <v>166</v>
      </c>
      <c r="BM337" s="171" t="s">
        <v>525</v>
      </c>
    </row>
    <row r="338" s="2" customFormat="1">
      <c r="A338" s="39"/>
      <c r="B338" s="40"/>
      <c r="C338" s="39"/>
      <c r="D338" s="173" t="s">
        <v>123</v>
      </c>
      <c r="E338" s="39"/>
      <c r="F338" s="174" t="s">
        <v>526</v>
      </c>
      <c r="G338" s="39"/>
      <c r="H338" s="39"/>
      <c r="I338" s="175"/>
      <c r="J338" s="39"/>
      <c r="K338" s="39"/>
      <c r="L338" s="40"/>
      <c r="M338" s="176"/>
      <c r="N338" s="177"/>
      <c r="O338" s="73"/>
      <c r="P338" s="73"/>
      <c r="Q338" s="73"/>
      <c r="R338" s="73"/>
      <c r="S338" s="73"/>
      <c r="T338" s="74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20" t="s">
        <v>123</v>
      </c>
      <c r="AU338" s="20" t="s">
        <v>78</v>
      </c>
    </row>
    <row r="339" s="12" customFormat="1" ht="22.8" customHeight="1">
      <c r="A339" s="12"/>
      <c r="B339" s="146"/>
      <c r="C339" s="12"/>
      <c r="D339" s="147" t="s">
        <v>70</v>
      </c>
      <c r="E339" s="157" t="s">
        <v>527</v>
      </c>
      <c r="F339" s="157" t="s">
        <v>528</v>
      </c>
      <c r="G339" s="12"/>
      <c r="H339" s="12"/>
      <c r="I339" s="149"/>
      <c r="J339" s="158">
        <f>BK339</f>
        <v>0</v>
      </c>
      <c r="K339" s="12"/>
      <c r="L339" s="146"/>
      <c r="M339" s="151"/>
      <c r="N339" s="152"/>
      <c r="O339" s="152"/>
      <c r="P339" s="153">
        <f>SUM(P340:P345)</f>
        <v>0</v>
      </c>
      <c r="Q339" s="152"/>
      <c r="R339" s="153">
        <f>SUM(R340:R345)</f>
        <v>0.65524799999999994</v>
      </c>
      <c r="S339" s="152"/>
      <c r="T339" s="154">
        <f>SUM(T340:T345)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47" t="s">
        <v>78</v>
      </c>
      <c r="AT339" s="155" t="s">
        <v>70</v>
      </c>
      <c r="AU339" s="155" t="s">
        <v>76</v>
      </c>
      <c r="AY339" s="147" t="s">
        <v>114</v>
      </c>
      <c r="BK339" s="156">
        <f>SUM(BK340:BK345)</f>
        <v>0</v>
      </c>
    </row>
    <row r="340" s="2" customFormat="1" ht="37.8" customHeight="1">
      <c r="A340" s="39"/>
      <c r="B340" s="159"/>
      <c r="C340" s="160" t="s">
        <v>529</v>
      </c>
      <c r="D340" s="160" t="s">
        <v>117</v>
      </c>
      <c r="E340" s="161" t="s">
        <v>530</v>
      </c>
      <c r="F340" s="162" t="s">
        <v>531</v>
      </c>
      <c r="G340" s="163" t="s">
        <v>171</v>
      </c>
      <c r="H340" s="164">
        <v>112.2</v>
      </c>
      <c r="I340" s="165"/>
      <c r="J340" s="166">
        <f>ROUND(I340*H340,2)</f>
        <v>0</v>
      </c>
      <c r="K340" s="162" t="s">
        <v>121</v>
      </c>
      <c r="L340" s="40"/>
      <c r="M340" s="167" t="s">
        <v>3</v>
      </c>
      <c r="N340" s="168" t="s">
        <v>42</v>
      </c>
      <c r="O340" s="73"/>
      <c r="P340" s="169">
        <f>O340*H340</f>
        <v>0</v>
      </c>
      <c r="Q340" s="169">
        <v>0.0058399999999999997</v>
      </c>
      <c r="R340" s="169">
        <f>Q340*H340</f>
        <v>0.65524799999999994</v>
      </c>
      <c r="S340" s="169">
        <v>0</v>
      </c>
      <c r="T340" s="170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171" t="s">
        <v>166</v>
      </c>
      <c r="AT340" s="171" t="s">
        <v>117</v>
      </c>
      <c r="AU340" s="171" t="s">
        <v>78</v>
      </c>
      <c r="AY340" s="20" t="s">
        <v>114</v>
      </c>
      <c r="BE340" s="172">
        <f>IF(N340="základní",J340,0)</f>
        <v>0</v>
      </c>
      <c r="BF340" s="172">
        <f>IF(N340="snížená",J340,0)</f>
        <v>0</v>
      </c>
      <c r="BG340" s="172">
        <f>IF(N340="zákl. přenesená",J340,0)</f>
        <v>0</v>
      </c>
      <c r="BH340" s="172">
        <f>IF(N340="sníž. přenesená",J340,0)</f>
        <v>0</v>
      </c>
      <c r="BI340" s="172">
        <f>IF(N340="nulová",J340,0)</f>
        <v>0</v>
      </c>
      <c r="BJ340" s="20" t="s">
        <v>76</v>
      </c>
      <c r="BK340" s="172">
        <f>ROUND(I340*H340,2)</f>
        <v>0</v>
      </c>
      <c r="BL340" s="20" t="s">
        <v>166</v>
      </c>
      <c r="BM340" s="171" t="s">
        <v>532</v>
      </c>
    </row>
    <row r="341" s="2" customFormat="1">
      <c r="A341" s="39"/>
      <c r="B341" s="40"/>
      <c r="C341" s="39"/>
      <c r="D341" s="173" t="s">
        <v>123</v>
      </c>
      <c r="E341" s="39"/>
      <c r="F341" s="174" t="s">
        <v>533</v>
      </c>
      <c r="G341" s="39"/>
      <c r="H341" s="39"/>
      <c r="I341" s="175"/>
      <c r="J341" s="39"/>
      <c r="K341" s="39"/>
      <c r="L341" s="40"/>
      <c r="M341" s="176"/>
      <c r="N341" s="177"/>
      <c r="O341" s="73"/>
      <c r="P341" s="73"/>
      <c r="Q341" s="73"/>
      <c r="R341" s="73"/>
      <c r="S341" s="73"/>
      <c r="T341" s="74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20" t="s">
        <v>123</v>
      </c>
      <c r="AU341" s="20" t="s">
        <v>78</v>
      </c>
    </row>
    <row r="342" s="13" customFormat="1">
      <c r="A342" s="13"/>
      <c r="B342" s="178"/>
      <c r="C342" s="13"/>
      <c r="D342" s="179" t="s">
        <v>125</v>
      </c>
      <c r="E342" s="180" t="s">
        <v>3</v>
      </c>
      <c r="F342" s="181" t="s">
        <v>534</v>
      </c>
      <c r="G342" s="13"/>
      <c r="H342" s="180" t="s">
        <v>3</v>
      </c>
      <c r="I342" s="182"/>
      <c r="J342" s="13"/>
      <c r="K342" s="13"/>
      <c r="L342" s="178"/>
      <c r="M342" s="183"/>
      <c r="N342" s="184"/>
      <c r="O342" s="184"/>
      <c r="P342" s="184"/>
      <c r="Q342" s="184"/>
      <c r="R342" s="184"/>
      <c r="S342" s="184"/>
      <c r="T342" s="18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80" t="s">
        <v>125</v>
      </c>
      <c r="AU342" s="180" t="s">
        <v>78</v>
      </c>
      <c r="AV342" s="13" t="s">
        <v>76</v>
      </c>
      <c r="AW342" s="13" t="s">
        <v>33</v>
      </c>
      <c r="AX342" s="13" t="s">
        <v>71</v>
      </c>
      <c r="AY342" s="180" t="s">
        <v>114</v>
      </c>
    </row>
    <row r="343" s="14" customFormat="1">
      <c r="A343" s="14"/>
      <c r="B343" s="186"/>
      <c r="C343" s="14"/>
      <c r="D343" s="179" t="s">
        <v>125</v>
      </c>
      <c r="E343" s="187" t="s">
        <v>3</v>
      </c>
      <c r="F343" s="188" t="s">
        <v>352</v>
      </c>
      <c r="G343" s="14"/>
      <c r="H343" s="189">
        <v>112.2</v>
      </c>
      <c r="I343" s="190"/>
      <c r="J343" s="14"/>
      <c r="K343" s="14"/>
      <c r="L343" s="186"/>
      <c r="M343" s="191"/>
      <c r="N343" s="192"/>
      <c r="O343" s="192"/>
      <c r="P343" s="192"/>
      <c r="Q343" s="192"/>
      <c r="R343" s="192"/>
      <c r="S343" s="192"/>
      <c r="T343" s="19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187" t="s">
        <v>125</v>
      </c>
      <c r="AU343" s="187" t="s">
        <v>78</v>
      </c>
      <c r="AV343" s="14" t="s">
        <v>78</v>
      </c>
      <c r="AW343" s="14" t="s">
        <v>33</v>
      </c>
      <c r="AX343" s="14" t="s">
        <v>76</v>
      </c>
      <c r="AY343" s="187" t="s">
        <v>114</v>
      </c>
    </row>
    <row r="344" s="2" customFormat="1" ht="55.5" customHeight="1">
      <c r="A344" s="39"/>
      <c r="B344" s="159"/>
      <c r="C344" s="160" t="s">
        <v>535</v>
      </c>
      <c r="D344" s="160" t="s">
        <v>117</v>
      </c>
      <c r="E344" s="161" t="s">
        <v>536</v>
      </c>
      <c r="F344" s="162" t="s">
        <v>537</v>
      </c>
      <c r="G344" s="163" t="s">
        <v>422</v>
      </c>
      <c r="H344" s="212"/>
      <c r="I344" s="165"/>
      <c r="J344" s="166">
        <f>ROUND(I344*H344,2)</f>
        <v>0</v>
      </c>
      <c r="K344" s="162" t="s">
        <v>121</v>
      </c>
      <c r="L344" s="40"/>
      <c r="M344" s="167" t="s">
        <v>3</v>
      </c>
      <c r="N344" s="168" t="s">
        <v>42</v>
      </c>
      <c r="O344" s="73"/>
      <c r="P344" s="169">
        <f>O344*H344</f>
        <v>0</v>
      </c>
      <c r="Q344" s="169">
        <v>0</v>
      </c>
      <c r="R344" s="169">
        <f>Q344*H344</f>
        <v>0</v>
      </c>
      <c r="S344" s="169">
        <v>0</v>
      </c>
      <c r="T344" s="170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171" t="s">
        <v>166</v>
      </c>
      <c r="AT344" s="171" t="s">
        <v>117</v>
      </c>
      <c r="AU344" s="171" t="s">
        <v>78</v>
      </c>
      <c r="AY344" s="20" t="s">
        <v>114</v>
      </c>
      <c r="BE344" s="172">
        <f>IF(N344="základní",J344,0)</f>
        <v>0</v>
      </c>
      <c r="BF344" s="172">
        <f>IF(N344="snížená",J344,0)</f>
        <v>0</v>
      </c>
      <c r="BG344" s="172">
        <f>IF(N344="zákl. přenesená",J344,0)</f>
        <v>0</v>
      </c>
      <c r="BH344" s="172">
        <f>IF(N344="sníž. přenesená",J344,0)</f>
        <v>0</v>
      </c>
      <c r="BI344" s="172">
        <f>IF(N344="nulová",J344,0)</f>
        <v>0</v>
      </c>
      <c r="BJ344" s="20" t="s">
        <v>76</v>
      </c>
      <c r="BK344" s="172">
        <f>ROUND(I344*H344,2)</f>
        <v>0</v>
      </c>
      <c r="BL344" s="20" t="s">
        <v>166</v>
      </c>
      <c r="BM344" s="171" t="s">
        <v>538</v>
      </c>
    </row>
    <row r="345" s="2" customFormat="1">
      <c r="A345" s="39"/>
      <c r="B345" s="40"/>
      <c r="C345" s="39"/>
      <c r="D345" s="173" t="s">
        <v>123</v>
      </c>
      <c r="E345" s="39"/>
      <c r="F345" s="174" t="s">
        <v>539</v>
      </c>
      <c r="G345" s="39"/>
      <c r="H345" s="39"/>
      <c r="I345" s="175"/>
      <c r="J345" s="39"/>
      <c r="K345" s="39"/>
      <c r="L345" s="40"/>
      <c r="M345" s="176"/>
      <c r="N345" s="177"/>
      <c r="O345" s="73"/>
      <c r="P345" s="73"/>
      <c r="Q345" s="73"/>
      <c r="R345" s="73"/>
      <c r="S345" s="73"/>
      <c r="T345" s="74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20" t="s">
        <v>123</v>
      </c>
      <c r="AU345" s="20" t="s">
        <v>78</v>
      </c>
    </row>
    <row r="346" s="12" customFormat="1" ht="22.8" customHeight="1">
      <c r="A346" s="12"/>
      <c r="B346" s="146"/>
      <c r="C346" s="12"/>
      <c r="D346" s="147" t="s">
        <v>70</v>
      </c>
      <c r="E346" s="157" t="s">
        <v>540</v>
      </c>
      <c r="F346" s="157" t="s">
        <v>541</v>
      </c>
      <c r="G346" s="12"/>
      <c r="H346" s="12"/>
      <c r="I346" s="149"/>
      <c r="J346" s="158">
        <f>BK346</f>
        <v>0</v>
      </c>
      <c r="K346" s="12"/>
      <c r="L346" s="146"/>
      <c r="M346" s="151"/>
      <c r="N346" s="152"/>
      <c r="O346" s="152"/>
      <c r="P346" s="153">
        <f>SUM(P347:P353)</f>
        <v>0</v>
      </c>
      <c r="Q346" s="152"/>
      <c r="R346" s="153">
        <f>SUM(R347:R353)</f>
        <v>0.051240000000000001</v>
      </c>
      <c r="S346" s="152"/>
      <c r="T346" s="154">
        <f>SUM(T347:T353)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147" t="s">
        <v>78</v>
      </c>
      <c r="AT346" s="155" t="s">
        <v>70</v>
      </c>
      <c r="AU346" s="155" t="s">
        <v>76</v>
      </c>
      <c r="AY346" s="147" t="s">
        <v>114</v>
      </c>
      <c r="BK346" s="156">
        <f>SUM(BK347:BK353)</f>
        <v>0</v>
      </c>
    </row>
    <row r="347" s="2" customFormat="1" ht="44.25" customHeight="1">
      <c r="A347" s="39"/>
      <c r="B347" s="159"/>
      <c r="C347" s="160" t="s">
        <v>542</v>
      </c>
      <c r="D347" s="160" t="s">
        <v>117</v>
      </c>
      <c r="E347" s="161" t="s">
        <v>543</v>
      </c>
      <c r="F347" s="162" t="s">
        <v>544</v>
      </c>
      <c r="G347" s="163" t="s">
        <v>142</v>
      </c>
      <c r="H347" s="164">
        <v>14</v>
      </c>
      <c r="I347" s="165"/>
      <c r="J347" s="166">
        <f>ROUND(I347*H347,2)</f>
        <v>0</v>
      </c>
      <c r="K347" s="162" t="s">
        <v>121</v>
      </c>
      <c r="L347" s="40"/>
      <c r="M347" s="167" t="s">
        <v>3</v>
      </c>
      <c r="N347" s="168" t="s">
        <v>42</v>
      </c>
      <c r="O347" s="73"/>
      <c r="P347" s="169">
        <f>O347*H347</f>
        <v>0</v>
      </c>
      <c r="Q347" s="169">
        <v>0.00017000000000000001</v>
      </c>
      <c r="R347" s="169">
        <f>Q347*H347</f>
        <v>0.0023800000000000002</v>
      </c>
      <c r="S347" s="169">
        <v>0</v>
      </c>
      <c r="T347" s="170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171" t="s">
        <v>166</v>
      </c>
      <c r="AT347" s="171" t="s">
        <v>117</v>
      </c>
      <c r="AU347" s="171" t="s">
        <v>78</v>
      </c>
      <c r="AY347" s="20" t="s">
        <v>114</v>
      </c>
      <c r="BE347" s="172">
        <f>IF(N347="základní",J347,0)</f>
        <v>0</v>
      </c>
      <c r="BF347" s="172">
        <f>IF(N347="snížená",J347,0)</f>
        <v>0</v>
      </c>
      <c r="BG347" s="172">
        <f>IF(N347="zákl. přenesená",J347,0)</f>
        <v>0</v>
      </c>
      <c r="BH347" s="172">
        <f>IF(N347="sníž. přenesená",J347,0)</f>
        <v>0</v>
      </c>
      <c r="BI347" s="172">
        <f>IF(N347="nulová",J347,0)</f>
        <v>0</v>
      </c>
      <c r="BJ347" s="20" t="s">
        <v>76</v>
      </c>
      <c r="BK347" s="172">
        <f>ROUND(I347*H347,2)</f>
        <v>0</v>
      </c>
      <c r="BL347" s="20" t="s">
        <v>166</v>
      </c>
      <c r="BM347" s="171" t="s">
        <v>545</v>
      </c>
    </row>
    <row r="348" s="2" customFormat="1">
      <c r="A348" s="39"/>
      <c r="B348" s="40"/>
      <c r="C348" s="39"/>
      <c r="D348" s="173" t="s">
        <v>123</v>
      </c>
      <c r="E348" s="39"/>
      <c r="F348" s="174" t="s">
        <v>546</v>
      </c>
      <c r="G348" s="39"/>
      <c r="H348" s="39"/>
      <c r="I348" s="175"/>
      <c r="J348" s="39"/>
      <c r="K348" s="39"/>
      <c r="L348" s="40"/>
      <c r="M348" s="176"/>
      <c r="N348" s="177"/>
      <c r="O348" s="73"/>
      <c r="P348" s="73"/>
      <c r="Q348" s="73"/>
      <c r="R348" s="73"/>
      <c r="S348" s="73"/>
      <c r="T348" s="74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20" t="s">
        <v>123</v>
      </c>
      <c r="AU348" s="20" t="s">
        <v>78</v>
      </c>
    </row>
    <row r="349" s="13" customFormat="1">
      <c r="A349" s="13"/>
      <c r="B349" s="178"/>
      <c r="C349" s="13"/>
      <c r="D349" s="179" t="s">
        <v>125</v>
      </c>
      <c r="E349" s="180" t="s">
        <v>3</v>
      </c>
      <c r="F349" s="181" t="s">
        <v>154</v>
      </c>
      <c r="G349" s="13"/>
      <c r="H349" s="180" t="s">
        <v>3</v>
      </c>
      <c r="I349" s="182"/>
      <c r="J349" s="13"/>
      <c r="K349" s="13"/>
      <c r="L349" s="178"/>
      <c r="M349" s="183"/>
      <c r="N349" s="184"/>
      <c r="O349" s="184"/>
      <c r="P349" s="184"/>
      <c r="Q349" s="184"/>
      <c r="R349" s="184"/>
      <c r="S349" s="184"/>
      <c r="T349" s="18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80" t="s">
        <v>125</v>
      </c>
      <c r="AU349" s="180" t="s">
        <v>78</v>
      </c>
      <c r="AV349" s="13" t="s">
        <v>76</v>
      </c>
      <c r="AW349" s="13" t="s">
        <v>33</v>
      </c>
      <c r="AX349" s="13" t="s">
        <v>71</v>
      </c>
      <c r="AY349" s="180" t="s">
        <v>114</v>
      </c>
    </row>
    <row r="350" s="14" customFormat="1">
      <c r="A350" s="14"/>
      <c r="B350" s="186"/>
      <c r="C350" s="14"/>
      <c r="D350" s="179" t="s">
        <v>125</v>
      </c>
      <c r="E350" s="187" t="s">
        <v>3</v>
      </c>
      <c r="F350" s="188" t="s">
        <v>209</v>
      </c>
      <c r="G350" s="14"/>
      <c r="H350" s="189">
        <v>14</v>
      </c>
      <c r="I350" s="190"/>
      <c r="J350" s="14"/>
      <c r="K350" s="14"/>
      <c r="L350" s="186"/>
      <c r="M350" s="191"/>
      <c r="N350" s="192"/>
      <c r="O350" s="192"/>
      <c r="P350" s="192"/>
      <c r="Q350" s="192"/>
      <c r="R350" s="192"/>
      <c r="S350" s="192"/>
      <c r="T350" s="19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187" t="s">
        <v>125</v>
      </c>
      <c r="AU350" s="187" t="s">
        <v>78</v>
      </c>
      <c r="AV350" s="14" t="s">
        <v>78</v>
      </c>
      <c r="AW350" s="14" t="s">
        <v>33</v>
      </c>
      <c r="AX350" s="14" t="s">
        <v>76</v>
      </c>
      <c r="AY350" s="187" t="s">
        <v>114</v>
      </c>
    </row>
    <row r="351" s="2" customFormat="1" ht="24.15" customHeight="1">
      <c r="A351" s="39"/>
      <c r="B351" s="159"/>
      <c r="C351" s="202" t="s">
        <v>547</v>
      </c>
      <c r="D351" s="202" t="s">
        <v>305</v>
      </c>
      <c r="E351" s="203" t="s">
        <v>548</v>
      </c>
      <c r="F351" s="204" t="s">
        <v>549</v>
      </c>
      <c r="G351" s="205" t="s">
        <v>142</v>
      </c>
      <c r="H351" s="206">
        <v>14</v>
      </c>
      <c r="I351" s="207"/>
      <c r="J351" s="208">
        <f>ROUND(I351*H351,2)</f>
        <v>0</v>
      </c>
      <c r="K351" s="204" t="s">
        <v>121</v>
      </c>
      <c r="L351" s="209"/>
      <c r="M351" s="210" t="s">
        <v>3</v>
      </c>
      <c r="N351" s="211" t="s">
        <v>42</v>
      </c>
      <c r="O351" s="73"/>
      <c r="P351" s="169">
        <f>O351*H351</f>
        <v>0</v>
      </c>
      <c r="Q351" s="169">
        <v>0.00349</v>
      </c>
      <c r="R351" s="169">
        <f>Q351*H351</f>
        <v>0.048860000000000001</v>
      </c>
      <c r="S351" s="169">
        <v>0</v>
      </c>
      <c r="T351" s="170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171" t="s">
        <v>308</v>
      </c>
      <c r="AT351" s="171" t="s">
        <v>305</v>
      </c>
      <c r="AU351" s="171" t="s">
        <v>78</v>
      </c>
      <c r="AY351" s="20" t="s">
        <v>114</v>
      </c>
      <c r="BE351" s="172">
        <f>IF(N351="základní",J351,0)</f>
        <v>0</v>
      </c>
      <c r="BF351" s="172">
        <f>IF(N351="snížená",J351,0)</f>
        <v>0</v>
      </c>
      <c r="BG351" s="172">
        <f>IF(N351="zákl. přenesená",J351,0)</f>
        <v>0</v>
      </c>
      <c r="BH351" s="172">
        <f>IF(N351="sníž. přenesená",J351,0)</f>
        <v>0</v>
      </c>
      <c r="BI351" s="172">
        <f>IF(N351="nulová",J351,0)</f>
        <v>0</v>
      </c>
      <c r="BJ351" s="20" t="s">
        <v>76</v>
      </c>
      <c r="BK351" s="172">
        <f>ROUND(I351*H351,2)</f>
        <v>0</v>
      </c>
      <c r="BL351" s="20" t="s">
        <v>166</v>
      </c>
      <c r="BM351" s="171" t="s">
        <v>550</v>
      </c>
    </row>
    <row r="352" s="2" customFormat="1" ht="55.5" customHeight="1">
      <c r="A352" s="39"/>
      <c r="B352" s="159"/>
      <c r="C352" s="160" t="s">
        <v>551</v>
      </c>
      <c r="D352" s="160" t="s">
        <v>117</v>
      </c>
      <c r="E352" s="161" t="s">
        <v>552</v>
      </c>
      <c r="F352" s="162" t="s">
        <v>553</v>
      </c>
      <c r="G352" s="163" t="s">
        <v>422</v>
      </c>
      <c r="H352" s="212"/>
      <c r="I352" s="165"/>
      <c r="J352" s="166">
        <f>ROUND(I352*H352,2)</f>
        <v>0</v>
      </c>
      <c r="K352" s="162" t="s">
        <v>121</v>
      </c>
      <c r="L352" s="40"/>
      <c r="M352" s="167" t="s">
        <v>3</v>
      </c>
      <c r="N352" s="168" t="s">
        <v>42</v>
      </c>
      <c r="O352" s="73"/>
      <c r="P352" s="169">
        <f>O352*H352</f>
        <v>0</v>
      </c>
      <c r="Q352" s="169">
        <v>0</v>
      </c>
      <c r="R352" s="169">
        <f>Q352*H352</f>
        <v>0</v>
      </c>
      <c r="S352" s="169">
        <v>0</v>
      </c>
      <c r="T352" s="170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171" t="s">
        <v>166</v>
      </c>
      <c r="AT352" s="171" t="s">
        <v>117</v>
      </c>
      <c r="AU352" s="171" t="s">
        <v>78</v>
      </c>
      <c r="AY352" s="20" t="s">
        <v>114</v>
      </c>
      <c r="BE352" s="172">
        <f>IF(N352="základní",J352,0)</f>
        <v>0</v>
      </c>
      <c r="BF352" s="172">
        <f>IF(N352="snížená",J352,0)</f>
        <v>0</v>
      </c>
      <c r="BG352" s="172">
        <f>IF(N352="zákl. přenesená",J352,0)</f>
        <v>0</v>
      </c>
      <c r="BH352" s="172">
        <f>IF(N352="sníž. přenesená",J352,0)</f>
        <v>0</v>
      </c>
      <c r="BI352" s="172">
        <f>IF(N352="nulová",J352,0)</f>
        <v>0</v>
      </c>
      <c r="BJ352" s="20" t="s">
        <v>76</v>
      </c>
      <c r="BK352" s="172">
        <f>ROUND(I352*H352,2)</f>
        <v>0</v>
      </c>
      <c r="BL352" s="20" t="s">
        <v>166</v>
      </c>
      <c r="BM352" s="171" t="s">
        <v>554</v>
      </c>
    </row>
    <row r="353" s="2" customFormat="1">
      <c r="A353" s="39"/>
      <c r="B353" s="40"/>
      <c r="C353" s="39"/>
      <c r="D353" s="173" t="s">
        <v>123</v>
      </c>
      <c r="E353" s="39"/>
      <c r="F353" s="174" t="s">
        <v>555</v>
      </c>
      <c r="G353" s="39"/>
      <c r="H353" s="39"/>
      <c r="I353" s="175"/>
      <c r="J353" s="39"/>
      <c r="K353" s="39"/>
      <c r="L353" s="40"/>
      <c r="M353" s="176"/>
      <c r="N353" s="177"/>
      <c r="O353" s="73"/>
      <c r="P353" s="73"/>
      <c r="Q353" s="73"/>
      <c r="R353" s="73"/>
      <c r="S353" s="73"/>
      <c r="T353" s="74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20" t="s">
        <v>123</v>
      </c>
      <c r="AU353" s="20" t="s">
        <v>78</v>
      </c>
    </row>
    <row r="354" s="12" customFormat="1" ht="25.92" customHeight="1">
      <c r="A354" s="12"/>
      <c r="B354" s="146"/>
      <c r="C354" s="12"/>
      <c r="D354" s="147" t="s">
        <v>70</v>
      </c>
      <c r="E354" s="148" t="s">
        <v>556</v>
      </c>
      <c r="F354" s="148" t="s">
        <v>557</v>
      </c>
      <c r="G354" s="12"/>
      <c r="H354" s="12"/>
      <c r="I354" s="149"/>
      <c r="J354" s="150">
        <f>BK354</f>
        <v>0</v>
      </c>
      <c r="K354" s="12"/>
      <c r="L354" s="146"/>
      <c r="M354" s="151"/>
      <c r="N354" s="152"/>
      <c r="O354" s="152"/>
      <c r="P354" s="153">
        <f>SUM(P355:P362)</f>
        <v>0</v>
      </c>
      <c r="Q354" s="152"/>
      <c r="R354" s="153">
        <f>SUM(R355:R362)</f>
        <v>0</v>
      </c>
      <c r="S354" s="152"/>
      <c r="T354" s="154">
        <f>SUM(T355:T362)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147" t="s">
        <v>149</v>
      </c>
      <c r="AT354" s="155" t="s">
        <v>70</v>
      </c>
      <c r="AU354" s="155" t="s">
        <v>71</v>
      </c>
      <c r="AY354" s="147" t="s">
        <v>114</v>
      </c>
      <c r="BK354" s="156">
        <f>SUM(BK355:BK362)</f>
        <v>0</v>
      </c>
    </row>
    <row r="355" s="2" customFormat="1" ht="16.5" customHeight="1">
      <c r="A355" s="39"/>
      <c r="B355" s="159"/>
      <c r="C355" s="160" t="s">
        <v>558</v>
      </c>
      <c r="D355" s="160" t="s">
        <v>117</v>
      </c>
      <c r="E355" s="161" t="s">
        <v>559</v>
      </c>
      <c r="F355" s="162" t="s">
        <v>560</v>
      </c>
      <c r="G355" s="163" t="s">
        <v>165</v>
      </c>
      <c r="H355" s="164">
        <v>4</v>
      </c>
      <c r="I355" s="165"/>
      <c r="J355" s="166">
        <f>ROUND(I355*H355,2)</f>
        <v>0</v>
      </c>
      <c r="K355" s="162" t="s">
        <v>3</v>
      </c>
      <c r="L355" s="40"/>
      <c r="M355" s="167" t="s">
        <v>3</v>
      </c>
      <c r="N355" s="168" t="s">
        <v>42</v>
      </c>
      <c r="O355" s="73"/>
      <c r="P355" s="169">
        <f>O355*H355</f>
        <v>0</v>
      </c>
      <c r="Q355" s="169">
        <v>0</v>
      </c>
      <c r="R355" s="169">
        <f>Q355*H355</f>
        <v>0</v>
      </c>
      <c r="S355" s="169">
        <v>0</v>
      </c>
      <c r="T355" s="170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171" t="s">
        <v>115</v>
      </c>
      <c r="AT355" s="171" t="s">
        <v>117</v>
      </c>
      <c r="AU355" s="171" t="s">
        <v>76</v>
      </c>
      <c r="AY355" s="20" t="s">
        <v>114</v>
      </c>
      <c r="BE355" s="172">
        <f>IF(N355="základní",J355,0)</f>
        <v>0</v>
      </c>
      <c r="BF355" s="172">
        <f>IF(N355="snížená",J355,0)</f>
        <v>0</v>
      </c>
      <c r="BG355" s="172">
        <f>IF(N355="zákl. přenesená",J355,0)</f>
        <v>0</v>
      </c>
      <c r="BH355" s="172">
        <f>IF(N355="sníž. přenesená",J355,0)</f>
        <v>0</v>
      </c>
      <c r="BI355" s="172">
        <f>IF(N355="nulová",J355,0)</f>
        <v>0</v>
      </c>
      <c r="BJ355" s="20" t="s">
        <v>76</v>
      </c>
      <c r="BK355" s="172">
        <f>ROUND(I355*H355,2)</f>
        <v>0</v>
      </c>
      <c r="BL355" s="20" t="s">
        <v>115</v>
      </c>
      <c r="BM355" s="171" t="s">
        <v>561</v>
      </c>
    </row>
    <row r="356" s="2" customFormat="1" ht="16.5" customHeight="1">
      <c r="A356" s="39"/>
      <c r="B356" s="159"/>
      <c r="C356" s="160" t="s">
        <v>562</v>
      </c>
      <c r="D356" s="160" t="s">
        <v>117</v>
      </c>
      <c r="E356" s="161" t="s">
        <v>563</v>
      </c>
      <c r="F356" s="162" t="s">
        <v>564</v>
      </c>
      <c r="G356" s="163" t="s">
        <v>165</v>
      </c>
      <c r="H356" s="164">
        <v>1</v>
      </c>
      <c r="I356" s="165"/>
      <c r="J356" s="166">
        <f>ROUND(I356*H356,2)</f>
        <v>0</v>
      </c>
      <c r="K356" s="162" t="s">
        <v>3</v>
      </c>
      <c r="L356" s="40"/>
      <c r="M356" s="167" t="s">
        <v>3</v>
      </c>
      <c r="N356" s="168" t="s">
        <v>42</v>
      </c>
      <c r="O356" s="73"/>
      <c r="P356" s="169">
        <f>O356*H356</f>
        <v>0</v>
      </c>
      <c r="Q356" s="169">
        <v>0</v>
      </c>
      <c r="R356" s="169">
        <f>Q356*H356</f>
        <v>0</v>
      </c>
      <c r="S356" s="169">
        <v>0</v>
      </c>
      <c r="T356" s="170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171" t="s">
        <v>115</v>
      </c>
      <c r="AT356" s="171" t="s">
        <v>117</v>
      </c>
      <c r="AU356" s="171" t="s">
        <v>76</v>
      </c>
      <c r="AY356" s="20" t="s">
        <v>114</v>
      </c>
      <c r="BE356" s="172">
        <f>IF(N356="základní",J356,0)</f>
        <v>0</v>
      </c>
      <c r="BF356" s="172">
        <f>IF(N356="snížená",J356,0)</f>
        <v>0</v>
      </c>
      <c r="BG356" s="172">
        <f>IF(N356="zákl. přenesená",J356,0)</f>
        <v>0</v>
      </c>
      <c r="BH356" s="172">
        <f>IF(N356="sníž. přenesená",J356,0)</f>
        <v>0</v>
      </c>
      <c r="BI356" s="172">
        <f>IF(N356="nulová",J356,0)</f>
        <v>0</v>
      </c>
      <c r="BJ356" s="20" t="s">
        <v>76</v>
      </c>
      <c r="BK356" s="172">
        <f>ROUND(I356*H356,2)</f>
        <v>0</v>
      </c>
      <c r="BL356" s="20" t="s">
        <v>115</v>
      </c>
      <c r="BM356" s="171" t="s">
        <v>565</v>
      </c>
    </row>
    <row r="357" s="2" customFormat="1" ht="16.5" customHeight="1">
      <c r="A357" s="39"/>
      <c r="B357" s="159"/>
      <c r="C357" s="160" t="s">
        <v>566</v>
      </c>
      <c r="D357" s="160" t="s">
        <v>117</v>
      </c>
      <c r="E357" s="161" t="s">
        <v>567</v>
      </c>
      <c r="F357" s="162" t="s">
        <v>568</v>
      </c>
      <c r="G357" s="163" t="s">
        <v>165</v>
      </c>
      <c r="H357" s="164">
        <v>1</v>
      </c>
      <c r="I357" s="165"/>
      <c r="J357" s="166">
        <f>ROUND(I357*H357,2)</f>
        <v>0</v>
      </c>
      <c r="K357" s="162" t="s">
        <v>3</v>
      </c>
      <c r="L357" s="40"/>
      <c r="M357" s="167" t="s">
        <v>3</v>
      </c>
      <c r="N357" s="168" t="s">
        <v>42</v>
      </c>
      <c r="O357" s="73"/>
      <c r="P357" s="169">
        <f>O357*H357</f>
        <v>0</v>
      </c>
      <c r="Q357" s="169">
        <v>0</v>
      </c>
      <c r="R357" s="169">
        <f>Q357*H357</f>
        <v>0</v>
      </c>
      <c r="S357" s="169">
        <v>0</v>
      </c>
      <c r="T357" s="170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171" t="s">
        <v>115</v>
      </c>
      <c r="AT357" s="171" t="s">
        <v>117</v>
      </c>
      <c r="AU357" s="171" t="s">
        <v>76</v>
      </c>
      <c r="AY357" s="20" t="s">
        <v>114</v>
      </c>
      <c r="BE357" s="172">
        <f>IF(N357="základní",J357,0)</f>
        <v>0</v>
      </c>
      <c r="BF357" s="172">
        <f>IF(N357="snížená",J357,0)</f>
        <v>0</v>
      </c>
      <c r="BG357" s="172">
        <f>IF(N357="zákl. přenesená",J357,0)</f>
        <v>0</v>
      </c>
      <c r="BH357" s="172">
        <f>IF(N357="sníž. přenesená",J357,0)</f>
        <v>0</v>
      </c>
      <c r="BI357" s="172">
        <f>IF(N357="nulová",J357,0)</f>
        <v>0</v>
      </c>
      <c r="BJ357" s="20" t="s">
        <v>76</v>
      </c>
      <c r="BK357" s="172">
        <f>ROUND(I357*H357,2)</f>
        <v>0</v>
      </c>
      <c r="BL357" s="20" t="s">
        <v>115</v>
      </c>
      <c r="BM357" s="171" t="s">
        <v>569</v>
      </c>
    </row>
    <row r="358" s="2" customFormat="1" ht="16.5" customHeight="1">
      <c r="A358" s="39"/>
      <c r="B358" s="159"/>
      <c r="C358" s="160" t="s">
        <v>570</v>
      </c>
      <c r="D358" s="160" t="s">
        <v>117</v>
      </c>
      <c r="E358" s="161" t="s">
        <v>571</v>
      </c>
      <c r="F358" s="162" t="s">
        <v>572</v>
      </c>
      <c r="G358" s="163" t="s">
        <v>165</v>
      </c>
      <c r="H358" s="164">
        <v>1</v>
      </c>
      <c r="I358" s="165"/>
      <c r="J358" s="166">
        <f>ROUND(I358*H358,2)</f>
        <v>0</v>
      </c>
      <c r="K358" s="162" t="s">
        <v>3</v>
      </c>
      <c r="L358" s="40"/>
      <c r="M358" s="167" t="s">
        <v>3</v>
      </c>
      <c r="N358" s="168" t="s">
        <v>42</v>
      </c>
      <c r="O358" s="73"/>
      <c r="P358" s="169">
        <f>O358*H358</f>
        <v>0</v>
      </c>
      <c r="Q358" s="169">
        <v>0</v>
      </c>
      <c r="R358" s="169">
        <f>Q358*H358</f>
        <v>0</v>
      </c>
      <c r="S358" s="169">
        <v>0</v>
      </c>
      <c r="T358" s="170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171" t="s">
        <v>115</v>
      </c>
      <c r="AT358" s="171" t="s">
        <v>117</v>
      </c>
      <c r="AU358" s="171" t="s">
        <v>76</v>
      </c>
      <c r="AY358" s="20" t="s">
        <v>114</v>
      </c>
      <c r="BE358" s="172">
        <f>IF(N358="základní",J358,0)</f>
        <v>0</v>
      </c>
      <c r="BF358" s="172">
        <f>IF(N358="snížená",J358,0)</f>
        <v>0</v>
      </c>
      <c r="BG358" s="172">
        <f>IF(N358="zákl. přenesená",J358,0)</f>
        <v>0</v>
      </c>
      <c r="BH358" s="172">
        <f>IF(N358="sníž. přenesená",J358,0)</f>
        <v>0</v>
      </c>
      <c r="BI358" s="172">
        <f>IF(N358="nulová",J358,0)</f>
        <v>0</v>
      </c>
      <c r="BJ358" s="20" t="s">
        <v>76</v>
      </c>
      <c r="BK358" s="172">
        <f>ROUND(I358*H358,2)</f>
        <v>0</v>
      </c>
      <c r="BL358" s="20" t="s">
        <v>115</v>
      </c>
      <c r="BM358" s="171" t="s">
        <v>573</v>
      </c>
    </row>
    <row r="359" s="2" customFormat="1" ht="16.5" customHeight="1">
      <c r="A359" s="39"/>
      <c r="B359" s="159"/>
      <c r="C359" s="160" t="s">
        <v>574</v>
      </c>
      <c r="D359" s="160" t="s">
        <v>117</v>
      </c>
      <c r="E359" s="161" t="s">
        <v>575</v>
      </c>
      <c r="F359" s="162" t="s">
        <v>576</v>
      </c>
      <c r="G359" s="163" t="s">
        <v>165</v>
      </c>
      <c r="H359" s="164">
        <v>1</v>
      </c>
      <c r="I359" s="165"/>
      <c r="J359" s="166">
        <f>ROUND(I359*H359,2)</f>
        <v>0</v>
      </c>
      <c r="K359" s="162" t="s">
        <v>3</v>
      </c>
      <c r="L359" s="40"/>
      <c r="M359" s="167" t="s">
        <v>3</v>
      </c>
      <c r="N359" s="168" t="s">
        <v>42</v>
      </c>
      <c r="O359" s="73"/>
      <c r="P359" s="169">
        <f>O359*H359</f>
        <v>0</v>
      </c>
      <c r="Q359" s="169">
        <v>0</v>
      </c>
      <c r="R359" s="169">
        <f>Q359*H359</f>
        <v>0</v>
      </c>
      <c r="S359" s="169">
        <v>0</v>
      </c>
      <c r="T359" s="170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171" t="s">
        <v>115</v>
      </c>
      <c r="AT359" s="171" t="s">
        <v>117</v>
      </c>
      <c r="AU359" s="171" t="s">
        <v>76</v>
      </c>
      <c r="AY359" s="20" t="s">
        <v>114</v>
      </c>
      <c r="BE359" s="172">
        <f>IF(N359="základní",J359,0)</f>
        <v>0</v>
      </c>
      <c r="BF359" s="172">
        <f>IF(N359="snížená",J359,0)</f>
        <v>0</v>
      </c>
      <c r="BG359" s="172">
        <f>IF(N359="zákl. přenesená",J359,0)</f>
        <v>0</v>
      </c>
      <c r="BH359" s="172">
        <f>IF(N359="sníž. přenesená",J359,0)</f>
        <v>0</v>
      </c>
      <c r="BI359" s="172">
        <f>IF(N359="nulová",J359,0)</f>
        <v>0</v>
      </c>
      <c r="BJ359" s="20" t="s">
        <v>76</v>
      </c>
      <c r="BK359" s="172">
        <f>ROUND(I359*H359,2)</f>
        <v>0</v>
      </c>
      <c r="BL359" s="20" t="s">
        <v>115</v>
      </c>
      <c r="BM359" s="171" t="s">
        <v>577</v>
      </c>
    </row>
    <row r="360" s="2" customFormat="1" ht="16.5" customHeight="1">
      <c r="A360" s="39"/>
      <c r="B360" s="159"/>
      <c r="C360" s="160" t="s">
        <v>578</v>
      </c>
      <c r="D360" s="160" t="s">
        <v>117</v>
      </c>
      <c r="E360" s="161" t="s">
        <v>579</v>
      </c>
      <c r="F360" s="162" t="s">
        <v>580</v>
      </c>
      <c r="G360" s="163" t="s">
        <v>165</v>
      </c>
      <c r="H360" s="164">
        <v>1</v>
      </c>
      <c r="I360" s="165"/>
      <c r="J360" s="166">
        <f>ROUND(I360*H360,2)</f>
        <v>0</v>
      </c>
      <c r="K360" s="162" t="s">
        <v>3</v>
      </c>
      <c r="L360" s="40"/>
      <c r="M360" s="167" t="s">
        <v>3</v>
      </c>
      <c r="N360" s="168" t="s">
        <v>42</v>
      </c>
      <c r="O360" s="73"/>
      <c r="P360" s="169">
        <f>O360*H360</f>
        <v>0</v>
      </c>
      <c r="Q360" s="169">
        <v>0</v>
      </c>
      <c r="R360" s="169">
        <f>Q360*H360</f>
        <v>0</v>
      </c>
      <c r="S360" s="169">
        <v>0</v>
      </c>
      <c r="T360" s="170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171" t="s">
        <v>115</v>
      </c>
      <c r="AT360" s="171" t="s">
        <v>117</v>
      </c>
      <c r="AU360" s="171" t="s">
        <v>76</v>
      </c>
      <c r="AY360" s="20" t="s">
        <v>114</v>
      </c>
      <c r="BE360" s="172">
        <f>IF(N360="základní",J360,0)</f>
        <v>0</v>
      </c>
      <c r="BF360" s="172">
        <f>IF(N360="snížená",J360,0)</f>
        <v>0</v>
      </c>
      <c r="BG360" s="172">
        <f>IF(N360="zákl. přenesená",J360,0)</f>
        <v>0</v>
      </c>
      <c r="BH360" s="172">
        <f>IF(N360="sníž. přenesená",J360,0)</f>
        <v>0</v>
      </c>
      <c r="BI360" s="172">
        <f>IF(N360="nulová",J360,0)</f>
        <v>0</v>
      </c>
      <c r="BJ360" s="20" t="s">
        <v>76</v>
      </c>
      <c r="BK360" s="172">
        <f>ROUND(I360*H360,2)</f>
        <v>0</v>
      </c>
      <c r="BL360" s="20" t="s">
        <v>115</v>
      </c>
      <c r="BM360" s="171" t="s">
        <v>581</v>
      </c>
    </row>
    <row r="361" s="2" customFormat="1" ht="16.5" customHeight="1">
      <c r="A361" s="39"/>
      <c r="B361" s="159"/>
      <c r="C361" s="160" t="s">
        <v>582</v>
      </c>
      <c r="D361" s="160" t="s">
        <v>117</v>
      </c>
      <c r="E361" s="161" t="s">
        <v>583</v>
      </c>
      <c r="F361" s="162" t="s">
        <v>584</v>
      </c>
      <c r="G361" s="163" t="s">
        <v>165</v>
      </c>
      <c r="H361" s="164">
        <v>1</v>
      </c>
      <c r="I361" s="165"/>
      <c r="J361" s="166">
        <f>ROUND(I361*H361,2)</f>
        <v>0</v>
      </c>
      <c r="K361" s="162" t="s">
        <v>3</v>
      </c>
      <c r="L361" s="40"/>
      <c r="M361" s="167" t="s">
        <v>3</v>
      </c>
      <c r="N361" s="168" t="s">
        <v>42</v>
      </c>
      <c r="O361" s="73"/>
      <c r="P361" s="169">
        <f>O361*H361</f>
        <v>0</v>
      </c>
      <c r="Q361" s="169">
        <v>0</v>
      </c>
      <c r="R361" s="169">
        <f>Q361*H361</f>
        <v>0</v>
      </c>
      <c r="S361" s="169">
        <v>0</v>
      </c>
      <c r="T361" s="170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171" t="s">
        <v>115</v>
      </c>
      <c r="AT361" s="171" t="s">
        <v>117</v>
      </c>
      <c r="AU361" s="171" t="s">
        <v>76</v>
      </c>
      <c r="AY361" s="20" t="s">
        <v>114</v>
      </c>
      <c r="BE361" s="172">
        <f>IF(N361="základní",J361,0)</f>
        <v>0</v>
      </c>
      <c r="BF361" s="172">
        <f>IF(N361="snížená",J361,0)</f>
        <v>0</v>
      </c>
      <c r="BG361" s="172">
        <f>IF(N361="zákl. přenesená",J361,0)</f>
        <v>0</v>
      </c>
      <c r="BH361" s="172">
        <f>IF(N361="sníž. přenesená",J361,0)</f>
        <v>0</v>
      </c>
      <c r="BI361" s="172">
        <f>IF(N361="nulová",J361,0)</f>
        <v>0</v>
      </c>
      <c r="BJ361" s="20" t="s">
        <v>76</v>
      </c>
      <c r="BK361" s="172">
        <f>ROUND(I361*H361,2)</f>
        <v>0</v>
      </c>
      <c r="BL361" s="20" t="s">
        <v>115</v>
      </c>
      <c r="BM361" s="171" t="s">
        <v>585</v>
      </c>
    </row>
    <row r="362" s="2" customFormat="1" ht="21.75" customHeight="1">
      <c r="A362" s="39"/>
      <c r="B362" s="159"/>
      <c r="C362" s="160" t="s">
        <v>586</v>
      </c>
      <c r="D362" s="160" t="s">
        <v>117</v>
      </c>
      <c r="E362" s="161" t="s">
        <v>587</v>
      </c>
      <c r="F362" s="162" t="s">
        <v>588</v>
      </c>
      <c r="G362" s="163" t="s">
        <v>165</v>
      </c>
      <c r="H362" s="164">
        <v>1</v>
      </c>
      <c r="I362" s="165"/>
      <c r="J362" s="166">
        <f>ROUND(I362*H362,2)</f>
        <v>0</v>
      </c>
      <c r="K362" s="162" t="s">
        <v>3</v>
      </c>
      <c r="L362" s="40"/>
      <c r="M362" s="213" t="s">
        <v>3</v>
      </c>
      <c r="N362" s="214" t="s">
        <v>42</v>
      </c>
      <c r="O362" s="215"/>
      <c r="P362" s="216">
        <f>O362*H362</f>
        <v>0</v>
      </c>
      <c r="Q362" s="216">
        <v>0</v>
      </c>
      <c r="R362" s="216">
        <f>Q362*H362</f>
        <v>0</v>
      </c>
      <c r="S362" s="216">
        <v>0</v>
      </c>
      <c r="T362" s="217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171" t="s">
        <v>115</v>
      </c>
      <c r="AT362" s="171" t="s">
        <v>117</v>
      </c>
      <c r="AU362" s="171" t="s">
        <v>76</v>
      </c>
      <c r="AY362" s="20" t="s">
        <v>114</v>
      </c>
      <c r="BE362" s="172">
        <f>IF(N362="základní",J362,0)</f>
        <v>0</v>
      </c>
      <c r="BF362" s="172">
        <f>IF(N362="snížená",J362,0)</f>
        <v>0</v>
      </c>
      <c r="BG362" s="172">
        <f>IF(N362="zákl. přenesená",J362,0)</f>
        <v>0</v>
      </c>
      <c r="BH362" s="172">
        <f>IF(N362="sníž. přenesená",J362,0)</f>
        <v>0</v>
      </c>
      <c r="BI362" s="172">
        <f>IF(N362="nulová",J362,0)</f>
        <v>0</v>
      </c>
      <c r="BJ362" s="20" t="s">
        <v>76</v>
      </c>
      <c r="BK362" s="172">
        <f>ROUND(I362*H362,2)</f>
        <v>0</v>
      </c>
      <c r="BL362" s="20" t="s">
        <v>115</v>
      </c>
      <c r="BM362" s="171" t="s">
        <v>589</v>
      </c>
    </row>
    <row r="363" s="2" customFormat="1" ht="6.96" customHeight="1">
      <c r="A363" s="39"/>
      <c r="B363" s="56"/>
      <c r="C363" s="57"/>
      <c r="D363" s="57"/>
      <c r="E363" s="57"/>
      <c r="F363" s="57"/>
      <c r="G363" s="57"/>
      <c r="H363" s="57"/>
      <c r="I363" s="57"/>
      <c r="J363" s="57"/>
      <c r="K363" s="57"/>
      <c r="L363" s="40"/>
      <c r="M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</row>
  </sheetData>
  <autoFilter ref="C87:K362"/>
  <mergeCells count="6">
    <mergeCell ref="E7:H7"/>
    <mergeCell ref="E16:H16"/>
    <mergeCell ref="E25:H25"/>
    <mergeCell ref="E46:H46"/>
    <mergeCell ref="E80:H80"/>
    <mergeCell ref="L2:V2"/>
  </mergeCells>
  <hyperlinks>
    <hyperlink ref="F92" r:id="rId1" display="https://podminky.urs.cz/item/CS_URS_2025_01/632451103"/>
    <hyperlink ref="F96" r:id="rId2" display="https://podminky.urs.cz/item/CS_URS_2025_01/632902221"/>
    <hyperlink ref="F100" r:id="rId3" display="https://podminky.urs.cz/item/CS_URS_2025_01/411388531"/>
    <hyperlink ref="F104" r:id="rId4" display="https://podminky.urs.cz/item/CS_URS_2025_01/411388621"/>
    <hyperlink ref="F109" r:id="rId5" display="https://podminky.urs.cz/item/CS_URS_2025_01/953961214"/>
    <hyperlink ref="F113" r:id="rId6" display="https://podminky.urs.cz/item/CS_URS_2025_01/953965133"/>
    <hyperlink ref="F119" r:id="rId7" display="https://podminky.urs.cz/item/CS_URS_2025_01/764002841"/>
    <hyperlink ref="F127" r:id="rId8" display="https://podminky.urs.cz/item/CS_URS_2025_01/712340832"/>
    <hyperlink ref="F131" r:id="rId9" display="https://podminky.urs.cz/item/CS_URS_2025_01/712340833"/>
    <hyperlink ref="F135" r:id="rId10" display="https://podminky.urs.cz/item/CS_URS_2025_01/712340834"/>
    <hyperlink ref="F140" r:id="rId11" display="https://podminky.urs.cz/item/CS_URS_2025_01/713140864"/>
    <hyperlink ref="F144" r:id="rId12" display="https://podminky.urs.cz/item/CS_URS_2025_01/751613831"/>
    <hyperlink ref="F148" r:id="rId13" display="https://podminky.urs.cz/item/CS_URS_2025_01/741421823"/>
    <hyperlink ref="F155" r:id="rId14" display="https://podminky.urs.cz/item/CS_URS_2025_01/741421843"/>
    <hyperlink ref="F159" r:id="rId15" display="https://podminky.urs.cz/item/CS_URS_2025_01/741421855"/>
    <hyperlink ref="F164" r:id="rId16" display="https://podminky.urs.cz/item/CS_URS_2025_01/997013212"/>
    <hyperlink ref="F166" r:id="rId17" display="https://podminky.urs.cz/item/CS_URS_2025_01/997013501"/>
    <hyperlink ref="F168" r:id="rId18" display="https://podminky.urs.cz/item/CS_URS_2025_01/997013509"/>
    <hyperlink ref="F171" r:id="rId19" display="https://podminky.urs.cz/item/CS_URS_2025_01/997013631"/>
    <hyperlink ref="F174" r:id="rId20" display="https://podminky.urs.cz/item/CS_URS_2025_01/997013814"/>
    <hyperlink ref="F182" r:id="rId21" display="https://podminky.urs.cz/item/CS_URS_2025_01/998018002"/>
    <hyperlink ref="F187" r:id="rId22" display="https://podminky.urs.cz/item/CS_URS_2025_01/712300841"/>
    <hyperlink ref="F191" r:id="rId23" display="https://podminky.urs.cz/item/CS_URS_2025_01/712300843"/>
    <hyperlink ref="F195" r:id="rId24" display="https://podminky.urs.cz/item/CS_URS_2025_01/712300845"/>
    <hyperlink ref="F198" r:id="rId25" display="https://podminky.urs.cz/item/CS_URS_2025_01/712363354"/>
    <hyperlink ref="F202" r:id="rId26" display="https://podminky.urs.cz/item/CS_URS_2025_01/712363681"/>
    <hyperlink ref="F207" r:id="rId27" display="https://podminky.urs.cz/item/CS_URS_2025_01/712363681"/>
    <hyperlink ref="F212" r:id="rId28" display="https://podminky.urs.cz/item/CS_URS_2025_01/712311101"/>
    <hyperlink ref="F218" r:id="rId29" display="https://podminky.urs.cz/item/CS_URS_2025_01/712341559"/>
    <hyperlink ref="F224" r:id="rId30" display="https://podminky.urs.cz/item/CS_URS_2025_01/712341716"/>
    <hyperlink ref="F229" r:id="rId31" display="https://podminky.urs.cz/item/CS_URS_2025_01/712363352"/>
    <hyperlink ref="F234" r:id="rId32" display="https://podminky.urs.cz/item/CS_URS_2025_01/712363353"/>
    <hyperlink ref="F238" r:id="rId33" display="https://podminky.urs.cz/item/CS_URS_2025_01/712363359"/>
    <hyperlink ref="F242" r:id="rId34" display="https://podminky.urs.cz/item/CS_URS_2025_01/712861705"/>
    <hyperlink ref="F248" r:id="rId35" display="https://podminky.urs.cz/item/CS_URS_2025_01/712363504"/>
    <hyperlink ref="F257" r:id="rId36" display="https://podminky.urs.cz/item/CS_URS_2025_01/712363505"/>
    <hyperlink ref="F266" r:id="rId37" display="https://podminky.urs.cz/item/CS_URS_2025_01/712363506"/>
    <hyperlink ref="F272" r:id="rId38" display="https://podminky.urs.cz/item/CS_URS_2025_01/712391171"/>
    <hyperlink ref="F278" r:id="rId39" display="https://podminky.urs.cz/item/CS_URS_2025_01/998712212"/>
    <hyperlink ref="F281" r:id="rId40" display="https://podminky.urs.cz/item/CS_URS_2025_01/713141136"/>
    <hyperlink ref="F287" r:id="rId41" display="https://podminky.urs.cz/item/CS_URS_2025_01/713141138"/>
    <hyperlink ref="F293" r:id="rId42" display="https://podminky.urs.cz/item/CS_URS_2025_01/713141138"/>
    <hyperlink ref="F307" r:id="rId43" display="https://podminky.urs.cz/item/CS_URS_2025_01/713141212"/>
    <hyperlink ref="F313" r:id="rId44" display="https://podminky.urs.cz/item/CS_URS_2025_01/998713212"/>
    <hyperlink ref="F316" r:id="rId45" display="https://podminky.urs.cz/item/CS_URS_2025_01/721233202"/>
    <hyperlink ref="F319" r:id="rId46" display="https://podminky.urs.cz/item/CS_URS_2025_01/741420001"/>
    <hyperlink ref="F325" r:id="rId47" display="https://podminky.urs.cz/item/CS_URS_2025_01/741420001"/>
    <hyperlink ref="F331" r:id="rId48" display="https://podminky.urs.cz/item/CS_URS_2025_01/998741212"/>
    <hyperlink ref="F334" r:id="rId49" display="https://podminky.urs.cz/item/CS_URS_2025_01/762361333"/>
    <hyperlink ref="F338" r:id="rId50" display="https://podminky.urs.cz/item/CS_URS_2025_01/998762212"/>
    <hyperlink ref="F341" r:id="rId51" display="https://podminky.urs.cz/item/CS_URS_2025_01/764214607"/>
    <hyperlink ref="F345" r:id="rId52" display="https://podminky.urs.cz/item/CS_URS_2025_01/998764202"/>
    <hyperlink ref="F348" r:id="rId53" display="https://podminky.urs.cz/item/CS_URS_2025_01/767881112"/>
    <hyperlink ref="F353" r:id="rId54" display="https://podminky.urs.cz/item/CS_URS_2025_01/998767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18" customWidth="1"/>
    <col min="2" max="2" width="1.667969" style="218" customWidth="1"/>
    <col min="3" max="4" width="5" style="218" customWidth="1"/>
    <col min="5" max="5" width="11.66016" style="218" customWidth="1"/>
    <col min="6" max="6" width="9.160156" style="218" customWidth="1"/>
    <col min="7" max="7" width="5" style="218" customWidth="1"/>
    <col min="8" max="8" width="77.83203" style="218" customWidth="1"/>
    <col min="9" max="10" width="20" style="218" customWidth="1"/>
    <col min="11" max="11" width="1.667969" style="218" customWidth="1"/>
  </cols>
  <sheetData>
    <row r="1" s="1" customFormat="1" ht="37.5" customHeight="1"/>
    <row r="2" s="1" customFormat="1" ht="7.5" customHeight="1">
      <c r="B2" s="219"/>
      <c r="C2" s="220"/>
      <c r="D2" s="220"/>
      <c r="E2" s="220"/>
      <c r="F2" s="220"/>
      <c r="G2" s="220"/>
      <c r="H2" s="220"/>
      <c r="I2" s="220"/>
      <c r="J2" s="220"/>
      <c r="K2" s="221"/>
    </row>
    <row r="3" s="16" customFormat="1" ht="45" customHeight="1">
      <c r="B3" s="222"/>
      <c r="C3" s="223" t="s">
        <v>590</v>
      </c>
      <c r="D3" s="223"/>
      <c r="E3" s="223"/>
      <c r="F3" s="223"/>
      <c r="G3" s="223"/>
      <c r="H3" s="223"/>
      <c r="I3" s="223"/>
      <c r="J3" s="223"/>
      <c r="K3" s="224"/>
    </row>
    <row r="4" s="1" customFormat="1" ht="25.5" customHeight="1">
      <c r="B4" s="225"/>
      <c r="C4" s="226" t="s">
        <v>591</v>
      </c>
      <c r="D4" s="226"/>
      <c r="E4" s="226"/>
      <c r="F4" s="226"/>
      <c r="G4" s="226"/>
      <c r="H4" s="226"/>
      <c r="I4" s="226"/>
      <c r="J4" s="226"/>
      <c r="K4" s="227"/>
    </row>
    <row r="5" s="1" customFormat="1" ht="5.25" customHeight="1">
      <c r="B5" s="225"/>
      <c r="C5" s="228"/>
      <c r="D5" s="228"/>
      <c r="E5" s="228"/>
      <c r="F5" s="228"/>
      <c r="G5" s="228"/>
      <c r="H5" s="228"/>
      <c r="I5" s="228"/>
      <c r="J5" s="228"/>
      <c r="K5" s="227"/>
    </row>
    <row r="6" s="1" customFormat="1" ht="15" customHeight="1">
      <c r="B6" s="225"/>
      <c r="C6" s="229" t="s">
        <v>592</v>
      </c>
      <c r="D6" s="229"/>
      <c r="E6" s="229"/>
      <c r="F6" s="229"/>
      <c r="G6" s="229"/>
      <c r="H6" s="229"/>
      <c r="I6" s="229"/>
      <c r="J6" s="229"/>
      <c r="K6" s="227"/>
    </row>
    <row r="7" s="1" customFormat="1" ht="15" customHeight="1">
      <c r="B7" s="230"/>
      <c r="C7" s="229" t="s">
        <v>593</v>
      </c>
      <c r="D7" s="229"/>
      <c r="E7" s="229"/>
      <c r="F7" s="229"/>
      <c r="G7" s="229"/>
      <c r="H7" s="229"/>
      <c r="I7" s="229"/>
      <c r="J7" s="229"/>
      <c r="K7" s="227"/>
    </row>
    <row r="8" s="1" customFormat="1" ht="12.75" customHeight="1">
      <c r="B8" s="230"/>
      <c r="C8" s="229"/>
      <c r="D8" s="229"/>
      <c r="E8" s="229"/>
      <c r="F8" s="229"/>
      <c r="G8" s="229"/>
      <c r="H8" s="229"/>
      <c r="I8" s="229"/>
      <c r="J8" s="229"/>
      <c r="K8" s="227"/>
    </row>
    <row r="9" s="1" customFormat="1" ht="15" customHeight="1">
      <c r="B9" s="230"/>
      <c r="C9" s="229" t="s">
        <v>594</v>
      </c>
      <c r="D9" s="229"/>
      <c r="E9" s="229"/>
      <c r="F9" s="229"/>
      <c r="G9" s="229"/>
      <c r="H9" s="229"/>
      <c r="I9" s="229"/>
      <c r="J9" s="229"/>
      <c r="K9" s="227"/>
    </row>
    <row r="10" s="1" customFormat="1" ht="15" customHeight="1">
      <c r="B10" s="230"/>
      <c r="C10" s="229"/>
      <c r="D10" s="229" t="s">
        <v>595</v>
      </c>
      <c r="E10" s="229"/>
      <c r="F10" s="229"/>
      <c r="G10" s="229"/>
      <c r="H10" s="229"/>
      <c r="I10" s="229"/>
      <c r="J10" s="229"/>
      <c r="K10" s="227"/>
    </row>
    <row r="11" s="1" customFormat="1" ht="15" customHeight="1">
      <c r="B11" s="230"/>
      <c r="C11" s="231"/>
      <c r="D11" s="229" t="s">
        <v>596</v>
      </c>
      <c r="E11" s="229"/>
      <c r="F11" s="229"/>
      <c r="G11" s="229"/>
      <c r="H11" s="229"/>
      <c r="I11" s="229"/>
      <c r="J11" s="229"/>
      <c r="K11" s="227"/>
    </row>
    <row r="12" s="1" customFormat="1" ht="15" customHeight="1">
      <c r="B12" s="230"/>
      <c r="C12" s="231"/>
      <c r="D12" s="229"/>
      <c r="E12" s="229"/>
      <c r="F12" s="229"/>
      <c r="G12" s="229"/>
      <c r="H12" s="229"/>
      <c r="I12" s="229"/>
      <c r="J12" s="229"/>
      <c r="K12" s="227"/>
    </row>
    <row r="13" s="1" customFormat="1" ht="15" customHeight="1">
      <c r="B13" s="230"/>
      <c r="C13" s="231"/>
      <c r="D13" s="232" t="s">
        <v>597</v>
      </c>
      <c r="E13" s="229"/>
      <c r="F13" s="229"/>
      <c r="G13" s="229"/>
      <c r="H13" s="229"/>
      <c r="I13" s="229"/>
      <c r="J13" s="229"/>
      <c r="K13" s="227"/>
    </row>
    <row r="14" s="1" customFormat="1" ht="12.75" customHeight="1">
      <c r="B14" s="230"/>
      <c r="C14" s="231"/>
      <c r="D14" s="231"/>
      <c r="E14" s="231"/>
      <c r="F14" s="231"/>
      <c r="G14" s="231"/>
      <c r="H14" s="231"/>
      <c r="I14" s="231"/>
      <c r="J14" s="231"/>
      <c r="K14" s="227"/>
    </row>
    <row r="15" s="1" customFormat="1" ht="15" customHeight="1">
      <c r="B15" s="230"/>
      <c r="C15" s="231"/>
      <c r="D15" s="229" t="s">
        <v>598</v>
      </c>
      <c r="E15" s="229"/>
      <c r="F15" s="229"/>
      <c r="G15" s="229"/>
      <c r="H15" s="229"/>
      <c r="I15" s="229"/>
      <c r="J15" s="229"/>
      <c r="K15" s="227"/>
    </row>
    <row r="16" s="1" customFormat="1" ht="15" customHeight="1">
      <c r="B16" s="230"/>
      <c r="C16" s="231"/>
      <c r="D16" s="229" t="s">
        <v>599</v>
      </c>
      <c r="E16" s="229"/>
      <c r="F16" s="229"/>
      <c r="G16" s="229"/>
      <c r="H16" s="229"/>
      <c r="I16" s="229"/>
      <c r="J16" s="229"/>
      <c r="K16" s="227"/>
    </row>
    <row r="17" s="1" customFormat="1" ht="15" customHeight="1">
      <c r="B17" s="230"/>
      <c r="C17" s="231"/>
      <c r="D17" s="229" t="s">
        <v>600</v>
      </c>
      <c r="E17" s="229"/>
      <c r="F17" s="229"/>
      <c r="G17" s="229"/>
      <c r="H17" s="229"/>
      <c r="I17" s="229"/>
      <c r="J17" s="229"/>
      <c r="K17" s="227"/>
    </row>
    <row r="18" s="1" customFormat="1" ht="15" customHeight="1">
      <c r="B18" s="230"/>
      <c r="C18" s="231"/>
      <c r="D18" s="231"/>
      <c r="E18" s="233" t="s">
        <v>75</v>
      </c>
      <c r="F18" s="229" t="s">
        <v>601</v>
      </c>
      <c r="G18" s="229"/>
      <c r="H18" s="229"/>
      <c r="I18" s="229"/>
      <c r="J18" s="229"/>
      <c r="K18" s="227"/>
    </row>
    <row r="19" s="1" customFormat="1" ht="15" customHeight="1">
      <c r="B19" s="230"/>
      <c r="C19" s="231"/>
      <c r="D19" s="231"/>
      <c r="E19" s="233" t="s">
        <v>602</v>
      </c>
      <c r="F19" s="229" t="s">
        <v>603</v>
      </c>
      <c r="G19" s="229"/>
      <c r="H19" s="229"/>
      <c r="I19" s="229"/>
      <c r="J19" s="229"/>
      <c r="K19" s="227"/>
    </row>
    <row r="20" s="1" customFormat="1" ht="15" customHeight="1">
      <c r="B20" s="230"/>
      <c r="C20" s="231"/>
      <c r="D20" s="231"/>
      <c r="E20" s="233" t="s">
        <v>604</v>
      </c>
      <c r="F20" s="229" t="s">
        <v>605</v>
      </c>
      <c r="G20" s="229"/>
      <c r="H20" s="229"/>
      <c r="I20" s="229"/>
      <c r="J20" s="229"/>
      <c r="K20" s="227"/>
    </row>
    <row r="21" s="1" customFormat="1" ht="15" customHeight="1">
      <c r="B21" s="230"/>
      <c r="C21" s="231"/>
      <c r="D21" s="231"/>
      <c r="E21" s="233" t="s">
        <v>606</v>
      </c>
      <c r="F21" s="229" t="s">
        <v>607</v>
      </c>
      <c r="G21" s="229"/>
      <c r="H21" s="229"/>
      <c r="I21" s="229"/>
      <c r="J21" s="229"/>
      <c r="K21" s="227"/>
    </row>
    <row r="22" s="1" customFormat="1" ht="15" customHeight="1">
      <c r="B22" s="230"/>
      <c r="C22" s="231"/>
      <c r="D22" s="231"/>
      <c r="E22" s="233" t="s">
        <v>608</v>
      </c>
      <c r="F22" s="229" t="s">
        <v>609</v>
      </c>
      <c r="G22" s="229"/>
      <c r="H22" s="229"/>
      <c r="I22" s="229"/>
      <c r="J22" s="229"/>
      <c r="K22" s="227"/>
    </row>
    <row r="23" s="1" customFormat="1" ht="15" customHeight="1">
      <c r="B23" s="230"/>
      <c r="C23" s="231"/>
      <c r="D23" s="231"/>
      <c r="E23" s="233" t="s">
        <v>610</v>
      </c>
      <c r="F23" s="229" t="s">
        <v>611</v>
      </c>
      <c r="G23" s="229"/>
      <c r="H23" s="229"/>
      <c r="I23" s="229"/>
      <c r="J23" s="229"/>
      <c r="K23" s="227"/>
    </row>
    <row r="24" s="1" customFormat="1" ht="12.75" customHeight="1">
      <c r="B24" s="230"/>
      <c r="C24" s="231"/>
      <c r="D24" s="231"/>
      <c r="E24" s="231"/>
      <c r="F24" s="231"/>
      <c r="G24" s="231"/>
      <c r="H24" s="231"/>
      <c r="I24" s="231"/>
      <c r="J24" s="231"/>
      <c r="K24" s="227"/>
    </row>
    <row r="25" s="1" customFormat="1" ht="15" customHeight="1">
      <c r="B25" s="230"/>
      <c r="C25" s="229" t="s">
        <v>612</v>
      </c>
      <c r="D25" s="229"/>
      <c r="E25" s="229"/>
      <c r="F25" s="229"/>
      <c r="G25" s="229"/>
      <c r="H25" s="229"/>
      <c r="I25" s="229"/>
      <c r="J25" s="229"/>
      <c r="K25" s="227"/>
    </row>
    <row r="26" s="1" customFormat="1" ht="15" customHeight="1">
      <c r="B26" s="230"/>
      <c r="C26" s="229" t="s">
        <v>613</v>
      </c>
      <c r="D26" s="229"/>
      <c r="E26" s="229"/>
      <c r="F26" s="229"/>
      <c r="G26" s="229"/>
      <c r="H26" s="229"/>
      <c r="I26" s="229"/>
      <c r="J26" s="229"/>
      <c r="K26" s="227"/>
    </row>
    <row r="27" s="1" customFormat="1" ht="15" customHeight="1">
      <c r="B27" s="230"/>
      <c r="C27" s="229"/>
      <c r="D27" s="229" t="s">
        <v>614</v>
      </c>
      <c r="E27" s="229"/>
      <c r="F27" s="229"/>
      <c r="G27" s="229"/>
      <c r="H27" s="229"/>
      <c r="I27" s="229"/>
      <c r="J27" s="229"/>
      <c r="K27" s="227"/>
    </row>
    <row r="28" s="1" customFormat="1" ht="15" customHeight="1">
      <c r="B28" s="230"/>
      <c r="C28" s="231"/>
      <c r="D28" s="229" t="s">
        <v>615</v>
      </c>
      <c r="E28" s="229"/>
      <c r="F28" s="229"/>
      <c r="G28" s="229"/>
      <c r="H28" s="229"/>
      <c r="I28" s="229"/>
      <c r="J28" s="229"/>
      <c r="K28" s="227"/>
    </row>
    <row r="29" s="1" customFormat="1" ht="12.75" customHeight="1">
      <c r="B29" s="230"/>
      <c r="C29" s="231"/>
      <c r="D29" s="231"/>
      <c r="E29" s="231"/>
      <c r="F29" s="231"/>
      <c r="G29" s="231"/>
      <c r="H29" s="231"/>
      <c r="I29" s="231"/>
      <c r="J29" s="231"/>
      <c r="K29" s="227"/>
    </row>
    <row r="30" s="1" customFormat="1" ht="15" customHeight="1">
      <c r="B30" s="230"/>
      <c r="C30" s="231"/>
      <c r="D30" s="229" t="s">
        <v>616</v>
      </c>
      <c r="E30" s="229"/>
      <c r="F30" s="229"/>
      <c r="G30" s="229"/>
      <c r="H30" s="229"/>
      <c r="I30" s="229"/>
      <c r="J30" s="229"/>
      <c r="K30" s="227"/>
    </row>
    <row r="31" s="1" customFormat="1" ht="15" customHeight="1">
      <c r="B31" s="230"/>
      <c r="C31" s="231"/>
      <c r="D31" s="229" t="s">
        <v>617</v>
      </c>
      <c r="E31" s="229"/>
      <c r="F31" s="229"/>
      <c r="G31" s="229"/>
      <c r="H31" s="229"/>
      <c r="I31" s="229"/>
      <c r="J31" s="229"/>
      <c r="K31" s="227"/>
    </row>
    <row r="32" s="1" customFormat="1" ht="12.75" customHeight="1">
      <c r="B32" s="230"/>
      <c r="C32" s="231"/>
      <c r="D32" s="231"/>
      <c r="E32" s="231"/>
      <c r="F32" s="231"/>
      <c r="G32" s="231"/>
      <c r="H32" s="231"/>
      <c r="I32" s="231"/>
      <c r="J32" s="231"/>
      <c r="K32" s="227"/>
    </row>
    <row r="33" s="1" customFormat="1" ht="15" customHeight="1">
      <c r="B33" s="230"/>
      <c r="C33" s="231"/>
      <c r="D33" s="229" t="s">
        <v>618</v>
      </c>
      <c r="E33" s="229"/>
      <c r="F33" s="229"/>
      <c r="G33" s="229"/>
      <c r="H33" s="229"/>
      <c r="I33" s="229"/>
      <c r="J33" s="229"/>
      <c r="K33" s="227"/>
    </row>
    <row r="34" s="1" customFormat="1" ht="15" customHeight="1">
      <c r="B34" s="230"/>
      <c r="C34" s="231"/>
      <c r="D34" s="229" t="s">
        <v>619</v>
      </c>
      <c r="E34" s="229"/>
      <c r="F34" s="229"/>
      <c r="G34" s="229"/>
      <c r="H34" s="229"/>
      <c r="I34" s="229"/>
      <c r="J34" s="229"/>
      <c r="K34" s="227"/>
    </row>
    <row r="35" s="1" customFormat="1" ht="15" customHeight="1">
      <c r="B35" s="230"/>
      <c r="C35" s="231"/>
      <c r="D35" s="229" t="s">
        <v>620</v>
      </c>
      <c r="E35" s="229"/>
      <c r="F35" s="229"/>
      <c r="G35" s="229"/>
      <c r="H35" s="229"/>
      <c r="I35" s="229"/>
      <c r="J35" s="229"/>
      <c r="K35" s="227"/>
    </row>
    <row r="36" s="1" customFormat="1" ht="15" customHeight="1">
      <c r="B36" s="230"/>
      <c r="C36" s="231"/>
      <c r="D36" s="229"/>
      <c r="E36" s="232" t="s">
        <v>100</v>
      </c>
      <c r="F36" s="229"/>
      <c r="G36" s="229" t="s">
        <v>621</v>
      </c>
      <c r="H36" s="229"/>
      <c r="I36" s="229"/>
      <c r="J36" s="229"/>
      <c r="K36" s="227"/>
    </row>
    <row r="37" s="1" customFormat="1" ht="30.75" customHeight="1">
      <c r="B37" s="230"/>
      <c r="C37" s="231"/>
      <c r="D37" s="229"/>
      <c r="E37" s="232" t="s">
        <v>622</v>
      </c>
      <c r="F37" s="229"/>
      <c r="G37" s="229" t="s">
        <v>623</v>
      </c>
      <c r="H37" s="229"/>
      <c r="I37" s="229"/>
      <c r="J37" s="229"/>
      <c r="K37" s="227"/>
    </row>
    <row r="38" s="1" customFormat="1" ht="15" customHeight="1">
      <c r="B38" s="230"/>
      <c r="C38" s="231"/>
      <c r="D38" s="229"/>
      <c r="E38" s="232" t="s">
        <v>52</v>
      </c>
      <c r="F38" s="229"/>
      <c r="G38" s="229" t="s">
        <v>624</v>
      </c>
      <c r="H38" s="229"/>
      <c r="I38" s="229"/>
      <c r="J38" s="229"/>
      <c r="K38" s="227"/>
    </row>
    <row r="39" s="1" customFormat="1" ht="15" customHeight="1">
      <c r="B39" s="230"/>
      <c r="C39" s="231"/>
      <c r="D39" s="229"/>
      <c r="E39" s="232" t="s">
        <v>53</v>
      </c>
      <c r="F39" s="229"/>
      <c r="G39" s="229" t="s">
        <v>625</v>
      </c>
      <c r="H39" s="229"/>
      <c r="I39" s="229"/>
      <c r="J39" s="229"/>
      <c r="K39" s="227"/>
    </row>
    <row r="40" s="1" customFormat="1" ht="15" customHeight="1">
      <c r="B40" s="230"/>
      <c r="C40" s="231"/>
      <c r="D40" s="229"/>
      <c r="E40" s="232" t="s">
        <v>101</v>
      </c>
      <c r="F40" s="229"/>
      <c r="G40" s="229" t="s">
        <v>626</v>
      </c>
      <c r="H40" s="229"/>
      <c r="I40" s="229"/>
      <c r="J40" s="229"/>
      <c r="K40" s="227"/>
    </row>
    <row r="41" s="1" customFormat="1" ht="15" customHeight="1">
      <c r="B41" s="230"/>
      <c r="C41" s="231"/>
      <c r="D41" s="229"/>
      <c r="E41" s="232" t="s">
        <v>102</v>
      </c>
      <c r="F41" s="229"/>
      <c r="G41" s="229" t="s">
        <v>627</v>
      </c>
      <c r="H41" s="229"/>
      <c r="I41" s="229"/>
      <c r="J41" s="229"/>
      <c r="K41" s="227"/>
    </row>
    <row r="42" s="1" customFormat="1" ht="15" customHeight="1">
      <c r="B42" s="230"/>
      <c r="C42" s="231"/>
      <c r="D42" s="229"/>
      <c r="E42" s="232" t="s">
        <v>628</v>
      </c>
      <c r="F42" s="229"/>
      <c r="G42" s="229" t="s">
        <v>629</v>
      </c>
      <c r="H42" s="229"/>
      <c r="I42" s="229"/>
      <c r="J42" s="229"/>
      <c r="K42" s="227"/>
    </row>
    <row r="43" s="1" customFormat="1" ht="15" customHeight="1">
      <c r="B43" s="230"/>
      <c r="C43" s="231"/>
      <c r="D43" s="229"/>
      <c r="E43" s="232"/>
      <c r="F43" s="229"/>
      <c r="G43" s="229" t="s">
        <v>630</v>
      </c>
      <c r="H43" s="229"/>
      <c r="I43" s="229"/>
      <c r="J43" s="229"/>
      <c r="K43" s="227"/>
    </row>
    <row r="44" s="1" customFormat="1" ht="15" customHeight="1">
      <c r="B44" s="230"/>
      <c r="C44" s="231"/>
      <c r="D44" s="229"/>
      <c r="E44" s="232" t="s">
        <v>631</v>
      </c>
      <c r="F44" s="229"/>
      <c r="G44" s="229" t="s">
        <v>632</v>
      </c>
      <c r="H44" s="229"/>
      <c r="I44" s="229"/>
      <c r="J44" s="229"/>
      <c r="K44" s="227"/>
    </row>
    <row r="45" s="1" customFormat="1" ht="15" customHeight="1">
      <c r="B45" s="230"/>
      <c r="C45" s="231"/>
      <c r="D45" s="229"/>
      <c r="E45" s="232" t="s">
        <v>104</v>
      </c>
      <c r="F45" s="229"/>
      <c r="G45" s="229" t="s">
        <v>633</v>
      </c>
      <c r="H45" s="229"/>
      <c r="I45" s="229"/>
      <c r="J45" s="229"/>
      <c r="K45" s="227"/>
    </row>
    <row r="46" s="1" customFormat="1" ht="12.75" customHeight="1">
      <c r="B46" s="230"/>
      <c r="C46" s="231"/>
      <c r="D46" s="229"/>
      <c r="E46" s="229"/>
      <c r="F46" s="229"/>
      <c r="G46" s="229"/>
      <c r="H46" s="229"/>
      <c r="I46" s="229"/>
      <c r="J46" s="229"/>
      <c r="K46" s="227"/>
    </row>
    <row r="47" s="1" customFormat="1" ht="15" customHeight="1">
      <c r="B47" s="230"/>
      <c r="C47" s="231"/>
      <c r="D47" s="229" t="s">
        <v>634</v>
      </c>
      <c r="E47" s="229"/>
      <c r="F47" s="229"/>
      <c r="G47" s="229"/>
      <c r="H47" s="229"/>
      <c r="I47" s="229"/>
      <c r="J47" s="229"/>
      <c r="K47" s="227"/>
    </row>
    <row r="48" s="1" customFormat="1" ht="15" customHeight="1">
      <c r="B48" s="230"/>
      <c r="C48" s="231"/>
      <c r="D48" s="231"/>
      <c r="E48" s="229" t="s">
        <v>635</v>
      </c>
      <c r="F48" s="229"/>
      <c r="G48" s="229"/>
      <c r="H48" s="229"/>
      <c r="I48" s="229"/>
      <c r="J48" s="229"/>
      <c r="K48" s="227"/>
    </row>
    <row r="49" s="1" customFormat="1" ht="15" customHeight="1">
      <c r="B49" s="230"/>
      <c r="C49" s="231"/>
      <c r="D49" s="231"/>
      <c r="E49" s="229" t="s">
        <v>636</v>
      </c>
      <c r="F49" s="229"/>
      <c r="G49" s="229"/>
      <c r="H49" s="229"/>
      <c r="I49" s="229"/>
      <c r="J49" s="229"/>
      <c r="K49" s="227"/>
    </row>
    <row r="50" s="1" customFormat="1" ht="15" customHeight="1">
      <c r="B50" s="230"/>
      <c r="C50" s="231"/>
      <c r="D50" s="231"/>
      <c r="E50" s="229" t="s">
        <v>637</v>
      </c>
      <c r="F50" s="229"/>
      <c r="G50" s="229"/>
      <c r="H50" s="229"/>
      <c r="I50" s="229"/>
      <c r="J50" s="229"/>
      <c r="K50" s="227"/>
    </row>
    <row r="51" s="1" customFormat="1" ht="15" customHeight="1">
      <c r="B51" s="230"/>
      <c r="C51" s="231"/>
      <c r="D51" s="229" t="s">
        <v>638</v>
      </c>
      <c r="E51" s="229"/>
      <c r="F51" s="229"/>
      <c r="G51" s="229"/>
      <c r="H51" s="229"/>
      <c r="I51" s="229"/>
      <c r="J51" s="229"/>
      <c r="K51" s="227"/>
    </row>
    <row r="52" s="1" customFormat="1" ht="25.5" customHeight="1">
      <c r="B52" s="225"/>
      <c r="C52" s="226" t="s">
        <v>639</v>
      </c>
      <c r="D52" s="226"/>
      <c r="E52" s="226"/>
      <c r="F52" s="226"/>
      <c r="G52" s="226"/>
      <c r="H52" s="226"/>
      <c r="I52" s="226"/>
      <c r="J52" s="226"/>
      <c r="K52" s="227"/>
    </row>
    <row r="53" s="1" customFormat="1" ht="5.25" customHeight="1">
      <c r="B53" s="225"/>
      <c r="C53" s="228"/>
      <c r="D53" s="228"/>
      <c r="E53" s="228"/>
      <c r="F53" s="228"/>
      <c r="G53" s="228"/>
      <c r="H53" s="228"/>
      <c r="I53" s="228"/>
      <c r="J53" s="228"/>
      <c r="K53" s="227"/>
    </row>
    <row r="54" s="1" customFormat="1" ht="15" customHeight="1">
      <c r="B54" s="225"/>
      <c r="C54" s="229" t="s">
        <v>640</v>
      </c>
      <c r="D54" s="229"/>
      <c r="E54" s="229"/>
      <c r="F54" s="229"/>
      <c r="G54" s="229"/>
      <c r="H54" s="229"/>
      <c r="I54" s="229"/>
      <c r="J54" s="229"/>
      <c r="K54" s="227"/>
    </row>
    <row r="55" s="1" customFormat="1" ht="15" customHeight="1">
      <c r="B55" s="225"/>
      <c r="C55" s="229" t="s">
        <v>641</v>
      </c>
      <c r="D55" s="229"/>
      <c r="E55" s="229"/>
      <c r="F55" s="229"/>
      <c r="G55" s="229"/>
      <c r="H55" s="229"/>
      <c r="I55" s="229"/>
      <c r="J55" s="229"/>
      <c r="K55" s="227"/>
    </row>
    <row r="56" s="1" customFormat="1" ht="12.75" customHeight="1">
      <c r="B56" s="225"/>
      <c r="C56" s="229"/>
      <c r="D56" s="229"/>
      <c r="E56" s="229"/>
      <c r="F56" s="229"/>
      <c r="G56" s="229"/>
      <c r="H56" s="229"/>
      <c r="I56" s="229"/>
      <c r="J56" s="229"/>
      <c r="K56" s="227"/>
    </row>
    <row r="57" s="1" customFormat="1" ht="15" customHeight="1">
      <c r="B57" s="225"/>
      <c r="C57" s="229" t="s">
        <v>642</v>
      </c>
      <c r="D57" s="229"/>
      <c r="E57" s="229"/>
      <c r="F57" s="229"/>
      <c r="G57" s="229"/>
      <c r="H57" s="229"/>
      <c r="I57" s="229"/>
      <c r="J57" s="229"/>
      <c r="K57" s="227"/>
    </row>
    <row r="58" s="1" customFormat="1" ht="15" customHeight="1">
      <c r="B58" s="225"/>
      <c r="C58" s="231"/>
      <c r="D58" s="229" t="s">
        <v>643</v>
      </c>
      <c r="E58" s="229"/>
      <c r="F58" s="229"/>
      <c r="G58" s="229"/>
      <c r="H58" s="229"/>
      <c r="I58" s="229"/>
      <c r="J58" s="229"/>
      <c r="K58" s="227"/>
    </row>
    <row r="59" s="1" customFormat="1" ht="15" customHeight="1">
      <c r="B59" s="225"/>
      <c r="C59" s="231"/>
      <c r="D59" s="229" t="s">
        <v>644</v>
      </c>
      <c r="E59" s="229"/>
      <c r="F59" s="229"/>
      <c r="G59" s="229"/>
      <c r="H59" s="229"/>
      <c r="I59" s="229"/>
      <c r="J59" s="229"/>
      <c r="K59" s="227"/>
    </row>
    <row r="60" s="1" customFormat="1" ht="15" customHeight="1">
      <c r="B60" s="225"/>
      <c r="C60" s="231"/>
      <c r="D60" s="229" t="s">
        <v>645</v>
      </c>
      <c r="E60" s="229"/>
      <c r="F60" s="229"/>
      <c r="G60" s="229"/>
      <c r="H60" s="229"/>
      <c r="I60" s="229"/>
      <c r="J60" s="229"/>
      <c r="K60" s="227"/>
    </row>
    <row r="61" s="1" customFormat="1" ht="15" customHeight="1">
      <c r="B61" s="225"/>
      <c r="C61" s="231"/>
      <c r="D61" s="229" t="s">
        <v>646</v>
      </c>
      <c r="E61" s="229"/>
      <c r="F61" s="229"/>
      <c r="G61" s="229"/>
      <c r="H61" s="229"/>
      <c r="I61" s="229"/>
      <c r="J61" s="229"/>
      <c r="K61" s="227"/>
    </row>
    <row r="62" s="1" customFormat="1" ht="15" customHeight="1">
      <c r="B62" s="225"/>
      <c r="C62" s="231"/>
      <c r="D62" s="234" t="s">
        <v>647</v>
      </c>
      <c r="E62" s="234"/>
      <c r="F62" s="234"/>
      <c r="G62" s="234"/>
      <c r="H62" s="234"/>
      <c r="I62" s="234"/>
      <c r="J62" s="234"/>
      <c r="K62" s="227"/>
    </row>
    <row r="63" s="1" customFormat="1" ht="15" customHeight="1">
      <c r="B63" s="225"/>
      <c r="C63" s="231"/>
      <c r="D63" s="229" t="s">
        <v>648</v>
      </c>
      <c r="E63" s="229"/>
      <c r="F63" s="229"/>
      <c r="G63" s="229"/>
      <c r="H63" s="229"/>
      <c r="I63" s="229"/>
      <c r="J63" s="229"/>
      <c r="K63" s="227"/>
    </row>
    <row r="64" s="1" customFormat="1" ht="12.75" customHeight="1">
      <c r="B64" s="225"/>
      <c r="C64" s="231"/>
      <c r="D64" s="231"/>
      <c r="E64" s="235"/>
      <c r="F64" s="231"/>
      <c r="G64" s="231"/>
      <c r="H64" s="231"/>
      <c r="I64" s="231"/>
      <c r="J64" s="231"/>
      <c r="K64" s="227"/>
    </row>
    <row r="65" s="1" customFormat="1" ht="15" customHeight="1">
      <c r="B65" s="225"/>
      <c r="C65" s="231"/>
      <c r="D65" s="229" t="s">
        <v>649</v>
      </c>
      <c r="E65" s="229"/>
      <c r="F65" s="229"/>
      <c r="G65" s="229"/>
      <c r="H65" s="229"/>
      <c r="I65" s="229"/>
      <c r="J65" s="229"/>
      <c r="K65" s="227"/>
    </row>
    <row r="66" s="1" customFormat="1" ht="15" customHeight="1">
      <c r="B66" s="225"/>
      <c r="C66" s="231"/>
      <c r="D66" s="234" t="s">
        <v>650</v>
      </c>
      <c r="E66" s="234"/>
      <c r="F66" s="234"/>
      <c r="G66" s="234"/>
      <c r="H66" s="234"/>
      <c r="I66" s="234"/>
      <c r="J66" s="234"/>
      <c r="K66" s="227"/>
    </row>
    <row r="67" s="1" customFormat="1" ht="15" customHeight="1">
      <c r="B67" s="225"/>
      <c r="C67" s="231"/>
      <c r="D67" s="229" t="s">
        <v>651</v>
      </c>
      <c r="E67" s="229"/>
      <c r="F67" s="229"/>
      <c r="G67" s="229"/>
      <c r="H67" s="229"/>
      <c r="I67" s="229"/>
      <c r="J67" s="229"/>
      <c r="K67" s="227"/>
    </row>
    <row r="68" s="1" customFormat="1" ht="15" customHeight="1">
      <c r="B68" s="225"/>
      <c r="C68" s="231"/>
      <c r="D68" s="229" t="s">
        <v>652</v>
      </c>
      <c r="E68" s="229"/>
      <c r="F68" s="229"/>
      <c r="G68" s="229"/>
      <c r="H68" s="229"/>
      <c r="I68" s="229"/>
      <c r="J68" s="229"/>
      <c r="K68" s="227"/>
    </row>
    <row r="69" s="1" customFormat="1" ht="15" customHeight="1">
      <c r="B69" s="225"/>
      <c r="C69" s="231"/>
      <c r="D69" s="229" t="s">
        <v>653</v>
      </c>
      <c r="E69" s="229"/>
      <c r="F69" s="229"/>
      <c r="G69" s="229"/>
      <c r="H69" s="229"/>
      <c r="I69" s="229"/>
      <c r="J69" s="229"/>
      <c r="K69" s="227"/>
    </row>
    <row r="70" s="1" customFormat="1" ht="15" customHeight="1">
      <c r="B70" s="225"/>
      <c r="C70" s="231"/>
      <c r="D70" s="229" t="s">
        <v>654</v>
      </c>
      <c r="E70" s="229"/>
      <c r="F70" s="229"/>
      <c r="G70" s="229"/>
      <c r="H70" s="229"/>
      <c r="I70" s="229"/>
      <c r="J70" s="229"/>
      <c r="K70" s="227"/>
    </row>
    <row r="71" s="1" customFormat="1" ht="12.75" customHeight="1">
      <c r="B71" s="236"/>
      <c r="C71" s="237"/>
      <c r="D71" s="237"/>
      <c r="E71" s="237"/>
      <c r="F71" s="237"/>
      <c r="G71" s="237"/>
      <c r="H71" s="237"/>
      <c r="I71" s="237"/>
      <c r="J71" s="237"/>
      <c r="K71" s="238"/>
    </row>
    <row r="72" s="1" customFormat="1" ht="18.75" customHeight="1">
      <c r="B72" s="239"/>
      <c r="C72" s="239"/>
      <c r="D72" s="239"/>
      <c r="E72" s="239"/>
      <c r="F72" s="239"/>
      <c r="G72" s="239"/>
      <c r="H72" s="239"/>
      <c r="I72" s="239"/>
      <c r="J72" s="239"/>
      <c r="K72" s="240"/>
    </row>
    <row r="73" s="1" customFormat="1" ht="18.75" customHeight="1">
      <c r="B73" s="240"/>
      <c r="C73" s="240"/>
      <c r="D73" s="240"/>
      <c r="E73" s="240"/>
      <c r="F73" s="240"/>
      <c r="G73" s="240"/>
      <c r="H73" s="240"/>
      <c r="I73" s="240"/>
      <c r="J73" s="240"/>
      <c r="K73" s="240"/>
    </row>
    <row r="74" s="1" customFormat="1" ht="7.5" customHeight="1">
      <c r="B74" s="241"/>
      <c r="C74" s="242"/>
      <c r="D74" s="242"/>
      <c r="E74" s="242"/>
      <c r="F74" s="242"/>
      <c r="G74" s="242"/>
      <c r="H74" s="242"/>
      <c r="I74" s="242"/>
      <c r="J74" s="242"/>
      <c r="K74" s="243"/>
    </row>
    <row r="75" s="1" customFormat="1" ht="45" customHeight="1">
      <c r="B75" s="244"/>
      <c r="C75" s="245" t="s">
        <v>655</v>
      </c>
      <c r="D75" s="245"/>
      <c r="E75" s="245"/>
      <c r="F75" s="245"/>
      <c r="G75" s="245"/>
      <c r="H75" s="245"/>
      <c r="I75" s="245"/>
      <c r="J75" s="245"/>
      <c r="K75" s="246"/>
    </row>
    <row r="76" s="1" customFormat="1" ht="17.25" customHeight="1">
      <c r="B76" s="244"/>
      <c r="C76" s="247" t="s">
        <v>656</v>
      </c>
      <c r="D76" s="247"/>
      <c r="E76" s="247"/>
      <c r="F76" s="247" t="s">
        <v>657</v>
      </c>
      <c r="G76" s="248"/>
      <c r="H76" s="247" t="s">
        <v>53</v>
      </c>
      <c r="I76" s="247" t="s">
        <v>56</v>
      </c>
      <c r="J76" s="247" t="s">
        <v>658</v>
      </c>
      <c r="K76" s="246"/>
    </row>
    <row r="77" s="1" customFormat="1" ht="17.25" customHeight="1">
      <c r="B77" s="244"/>
      <c r="C77" s="249" t="s">
        <v>659</v>
      </c>
      <c r="D77" s="249"/>
      <c r="E77" s="249"/>
      <c r="F77" s="250" t="s">
        <v>660</v>
      </c>
      <c r="G77" s="251"/>
      <c r="H77" s="249"/>
      <c r="I77" s="249"/>
      <c r="J77" s="249" t="s">
        <v>661</v>
      </c>
      <c r="K77" s="246"/>
    </row>
    <row r="78" s="1" customFormat="1" ht="5.25" customHeight="1">
      <c r="B78" s="244"/>
      <c r="C78" s="252"/>
      <c r="D78" s="252"/>
      <c r="E78" s="252"/>
      <c r="F78" s="252"/>
      <c r="G78" s="253"/>
      <c r="H78" s="252"/>
      <c r="I78" s="252"/>
      <c r="J78" s="252"/>
      <c r="K78" s="246"/>
    </row>
    <row r="79" s="1" customFormat="1" ht="15" customHeight="1">
      <c r="B79" s="244"/>
      <c r="C79" s="232" t="s">
        <v>52</v>
      </c>
      <c r="D79" s="254"/>
      <c r="E79" s="254"/>
      <c r="F79" s="255" t="s">
        <v>662</v>
      </c>
      <c r="G79" s="256"/>
      <c r="H79" s="232" t="s">
        <v>663</v>
      </c>
      <c r="I79" s="232" t="s">
        <v>664</v>
      </c>
      <c r="J79" s="232">
        <v>20</v>
      </c>
      <c r="K79" s="246"/>
    </row>
    <row r="80" s="1" customFormat="1" ht="15" customHeight="1">
      <c r="B80" s="244"/>
      <c r="C80" s="232" t="s">
        <v>665</v>
      </c>
      <c r="D80" s="232"/>
      <c r="E80" s="232"/>
      <c r="F80" s="255" t="s">
        <v>662</v>
      </c>
      <c r="G80" s="256"/>
      <c r="H80" s="232" t="s">
        <v>666</v>
      </c>
      <c r="I80" s="232" t="s">
        <v>664</v>
      </c>
      <c r="J80" s="232">
        <v>120</v>
      </c>
      <c r="K80" s="246"/>
    </row>
    <row r="81" s="1" customFormat="1" ht="15" customHeight="1">
      <c r="B81" s="257"/>
      <c r="C81" s="232" t="s">
        <v>667</v>
      </c>
      <c r="D81" s="232"/>
      <c r="E81" s="232"/>
      <c r="F81" s="255" t="s">
        <v>668</v>
      </c>
      <c r="G81" s="256"/>
      <c r="H81" s="232" t="s">
        <v>669</v>
      </c>
      <c r="I81" s="232" t="s">
        <v>664</v>
      </c>
      <c r="J81" s="232">
        <v>50</v>
      </c>
      <c r="K81" s="246"/>
    </row>
    <row r="82" s="1" customFormat="1" ht="15" customHeight="1">
      <c r="B82" s="257"/>
      <c r="C82" s="232" t="s">
        <v>670</v>
      </c>
      <c r="D82" s="232"/>
      <c r="E82" s="232"/>
      <c r="F82" s="255" t="s">
        <v>662</v>
      </c>
      <c r="G82" s="256"/>
      <c r="H82" s="232" t="s">
        <v>671</v>
      </c>
      <c r="I82" s="232" t="s">
        <v>672</v>
      </c>
      <c r="J82" s="232"/>
      <c r="K82" s="246"/>
    </row>
    <row r="83" s="1" customFormat="1" ht="15" customHeight="1">
      <c r="B83" s="257"/>
      <c r="C83" s="258" t="s">
        <v>673</v>
      </c>
      <c r="D83" s="258"/>
      <c r="E83" s="258"/>
      <c r="F83" s="259" t="s">
        <v>668</v>
      </c>
      <c r="G83" s="258"/>
      <c r="H83" s="258" t="s">
        <v>674</v>
      </c>
      <c r="I83" s="258" t="s">
        <v>664</v>
      </c>
      <c r="J83" s="258">
        <v>15</v>
      </c>
      <c r="K83" s="246"/>
    </row>
    <row r="84" s="1" customFormat="1" ht="15" customHeight="1">
      <c r="B84" s="257"/>
      <c r="C84" s="258" t="s">
        <v>675</v>
      </c>
      <c r="D84" s="258"/>
      <c r="E84" s="258"/>
      <c r="F84" s="259" t="s">
        <v>668</v>
      </c>
      <c r="G84" s="258"/>
      <c r="H84" s="258" t="s">
        <v>676</v>
      </c>
      <c r="I84" s="258" t="s">
        <v>664</v>
      </c>
      <c r="J84" s="258">
        <v>15</v>
      </c>
      <c r="K84" s="246"/>
    </row>
    <row r="85" s="1" customFormat="1" ht="15" customHeight="1">
      <c r="B85" s="257"/>
      <c r="C85" s="258" t="s">
        <v>677</v>
      </c>
      <c r="D85" s="258"/>
      <c r="E85" s="258"/>
      <c r="F85" s="259" t="s">
        <v>668</v>
      </c>
      <c r="G85" s="258"/>
      <c r="H85" s="258" t="s">
        <v>678</v>
      </c>
      <c r="I85" s="258" t="s">
        <v>664</v>
      </c>
      <c r="J85" s="258">
        <v>20</v>
      </c>
      <c r="K85" s="246"/>
    </row>
    <row r="86" s="1" customFormat="1" ht="15" customHeight="1">
      <c r="B86" s="257"/>
      <c r="C86" s="258" t="s">
        <v>679</v>
      </c>
      <c r="D86" s="258"/>
      <c r="E86" s="258"/>
      <c r="F86" s="259" t="s">
        <v>668</v>
      </c>
      <c r="G86" s="258"/>
      <c r="H86" s="258" t="s">
        <v>680</v>
      </c>
      <c r="I86" s="258" t="s">
        <v>664</v>
      </c>
      <c r="J86" s="258">
        <v>20</v>
      </c>
      <c r="K86" s="246"/>
    </row>
    <row r="87" s="1" customFormat="1" ht="15" customHeight="1">
      <c r="B87" s="257"/>
      <c r="C87" s="232" t="s">
        <v>681</v>
      </c>
      <c r="D87" s="232"/>
      <c r="E87" s="232"/>
      <c r="F87" s="255" t="s">
        <v>668</v>
      </c>
      <c r="G87" s="256"/>
      <c r="H87" s="232" t="s">
        <v>682</v>
      </c>
      <c r="I87" s="232" t="s">
        <v>664</v>
      </c>
      <c r="J87" s="232">
        <v>50</v>
      </c>
      <c r="K87" s="246"/>
    </row>
    <row r="88" s="1" customFormat="1" ht="15" customHeight="1">
      <c r="B88" s="257"/>
      <c r="C88" s="232" t="s">
        <v>683</v>
      </c>
      <c r="D88" s="232"/>
      <c r="E88" s="232"/>
      <c r="F88" s="255" t="s">
        <v>668</v>
      </c>
      <c r="G88" s="256"/>
      <c r="H88" s="232" t="s">
        <v>684</v>
      </c>
      <c r="I88" s="232" t="s">
        <v>664</v>
      </c>
      <c r="J88" s="232">
        <v>20</v>
      </c>
      <c r="K88" s="246"/>
    </row>
    <row r="89" s="1" customFormat="1" ht="15" customHeight="1">
      <c r="B89" s="257"/>
      <c r="C89" s="232" t="s">
        <v>685</v>
      </c>
      <c r="D89" s="232"/>
      <c r="E89" s="232"/>
      <c r="F89" s="255" t="s">
        <v>668</v>
      </c>
      <c r="G89" s="256"/>
      <c r="H89" s="232" t="s">
        <v>686</v>
      </c>
      <c r="I89" s="232" t="s">
        <v>664</v>
      </c>
      <c r="J89" s="232">
        <v>20</v>
      </c>
      <c r="K89" s="246"/>
    </row>
    <row r="90" s="1" customFormat="1" ht="15" customHeight="1">
      <c r="B90" s="257"/>
      <c r="C90" s="232" t="s">
        <v>687</v>
      </c>
      <c r="D90" s="232"/>
      <c r="E90" s="232"/>
      <c r="F90" s="255" t="s">
        <v>668</v>
      </c>
      <c r="G90" s="256"/>
      <c r="H90" s="232" t="s">
        <v>688</v>
      </c>
      <c r="I90" s="232" t="s">
        <v>664</v>
      </c>
      <c r="J90" s="232">
        <v>50</v>
      </c>
      <c r="K90" s="246"/>
    </row>
    <row r="91" s="1" customFormat="1" ht="15" customHeight="1">
      <c r="B91" s="257"/>
      <c r="C91" s="232" t="s">
        <v>689</v>
      </c>
      <c r="D91" s="232"/>
      <c r="E91" s="232"/>
      <c r="F91" s="255" t="s">
        <v>668</v>
      </c>
      <c r="G91" s="256"/>
      <c r="H91" s="232" t="s">
        <v>689</v>
      </c>
      <c r="I91" s="232" t="s">
        <v>664</v>
      </c>
      <c r="J91" s="232">
        <v>50</v>
      </c>
      <c r="K91" s="246"/>
    </row>
    <row r="92" s="1" customFormat="1" ht="15" customHeight="1">
      <c r="B92" s="257"/>
      <c r="C92" s="232" t="s">
        <v>690</v>
      </c>
      <c r="D92" s="232"/>
      <c r="E92" s="232"/>
      <c r="F92" s="255" t="s">
        <v>668</v>
      </c>
      <c r="G92" s="256"/>
      <c r="H92" s="232" t="s">
        <v>691</v>
      </c>
      <c r="I92" s="232" t="s">
        <v>664</v>
      </c>
      <c r="J92" s="232">
        <v>255</v>
      </c>
      <c r="K92" s="246"/>
    </row>
    <row r="93" s="1" customFormat="1" ht="15" customHeight="1">
      <c r="B93" s="257"/>
      <c r="C93" s="232" t="s">
        <v>692</v>
      </c>
      <c r="D93" s="232"/>
      <c r="E93" s="232"/>
      <c r="F93" s="255" t="s">
        <v>662</v>
      </c>
      <c r="G93" s="256"/>
      <c r="H93" s="232" t="s">
        <v>693</v>
      </c>
      <c r="I93" s="232" t="s">
        <v>694</v>
      </c>
      <c r="J93" s="232"/>
      <c r="K93" s="246"/>
    </row>
    <row r="94" s="1" customFormat="1" ht="15" customHeight="1">
      <c r="B94" s="257"/>
      <c r="C94" s="232" t="s">
        <v>695</v>
      </c>
      <c r="D94" s="232"/>
      <c r="E94" s="232"/>
      <c r="F94" s="255" t="s">
        <v>662</v>
      </c>
      <c r="G94" s="256"/>
      <c r="H94" s="232" t="s">
        <v>696</v>
      </c>
      <c r="I94" s="232" t="s">
        <v>697</v>
      </c>
      <c r="J94" s="232"/>
      <c r="K94" s="246"/>
    </row>
    <row r="95" s="1" customFormat="1" ht="15" customHeight="1">
      <c r="B95" s="257"/>
      <c r="C95" s="232" t="s">
        <v>698</v>
      </c>
      <c r="D95" s="232"/>
      <c r="E95" s="232"/>
      <c r="F95" s="255" t="s">
        <v>662</v>
      </c>
      <c r="G95" s="256"/>
      <c r="H95" s="232" t="s">
        <v>698</v>
      </c>
      <c r="I95" s="232" t="s">
        <v>697</v>
      </c>
      <c r="J95" s="232"/>
      <c r="K95" s="246"/>
    </row>
    <row r="96" s="1" customFormat="1" ht="15" customHeight="1">
      <c r="B96" s="257"/>
      <c r="C96" s="232" t="s">
        <v>37</v>
      </c>
      <c r="D96" s="232"/>
      <c r="E96" s="232"/>
      <c r="F96" s="255" t="s">
        <v>662</v>
      </c>
      <c r="G96" s="256"/>
      <c r="H96" s="232" t="s">
        <v>699</v>
      </c>
      <c r="I96" s="232" t="s">
        <v>697</v>
      </c>
      <c r="J96" s="232"/>
      <c r="K96" s="246"/>
    </row>
    <row r="97" s="1" customFormat="1" ht="15" customHeight="1">
      <c r="B97" s="257"/>
      <c r="C97" s="232" t="s">
        <v>47</v>
      </c>
      <c r="D97" s="232"/>
      <c r="E97" s="232"/>
      <c r="F97" s="255" t="s">
        <v>662</v>
      </c>
      <c r="G97" s="256"/>
      <c r="H97" s="232" t="s">
        <v>700</v>
      </c>
      <c r="I97" s="232" t="s">
        <v>697</v>
      </c>
      <c r="J97" s="232"/>
      <c r="K97" s="246"/>
    </row>
    <row r="98" s="1" customFormat="1" ht="15" customHeight="1">
      <c r="B98" s="260"/>
      <c r="C98" s="261"/>
      <c r="D98" s="261"/>
      <c r="E98" s="261"/>
      <c r="F98" s="261"/>
      <c r="G98" s="261"/>
      <c r="H98" s="261"/>
      <c r="I98" s="261"/>
      <c r="J98" s="261"/>
      <c r="K98" s="262"/>
    </row>
    <row r="99" s="1" customFormat="1" ht="18.75" customHeight="1">
      <c r="B99" s="263"/>
      <c r="C99" s="264"/>
      <c r="D99" s="264"/>
      <c r="E99" s="264"/>
      <c r="F99" s="264"/>
      <c r="G99" s="264"/>
      <c r="H99" s="264"/>
      <c r="I99" s="264"/>
      <c r="J99" s="264"/>
      <c r="K99" s="263"/>
    </row>
    <row r="100" s="1" customFormat="1" ht="18.75" customHeight="1"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</row>
    <row r="101" s="1" customFormat="1" ht="7.5" customHeight="1">
      <c r="B101" s="241"/>
      <c r="C101" s="242"/>
      <c r="D101" s="242"/>
      <c r="E101" s="242"/>
      <c r="F101" s="242"/>
      <c r="G101" s="242"/>
      <c r="H101" s="242"/>
      <c r="I101" s="242"/>
      <c r="J101" s="242"/>
      <c r="K101" s="243"/>
    </row>
    <row r="102" s="1" customFormat="1" ht="45" customHeight="1">
      <c r="B102" s="244"/>
      <c r="C102" s="245" t="s">
        <v>701</v>
      </c>
      <c r="D102" s="245"/>
      <c r="E102" s="245"/>
      <c r="F102" s="245"/>
      <c r="G102" s="245"/>
      <c r="H102" s="245"/>
      <c r="I102" s="245"/>
      <c r="J102" s="245"/>
      <c r="K102" s="246"/>
    </row>
    <row r="103" s="1" customFormat="1" ht="17.25" customHeight="1">
      <c r="B103" s="244"/>
      <c r="C103" s="247" t="s">
        <v>656</v>
      </c>
      <c r="D103" s="247"/>
      <c r="E103" s="247"/>
      <c r="F103" s="247" t="s">
        <v>657</v>
      </c>
      <c r="G103" s="248"/>
      <c r="H103" s="247" t="s">
        <v>53</v>
      </c>
      <c r="I103" s="247" t="s">
        <v>56</v>
      </c>
      <c r="J103" s="247" t="s">
        <v>658</v>
      </c>
      <c r="K103" s="246"/>
    </row>
    <row r="104" s="1" customFormat="1" ht="17.25" customHeight="1">
      <c r="B104" s="244"/>
      <c r="C104" s="249" t="s">
        <v>659</v>
      </c>
      <c r="D104" s="249"/>
      <c r="E104" s="249"/>
      <c r="F104" s="250" t="s">
        <v>660</v>
      </c>
      <c r="G104" s="251"/>
      <c r="H104" s="249"/>
      <c r="I104" s="249"/>
      <c r="J104" s="249" t="s">
        <v>661</v>
      </c>
      <c r="K104" s="246"/>
    </row>
    <row r="105" s="1" customFormat="1" ht="5.25" customHeight="1">
      <c r="B105" s="244"/>
      <c r="C105" s="247"/>
      <c r="D105" s="247"/>
      <c r="E105" s="247"/>
      <c r="F105" s="247"/>
      <c r="G105" s="265"/>
      <c r="H105" s="247"/>
      <c r="I105" s="247"/>
      <c r="J105" s="247"/>
      <c r="K105" s="246"/>
    </row>
    <row r="106" s="1" customFormat="1" ht="15" customHeight="1">
      <c r="B106" s="244"/>
      <c r="C106" s="232" t="s">
        <v>52</v>
      </c>
      <c r="D106" s="254"/>
      <c r="E106" s="254"/>
      <c r="F106" s="255" t="s">
        <v>662</v>
      </c>
      <c r="G106" s="232"/>
      <c r="H106" s="232" t="s">
        <v>702</v>
      </c>
      <c r="I106" s="232" t="s">
        <v>664</v>
      </c>
      <c r="J106" s="232">
        <v>20</v>
      </c>
      <c r="K106" s="246"/>
    </row>
    <row r="107" s="1" customFormat="1" ht="15" customHeight="1">
      <c r="B107" s="244"/>
      <c r="C107" s="232" t="s">
        <v>665</v>
      </c>
      <c r="D107" s="232"/>
      <c r="E107" s="232"/>
      <c r="F107" s="255" t="s">
        <v>662</v>
      </c>
      <c r="G107" s="232"/>
      <c r="H107" s="232" t="s">
        <v>702</v>
      </c>
      <c r="I107" s="232" t="s">
        <v>664</v>
      </c>
      <c r="J107" s="232">
        <v>120</v>
      </c>
      <c r="K107" s="246"/>
    </row>
    <row r="108" s="1" customFormat="1" ht="15" customHeight="1">
      <c r="B108" s="257"/>
      <c r="C108" s="232" t="s">
        <v>667</v>
      </c>
      <c r="D108" s="232"/>
      <c r="E108" s="232"/>
      <c r="F108" s="255" t="s">
        <v>668</v>
      </c>
      <c r="G108" s="232"/>
      <c r="H108" s="232" t="s">
        <v>702</v>
      </c>
      <c r="I108" s="232" t="s">
        <v>664</v>
      </c>
      <c r="J108" s="232">
        <v>50</v>
      </c>
      <c r="K108" s="246"/>
    </row>
    <row r="109" s="1" customFormat="1" ht="15" customHeight="1">
      <c r="B109" s="257"/>
      <c r="C109" s="232" t="s">
        <v>670</v>
      </c>
      <c r="D109" s="232"/>
      <c r="E109" s="232"/>
      <c r="F109" s="255" t="s">
        <v>662</v>
      </c>
      <c r="G109" s="232"/>
      <c r="H109" s="232" t="s">
        <v>702</v>
      </c>
      <c r="I109" s="232" t="s">
        <v>672</v>
      </c>
      <c r="J109" s="232"/>
      <c r="K109" s="246"/>
    </row>
    <row r="110" s="1" customFormat="1" ht="15" customHeight="1">
      <c r="B110" s="257"/>
      <c r="C110" s="232" t="s">
        <v>681</v>
      </c>
      <c r="D110" s="232"/>
      <c r="E110" s="232"/>
      <c r="F110" s="255" t="s">
        <v>668</v>
      </c>
      <c r="G110" s="232"/>
      <c r="H110" s="232" t="s">
        <v>702</v>
      </c>
      <c r="I110" s="232" t="s">
        <v>664</v>
      </c>
      <c r="J110" s="232">
        <v>50</v>
      </c>
      <c r="K110" s="246"/>
    </row>
    <row r="111" s="1" customFormat="1" ht="15" customHeight="1">
      <c r="B111" s="257"/>
      <c r="C111" s="232" t="s">
        <v>689</v>
      </c>
      <c r="D111" s="232"/>
      <c r="E111" s="232"/>
      <c r="F111" s="255" t="s">
        <v>668</v>
      </c>
      <c r="G111" s="232"/>
      <c r="H111" s="232" t="s">
        <v>702</v>
      </c>
      <c r="I111" s="232" t="s">
        <v>664</v>
      </c>
      <c r="J111" s="232">
        <v>50</v>
      </c>
      <c r="K111" s="246"/>
    </row>
    <row r="112" s="1" customFormat="1" ht="15" customHeight="1">
      <c r="B112" s="257"/>
      <c r="C112" s="232" t="s">
        <v>687</v>
      </c>
      <c r="D112" s="232"/>
      <c r="E112" s="232"/>
      <c r="F112" s="255" t="s">
        <v>668</v>
      </c>
      <c r="G112" s="232"/>
      <c r="H112" s="232" t="s">
        <v>702</v>
      </c>
      <c r="I112" s="232" t="s">
        <v>664</v>
      </c>
      <c r="J112" s="232">
        <v>50</v>
      </c>
      <c r="K112" s="246"/>
    </row>
    <row r="113" s="1" customFormat="1" ht="15" customHeight="1">
      <c r="B113" s="257"/>
      <c r="C113" s="232" t="s">
        <v>52</v>
      </c>
      <c r="D113" s="232"/>
      <c r="E113" s="232"/>
      <c r="F113" s="255" t="s">
        <v>662</v>
      </c>
      <c r="G113" s="232"/>
      <c r="H113" s="232" t="s">
        <v>703</v>
      </c>
      <c r="I113" s="232" t="s">
        <v>664</v>
      </c>
      <c r="J113" s="232">
        <v>20</v>
      </c>
      <c r="K113" s="246"/>
    </row>
    <row r="114" s="1" customFormat="1" ht="15" customHeight="1">
      <c r="B114" s="257"/>
      <c r="C114" s="232" t="s">
        <v>704</v>
      </c>
      <c r="D114" s="232"/>
      <c r="E114" s="232"/>
      <c r="F114" s="255" t="s">
        <v>662</v>
      </c>
      <c r="G114" s="232"/>
      <c r="H114" s="232" t="s">
        <v>705</v>
      </c>
      <c r="I114" s="232" t="s">
        <v>664</v>
      </c>
      <c r="J114" s="232">
        <v>120</v>
      </c>
      <c r="K114" s="246"/>
    </row>
    <row r="115" s="1" customFormat="1" ht="15" customHeight="1">
      <c r="B115" s="257"/>
      <c r="C115" s="232" t="s">
        <v>37</v>
      </c>
      <c r="D115" s="232"/>
      <c r="E115" s="232"/>
      <c r="F115" s="255" t="s">
        <v>662</v>
      </c>
      <c r="G115" s="232"/>
      <c r="H115" s="232" t="s">
        <v>706</v>
      </c>
      <c r="I115" s="232" t="s">
        <v>697</v>
      </c>
      <c r="J115" s="232"/>
      <c r="K115" s="246"/>
    </row>
    <row r="116" s="1" customFormat="1" ht="15" customHeight="1">
      <c r="B116" s="257"/>
      <c r="C116" s="232" t="s">
        <v>47</v>
      </c>
      <c r="D116" s="232"/>
      <c r="E116" s="232"/>
      <c r="F116" s="255" t="s">
        <v>662</v>
      </c>
      <c r="G116" s="232"/>
      <c r="H116" s="232" t="s">
        <v>707</v>
      </c>
      <c r="I116" s="232" t="s">
        <v>697</v>
      </c>
      <c r="J116" s="232"/>
      <c r="K116" s="246"/>
    </row>
    <row r="117" s="1" customFormat="1" ht="15" customHeight="1">
      <c r="B117" s="257"/>
      <c r="C117" s="232" t="s">
        <v>56</v>
      </c>
      <c r="D117" s="232"/>
      <c r="E117" s="232"/>
      <c r="F117" s="255" t="s">
        <v>662</v>
      </c>
      <c r="G117" s="232"/>
      <c r="H117" s="232" t="s">
        <v>708</v>
      </c>
      <c r="I117" s="232" t="s">
        <v>709</v>
      </c>
      <c r="J117" s="232"/>
      <c r="K117" s="246"/>
    </row>
    <row r="118" s="1" customFormat="1" ht="15" customHeight="1">
      <c r="B118" s="260"/>
      <c r="C118" s="266"/>
      <c r="D118" s="266"/>
      <c r="E118" s="266"/>
      <c r="F118" s="266"/>
      <c r="G118" s="266"/>
      <c r="H118" s="266"/>
      <c r="I118" s="266"/>
      <c r="J118" s="266"/>
      <c r="K118" s="262"/>
    </row>
    <row r="119" s="1" customFormat="1" ht="18.75" customHeight="1">
      <c r="B119" s="267"/>
      <c r="C119" s="268"/>
      <c r="D119" s="268"/>
      <c r="E119" s="268"/>
      <c r="F119" s="269"/>
      <c r="G119" s="268"/>
      <c r="H119" s="268"/>
      <c r="I119" s="268"/>
      <c r="J119" s="268"/>
      <c r="K119" s="267"/>
    </row>
    <row r="120" s="1" customFormat="1" ht="18.75" customHeight="1"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</row>
    <row r="121" s="1" customFormat="1" ht="7.5" customHeight="1">
      <c r="B121" s="270"/>
      <c r="C121" s="271"/>
      <c r="D121" s="271"/>
      <c r="E121" s="271"/>
      <c r="F121" s="271"/>
      <c r="G121" s="271"/>
      <c r="H121" s="271"/>
      <c r="I121" s="271"/>
      <c r="J121" s="271"/>
      <c r="K121" s="272"/>
    </row>
    <row r="122" s="1" customFormat="1" ht="45" customHeight="1">
      <c r="B122" s="273"/>
      <c r="C122" s="223" t="s">
        <v>710</v>
      </c>
      <c r="D122" s="223"/>
      <c r="E122" s="223"/>
      <c r="F122" s="223"/>
      <c r="G122" s="223"/>
      <c r="H122" s="223"/>
      <c r="I122" s="223"/>
      <c r="J122" s="223"/>
      <c r="K122" s="274"/>
    </row>
    <row r="123" s="1" customFormat="1" ht="17.25" customHeight="1">
      <c r="B123" s="275"/>
      <c r="C123" s="247" t="s">
        <v>656</v>
      </c>
      <c r="D123" s="247"/>
      <c r="E123" s="247"/>
      <c r="F123" s="247" t="s">
        <v>657</v>
      </c>
      <c r="G123" s="248"/>
      <c r="H123" s="247" t="s">
        <v>53</v>
      </c>
      <c r="I123" s="247" t="s">
        <v>56</v>
      </c>
      <c r="J123" s="247" t="s">
        <v>658</v>
      </c>
      <c r="K123" s="276"/>
    </row>
    <row r="124" s="1" customFormat="1" ht="17.25" customHeight="1">
      <c r="B124" s="275"/>
      <c r="C124" s="249" t="s">
        <v>659</v>
      </c>
      <c r="D124" s="249"/>
      <c r="E124" s="249"/>
      <c r="F124" s="250" t="s">
        <v>660</v>
      </c>
      <c r="G124" s="251"/>
      <c r="H124" s="249"/>
      <c r="I124" s="249"/>
      <c r="J124" s="249" t="s">
        <v>661</v>
      </c>
      <c r="K124" s="276"/>
    </row>
    <row r="125" s="1" customFormat="1" ht="5.25" customHeight="1">
      <c r="B125" s="277"/>
      <c r="C125" s="252"/>
      <c r="D125" s="252"/>
      <c r="E125" s="252"/>
      <c r="F125" s="252"/>
      <c r="G125" s="278"/>
      <c r="H125" s="252"/>
      <c r="I125" s="252"/>
      <c r="J125" s="252"/>
      <c r="K125" s="279"/>
    </row>
    <row r="126" s="1" customFormat="1" ht="15" customHeight="1">
      <c r="B126" s="277"/>
      <c r="C126" s="232" t="s">
        <v>665</v>
      </c>
      <c r="D126" s="254"/>
      <c r="E126" s="254"/>
      <c r="F126" s="255" t="s">
        <v>662</v>
      </c>
      <c r="G126" s="232"/>
      <c r="H126" s="232" t="s">
        <v>702</v>
      </c>
      <c r="I126" s="232" t="s">
        <v>664</v>
      </c>
      <c r="J126" s="232">
        <v>120</v>
      </c>
      <c r="K126" s="280"/>
    </row>
    <row r="127" s="1" customFormat="1" ht="15" customHeight="1">
      <c r="B127" s="277"/>
      <c r="C127" s="232" t="s">
        <v>711</v>
      </c>
      <c r="D127" s="232"/>
      <c r="E127" s="232"/>
      <c r="F127" s="255" t="s">
        <v>662</v>
      </c>
      <c r="G127" s="232"/>
      <c r="H127" s="232" t="s">
        <v>712</v>
      </c>
      <c r="I127" s="232" t="s">
        <v>664</v>
      </c>
      <c r="J127" s="232" t="s">
        <v>713</v>
      </c>
      <c r="K127" s="280"/>
    </row>
    <row r="128" s="1" customFormat="1" ht="15" customHeight="1">
      <c r="B128" s="277"/>
      <c r="C128" s="232" t="s">
        <v>610</v>
      </c>
      <c r="D128" s="232"/>
      <c r="E128" s="232"/>
      <c r="F128" s="255" t="s">
        <v>662</v>
      </c>
      <c r="G128" s="232"/>
      <c r="H128" s="232" t="s">
        <v>714</v>
      </c>
      <c r="I128" s="232" t="s">
        <v>664</v>
      </c>
      <c r="J128" s="232" t="s">
        <v>713</v>
      </c>
      <c r="K128" s="280"/>
    </row>
    <row r="129" s="1" customFormat="1" ht="15" customHeight="1">
      <c r="B129" s="277"/>
      <c r="C129" s="232" t="s">
        <v>673</v>
      </c>
      <c r="D129" s="232"/>
      <c r="E129" s="232"/>
      <c r="F129" s="255" t="s">
        <v>668</v>
      </c>
      <c r="G129" s="232"/>
      <c r="H129" s="232" t="s">
        <v>674</v>
      </c>
      <c r="I129" s="232" t="s">
        <v>664</v>
      </c>
      <c r="J129" s="232">
        <v>15</v>
      </c>
      <c r="K129" s="280"/>
    </row>
    <row r="130" s="1" customFormat="1" ht="15" customHeight="1">
      <c r="B130" s="277"/>
      <c r="C130" s="258" t="s">
        <v>675</v>
      </c>
      <c r="D130" s="258"/>
      <c r="E130" s="258"/>
      <c r="F130" s="259" t="s">
        <v>668</v>
      </c>
      <c r="G130" s="258"/>
      <c r="H130" s="258" t="s">
        <v>676</v>
      </c>
      <c r="I130" s="258" t="s">
        <v>664</v>
      </c>
      <c r="J130" s="258">
        <v>15</v>
      </c>
      <c r="K130" s="280"/>
    </row>
    <row r="131" s="1" customFormat="1" ht="15" customHeight="1">
      <c r="B131" s="277"/>
      <c r="C131" s="258" t="s">
        <v>677</v>
      </c>
      <c r="D131" s="258"/>
      <c r="E131" s="258"/>
      <c r="F131" s="259" t="s">
        <v>668</v>
      </c>
      <c r="G131" s="258"/>
      <c r="H131" s="258" t="s">
        <v>678</v>
      </c>
      <c r="I131" s="258" t="s">
        <v>664</v>
      </c>
      <c r="J131" s="258">
        <v>20</v>
      </c>
      <c r="K131" s="280"/>
    </row>
    <row r="132" s="1" customFormat="1" ht="15" customHeight="1">
      <c r="B132" s="277"/>
      <c r="C132" s="258" t="s">
        <v>679</v>
      </c>
      <c r="D132" s="258"/>
      <c r="E132" s="258"/>
      <c r="F132" s="259" t="s">
        <v>668</v>
      </c>
      <c r="G132" s="258"/>
      <c r="H132" s="258" t="s">
        <v>680</v>
      </c>
      <c r="I132" s="258" t="s">
        <v>664</v>
      </c>
      <c r="J132" s="258">
        <v>20</v>
      </c>
      <c r="K132" s="280"/>
    </row>
    <row r="133" s="1" customFormat="1" ht="15" customHeight="1">
      <c r="B133" s="277"/>
      <c r="C133" s="232" t="s">
        <v>667</v>
      </c>
      <c r="D133" s="232"/>
      <c r="E133" s="232"/>
      <c r="F133" s="255" t="s">
        <v>668</v>
      </c>
      <c r="G133" s="232"/>
      <c r="H133" s="232" t="s">
        <v>702</v>
      </c>
      <c r="I133" s="232" t="s">
        <v>664</v>
      </c>
      <c r="J133" s="232">
        <v>50</v>
      </c>
      <c r="K133" s="280"/>
    </row>
    <row r="134" s="1" customFormat="1" ht="15" customHeight="1">
      <c r="B134" s="277"/>
      <c r="C134" s="232" t="s">
        <v>681</v>
      </c>
      <c r="D134" s="232"/>
      <c r="E134" s="232"/>
      <c r="F134" s="255" t="s">
        <v>668</v>
      </c>
      <c r="G134" s="232"/>
      <c r="H134" s="232" t="s">
        <v>702</v>
      </c>
      <c r="I134" s="232" t="s">
        <v>664</v>
      </c>
      <c r="J134" s="232">
        <v>50</v>
      </c>
      <c r="K134" s="280"/>
    </row>
    <row r="135" s="1" customFormat="1" ht="15" customHeight="1">
      <c r="B135" s="277"/>
      <c r="C135" s="232" t="s">
        <v>687</v>
      </c>
      <c r="D135" s="232"/>
      <c r="E135" s="232"/>
      <c r="F135" s="255" t="s">
        <v>668</v>
      </c>
      <c r="G135" s="232"/>
      <c r="H135" s="232" t="s">
        <v>702</v>
      </c>
      <c r="I135" s="232" t="s">
        <v>664</v>
      </c>
      <c r="J135" s="232">
        <v>50</v>
      </c>
      <c r="K135" s="280"/>
    </row>
    <row r="136" s="1" customFormat="1" ht="15" customHeight="1">
      <c r="B136" s="277"/>
      <c r="C136" s="232" t="s">
        <v>689</v>
      </c>
      <c r="D136" s="232"/>
      <c r="E136" s="232"/>
      <c r="F136" s="255" t="s">
        <v>668</v>
      </c>
      <c r="G136" s="232"/>
      <c r="H136" s="232" t="s">
        <v>702</v>
      </c>
      <c r="I136" s="232" t="s">
        <v>664</v>
      </c>
      <c r="J136" s="232">
        <v>50</v>
      </c>
      <c r="K136" s="280"/>
    </row>
    <row r="137" s="1" customFormat="1" ht="15" customHeight="1">
      <c r="B137" s="277"/>
      <c r="C137" s="232" t="s">
        <v>690</v>
      </c>
      <c r="D137" s="232"/>
      <c r="E137" s="232"/>
      <c r="F137" s="255" t="s">
        <v>668</v>
      </c>
      <c r="G137" s="232"/>
      <c r="H137" s="232" t="s">
        <v>715</v>
      </c>
      <c r="I137" s="232" t="s">
        <v>664</v>
      </c>
      <c r="J137" s="232">
        <v>255</v>
      </c>
      <c r="K137" s="280"/>
    </row>
    <row r="138" s="1" customFormat="1" ht="15" customHeight="1">
      <c r="B138" s="277"/>
      <c r="C138" s="232" t="s">
        <v>692</v>
      </c>
      <c r="D138" s="232"/>
      <c r="E138" s="232"/>
      <c r="F138" s="255" t="s">
        <v>662</v>
      </c>
      <c r="G138" s="232"/>
      <c r="H138" s="232" t="s">
        <v>716</v>
      </c>
      <c r="I138" s="232" t="s">
        <v>694</v>
      </c>
      <c r="J138" s="232"/>
      <c r="K138" s="280"/>
    </row>
    <row r="139" s="1" customFormat="1" ht="15" customHeight="1">
      <c r="B139" s="277"/>
      <c r="C139" s="232" t="s">
        <v>695</v>
      </c>
      <c r="D139" s="232"/>
      <c r="E139" s="232"/>
      <c r="F139" s="255" t="s">
        <v>662</v>
      </c>
      <c r="G139" s="232"/>
      <c r="H139" s="232" t="s">
        <v>717</v>
      </c>
      <c r="I139" s="232" t="s">
        <v>697</v>
      </c>
      <c r="J139" s="232"/>
      <c r="K139" s="280"/>
    </row>
    <row r="140" s="1" customFormat="1" ht="15" customHeight="1">
      <c r="B140" s="277"/>
      <c r="C140" s="232" t="s">
        <v>698</v>
      </c>
      <c r="D140" s="232"/>
      <c r="E140" s="232"/>
      <c r="F140" s="255" t="s">
        <v>662</v>
      </c>
      <c r="G140" s="232"/>
      <c r="H140" s="232" t="s">
        <v>698</v>
      </c>
      <c r="I140" s="232" t="s">
        <v>697</v>
      </c>
      <c r="J140" s="232"/>
      <c r="K140" s="280"/>
    </row>
    <row r="141" s="1" customFormat="1" ht="15" customHeight="1">
      <c r="B141" s="277"/>
      <c r="C141" s="232" t="s">
        <v>37</v>
      </c>
      <c r="D141" s="232"/>
      <c r="E141" s="232"/>
      <c r="F141" s="255" t="s">
        <v>662</v>
      </c>
      <c r="G141" s="232"/>
      <c r="H141" s="232" t="s">
        <v>718</v>
      </c>
      <c r="I141" s="232" t="s">
        <v>697</v>
      </c>
      <c r="J141" s="232"/>
      <c r="K141" s="280"/>
    </row>
    <row r="142" s="1" customFormat="1" ht="15" customHeight="1">
      <c r="B142" s="277"/>
      <c r="C142" s="232" t="s">
        <v>719</v>
      </c>
      <c r="D142" s="232"/>
      <c r="E142" s="232"/>
      <c r="F142" s="255" t="s">
        <v>662</v>
      </c>
      <c r="G142" s="232"/>
      <c r="H142" s="232" t="s">
        <v>720</v>
      </c>
      <c r="I142" s="232" t="s">
        <v>697</v>
      </c>
      <c r="J142" s="232"/>
      <c r="K142" s="280"/>
    </row>
    <row r="143" s="1" customFormat="1" ht="15" customHeight="1">
      <c r="B143" s="281"/>
      <c r="C143" s="282"/>
      <c r="D143" s="282"/>
      <c r="E143" s="282"/>
      <c r="F143" s="282"/>
      <c r="G143" s="282"/>
      <c r="H143" s="282"/>
      <c r="I143" s="282"/>
      <c r="J143" s="282"/>
      <c r="K143" s="283"/>
    </row>
    <row r="144" s="1" customFormat="1" ht="18.75" customHeight="1">
      <c r="B144" s="268"/>
      <c r="C144" s="268"/>
      <c r="D144" s="268"/>
      <c r="E144" s="268"/>
      <c r="F144" s="269"/>
      <c r="G144" s="268"/>
      <c r="H144" s="268"/>
      <c r="I144" s="268"/>
      <c r="J144" s="268"/>
      <c r="K144" s="268"/>
    </row>
    <row r="145" s="1" customFormat="1" ht="18.75" customHeight="1"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</row>
    <row r="146" s="1" customFormat="1" ht="7.5" customHeight="1">
      <c r="B146" s="241"/>
      <c r="C146" s="242"/>
      <c r="D146" s="242"/>
      <c r="E146" s="242"/>
      <c r="F146" s="242"/>
      <c r="G146" s="242"/>
      <c r="H146" s="242"/>
      <c r="I146" s="242"/>
      <c r="J146" s="242"/>
      <c r="K146" s="243"/>
    </row>
    <row r="147" s="1" customFormat="1" ht="45" customHeight="1">
      <c r="B147" s="244"/>
      <c r="C147" s="245" t="s">
        <v>721</v>
      </c>
      <c r="D147" s="245"/>
      <c r="E147" s="245"/>
      <c r="F147" s="245"/>
      <c r="G147" s="245"/>
      <c r="H147" s="245"/>
      <c r="I147" s="245"/>
      <c r="J147" s="245"/>
      <c r="K147" s="246"/>
    </row>
    <row r="148" s="1" customFormat="1" ht="17.25" customHeight="1">
      <c r="B148" s="244"/>
      <c r="C148" s="247" t="s">
        <v>656</v>
      </c>
      <c r="D148" s="247"/>
      <c r="E148" s="247"/>
      <c r="F148" s="247" t="s">
        <v>657</v>
      </c>
      <c r="G148" s="248"/>
      <c r="H148" s="247" t="s">
        <v>53</v>
      </c>
      <c r="I148" s="247" t="s">
        <v>56</v>
      </c>
      <c r="J148" s="247" t="s">
        <v>658</v>
      </c>
      <c r="K148" s="246"/>
    </row>
    <row r="149" s="1" customFormat="1" ht="17.25" customHeight="1">
      <c r="B149" s="244"/>
      <c r="C149" s="249" t="s">
        <v>659</v>
      </c>
      <c r="D149" s="249"/>
      <c r="E149" s="249"/>
      <c r="F149" s="250" t="s">
        <v>660</v>
      </c>
      <c r="G149" s="251"/>
      <c r="H149" s="249"/>
      <c r="I149" s="249"/>
      <c r="J149" s="249" t="s">
        <v>661</v>
      </c>
      <c r="K149" s="246"/>
    </row>
    <row r="150" s="1" customFormat="1" ht="5.25" customHeight="1">
      <c r="B150" s="257"/>
      <c r="C150" s="252"/>
      <c r="D150" s="252"/>
      <c r="E150" s="252"/>
      <c r="F150" s="252"/>
      <c r="G150" s="253"/>
      <c r="H150" s="252"/>
      <c r="I150" s="252"/>
      <c r="J150" s="252"/>
      <c r="K150" s="280"/>
    </row>
    <row r="151" s="1" customFormat="1" ht="15" customHeight="1">
      <c r="B151" s="257"/>
      <c r="C151" s="284" t="s">
        <v>665</v>
      </c>
      <c r="D151" s="232"/>
      <c r="E151" s="232"/>
      <c r="F151" s="285" t="s">
        <v>662</v>
      </c>
      <c r="G151" s="232"/>
      <c r="H151" s="284" t="s">
        <v>702</v>
      </c>
      <c r="I151" s="284" t="s">
        <v>664</v>
      </c>
      <c r="J151" s="284">
        <v>120</v>
      </c>
      <c r="K151" s="280"/>
    </row>
    <row r="152" s="1" customFormat="1" ht="15" customHeight="1">
      <c r="B152" s="257"/>
      <c r="C152" s="284" t="s">
        <v>711</v>
      </c>
      <c r="D152" s="232"/>
      <c r="E152" s="232"/>
      <c r="F152" s="285" t="s">
        <v>662</v>
      </c>
      <c r="G152" s="232"/>
      <c r="H152" s="284" t="s">
        <v>722</v>
      </c>
      <c r="I152" s="284" t="s">
        <v>664</v>
      </c>
      <c r="J152" s="284" t="s">
        <v>713</v>
      </c>
      <c r="K152" s="280"/>
    </row>
    <row r="153" s="1" customFormat="1" ht="15" customHeight="1">
      <c r="B153" s="257"/>
      <c r="C153" s="284" t="s">
        <v>610</v>
      </c>
      <c r="D153" s="232"/>
      <c r="E153" s="232"/>
      <c r="F153" s="285" t="s">
        <v>662</v>
      </c>
      <c r="G153" s="232"/>
      <c r="H153" s="284" t="s">
        <v>723</v>
      </c>
      <c r="I153" s="284" t="s">
        <v>664</v>
      </c>
      <c r="J153" s="284" t="s">
        <v>713</v>
      </c>
      <c r="K153" s="280"/>
    </row>
    <row r="154" s="1" customFormat="1" ht="15" customHeight="1">
      <c r="B154" s="257"/>
      <c r="C154" s="284" t="s">
        <v>667</v>
      </c>
      <c r="D154" s="232"/>
      <c r="E154" s="232"/>
      <c r="F154" s="285" t="s">
        <v>668</v>
      </c>
      <c r="G154" s="232"/>
      <c r="H154" s="284" t="s">
        <v>702</v>
      </c>
      <c r="I154" s="284" t="s">
        <v>664</v>
      </c>
      <c r="J154" s="284">
        <v>50</v>
      </c>
      <c r="K154" s="280"/>
    </row>
    <row r="155" s="1" customFormat="1" ht="15" customHeight="1">
      <c r="B155" s="257"/>
      <c r="C155" s="284" t="s">
        <v>670</v>
      </c>
      <c r="D155" s="232"/>
      <c r="E155" s="232"/>
      <c r="F155" s="285" t="s">
        <v>662</v>
      </c>
      <c r="G155" s="232"/>
      <c r="H155" s="284" t="s">
        <v>702</v>
      </c>
      <c r="I155" s="284" t="s">
        <v>672</v>
      </c>
      <c r="J155" s="284"/>
      <c r="K155" s="280"/>
    </row>
    <row r="156" s="1" customFormat="1" ht="15" customHeight="1">
      <c r="B156" s="257"/>
      <c r="C156" s="284" t="s">
        <v>681</v>
      </c>
      <c r="D156" s="232"/>
      <c r="E156" s="232"/>
      <c r="F156" s="285" t="s">
        <v>668</v>
      </c>
      <c r="G156" s="232"/>
      <c r="H156" s="284" t="s">
        <v>702</v>
      </c>
      <c r="I156" s="284" t="s">
        <v>664</v>
      </c>
      <c r="J156" s="284">
        <v>50</v>
      </c>
      <c r="K156" s="280"/>
    </row>
    <row r="157" s="1" customFormat="1" ht="15" customHeight="1">
      <c r="B157" s="257"/>
      <c r="C157" s="284" t="s">
        <v>689</v>
      </c>
      <c r="D157" s="232"/>
      <c r="E157" s="232"/>
      <c r="F157" s="285" t="s">
        <v>668</v>
      </c>
      <c r="G157" s="232"/>
      <c r="H157" s="284" t="s">
        <v>702</v>
      </c>
      <c r="I157" s="284" t="s">
        <v>664</v>
      </c>
      <c r="J157" s="284">
        <v>50</v>
      </c>
      <c r="K157" s="280"/>
    </row>
    <row r="158" s="1" customFormat="1" ht="15" customHeight="1">
      <c r="B158" s="257"/>
      <c r="C158" s="284" t="s">
        <v>687</v>
      </c>
      <c r="D158" s="232"/>
      <c r="E158" s="232"/>
      <c r="F158" s="285" t="s">
        <v>668</v>
      </c>
      <c r="G158" s="232"/>
      <c r="H158" s="284" t="s">
        <v>702</v>
      </c>
      <c r="I158" s="284" t="s">
        <v>664</v>
      </c>
      <c r="J158" s="284">
        <v>50</v>
      </c>
      <c r="K158" s="280"/>
    </row>
    <row r="159" s="1" customFormat="1" ht="15" customHeight="1">
      <c r="B159" s="257"/>
      <c r="C159" s="284" t="s">
        <v>81</v>
      </c>
      <c r="D159" s="232"/>
      <c r="E159" s="232"/>
      <c r="F159" s="285" t="s">
        <v>662</v>
      </c>
      <c r="G159" s="232"/>
      <c r="H159" s="284" t="s">
        <v>724</v>
      </c>
      <c r="I159" s="284" t="s">
        <v>664</v>
      </c>
      <c r="J159" s="284" t="s">
        <v>725</v>
      </c>
      <c r="K159" s="280"/>
    </row>
    <row r="160" s="1" customFormat="1" ht="15" customHeight="1">
      <c r="B160" s="257"/>
      <c r="C160" s="284" t="s">
        <v>726</v>
      </c>
      <c r="D160" s="232"/>
      <c r="E160" s="232"/>
      <c r="F160" s="285" t="s">
        <v>662</v>
      </c>
      <c r="G160" s="232"/>
      <c r="H160" s="284" t="s">
        <v>727</v>
      </c>
      <c r="I160" s="284" t="s">
        <v>697</v>
      </c>
      <c r="J160" s="284"/>
      <c r="K160" s="280"/>
    </row>
    <row r="161" s="1" customFormat="1" ht="15" customHeight="1">
      <c r="B161" s="286"/>
      <c r="C161" s="266"/>
      <c r="D161" s="266"/>
      <c r="E161" s="266"/>
      <c r="F161" s="266"/>
      <c r="G161" s="266"/>
      <c r="H161" s="266"/>
      <c r="I161" s="266"/>
      <c r="J161" s="266"/>
      <c r="K161" s="287"/>
    </row>
    <row r="162" s="1" customFormat="1" ht="18.75" customHeight="1">
      <c r="B162" s="268"/>
      <c r="C162" s="278"/>
      <c r="D162" s="278"/>
      <c r="E162" s="278"/>
      <c r="F162" s="288"/>
      <c r="G162" s="278"/>
      <c r="H162" s="278"/>
      <c r="I162" s="278"/>
      <c r="J162" s="278"/>
      <c r="K162" s="268"/>
    </row>
    <row r="163" s="1" customFormat="1" ht="18.75" customHeight="1"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</row>
    <row r="164" s="1" customFormat="1" ht="7.5" customHeight="1">
      <c r="B164" s="219"/>
      <c r="C164" s="220"/>
      <c r="D164" s="220"/>
      <c r="E164" s="220"/>
      <c r="F164" s="220"/>
      <c r="G164" s="220"/>
      <c r="H164" s="220"/>
      <c r="I164" s="220"/>
      <c r="J164" s="220"/>
      <c r="K164" s="221"/>
    </row>
    <row r="165" s="1" customFormat="1" ht="45" customHeight="1">
      <c r="B165" s="222"/>
      <c r="C165" s="223" t="s">
        <v>728</v>
      </c>
      <c r="D165" s="223"/>
      <c r="E165" s="223"/>
      <c r="F165" s="223"/>
      <c r="G165" s="223"/>
      <c r="H165" s="223"/>
      <c r="I165" s="223"/>
      <c r="J165" s="223"/>
      <c r="K165" s="224"/>
    </row>
    <row r="166" s="1" customFormat="1" ht="17.25" customHeight="1">
      <c r="B166" s="222"/>
      <c r="C166" s="247" t="s">
        <v>656</v>
      </c>
      <c r="D166" s="247"/>
      <c r="E166" s="247"/>
      <c r="F166" s="247" t="s">
        <v>657</v>
      </c>
      <c r="G166" s="289"/>
      <c r="H166" s="290" t="s">
        <v>53</v>
      </c>
      <c r="I166" s="290" t="s">
        <v>56</v>
      </c>
      <c r="J166" s="247" t="s">
        <v>658</v>
      </c>
      <c r="K166" s="224"/>
    </row>
    <row r="167" s="1" customFormat="1" ht="17.25" customHeight="1">
      <c r="B167" s="225"/>
      <c r="C167" s="249" t="s">
        <v>659</v>
      </c>
      <c r="D167" s="249"/>
      <c r="E167" s="249"/>
      <c r="F167" s="250" t="s">
        <v>660</v>
      </c>
      <c r="G167" s="291"/>
      <c r="H167" s="292"/>
      <c r="I167" s="292"/>
      <c r="J167" s="249" t="s">
        <v>661</v>
      </c>
      <c r="K167" s="227"/>
    </row>
    <row r="168" s="1" customFormat="1" ht="5.25" customHeight="1">
      <c r="B168" s="257"/>
      <c r="C168" s="252"/>
      <c r="D168" s="252"/>
      <c r="E168" s="252"/>
      <c r="F168" s="252"/>
      <c r="G168" s="253"/>
      <c r="H168" s="252"/>
      <c r="I168" s="252"/>
      <c r="J168" s="252"/>
      <c r="K168" s="280"/>
    </row>
    <row r="169" s="1" customFormat="1" ht="15" customHeight="1">
      <c r="B169" s="257"/>
      <c r="C169" s="232" t="s">
        <v>665</v>
      </c>
      <c r="D169" s="232"/>
      <c r="E169" s="232"/>
      <c r="F169" s="255" t="s">
        <v>662</v>
      </c>
      <c r="G169" s="232"/>
      <c r="H169" s="232" t="s">
        <v>702</v>
      </c>
      <c r="I169" s="232" t="s">
        <v>664</v>
      </c>
      <c r="J169" s="232">
        <v>120</v>
      </c>
      <c r="K169" s="280"/>
    </row>
    <row r="170" s="1" customFormat="1" ht="15" customHeight="1">
      <c r="B170" s="257"/>
      <c r="C170" s="232" t="s">
        <v>711</v>
      </c>
      <c r="D170" s="232"/>
      <c r="E170" s="232"/>
      <c r="F170" s="255" t="s">
        <v>662</v>
      </c>
      <c r="G170" s="232"/>
      <c r="H170" s="232" t="s">
        <v>712</v>
      </c>
      <c r="I170" s="232" t="s">
        <v>664</v>
      </c>
      <c r="J170" s="232" t="s">
        <v>713</v>
      </c>
      <c r="K170" s="280"/>
    </row>
    <row r="171" s="1" customFormat="1" ht="15" customHeight="1">
      <c r="B171" s="257"/>
      <c r="C171" s="232" t="s">
        <v>610</v>
      </c>
      <c r="D171" s="232"/>
      <c r="E171" s="232"/>
      <c r="F171" s="255" t="s">
        <v>662</v>
      </c>
      <c r="G171" s="232"/>
      <c r="H171" s="232" t="s">
        <v>729</v>
      </c>
      <c r="I171" s="232" t="s">
        <v>664</v>
      </c>
      <c r="J171" s="232" t="s">
        <v>713</v>
      </c>
      <c r="K171" s="280"/>
    </row>
    <row r="172" s="1" customFormat="1" ht="15" customHeight="1">
      <c r="B172" s="257"/>
      <c r="C172" s="232" t="s">
        <v>667</v>
      </c>
      <c r="D172" s="232"/>
      <c r="E172" s="232"/>
      <c r="F172" s="255" t="s">
        <v>668</v>
      </c>
      <c r="G172" s="232"/>
      <c r="H172" s="232" t="s">
        <v>729</v>
      </c>
      <c r="I172" s="232" t="s">
        <v>664</v>
      </c>
      <c r="J172" s="232">
        <v>50</v>
      </c>
      <c r="K172" s="280"/>
    </row>
    <row r="173" s="1" customFormat="1" ht="15" customHeight="1">
      <c r="B173" s="257"/>
      <c r="C173" s="232" t="s">
        <v>670</v>
      </c>
      <c r="D173" s="232"/>
      <c r="E173" s="232"/>
      <c r="F173" s="255" t="s">
        <v>662</v>
      </c>
      <c r="G173" s="232"/>
      <c r="H173" s="232" t="s">
        <v>729</v>
      </c>
      <c r="I173" s="232" t="s">
        <v>672</v>
      </c>
      <c r="J173" s="232"/>
      <c r="K173" s="280"/>
    </row>
    <row r="174" s="1" customFormat="1" ht="15" customHeight="1">
      <c r="B174" s="257"/>
      <c r="C174" s="232" t="s">
        <v>681</v>
      </c>
      <c r="D174" s="232"/>
      <c r="E174" s="232"/>
      <c r="F174" s="255" t="s">
        <v>668</v>
      </c>
      <c r="G174" s="232"/>
      <c r="H174" s="232" t="s">
        <v>729</v>
      </c>
      <c r="I174" s="232" t="s">
        <v>664</v>
      </c>
      <c r="J174" s="232">
        <v>50</v>
      </c>
      <c r="K174" s="280"/>
    </row>
    <row r="175" s="1" customFormat="1" ht="15" customHeight="1">
      <c r="B175" s="257"/>
      <c r="C175" s="232" t="s">
        <v>689</v>
      </c>
      <c r="D175" s="232"/>
      <c r="E175" s="232"/>
      <c r="F175" s="255" t="s">
        <v>668</v>
      </c>
      <c r="G175" s="232"/>
      <c r="H175" s="232" t="s">
        <v>729</v>
      </c>
      <c r="I175" s="232" t="s">
        <v>664</v>
      </c>
      <c r="J175" s="232">
        <v>50</v>
      </c>
      <c r="K175" s="280"/>
    </row>
    <row r="176" s="1" customFormat="1" ht="15" customHeight="1">
      <c r="B176" s="257"/>
      <c r="C176" s="232" t="s">
        <v>687</v>
      </c>
      <c r="D176" s="232"/>
      <c r="E176" s="232"/>
      <c r="F176" s="255" t="s">
        <v>668</v>
      </c>
      <c r="G176" s="232"/>
      <c r="H176" s="232" t="s">
        <v>729</v>
      </c>
      <c r="I176" s="232" t="s">
        <v>664</v>
      </c>
      <c r="J176" s="232">
        <v>50</v>
      </c>
      <c r="K176" s="280"/>
    </row>
    <row r="177" s="1" customFormat="1" ht="15" customHeight="1">
      <c r="B177" s="257"/>
      <c r="C177" s="232" t="s">
        <v>100</v>
      </c>
      <c r="D177" s="232"/>
      <c r="E177" s="232"/>
      <c r="F177" s="255" t="s">
        <v>662</v>
      </c>
      <c r="G177" s="232"/>
      <c r="H177" s="232" t="s">
        <v>730</v>
      </c>
      <c r="I177" s="232" t="s">
        <v>731</v>
      </c>
      <c r="J177" s="232"/>
      <c r="K177" s="280"/>
    </row>
    <row r="178" s="1" customFormat="1" ht="15" customHeight="1">
      <c r="B178" s="257"/>
      <c r="C178" s="232" t="s">
        <v>56</v>
      </c>
      <c r="D178" s="232"/>
      <c r="E178" s="232"/>
      <c r="F178" s="255" t="s">
        <v>662</v>
      </c>
      <c r="G178" s="232"/>
      <c r="H178" s="232" t="s">
        <v>732</v>
      </c>
      <c r="I178" s="232" t="s">
        <v>733</v>
      </c>
      <c r="J178" s="232">
        <v>1</v>
      </c>
      <c r="K178" s="280"/>
    </row>
    <row r="179" s="1" customFormat="1" ht="15" customHeight="1">
      <c r="B179" s="257"/>
      <c r="C179" s="232" t="s">
        <v>52</v>
      </c>
      <c r="D179" s="232"/>
      <c r="E179" s="232"/>
      <c r="F179" s="255" t="s">
        <v>662</v>
      </c>
      <c r="G179" s="232"/>
      <c r="H179" s="232" t="s">
        <v>734</v>
      </c>
      <c r="I179" s="232" t="s">
        <v>664</v>
      </c>
      <c r="J179" s="232">
        <v>20</v>
      </c>
      <c r="K179" s="280"/>
    </row>
    <row r="180" s="1" customFormat="1" ht="15" customHeight="1">
      <c r="B180" s="257"/>
      <c r="C180" s="232" t="s">
        <v>53</v>
      </c>
      <c r="D180" s="232"/>
      <c r="E180" s="232"/>
      <c r="F180" s="255" t="s">
        <v>662</v>
      </c>
      <c r="G180" s="232"/>
      <c r="H180" s="232" t="s">
        <v>735</v>
      </c>
      <c r="I180" s="232" t="s">
        <v>664</v>
      </c>
      <c r="J180" s="232">
        <v>255</v>
      </c>
      <c r="K180" s="280"/>
    </row>
    <row r="181" s="1" customFormat="1" ht="15" customHeight="1">
      <c r="B181" s="257"/>
      <c r="C181" s="232" t="s">
        <v>101</v>
      </c>
      <c r="D181" s="232"/>
      <c r="E181" s="232"/>
      <c r="F181" s="255" t="s">
        <v>662</v>
      </c>
      <c r="G181" s="232"/>
      <c r="H181" s="232" t="s">
        <v>626</v>
      </c>
      <c r="I181" s="232" t="s">
        <v>664</v>
      </c>
      <c r="J181" s="232">
        <v>10</v>
      </c>
      <c r="K181" s="280"/>
    </row>
    <row r="182" s="1" customFormat="1" ht="15" customHeight="1">
      <c r="B182" s="257"/>
      <c r="C182" s="232" t="s">
        <v>102</v>
      </c>
      <c r="D182" s="232"/>
      <c r="E182" s="232"/>
      <c r="F182" s="255" t="s">
        <v>662</v>
      </c>
      <c r="G182" s="232"/>
      <c r="H182" s="232" t="s">
        <v>736</v>
      </c>
      <c r="I182" s="232" t="s">
        <v>697</v>
      </c>
      <c r="J182" s="232"/>
      <c r="K182" s="280"/>
    </row>
    <row r="183" s="1" customFormat="1" ht="15" customHeight="1">
      <c r="B183" s="257"/>
      <c r="C183" s="232" t="s">
        <v>737</v>
      </c>
      <c r="D183" s="232"/>
      <c r="E183" s="232"/>
      <c r="F183" s="255" t="s">
        <v>662</v>
      </c>
      <c r="G183" s="232"/>
      <c r="H183" s="232" t="s">
        <v>738</v>
      </c>
      <c r="I183" s="232" t="s">
        <v>697</v>
      </c>
      <c r="J183" s="232"/>
      <c r="K183" s="280"/>
    </row>
    <row r="184" s="1" customFormat="1" ht="15" customHeight="1">
      <c r="B184" s="257"/>
      <c r="C184" s="232" t="s">
        <v>726</v>
      </c>
      <c r="D184" s="232"/>
      <c r="E184" s="232"/>
      <c r="F184" s="255" t="s">
        <v>662</v>
      </c>
      <c r="G184" s="232"/>
      <c r="H184" s="232" t="s">
        <v>739</v>
      </c>
      <c r="I184" s="232" t="s">
        <v>697</v>
      </c>
      <c r="J184" s="232"/>
      <c r="K184" s="280"/>
    </row>
    <row r="185" s="1" customFormat="1" ht="15" customHeight="1">
      <c r="B185" s="257"/>
      <c r="C185" s="232" t="s">
        <v>104</v>
      </c>
      <c r="D185" s="232"/>
      <c r="E185" s="232"/>
      <c r="F185" s="255" t="s">
        <v>668</v>
      </c>
      <c r="G185" s="232"/>
      <c r="H185" s="232" t="s">
        <v>740</v>
      </c>
      <c r="I185" s="232" t="s">
        <v>664</v>
      </c>
      <c r="J185" s="232">
        <v>50</v>
      </c>
      <c r="K185" s="280"/>
    </row>
    <row r="186" s="1" customFormat="1" ht="15" customHeight="1">
      <c r="B186" s="257"/>
      <c r="C186" s="232" t="s">
        <v>741</v>
      </c>
      <c r="D186" s="232"/>
      <c r="E186" s="232"/>
      <c r="F186" s="255" t="s">
        <v>668</v>
      </c>
      <c r="G186" s="232"/>
      <c r="H186" s="232" t="s">
        <v>742</v>
      </c>
      <c r="I186" s="232" t="s">
        <v>743</v>
      </c>
      <c r="J186" s="232"/>
      <c r="K186" s="280"/>
    </row>
    <row r="187" s="1" customFormat="1" ht="15" customHeight="1">
      <c r="B187" s="257"/>
      <c r="C187" s="232" t="s">
        <v>744</v>
      </c>
      <c r="D187" s="232"/>
      <c r="E187" s="232"/>
      <c r="F187" s="255" t="s">
        <v>668</v>
      </c>
      <c r="G187" s="232"/>
      <c r="H187" s="232" t="s">
        <v>745</v>
      </c>
      <c r="I187" s="232" t="s">
        <v>743</v>
      </c>
      <c r="J187" s="232"/>
      <c r="K187" s="280"/>
    </row>
    <row r="188" s="1" customFormat="1" ht="15" customHeight="1">
      <c r="B188" s="257"/>
      <c r="C188" s="232" t="s">
        <v>746</v>
      </c>
      <c r="D188" s="232"/>
      <c r="E188" s="232"/>
      <c r="F188" s="255" t="s">
        <v>668</v>
      </c>
      <c r="G188" s="232"/>
      <c r="H188" s="232" t="s">
        <v>747</v>
      </c>
      <c r="I188" s="232" t="s">
        <v>743</v>
      </c>
      <c r="J188" s="232"/>
      <c r="K188" s="280"/>
    </row>
    <row r="189" s="1" customFormat="1" ht="15" customHeight="1">
      <c r="B189" s="257"/>
      <c r="C189" s="293" t="s">
        <v>748</v>
      </c>
      <c r="D189" s="232"/>
      <c r="E189" s="232"/>
      <c r="F189" s="255" t="s">
        <v>668</v>
      </c>
      <c r="G189" s="232"/>
      <c r="H189" s="232" t="s">
        <v>749</v>
      </c>
      <c r="I189" s="232" t="s">
        <v>750</v>
      </c>
      <c r="J189" s="294" t="s">
        <v>751</v>
      </c>
      <c r="K189" s="280"/>
    </row>
    <row r="190" s="17" customFormat="1" ht="15" customHeight="1">
      <c r="B190" s="295"/>
      <c r="C190" s="296" t="s">
        <v>752</v>
      </c>
      <c r="D190" s="297"/>
      <c r="E190" s="297"/>
      <c r="F190" s="298" t="s">
        <v>668</v>
      </c>
      <c r="G190" s="297"/>
      <c r="H190" s="297" t="s">
        <v>753</v>
      </c>
      <c r="I190" s="297" t="s">
        <v>750</v>
      </c>
      <c r="J190" s="299" t="s">
        <v>751</v>
      </c>
      <c r="K190" s="300"/>
    </row>
    <row r="191" s="1" customFormat="1" ht="15" customHeight="1">
      <c r="B191" s="257"/>
      <c r="C191" s="293" t="s">
        <v>41</v>
      </c>
      <c r="D191" s="232"/>
      <c r="E191" s="232"/>
      <c r="F191" s="255" t="s">
        <v>662</v>
      </c>
      <c r="G191" s="232"/>
      <c r="H191" s="229" t="s">
        <v>754</v>
      </c>
      <c r="I191" s="232" t="s">
        <v>755</v>
      </c>
      <c r="J191" s="232"/>
      <c r="K191" s="280"/>
    </row>
    <row r="192" s="1" customFormat="1" ht="15" customHeight="1">
      <c r="B192" s="257"/>
      <c r="C192" s="293" t="s">
        <v>756</v>
      </c>
      <c r="D192" s="232"/>
      <c r="E192" s="232"/>
      <c r="F192" s="255" t="s">
        <v>662</v>
      </c>
      <c r="G192" s="232"/>
      <c r="H192" s="232" t="s">
        <v>757</v>
      </c>
      <c r="I192" s="232" t="s">
        <v>697</v>
      </c>
      <c r="J192" s="232"/>
      <c r="K192" s="280"/>
    </row>
    <row r="193" s="1" customFormat="1" ht="15" customHeight="1">
      <c r="B193" s="257"/>
      <c r="C193" s="293" t="s">
        <v>758</v>
      </c>
      <c r="D193" s="232"/>
      <c r="E193" s="232"/>
      <c r="F193" s="255" t="s">
        <v>662</v>
      </c>
      <c r="G193" s="232"/>
      <c r="H193" s="232" t="s">
        <v>759</v>
      </c>
      <c r="I193" s="232" t="s">
        <v>697</v>
      </c>
      <c r="J193" s="232"/>
      <c r="K193" s="280"/>
    </row>
    <row r="194" s="1" customFormat="1" ht="15" customHeight="1">
      <c r="B194" s="257"/>
      <c r="C194" s="293" t="s">
        <v>760</v>
      </c>
      <c r="D194" s="232"/>
      <c r="E194" s="232"/>
      <c r="F194" s="255" t="s">
        <v>668</v>
      </c>
      <c r="G194" s="232"/>
      <c r="H194" s="232" t="s">
        <v>761</v>
      </c>
      <c r="I194" s="232" t="s">
        <v>697</v>
      </c>
      <c r="J194" s="232"/>
      <c r="K194" s="280"/>
    </row>
    <row r="195" s="1" customFormat="1" ht="15" customHeight="1">
      <c r="B195" s="286"/>
      <c r="C195" s="301"/>
      <c r="D195" s="266"/>
      <c r="E195" s="266"/>
      <c r="F195" s="266"/>
      <c r="G195" s="266"/>
      <c r="H195" s="266"/>
      <c r="I195" s="266"/>
      <c r="J195" s="266"/>
      <c r="K195" s="287"/>
    </row>
    <row r="196" s="1" customFormat="1" ht="18.75" customHeight="1">
      <c r="B196" s="268"/>
      <c r="C196" s="278"/>
      <c r="D196" s="278"/>
      <c r="E196" s="278"/>
      <c r="F196" s="288"/>
      <c r="G196" s="278"/>
      <c r="H196" s="278"/>
      <c r="I196" s="278"/>
      <c r="J196" s="278"/>
      <c r="K196" s="268"/>
    </row>
    <row r="197" s="1" customFormat="1" ht="18.75" customHeight="1">
      <c r="B197" s="268"/>
      <c r="C197" s="278"/>
      <c r="D197" s="278"/>
      <c r="E197" s="278"/>
      <c r="F197" s="288"/>
      <c r="G197" s="278"/>
      <c r="H197" s="278"/>
      <c r="I197" s="278"/>
      <c r="J197" s="278"/>
      <c r="K197" s="268"/>
    </row>
    <row r="198" s="1" customFormat="1" ht="18.75" customHeight="1"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</row>
    <row r="199" s="1" customFormat="1" ht="13.5">
      <c r="B199" s="219"/>
      <c r="C199" s="220"/>
      <c r="D199" s="220"/>
      <c r="E199" s="220"/>
      <c r="F199" s="220"/>
      <c r="G199" s="220"/>
      <c r="H199" s="220"/>
      <c r="I199" s="220"/>
      <c r="J199" s="220"/>
      <c r="K199" s="221"/>
    </row>
    <row r="200" s="1" customFormat="1" ht="21">
      <c r="B200" s="222"/>
      <c r="C200" s="223" t="s">
        <v>762</v>
      </c>
      <c r="D200" s="223"/>
      <c r="E200" s="223"/>
      <c r="F200" s="223"/>
      <c r="G200" s="223"/>
      <c r="H200" s="223"/>
      <c r="I200" s="223"/>
      <c r="J200" s="223"/>
      <c r="K200" s="224"/>
    </row>
    <row r="201" s="1" customFormat="1" ht="25.5" customHeight="1">
      <c r="B201" s="222"/>
      <c r="C201" s="302" t="s">
        <v>763</v>
      </c>
      <c r="D201" s="302"/>
      <c r="E201" s="302"/>
      <c r="F201" s="302" t="s">
        <v>764</v>
      </c>
      <c r="G201" s="303"/>
      <c r="H201" s="302" t="s">
        <v>765</v>
      </c>
      <c r="I201" s="302"/>
      <c r="J201" s="302"/>
      <c r="K201" s="224"/>
    </row>
    <row r="202" s="1" customFormat="1" ht="5.25" customHeight="1">
      <c r="B202" s="257"/>
      <c r="C202" s="252"/>
      <c r="D202" s="252"/>
      <c r="E202" s="252"/>
      <c r="F202" s="252"/>
      <c r="G202" s="278"/>
      <c r="H202" s="252"/>
      <c r="I202" s="252"/>
      <c r="J202" s="252"/>
      <c r="K202" s="280"/>
    </row>
    <row r="203" s="1" customFormat="1" ht="15" customHeight="1">
      <c r="B203" s="257"/>
      <c r="C203" s="232" t="s">
        <v>755</v>
      </c>
      <c r="D203" s="232"/>
      <c r="E203" s="232"/>
      <c r="F203" s="255" t="s">
        <v>42</v>
      </c>
      <c r="G203" s="232"/>
      <c r="H203" s="232" t="s">
        <v>766</v>
      </c>
      <c r="I203" s="232"/>
      <c r="J203" s="232"/>
      <c r="K203" s="280"/>
    </row>
    <row r="204" s="1" customFormat="1" ht="15" customHeight="1">
      <c r="B204" s="257"/>
      <c r="C204" s="232"/>
      <c r="D204" s="232"/>
      <c r="E204" s="232"/>
      <c r="F204" s="255" t="s">
        <v>43</v>
      </c>
      <c r="G204" s="232"/>
      <c r="H204" s="232" t="s">
        <v>767</v>
      </c>
      <c r="I204" s="232"/>
      <c r="J204" s="232"/>
      <c r="K204" s="280"/>
    </row>
    <row r="205" s="1" customFormat="1" ht="15" customHeight="1">
      <c r="B205" s="257"/>
      <c r="C205" s="232"/>
      <c r="D205" s="232"/>
      <c r="E205" s="232"/>
      <c r="F205" s="255" t="s">
        <v>46</v>
      </c>
      <c r="G205" s="232"/>
      <c r="H205" s="232" t="s">
        <v>768</v>
      </c>
      <c r="I205" s="232"/>
      <c r="J205" s="232"/>
      <c r="K205" s="280"/>
    </row>
    <row r="206" s="1" customFormat="1" ht="15" customHeight="1">
      <c r="B206" s="257"/>
      <c r="C206" s="232"/>
      <c r="D206" s="232"/>
      <c r="E206" s="232"/>
      <c r="F206" s="255" t="s">
        <v>44</v>
      </c>
      <c r="G206" s="232"/>
      <c r="H206" s="232" t="s">
        <v>769</v>
      </c>
      <c r="I206" s="232"/>
      <c r="J206" s="232"/>
      <c r="K206" s="280"/>
    </row>
    <row r="207" s="1" customFormat="1" ht="15" customHeight="1">
      <c r="B207" s="257"/>
      <c r="C207" s="232"/>
      <c r="D207" s="232"/>
      <c r="E207" s="232"/>
      <c r="F207" s="255" t="s">
        <v>45</v>
      </c>
      <c r="G207" s="232"/>
      <c r="H207" s="232" t="s">
        <v>770</v>
      </c>
      <c r="I207" s="232"/>
      <c r="J207" s="232"/>
      <c r="K207" s="280"/>
    </row>
    <row r="208" s="1" customFormat="1" ht="15" customHeight="1">
      <c r="B208" s="257"/>
      <c r="C208" s="232"/>
      <c r="D208" s="232"/>
      <c r="E208" s="232"/>
      <c r="F208" s="255"/>
      <c r="G208" s="232"/>
      <c r="H208" s="232"/>
      <c r="I208" s="232"/>
      <c r="J208" s="232"/>
      <c r="K208" s="280"/>
    </row>
    <row r="209" s="1" customFormat="1" ht="15" customHeight="1">
      <c r="B209" s="257"/>
      <c r="C209" s="232" t="s">
        <v>709</v>
      </c>
      <c r="D209" s="232"/>
      <c r="E209" s="232"/>
      <c r="F209" s="255" t="s">
        <v>75</v>
      </c>
      <c r="G209" s="232"/>
      <c r="H209" s="232" t="s">
        <v>771</v>
      </c>
      <c r="I209" s="232"/>
      <c r="J209" s="232"/>
      <c r="K209" s="280"/>
    </row>
    <row r="210" s="1" customFormat="1" ht="15" customHeight="1">
      <c r="B210" s="257"/>
      <c r="C210" s="232"/>
      <c r="D210" s="232"/>
      <c r="E210" s="232"/>
      <c r="F210" s="255" t="s">
        <v>604</v>
      </c>
      <c r="G210" s="232"/>
      <c r="H210" s="232" t="s">
        <v>605</v>
      </c>
      <c r="I210" s="232"/>
      <c r="J210" s="232"/>
      <c r="K210" s="280"/>
    </row>
    <row r="211" s="1" customFormat="1" ht="15" customHeight="1">
      <c r="B211" s="257"/>
      <c r="C211" s="232"/>
      <c r="D211" s="232"/>
      <c r="E211" s="232"/>
      <c r="F211" s="255" t="s">
        <v>602</v>
      </c>
      <c r="G211" s="232"/>
      <c r="H211" s="232" t="s">
        <v>772</v>
      </c>
      <c r="I211" s="232"/>
      <c r="J211" s="232"/>
      <c r="K211" s="280"/>
    </row>
    <row r="212" s="1" customFormat="1" ht="15" customHeight="1">
      <c r="B212" s="304"/>
      <c r="C212" s="232"/>
      <c r="D212" s="232"/>
      <c r="E212" s="232"/>
      <c r="F212" s="255" t="s">
        <v>606</v>
      </c>
      <c r="G212" s="293"/>
      <c r="H212" s="284" t="s">
        <v>607</v>
      </c>
      <c r="I212" s="284"/>
      <c r="J212" s="284"/>
      <c r="K212" s="305"/>
    </row>
    <row r="213" s="1" customFormat="1" ht="15" customHeight="1">
      <c r="B213" s="304"/>
      <c r="C213" s="232"/>
      <c r="D213" s="232"/>
      <c r="E213" s="232"/>
      <c r="F213" s="255" t="s">
        <v>608</v>
      </c>
      <c r="G213" s="293"/>
      <c r="H213" s="284" t="s">
        <v>580</v>
      </c>
      <c r="I213" s="284"/>
      <c r="J213" s="284"/>
      <c r="K213" s="305"/>
    </row>
    <row r="214" s="1" customFormat="1" ht="15" customHeight="1">
      <c r="B214" s="304"/>
      <c r="C214" s="232"/>
      <c r="D214" s="232"/>
      <c r="E214" s="232"/>
      <c r="F214" s="255"/>
      <c r="G214" s="293"/>
      <c r="H214" s="284"/>
      <c r="I214" s="284"/>
      <c r="J214" s="284"/>
      <c r="K214" s="305"/>
    </row>
    <row r="215" s="1" customFormat="1" ht="15" customHeight="1">
      <c r="B215" s="304"/>
      <c r="C215" s="232" t="s">
        <v>733</v>
      </c>
      <c r="D215" s="232"/>
      <c r="E215" s="232"/>
      <c r="F215" s="255">
        <v>1</v>
      </c>
      <c r="G215" s="293"/>
      <c r="H215" s="284" t="s">
        <v>773</v>
      </c>
      <c r="I215" s="284"/>
      <c r="J215" s="284"/>
      <c r="K215" s="305"/>
    </row>
    <row r="216" s="1" customFormat="1" ht="15" customHeight="1">
      <c r="B216" s="304"/>
      <c r="C216" s="232"/>
      <c r="D216" s="232"/>
      <c r="E216" s="232"/>
      <c r="F216" s="255">
        <v>2</v>
      </c>
      <c r="G216" s="293"/>
      <c r="H216" s="284" t="s">
        <v>774</v>
      </c>
      <c r="I216" s="284"/>
      <c r="J216" s="284"/>
      <c r="K216" s="305"/>
    </row>
    <row r="217" s="1" customFormat="1" ht="15" customHeight="1">
      <c r="B217" s="304"/>
      <c r="C217" s="232"/>
      <c r="D217" s="232"/>
      <c r="E217" s="232"/>
      <c r="F217" s="255">
        <v>3</v>
      </c>
      <c r="G217" s="293"/>
      <c r="H217" s="284" t="s">
        <v>775</v>
      </c>
      <c r="I217" s="284"/>
      <c r="J217" s="284"/>
      <c r="K217" s="305"/>
    </row>
    <row r="218" s="1" customFormat="1" ht="15" customHeight="1">
      <c r="B218" s="304"/>
      <c r="C218" s="232"/>
      <c r="D218" s="232"/>
      <c r="E218" s="232"/>
      <c r="F218" s="255">
        <v>4</v>
      </c>
      <c r="G218" s="293"/>
      <c r="H218" s="284" t="s">
        <v>776</v>
      </c>
      <c r="I218" s="284"/>
      <c r="J218" s="284"/>
      <c r="K218" s="305"/>
    </row>
    <row r="219" s="1" customFormat="1" ht="12.75" customHeight="1">
      <c r="B219" s="306"/>
      <c r="C219" s="307"/>
      <c r="D219" s="307"/>
      <c r="E219" s="307"/>
      <c r="F219" s="307"/>
      <c r="G219" s="307"/>
      <c r="H219" s="307"/>
      <c r="I219" s="307"/>
      <c r="J219" s="307"/>
      <c r="K219" s="30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Klus</dc:creator>
  <cp:lastModifiedBy>Pavel Klus</cp:lastModifiedBy>
  <dcterms:created xsi:type="dcterms:W3CDTF">2025-06-30T14:35:01Z</dcterms:created>
  <dcterms:modified xsi:type="dcterms:W3CDTF">2025-06-30T14:35:02Z</dcterms:modified>
</cp:coreProperties>
</file>