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hsjavor-my.sharepoint.com/personal/horak_vhsjavor_eu/Documents/Plocha/KH25/MUK/1_Panorama Kyjov/K odeslání po aktualizacei/"/>
    </mc:Choice>
  </mc:AlternateContent>
  <xr:revisionPtr revIDLastSave="3" documentId="8_{6D6D0C41-1D1E-4107-8E65-76A98F6C0142}" xr6:coauthVersionLast="47" xr6:coauthVersionMax="47" xr10:uidLastSave="{59350B25-F7FE-47A5-9C55-3FB5E678DCE9}"/>
  <bookViews>
    <workbookView xWindow="-120" yWindow="-120" windowWidth="29040" windowHeight="15840" activeTab="5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01 Pol" sheetId="12" r:id="rId4"/>
    <sheet name="01 0102 Pol" sheetId="13" r:id="rId5"/>
    <sheet name="01 0103 Pol" sheetId="14" r:id="rId6"/>
  </sheets>
  <externalReferences>
    <externalReference r:id="rId7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0101 Pol'!$1:$7</definedName>
    <definedName name="_xlnm.Print_Titles" localSheetId="4">'01 0102 Pol'!$1:$7</definedName>
    <definedName name="_xlnm.Print_Titles" localSheetId="5">'01 0103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0101 Pol'!$A$1:$Y$130</definedName>
    <definedName name="_xlnm.Print_Area" localSheetId="4">'01 0102 Pol'!$A$1:$Y$80</definedName>
    <definedName name="_xlnm.Print_Area" localSheetId="5">'01 0103 Pol'!$A$1:$Y$23</definedName>
    <definedName name="_xlnm.Print_Area" localSheetId="1">Stavba!$A$1:$J$81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80" i="1" l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G44" i="1"/>
  <c r="I44" i="1" s="1"/>
  <c r="F44" i="1"/>
  <c r="G43" i="1"/>
  <c r="F43" i="1"/>
  <c r="G42" i="1"/>
  <c r="F42" i="1"/>
  <c r="G41" i="1"/>
  <c r="F41" i="1"/>
  <c r="G39" i="1"/>
  <c r="I39" i="1" s="1"/>
  <c r="I45" i="1" s="1"/>
  <c r="F39" i="1"/>
  <c r="G22" i="14"/>
  <c r="G9" i="14"/>
  <c r="M9" i="14" s="1"/>
  <c r="I9" i="14"/>
  <c r="I8" i="14" s="1"/>
  <c r="K9" i="14"/>
  <c r="K8" i="14" s="1"/>
  <c r="O9" i="14"/>
  <c r="O8" i="14" s="1"/>
  <c r="Q9" i="14"/>
  <c r="Q8" i="14" s="1"/>
  <c r="V9" i="14"/>
  <c r="V8" i="14" s="1"/>
  <c r="G10" i="14"/>
  <c r="M10" i="14" s="1"/>
  <c r="I10" i="14"/>
  <c r="K10" i="14"/>
  <c r="O10" i="14"/>
  <c r="Q10" i="14"/>
  <c r="V10" i="14"/>
  <c r="G12" i="14"/>
  <c r="I12" i="14"/>
  <c r="K12" i="14"/>
  <c r="M12" i="14"/>
  <c r="O12" i="14"/>
  <c r="Q12" i="14"/>
  <c r="V12" i="14"/>
  <c r="G13" i="14"/>
  <c r="I13" i="14"/>
  <c r="K13" i="14"/>
  <c r="M13" i="14"/>
  <c r="O13" i="14"/>
  <c r="Q13" i="14"/>
  <c r="V13" i="14"/>
  <c r="G15" i="14"/>
  <c r="I15" i="14"/>
  <c r="K15" i="14"/>
  <c r="M15" i="14"/>
  <c r="O15" i="14"/>
  <c r="Q15" i="14"/>
  <c r="V15" i="14"/>
  <c r="G16" i="14"/>
  <c r="I16" i="14"/>
  <c r="K16" i="14"/>
  <c r="M16" i="14"/>
  <c r="O16" i="14"/>
  <c r="Q16" i="14"/>
  <c r="V16" i="14"/>
  <c r="G17" i="14"/>
  <c r="I17" i="14"/>
  <c r="K17" i="14"/>
  <c r="M17" i="14"/>
  <c r="O17" i="14"/>
  <c r="Q17" i="14"/>
  <c r="V17" i="14"/>
  <c r="G18" i="14"/>
  <c r="G8" i="14" s="1"/>
  <c r="I18" i="14"/>
  <c r="K18" i="14"/>
  <c r="O18" i="14"/>
  <c r="Q18" i="14"/>
  <c r="V18" i="14"/>
  <c r="G19" i="14"/>
  <c r="M19" i="14" s="1"/>
  <c r="I19" i="14"/>
  <c r="K19" i="14"/>
  <c r="O19" i="14"/>
  <c r="Q19" i="14"/>
  <c r="V19" i="14"/>
  <c r="G20" i="14"/>
  <c r="M20" i="14" s="1"/>
  <c r="I20" i="14"/>
  <c r="K20" i="14"/>
  <c r="O20" i="14"/>
  <c r="Q20" i="14"/>
  <c r="V20" i="14"/>
  <c r="AE22" i="14"/>
  <c r="G79" i="13"/>
  <c r="BA60" i="13"/>
  <c r="BA32" i="13"/>
  <c r="BA24" i="13"/>
  <c r="BA10" i="13"/>
  <c r="G8" i="13"/>
  <c r="M8" i="13"/>
  <c r="G9" i="13"/>
  <c r="I9" i="13"/>
  <c r="I8" i="13" s="1"/>
  <c r="K9" i="13"/>
  <c r="M9" i="13"/>
  <c r="O9" i="13"/>
  <c r="O8" i="13" s="1"/>
  <c r="Q9" i="13"/>
  <c r="Q8" i="13" s="1"/>
  <c r="V9" i="13"/>
  <c r="V8" i="13" s="1"/>
  <c r="G11" i="13"/>
  <c r="I11" i="13"/>
  <c r="K11" i="13"/>
  <c r="K8" i="13" s="1"/>
  <c r="M11" i="13"/>
  <c r="O11" i="13"/>
  <c r="Q11" i="13"/>
  <c r="V11" i="13"/>
  <c r="G12" i="13"/>
  <c r="I12" i="13"/>
  <c r="K12" i="13"/>
  <c r="M12" i="13"/>
  <c r="O12" i="13"/>
  <c r="Q12" i="13"/>
  <c r="V12" i="13"/>
  <c r="G14" i="13"/>
  <c r="G13" i="13" s="1"/>
  <c r="I14" i="13"/>
  <c r="I13" i="13" s="1"/>
  <c r="K14" i="13"/>
  <c r="K13" i="13" s="1"/>
  <c r="O14" i="13"/>
  <c r="Q14" i="13"/>
  <c r="Q13" i="13" s="1"/>
  <c r="V14" i="13"/>
  <c r="G15" i="13"/>
  <c r="M15" i="13" s="1"/>
  <c r="I15" i="13"/>
  <c r="K15" i="13"/>
  <c r="O15" i="13"/>
  <c r="Q15" i="13"/>
  <c r="V15" i="13"/>
  <c r="V13" i="13" s="1"/>
  <c r="G16" i="13"/>
  <c r="I16" i="13"/>
  <c r="K16" i="13"/>
  <c r="M16" i="13"/>
  <c r="O16" i="13"/>
  <c r="Q16" i="13"/>
  <c r="V16" i="13"/>
  <c r="G17" i="13"/>
  <c r="I17" i="13"/>
  <c r="K17" i="13"/>
  <c r="M17" i="13"/>
  <c r="O17" i="13"/>
  <c r="Q17" i="13"/>
  <c r="V17" i="13"/>
  <c r="G18" i="13"/>
  <c r="I18" i="13"/>
  <c r="K18" i="13"/>
  <c r="M18" i="13"/>
  <c r="O18" i="13"/>
  <c r="O13" i="13" s="1"/>
  <c r="Q18" i="13"/>
  <c r="V18" i="13"/>
  <c r="G19" i="13"/>
  <c r="I19" i="13"/>
  <c r="K19" i="13"/>
  <c r="M19" i="13"/>
  <c r="O19" i="13"/>
  <c r="Q19" i="13"/>
  <c r="V19" i="13"/>
  <c r="G20" i="13"/>
  <c r="I20" i="13"/>
  <c r="K20" i="13"/>
  <c r="M20" i="13"/>
  <c r="O20" i="13"/>
  <c r="Q20" i="13"/>
  <c r="V20" i="13"/>
  <c r="G21" i="13"/>
  <c r="M21" i="13" s="1"/>
  <c r="I21" i="13"/>
  <c r="K21" i="13"/>
  <c r="O21" i="13"/>
  <c r="Q21" i="13"/>
  <c r="V21" i="13"/>
  <c r="G22" i="13"/>
  <c r="M22" i="13" s="1"/>
  <c r="I22" i="13"/>
  <c r="K22" i="13"/>
  <c r="O22" i="13"/>
  <c r="Q22" i="13"/>
  <c r="V22" i="13"/>
  <c r="G27" i="13"/>
  <c r="I27" i="13"/>
  <c r="K27" i="13"/>
  <c r="K23" i="13" s="1"/>
  <c r="M27" i="13"/>
  <c r="O27" i="13"/>
  <c r="O23" i="13" s="1"/>
  <c r="Q27" i="13"/>
  <c r="Q23" i="13" s="1"/>
  <c r="V27" i="13"/>
  <c r="G28" i="13"/>
  <c r="G23" i="13" s="1"/>
  <c r="I28" i="13"/>
  <c r="K28" i="13"/>
  <c r="M28" i="13"/>
  <c r="O28" i="13"/>
  <c r="Q28" i="13"/>
  <c r="V28" i="13"/>
  <c r="G29" i="13"/>
  <c r="I29" i="13"/>
  <c r="K29" i="13"/>
  <c r="M29" i="13"/>
  <c r="O29" i="13"/>
  <c r="Q29" i="13"/>
  <c r="V29" i="13"/>
  <c r="G30" i="13"/>
  <c r="I30" i="13"/>
  <c r="K30" i="13"/>
  <c r="M30" i="13"/>
  <c r="O30" i="13"/>
  <c r="Q30" i="13"/>
  <c r="V30" i="13"/>
  <c r="G31" i="13"/>
  <c r="I31" i="13"/>
  <c r="K31" i="13"/>
  <c r="M31" i="13"/>
  <c r="O31" i="13"/>
  <c r="Q31" i="13"/>
  <c r="V31" i="13"/>
  <c r="V23" i="13" s="1"/>
  <c r="G35" i="13"/>
  <c r="M35" i="13" s="1"/>
  <c r="I35" i="13"/>
  <c r="K35" i="13"/>
  <c r="O35" i="13"/>
  <c r="Q35" i="13"/>
  <c r="V35" i="13"/>
  <c r="G36" i="13"/>
  <c r="M36" i="13" s="1"/>
  <c r="I36" i="13"/>
  <c r="K36" i="13"/>
  <c r="O36" i="13"/>
  <c r="Q36" i="13"/>
  <c r="V36" i="13"/>
  <c r="G37" i="13"/>
  <c r="M37" i="13" s="1"/>
  <c r="I37" i="13"/>
  <c r="I23" i="13" s="1"/>
  <c r="K37" i="13"/>
  <c r="O37" i="13"/>
  <c r="Q37" i="13"/>
  <c r="V37" i="13"/>
  <c r="G38" i="13"/>
  <c r="I38" i="13"/>
  <c r="K38" i="13"/>
  <c r="M38" i="13"/>
  <c r="O38" i="13"/>
  <c r="Q38" i="13"/>
  <c r="V38" i="13"/>
  <c r="G39" i="13"/>
  <c r="I39" i="13"/>
  <c r="K39" i="13"/>
  <c r="M39" i="13"/>
  <c r="O39" i="13"/>
  <c r="Q39" i="13"/>
  <c r="V39" i="13"/>
  <c r="O40" i="13"/>
  <c r="G41" i="13"/>
  <c r="I41" i="13"/>
  <c r="K41" i="13"/>
  <c r="K40" i="13" s="1"/>
  <c r="M41" i="13"/>
  <c r="O41" i="13"/>
  <c r="Q41" i="13"/>
  <c r="Q40" i="13" s="1"/>
  <c r="V41" i="13"/>
  <c r="V40" i="13" s="1"/>
  <c r="G43" i="13"/>
  <c r="I43" i="13"/>
  <c r="K43" i="13"/>
  <c r="M43" i="13"/>
  <c r="O43" i="13"/>
  <c r="Q43" i="13"/>
  <c r="V43" i="13"/>
  <c r="G45" i="13"/>
  <c r="G40" i="13" s="1"/>
  <c r="I45" i="13"/>
  <c r="K45" i="13"/>
  <c r="O45" i="13"/>
  <c r="Q45" i="13"/>
  <c r="V45" i="13"/>
  <c r="G46" i="13"/>
  <c r="M46" i="13" s="1"/>
  <c r="I46" i="13"/>
  <c r="K46" i="13"/>
  <c r="O46" i="13"/>
  <c r="Q46" i="13"/>
  <c r="V46" i="13"/>
  <c r="G47" i="13"/>
  <c r="M47" i="13" s="1"/>
  <c r="I47" i="13"/>
  <c r="I40" i="13" s="1"/>
  <c r="K47" i="13"/>
  <c r="O47" i="13"/>
  <c r="Q47" i="13"/>
  <c r="V47" i="13"/>
  <c r="G48" i="13"/>
  <c r="I48" i="13"/>
  <c r="K48" i="13"/>
  <c r="M48" i="13"/>
  <c r="O48" i="13"/>
  <c r="Q48" i="13"/>
  <c r="V48" i="13"/>
  <c r="G50" i="13"/>
  <c r="I50" i="13"/>
  <c r="I49" i="13" s="1"/>
  <c r="K50" i="13"/>
  <c r="M50" i="13"/>
  <c r="O50" i="13"/>
  <c r="O49" i="13" s="1"/>
  <c r="Q50" i="13"/>
  <c r="Q49" i="13" s="1"/>
  <c r="V50" i="13"/>
  <c r="V49" i="13" s="1"/>
  <c r="G51" i="13"/>
  <c r="I51" i="13"/>
  <c r="K51" i="13"/>
  <c r="K49" i="13" s="1"/>
  <c r="M51" i="13"/>
  <c r="O51" i="13"/>
  <c r="Q51" i="13"/>
  <c r="V51" i="13"/>
  <c r="G52" i="13"/>
  <c r="I52" i="13"/>
  <c r="K52" i="13"/>
  <c r="M52" i="13"/>
  <c r="O52" i="13"/>
  <c r="Q52" i="13"/>
  <c r="V52" i="13"/>
  <c r="G53" i="13"/>
  <c r="M53" i="13" s="1"/>
  <c r="M49" i="13" s="1"/>
  <c r="I53" i="13"/>
  <c r="K53" i="13"/>
  <c r="O53" i="13"/>
  <c r="Q53" i="13"/>
  <c r="V53" i="13"/>
  <c r="G54" i="13"/>
  <c r="M54" i="13" s="1"/>
  <c r="I54" i="13"/>
  <c r="K54" i="13"/>
  <c r="O54" i="13"/>
  <c r="Q54" i="13"/>
  <c r="V54" i="13"/>
  <c r="G55" i="13"/>
  <c r="M55" i="13" s="1"/>
  <c r="I55" i="13"/>
  <c r="K55" i="13"/>
  <c r="O55" i="13"/>
  <c r="Q55" i="13"/>
  <c r="V55" i="13"/>
  <c r="K56" i="13"/>
  <c r="G57" i="13"/>
  <c r="G56" i="13" s="1"/>
  <c r="I57" i="13"/>
  <c r="K57" i="13"/>
  <c r="M57" i="13"/>
  <c r="O57" i="13"/>
  <c r="O56" i="13" s="1"/>
  <c r="Q57" i="13"/>
  <c r="Q56" i="13" s="1"/>
  <c r="V57" i="13"/>
  <c r="G63" i="13"/>
  <c r="I63" i="13"/>
  <c r="I56" i="13" s="1"/>
  <c r="K63" i="13"/>
  <c r="M63" i="13"/>
  <c r="O63" i="13"/>
  <c r="Q63" i="13"/>
  <c r="V63" i="13"/>
  <c r="G64" i="13"/>
  <c r="I64" i="13"/>
  <c r="K64" i="13"/>
  <c r="M64" i="13"/>
  <c r="O64" i="13"/>
  <c r="Q64" i="13"/>
  <c r="V64" i="13"/>
  <c r="V56" i="13" s="1"/>
  <c r="G65" i="13"/>
  <c r="I65" i="13"/>
  <c r="K65" i="13"/>
  <c r="M65" i="13"/>
  <c r="O65" i="13"/>
  <c r="Q65" i="13"/>
  <c r="V65" i="13"/>
  <c r="G66" i="13"/>
  <c r="M66" i="13" s="1"/>
  <c r="I66" i="13"/>
  <c r="K66" i="13"/>
  <c r="O66" i="13"/>
  <c r="Q66" i="13"/>
  <c r="V66" i="13"/>
  <c r="G67" i="13"/>
  <c r="M67" i="13" s="1"/>
  <c r="I67" i="13"/>
  <c r="K67" i="13"/>
  <c r="O67" i="13"/>
  <c r="Q67" i="13"/>
  <c r="V67" i="13"/>
  <c r="I68" i="13"/>
  <c r="G69" i="13"/>
  <c r="I69" i="13"/>
  <c r="K69" i="13"/>
  <c r="K68" i="13" s="1"/>
  <c r="M69" i="13"/>
  <c r="O69" i="13"/>
  <c r="O68" i="13" s="1"/>
  <c r="Q69" i="13"/>
  <c r="V69" i="13"/>
  <c r="G70" i="13"/>
  <c r="I70" i="13"/>
  <c r="K70" i="13"/>
  <c r="M70" i="13"/>
  <c r="O70" i="13"/>
  <c r="Q70" i="13"/>
  <c r="V70" i="13"/>
  <c r="G71" i="13"/>
  <c r="I71" i="13"/>
  <c r="K71" i="13"/>
  <c r="M71" i="13"/>
  <c r="O71" i="13"/>
  <c r="Q71" i="13"/>
  <c r="Q68" i="13" s="1"/>
  <c r="V71" i="13"/>
  <c r="G72" i="13"/>
  <c r="I72" i="13"/>
  <c r="K72" i="13"/>
  <c r="M72" i="13"/>
  <c r="O72" i="13"/>
  <c r="Q72" i="13"/>
  <c r="V72" i="13"/>
  <c r="G73" i="13"/>
  <c r="I73" i="13"/>
  <c r="K73" i="13"/>
  <c r="M73" i="13"/>
  <c r="O73" i="13"/>
  <c r="Q73" i="13"/>
  <c r="V73" i="13"/>
  <c r="V68" i="13" s="1"/>
  <c r="G74" i="13"/>
  <c r="M74" i="13" s="1"/>
  <c r="I74" i="13"/>
  <c r="K74" i="13"/>
  <c r="O74" i="13"/>
  <c r="Q74" i="13"/>
  <c r="V74" i="13"/>
  <c r="G75" i="13"/>
  <c r="M75" i="13" s="1"/>
  <c r="I75" i="13"/>
  <c r="K75" i="13"/>
  <c r="O75" i="13"/>
  <c r="Q75" i="13"/>
  <c r="V75" i="13"/>
  <c r="G76" i="13"/>
  <c r="I76" i="13"/>
  <c r="Q76" i="13"/>
  <c r="V76" i="13"/>
  <c r="G77" i="13"/>
  <c r="I77" i="13"/>
  <c r="K77" i="13"/>
  <c r="K76" i="13" s="1"/>
  <c r="M77" i="13"/>
  <c r="M76" i="13" s="1"/>
  <c r="O77" i="13"/>
  <c r="O76" i="13" s="1"/>
  <c r="Q77" i="13"/>
  <c r="V77" i="13"/>
  <c r="AE79" i="13"/>
  <c r="G129" i="12"/>
  <c r="BA127" i="12"/>
  <c r="BA20" i="12"/>
  <c r="G8" i="12"/>
  <c r="G9" i="12"/>
  <c r="I9" i="12"/>
  <c r="I8" i="12" s="1"/>
  <c r="K9" i="12"/>
  <c r="K8" i="12" s="1"/>
  <c r="M9" i="12"/>
  <c r="M8" i="12" s="1"/>
  <c r="O9" i="12"/>
  <c r="O8" i="12" s="1"/>
  <c r="Q9" i="12"/>
  <c r="V9" i="12"/>
  <c r="V8" i="12" s="1"/>
  <c r="G13" i="12"/>
  <c r="I13" i="12"/>
  <c r="K13" i="12"/>
  <c r="M13" i="12"/>
  <c r="O13" i="12"/>
  <c r="Q13" i="12"/>
  <c r="Q8" i="12" s="1"/>
  <c r="V13" i="12"/>
  <c r="G15" i="12"/>
  <c r="V15" i="12"/>
  <c r="G16" i="12"/>
  <c r="M16" i="12" s="1"/>
  <c r="M15" i="12" s="1"/>
  <c r="I16" i="12"/>
  <c r="I15" i="12" s="1"/>
  <c r="K16" i="12"/>
  <c r="K15" i="12" s="1"/>
  <c r="O16" i="12"/>
  <c r="O15" i="12" s="1"/>
  <c r="Q16" i="12"/>
  <c r="Q15" i="12" s="1"/>
  <c r="V16" i="12"/>
  <c r="G23" i="12"/>
  <c r="K23" i="12"/>
  <c r="Q23" i="12"/>
  <c r="G24" i="12"/>
  <c r="I24" i="12"/>
  <c r="I23" i="12" s="1"/>
  <c r="K24" i="12"/>
  <c r="M24" i="12"/>
  <c r="M23" i="12" s="1"/>
  <c r="O24" i="12"/>
  <c r="O23" i="12" s="1"/>
  <c r="Q24" i="12"/>
  <c r="V24" i="12"/>
  <c r="V23" i="12" s="1"/>
  <c r="G28" i="12"/>
  <c r="I28" i="12"/>
  <c r="K28" i="12"/>
  <c r="M28" i="12"/>
  <c r="O28" i="12"/>
  <c r="Q28" i="12"/>
  <c r="V28" i="12"/>
  <c r="Q29" i="12"/>
  <c r="G30" i="12"/>
  <c r="I30" i="12"/>
  <c r="I29" i="12" s="1"/>
  <c r="K30" i="12"/>
  <c r="M30" i="12"/>
  <c r="O30" i="12"/>
  <c r="O29" i="12" s="1"/>
  <c r="Q30" i="12"/>
  <c r="V30" i="12"/>
  <c r="V29" i="12" s="1"/>
  <c r="G35" i="12"/>
  <c r="I35" i="12"/>
  <c r="K35" i="12"/>
  <c r="K29" i="12" s="1"/>
  <c r="M35" i="12"/>
  <c r="O35" i="12"/>
  <c r="Q35" i="12"/>
  <c r="V35" i="12"/>
  <c r="G42" i="12"/>
  <c r="G29" i="12" s="1"/>
  <c r="I42" i="12"/>
  <c r="K42" i="12"/>
  <c r="O42" i="12"/>
  <c r="Q42" i="12"/>
  <c r="V42" i="12"/>
  <c r="G49" i="12"/>
  <c r="I49" i="12"/>
  <c r="G50" i="12"/>
  <c r="M50" i="12" s="1"/>
  <c r="M49" i="12" s="1"/>
  <c r="I50" i="12"/>
  <c r="K50" i="12"/>
  <c r="K49" i="12" s="1"/>
  <c r="O50" i="12"/>
  <c r="Q50" i="12"/>
  <c r="Q49" i="12" s="1"/>
  <c r="V50" i="12"/>
  <c r="V49" i="12" s="1"/>
  <c r="G53" i="12"/>
  <c r="I53" i="12"/>
  <c r="K53" i="12"/>
  <c r="M53" i="12"/>
  <c r="O53" i="12"/>
  <c r="Q53" i="12"/>
  <c r="V53" i="12"/>
  <c r="G56" i="12"/>
  <c r="I56" i="12"/>
  <c r="K56" i="12"/>
  <c r="M56" i="12"/>
  <c r="O56" i="12"/>
  <c r="O49" i="12" s="1"/>
  <c r="Q56" i="12"/>
  <c r="V56" i="12"/>
  <c r="G58" i="12"/>
  <c r="M58" i="12" s="1"/>
  <c r="I58" i="12"/>
  <c r="K58" i="12"/>
  <c r="O58" i="12"/>
  <c r="Q58" i="12"/>
  <c r="V58" i="12"/>
  <c r="G61" i="12"/>
  <c r="I61" i="12"/>
  <c r="K61" i="12"/>
  <c r="M61" i="12"/>
  <c r="O61" i="12"/>
  <c r="Q61" i="12"/>
  <c r="V61" i="12"/>
  <c r="K63" i="12"/>
  <c r="Q63" i="12"/>
  <c r="V63" i="12"/>
  <c r="G64" i="12"/>
  <c r="G63" i="12" s="1"/>
  <c r="I64" i="12"/>
  <c r="I63" i="12" s="1"/>
  <c r="K64" i="12"/>
  <c r="O64" i="12"/>
  <c r="O63" i="12" s="1"/>
  <c r="Q64" i="12"/>
  <c r="V64" i="12"/>
  <c r="G65" i="12"/>
  <c r="I65" i="12"/>
  <c r="G66" i="12"/>
  <c r="M66" i="12" s="1"/>
  <c r="I66" i="12"/>
  <c r="K66" i="12"/>
  <c r="K65" i="12" s="1"/>
  <c r="O66" i="12"/>
  <c r="Q66" i="12"/>
  <c r="Q65" i="12" s="1"/>
  <c r="V66" i="12"/>
  <c r="V65" i="12" s="1"/>
  <c r="G70" i="12"/>
  <c r="I70" i="12"/>
  <c r="K70" i="12"/>
  <c r="M70" i="12"/>
  <c r="O70" i="12"/>
  <c r="Q70" i="12"/>
  <c r="V70" i="12"/>
  <c r="G74" i="12"/>
  <c r="I74" i="12"/>
  <c r="K74" i="12"/>
  <c r="M74" i="12"/>
  <c r="O74" i="12"/>
  <c r="O65" i="12" s="1"/>
  <c r="Q74" i="12"/>
  <c r="V74" i="12"/>
  <c r="G75" i="12"/>
  <c r="M75" i="12" s="1"/>
  <c r="I75" i="12"/>
  <c r="K75" i="12"/>
  <c r="O75" i="12"/>
  <c r="Q75" i="12"/>
  <c r="V75" i="12"/>
  <c r="G77" i="12"/>
  <c r="M77" i="12" s="1"/>
  <c r="I77" i="12"/>
  <c r="K77" i="12"/>
  <c r="O77" i="12"/>
  <c r="Q77" i="12"/>
  <c r="V77" i="12"/>
  <c r="K79" i="12"/>
  <c r="Q79" i="12"/>
  <c r="V79" i="12"/>
  <c r="G80" i="12"/>
  <c r="G79" i="12" s="1"/>
  <c r="I80" i="12"/>
  <c r="I79" i="12" s="1"/>
  <c r="K80" i="12"/>
  <c r="O80" i="12"/>
  <c r="O79" i="12" s="1"/>
  <c r="Q80" i="12"/>
  <c r="V80" i="12"/>
  <c r="G81" i="12"/>
  <c r="I81" i="12"/>
  <c r="G82" i="12"/>
  <c r="M82" i="12" s="1"/>
  <c r="M81" i="12" s="1"/>
  <c r="I82" i="12"/>
  <c r="K82" i="12"/>
  <c r="K81" i="12" s="1"/>
  <c r="O82" i="12"/>
  <c r="Q82" i="12"/>
  <c r="Q81" i="12" s="1"/>
  <c r="V82" i="12"/>
  <c r="V81" i="12" s="1"/>
  <c r="G85" i="12"/>
  <c r="I85" i="12"/>
  <c r="K85" i="12"/>
  <c r="M85" i="12"/>
  <c r="O85" i="12"/>
  <c r="Q85" i="12"/>
  <c r="V85" i="12"/>
  <c r="G88" i="12"/>
  <c r="I88" i="12"/>
  <c r="K88" i="12"/>
  <c r="M88" i="12"/>
  <c r="O88" i="12"/>
  <c r="O81" i="12" s="1"/>
  <c r="Q88" i="12"/>
  <c r="V88" i="12"/>
  <c r="G89" i="12"/>
  <c r="M89" i="12" s="1"/>
  <c r="I89" i="12"/>
  <c r="K89" i="12"/>
  <c r="O89" i="12"/>
  <c r="Q89" i="12"/>
  <c r="V89" i="12"/>
  <c r="Q90" i="12"/>
  <c r="V90" i="12"/>
  <c r="G91" i="12"/>
  <c r="G90" i="12" s="1"/>
  <c r="I91" i="12"/>
  <c r="K91" i="12"/>
  <c r="K90" i="12" s="1"/>
  <c r="O91" i="12"/>
  <c r="Q91" i="12"/>
  <c r="V91" i="12"/>
  <c r="G93" i="12"/>
  <c r="M93" i="12" s="1"/>
  <c r="I93" i="12"/>
  <c r="K93" i="12"/>
  <c r="O93" i="12"/>
  <c r="Q93" i="12"/>
  <c r="V93" i="12"/>
  <c r="G94" i="12"/>
  <c r="M94" i="12" s="1"/>
  <c r="I94" i="12"/>
  <c r="I90" i="12" s="1"/>
  <c r="K94" i="12"/>
  <c r="O94" i="12"/>
  <c r="O90" i="12" s="1"/>
  <c r="Q94" i="12"/>
  <c r="V94" i="12"/>
  <c r="G96" i="12"/>
  <c r="I96" i="12"/>
  <c r="K96" i="12"/>
  <c r="G97" i="12"/>
  <c r="I97" i="12"/>
  <c r="K97" i="12"/>
  <c r="M97" i="12"/>
  <c r="O97" i="12"/>
  <c r="O96" i="12" s="1"/>
  <c r="Q97" i="12"/>
  <c r="V97" i="12"/>
  <c r="V96" i="12" s="1"/>
  <c r="G101" i="12"/>
  <c r="I101" i="12"/>
  <c r="K101" i="12"/>
  <c r="M101" i="12"/>
  <c r="O101" i="12"/>
  <c r="Q101" i="12"/>
  <c r="V101" i="12"/>
  <c r="G103" i="12"/>
  <c r="M103" i="12" s="1"/>
  <c r="I103" i="12"/>
  <c r="K103" i="12"/>
  <c r="O103" i="12"/>
  <c r="Q103" i="12"/>
  <c r="Q96" i="12" s="1"/>
  <c r="V103" i="12"/>
  <c r="V105" i="12"/>
  <c r="G106" i="12"/>
  <c r="G105" i="12" s="1"/>
  <c r="I106" i="12"/>
  <c r="K106" i="12"/>
  <c r="K105" i="12" s="1"/>
  <c r="O106" i="12"/>
  <c r="Q106" i="12"/>
  <c r="V106" i="12"/>
  <c r="G108" i="12"/>
  <c r="M108" i="12" s="1"/>
  <c r="I108" i="12"/>
  <c r="K108" i="12"/>
  <c r="O108" i="12"/>
  <c r="Q108" i="12"/>
  <c r="V108" i="12"/>
  <c r="G110" i="12"/>
  <c r="M110" i="12" s="1"/>
  <c r="I110" i="12"/>
  <c r="I105" i="12" s="1"/>
  <c r="K110" i="12"/>
  <c r="O110" i="12"/>
  <c r="O105" i="12" s="1"/>
  <c r="Q110" i="12"/>
  <c r="V110" i="12"/>
  <c r="G111" i="12"/>
  <c r="M111" i="12" s="1"/>
  <c r="I111" i="12"/>
  <c r="K111" i="12"/>
  <c r="O111" i="12"/>
  <c r="Q111" i="12"/>
  <c r="V111" i="12"/>
  <c r="G112" i="12"/>
  <c r="I112" i="12"/>
  <c r="K112" i="12"/>
  <c r="M112" i="12"/>
  <c r="O112" i="12"/>
  <c r="Q112" i="12"/>
  <c r="V112" i="12"/>
  <c r="G113" i="12"/>
  <c r="I113" i="12"/>
  <c r="K113" i="12"/>
  <c r="M113" i="12"/>
  <c r="O113" i="12"/>
  <c r="Q113" i="12"/>
  <c r="V113" i="12"/>
  <c r="G116" i="12"/>
  <c r="M116" i="12" s="1"/>
  <c r="I116" i="12"/>
  <c r="K116" i="12"/>
  <c r="O116" i="12"/>
  <c r="Q116" i="12"/>
  <c r="Q105" i="12" s="1"/>
  <c r="V116" i="12"/>
  <c r="Q117" i="12"/>
  <c r="V117" i="12"/>
  <c r="G118" i="12"/>
  <c r="M118" i="12" s="1"/>
  <c r="I118" i="12"/>
  <c r="K118" i="12"/>
  <c r="K117" i="12" s="1"/>
  <c r="O118" i="12"/>
  <c r="Q118" i="12"/>
  <c r="V118" i="12"/>
  <c r="G121" i="12"/>
  <c r="G117" i="12" s="1"/>
  <c r="I121" i="12"/>
  <c r="K121" i="12"/>
  <c r="O121" i="12"/>
  <c r="Q121" i="12"/>
  <c r="V121" i="12"/>
  <c r="G122" i="12"/>
  <c r="M122" i="12" s="1"/>
  <c r="I122" i="12"/>
  <c r="I117" i="12" s="1"/>
  <c r="K122" i="12"/>
  <c r="O122" i="12"/>
  <c r="O117" i="12" s="1"/>
  <c r="Q122" i="12"/>
  <c r="V122" i="12"/>
  <c r="G123" i="12"/>
  <c r="M123" i="12" s="1"/>
  <c r="I123" i="12"/>
  <c r="K123" i="12"/>
  <c r="O123" i="12"/>
  <c r="Q123" i="12"/>
  <c r="V123" i="12"/>
  <c r="G125" i="12"/>
  <c r="I125" i="12"/>
  <c r="K125" i="12"/>
  <c r="M125" i="12"/>
  <c r="O125" i="12"/>
  <c r="Q125" i="12"/>
  <c r="V125" i="12"/>
  <c r="G126" i="12"/>
  <c r="I126" i="12"/>
  <c r="K126" i="12"/>
  <c r="M126" i="12"/>
  <c r="O126" i="12"/>
  <c r="Q126" i="12"/>
  <c r="V126" i="12"/>
  <c r="AE129" i="12"/>
  <c r="I20" i="1"/>
  <c r="I19" i="1"/>
  <c r="I18" i="1"/>
  <c r="I17" i="1"/>
  <c r="I16" i="1"/>
  <c r="I81" i="1"/>
  <c r="J80" i="1" s="1"/>
  <c r="AZ50" i="1"/>
  <c r="AZ48" i="1"/>
  <c r="F45" i="1"/>
  <c r="G23" i="1" s="1"/>
  <c r="G45" i="1"/>
  <c r="G25" i="1" s="1"/>
  <c r="H45" i="1"/>
  <c r="I43" i="1"/>
  <c r="I42" i="1"/>
  <c r="I41" i="1"/>
  <c r="J28" i="1"/>
  <c r="J26" i="1"/>
  <c r="G38" i="1"/>
  <c r="F38" i="1"/>
  <c r="J23" i="1"/>
  <c r="J24" i="1"/>
  <c r="J25" i="1"/>
  <c r="J27" i="1"/>
  <c r="E24" i="1"/>
  <c r="G24" i="1"/>
  <c r="E26" i="1"/>
  <c r="G26" i="1"/>
  <c r="J69" i="1" l="1"/>
  <c r="J76" i="1"/>
  <c r="J59" i="1"/>
  <c r="J60" i="1"/>
  <c r="J65" i="1"/>
  <c r="J64" i="1"/>
  <c r="J77" i="1"/>
  <c r="J73" i="1"/>
  <c r="J61" i="1"/>
  <c r="J72" i="1"/>
  <c r="J68" i="1"/>
  <c r="J62" i="1"/>
  <c r="J66" i="1"/>
  <c r="J70" i="1"/>
  <c r="J74" i="1"/>
  <c r="J78" i="1"/>
  <c r="J63" i="1"/>
  <c r="J67" i="1"/>
  <c r="J71" i="1"/>
  <c r="J75" i="1"/>
  <c r="J79" i="1"/>
  <c r="A27" i="1"/>
  <c r="AF22" i="14"/>
  <c r="M18" i="14"/>
  <c r="M8" i="14" s="1"/>
  <c r="M68" i="13"/>
  <c r="M56" i="13"/>
  <c r="M23" i="13"/>
  <c r="G68" i="13"/>
  <c r="AF79" i="13"/>
  <c r="G49" i="13"/>
  <c r="M45" i="13"/>
  <c r="M40" i="13" s="1"/>
  <c r="M14" i="13"/>
  <c r="M13" i="13" s="1"/>
  <c r="M96" i="12"/>
  <c r="M65" i="12"/>
  <c r="AF129" i="12"/>
  <c r="M106" i="12"/>
  <c r="M105" i="12" s="1"/>
  <c r="M91" i="12"/>
  <c r="M90" i="12" s="1"/>
  <c r="M121" i="12"/>
  <c r="M117" i="12" s="1"/>
  <c r="M80" i="12"/>
  <c r="M79" i="12" s="1"/>
  <c r="M64" i="12"/>
  <c r="M63" i="12" s="1"/>
  <c r="M42" i="12"/>
  <c r="M29" i="12" s="1"/>
  <c r="I21" i="1"/>
  <c r="J42" i="1"/>
  <c r="J41" i="1"/>
  <c r="J44" i="1"/>
  <c r="J43" i="1"/>
  <c r="J39" i="1"/>
  <c r="J45" i="1" s="1"/>
  <c r="J81" i="1" l="1"/>
  <c r="G28" i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nb</author>
  </authors>
  <commentList>
    <comment ref="S6" authorId="0" shapeId="0" xr:uid="{1A8AE9AB-11E3-43E1-B344-D337363FDC7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0C00816-4CBD-4EB2-8C72-8174BB8F016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nb</author>
  </authors>
  <commentList>
    <comment ref="S6" authorId="0" shapeId="0" xr:uid="{BC094D76-3973-4B6D-89E9-7216318E43C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D5371BF-B596-48FD-953C-F4A84A0F913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nb</author>
  </authors>
  <commentList>
    <comment ref="S6" authorId="0" shapeId="0" xr:uid="{F1C173EE-E4EF-49EE-AC5B-CB9669A134D1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0382150-06ED-471F-9BF4-3274B2E4440B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<sst xmlns="http://schemas.openxmlformats.org/spreadsheetml/2006/main" count="1349" uniqueCount="445">
  <si>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</si>
  <si>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</si>
  <si>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</si>
  <si>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</si>
  <si>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</si>
  <si>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</si>
  <si>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</si>
  <si>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</si>
  <si>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</si>
  <si>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</si>
  <si>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</si>
  <si>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</si>
  <si>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</si>
  <si>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</si>
  <si>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</si>
  <si>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</si>
  <si>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</si>
  <si>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</si>
  <si>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</si>
  <si>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</si>
  <si>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</si>
  <si>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</si>
  <si>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</si>
  <si>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</si>
  <si>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</si>
  <si>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</si>
  <si>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</si>
  <si>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</si>
  <si>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</si>
  <si>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</si>
  <si>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</si>
  <si>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</si>
  <si>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</si>
  <si>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</si>
  <si>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</si>
  <si>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</si>
  <si>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</si>
  <si>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</si>
  <si>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</si>
  <si>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</si>
  <si>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</si>
  <si>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</si>
  <si>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</si>
  <si>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2023/07</t>
  </si>
  <si>
    <t>Rekonstrukce vzduchotechniky a kotelny v kině PANORAMA v Kyjově</t>
  </si>
  <si>
    <t>Stavba</t>
  </si>
  <si>
    <t>Stavební objekt</t>
  </si>
  <si>
    <t>01</t>
  </si>
  <si>
    <t>Vzduchotechnika</t>
  </si>
  <si>
    <t>0101</t>
  </si>
  <si>
    <t>Stavební práce</t>
  </si>
  <si>
    <t>0102</t>
  </si>
  <si>
    <t>Vzduchotechnické zařízení</t>
  </si>
  <si>
    <t>0103</t>
  </si>
  <si>
    <t>VRN</t>
  </si>
  <si>
    <t>Celkem za stavbu</t>
  </si>
  <si>
    <t>CZK</t>
  </si>
  <si>
    <t>#POPS</t>
  </si>
  <si>
    <t>Popis stavby: 2023/07 - Rekonstrukce vzduchotechniky a kotelny v kině PANORAMA v Kyjově</t>
  </si>
  <si>
    <t>#POPO</t>
  </si>
  <si>
    <t>Popis objektu: 01 - Vzduchotechnika</t>
  </si>
  <si>
    <t>Popis rozpočtu: 0101 - Stavební práce</t>
  </si>
  <si>
    <t>#POPR</t>
  </si>
  <si>
    <t>Popis rozpočtu: 0102 - Vzduchotechnické zařízení</t>
  </si>
  <si>
    <t>Popis rozpočtu: 0103 - VRN</t>
  </si>
  <si>
    <t>Rekapitulace dílů</t>
  </si>
  <si>
    <t>Typ dílu</t>
  </si>
  <si>
    <t>001</t>
  </si>
  <si>
    <t>Dodávka zařízení C1,C2 - vytápění/chlazení pro VZT kinosálu</t>
  </si>
  <si>
    <t>002</t>
  </si>
  <si>
    <t>Zařízení 2 - demontáž stávajících zařízení</t>
  </si>
  <si>
    <t>003</t>
  </si>
  <si>
    <t>Dodávka zařízení 1 - teplovzdušné vytápění a větrání kinosálu</t>
  </si>
  <si>
    <t>004</t>
  </si>
  <si>
    <t>Dodávka potrubí hranaté ALP k zařízení č.1</t>
  </si>
  <si>
    <t>005</t>
  </si>
  <si>
    <t>Dodávka potrubí spiro k zařízení č.1</t>
  </si>
  <si>
    <t>006</t>
  </si>
  <si>
    <t>Montáže zařízeni vzt 1</t>
  </si>
  <si>
    <t>007</t>
  </si>
  <si>
    <t>Montáže k zařízení C1 a C2</t>
  </si>
  <si>
    <t>3</t>
  </si>
  <si>
    <t>Svislé a kompletní konstrukce</t>
  </si>
  <si>
    <t>342</t>
  </si>
  <si>
    <t>Stěny a příčky montované lehké</t>
  </si>
  <si>
    <t>4</t>
  </si>
  <si>
    <t>Vodorovné konstrukce</t>
  </si>
  <si>
    <t>61</t>
  </si>
  <si>
    <t>Úpravy povrchů vnitřní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</si>
  <si>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</si>
  <si>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</si>
  <si>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</si>
  <si>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</si>
  <si>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</si>
  <si>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</si>
  <si>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</si>
  <si>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</si>
  <si>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728</t>
  </si>
  <si>
    <t>Vzduchotechnika elektroinstalace</t>
  </si>
  <si>
    <t>766</t>
  </si>
  <si>
    <t>Konstrukce truhlářské</t>
  </si>
  <si>
    <t>767</t>
  </si>
  <si>
    <t>Konstrukce zámečnické</t>
  </si>
  <si>
    <t>784</t>
  </si>
  <si>
    <t>Malby</t>
  </si>
  <si>
    <t>799</t>
  </si>
  <si>
    <t>Ostatní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</si>
  <si>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</si>
  <si>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</si>
  <si>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</si>
  <si>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</si>
  <si>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</si>
  <si>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</si>
  <si>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</si>
  <si>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</si>
  <si>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</si>
  <si>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</si>
  <si>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</si>
  <si>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</si>
  <si>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</si>
  <si>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</si>
  <si>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</si>
  <si>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</si>
  <si>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</si>
  <si>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</si>
  <si>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</si>
  <si>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</si>
  <si>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</si>
  <si>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</si>
  <si>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</si>
  <si>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</si>
  <si>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</si>
  <si>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</si>
  <si>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</si>
  <si>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</si>
  <si>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</si>
  <si>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</si>
  <si>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</si>
  <si>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</si>
  <si>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</si>
  <si>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</si>
  <si>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317941123RT4</t>
  </si>
  <si>
    <t>Osazení ocelových válcovaných nosníků  č.14-22 včetně dodávky profilu I č.18</t>
  </si>
  <si>
    <t>t</t>
  </si>
  <si>
    <t>Vlastní</t>
  </si>
  <si>
    <t>Indiv</t>
  </si>
  <si>
    <t>Práce</t>
  </si>
  <si>
    <t>Běžná</t>
  </si>
  <si>
    <t>POL1_</t>
  </si>
  <si>
    <t>Otvor ve vnitřní zdi : (3*1,9*21,9)/1000</t>
  </si>
  <si>
    <t>VV</t>
  </si>
  <si>
    <t>Okno : (3*2,4*21,9)/1000</t>
  </si>
  <si>
    <t>Vchodové dveře : (3*2,1*21,9)/1000</t>
  </si>
  <si>
    <t>346244382RT2</t>
  </si>
  <si>
    <t>Plentování ocelových nosníků výšky 20 - 30 cm s použitím suché maltové směsi</t>
  </si>
  <si>
    <t>m2</t>
  </si>
  <si>
    <t>(1,9+2,4+2,1)*2*0,25</t>
  </si>
  <si>
    <t>347014112R00</t>
  </si>
  <si>
    <t>Předstěna SDK, tl.55 mm,1 x ocel. kce CD, bez izolace EI30</t>
  </si>
  <si>
    <t>Včetně:</t>
  </si>
  <si>
    <t>POP</t>
  </si>
  <si>
    <t>- nezbytné úpravy desek na příslušný rozměr</t>
  </si>
  <si>
    <t>- úpravy rohů, koutů a hran konstrukcí ze sádrokartonu</t>
  </si>
  <si>
    <t>- standardního tmelení Q2, to je: základní tmelení Q1+ dodatečné tmelení (tmelení najemno) a případné přebroušení.</t>
  </si>
  <si>
    <t>((0,9+0,8)*2)*2,5</t>
  </si>
  <si>
    <t>((0,63+0,56)*2)*2,5</t>
  </si>
  <si>
    <t>411354173R00</t>
  </si>
  <si>
    <t>Podpěrná konstr. stropů do 12 kPa - zřízení</t>
  </si>
  <si>
    <t>1NP : 1,9*2</t>
  </si>
  <si>
    <t>2,1</t>
  </si>
  <si>
    <t>2,4</t>
  </si>
  <si>
    <t>411354174R00</t>
  </si>
  <si>
    <t>Podpěrná konstr. stropů do 12 kPa - odstranění</t>
  </si>
  <si>
    <t>612421331R00</t>
  </si>
  <si>
    <t>Oprava vápen.omítek stěn do 30 % pl. - štukových</t>
  </si>
  <si>
    <t>Včetně pomocného pracovního lešení o výšce podlahy do 1900 mm a pro zatížení do 1,5 kPa.</t>
  </si>
  <si>
    <t>10,97*2,85</t>
  </si>
  <si>
    <t>4,83*2*2,85</t>
  </si>
  <si>
    <t>3,48*2,85*2-(1,4*2,3)</t>
  </si>
  <si>
    <t>612425931R00</t>
  </si>
  <si>
    <t>Omítka vápenná vnitřního ostění - štuková</t>
  </si>
  <si>
    <t>1,4*0,9</t>
  </si>
  <si>
    <t>2,3*0,5*2</t>
  </si>
  <si>
    <t>1,8*0,5*2</t>
  </si>
  <si>
    <t>0,63*0,5*2</t>
  </si>
  <si>
    <t>1,6*0,5</t>
  </si>
  <si>
    <t>615481111R00</t>
  </si>
  <si>
    <t>Potažení válc.nosníků rabic.pletivem a postřik MC</t>
  </si>
  <si>
    <t>1,9*0,25*2</t>
  </si>
  <si>
    <t>1,9*0,5</t>
  </si>
  <si>
    <t>2,1*0,25*2</t>
  </si>
  <si>
    <t>2,1*0,5</t>
  </si>
  <si>
    <t>2,4*0,25*2</t>
  </si>
  <si>
    <t>2,4*0,5</t>
  </si>
  <si>
    <t>941955004R00</t>
  </si>
  <si>
    <t>Lešení lehké pracovní pomocné pomocné, o výšce lešeňové podlahy přes 2,5 do 3,5 m</t>
  </si>
  <si>
    <t>800-3</t>
  </si>
  <si>
    <t>RTS 25/ I</t>
  </si>
  <si>
    <t>RTS 24/ II</t>
  </si>
  <si>
    <t xml:space="preserve">1.NP : </t>
  </si>
  <si>
    <t>Chodba : 12,4</t>
  </si>
  <si>
    <t>943943221R00</t>
  </si>
  <si>
    <t>Montáž lešení prostorového lehkého bez podlah výšky do 10 m</t>
  </si>
  <si>
    <t>m3</t>
  </si>
  <si>
    <t>pro zatížení podlahové plochy do 2 kPa (200 kg/m2),</t>
  </si>
  <si>
    <t>SPI</t>
  </si>
  <si>
    <t>Lešení do sálu : (10*9)*6,44</t>
  </si>
  <si>
    <t>943955021R00</t>
  </si>
  <si>
    <t>Montáž lešeňové podlahy s příčníky nebo podélníky, výšky do 10 m</t>
  </si>
  <si>
    <t>Montáž podlah pro lešení do sálu : 9*10</t>
  </si>
  <si>
    <t>943943821R00</t>
  </si>
  <si>
    <t>Demontáž lešení prostorového lehkého výšky do 10 m</t>
  </si>
  <si>
    <t>bez podlah pro zatížení podlahové plochy do 2 kPa (200 kg/m2),</t>
  </si>
  <si>
    <t>Odkaz na mn. položky pořadí 10 : 579,60000</t>
  </si>
  <si>
    <t>943955821R00</t>
  </si>
  <si>
    <t>Demontáž lešeňové podlahy s příčníky nebo podélníky, výšky do 10 m</t>
  </si>
  <si>
    <t>Odkaz na mn. položky pořadí 11 : 90,00000</t>
  </si>
  <si>
    <t>952901111R00</t>
  </si>
  <si>
    <t>Vyčištění budov o výšce podlaží do 4 m</t>
  </si>
  <si>
    <t>962031116R00</t>
  </si>
  <si>
    <t>Bourání příček z cihel pálených plných tl. 140 mm</t>
  </si>
  <si>
    <t>3,262*2,85-(0,8*2)</t>
  </si>
  <si>
    <t>6,3*2,85-(0,8*2*2)</t>
  </si>
  <si>
    <t>3,48*2,85</t>
  </si>
  <si>
    <t>962032231R00</t>
  </si>
  <si>
    <t>Bourání zdiva z cihel pálených na MVC</t>
  </si>
  <si>
    <t>Vnitřní nosná zeď : 2,75*1,45*0,5</t>
  </si>
  <si>
    <t>Okno : 1*0,88*0,5</t>
  </si>
  <si>
    <t>Vchodové dveře : 0,7*2,55*0,5</t>
  </si>
  <si>
    <t>963016211R00</t>
  </si>
  <si>
    <t>Demontáž podhledu SDK z kazet 600x600 mm, kov.rošt</t>
  </si>
  <si>
    <t>968072455R00</t>
  </si>
  <si>
    <t>Vybourání kovových dveřních zárubní pl. do 2 m2</t>
  </si>
  <si>
    <t>0,8*2*3</t>
  </si>
  <si>
    <t>978013191R00</t>
  </si>
  <si>
    <t>Otlučení omítek vnitřních stěn v rozsahu do 100 %</t>
  </si>
  <si>
    <t>Odkaz na mn. položky pořadí 11 : 32,36970*2</t>
  </si>
  <si>
    <t>998011002R00</t>
  </si>
  <si>
    <t>Přesun hmot pro budovy zděné výšky do 12 m</t>
  </si>
  <si>
    <t>POL1_1</t>
  </si>
  <si>
    <t>766601211R00</t>
  </si>
  <si>
    <t>Těsnění okenní spáry, ostění, PT fólie+ PP páska</t>
  </si>
  <si>
    <t>m</t>
  </si>
  <si>
    <t>Instalace a dodávka parotěsné okenní fólie a paropropustné expanzní pásky.</t>
  </si>
  <si>
    <t>(1,6+2,3)*2</t>
  </si>
  <si>
    <t>766711021RT1</t>
  </si>
  <si>
    <t>Montáž vstupních dveří s vypěněním na turbošrouby</t>
  </si>
  <si>
    <t>Montáž plastových dveří včetně dodávky a montáže PU pěny.</t>
  </si>
  <si>
    <t>76601R</t>
  </si>
  <si>
    <t>Dveře vchodové, dvoukřídlé 1600x2300, plastové bílé</t>
  </si>
  <si>
    <t>ks</t>
  </si>
  <si>
    <t>Specifikace</t>
  </si>
  <si>
    <t>POL3_</t>
  </si>
  <si>
    <t>998766202R00</t>
  </si>
  <si>
    <t>Přesun hmot pro truhlářské konstr., výšky do 12 m</t>
  </si>
  <si>
    <t>POL1_7</t>
  </si>
  <si>
    <t>767587211RT1</t>
  </si>
  <si>
    <t>Podhled minerální Knauf,vidit.kce,kazeta 600x600mm</t>
  </si>
  <si>
    <t>Úprava stropních kazet pro osazení VZT koncových prvků</t>
  </si>
  <si>
    <t>998767202R00</t>
  </si>
  <si>
    <t>Přesun hmot pro zámečnické konstr., výšky do 12 m</t>
  </si>
  <si>
    <t>767587111R00</t>
  </si>
  <si>
    <t xml:space="preserve">Montáž podhledů lamelových a kazetových Podhledy nosný rošt pro podhledy  hrana kazety v úrovni roštu, v modulu 600 x 600 mm,  </t>
  </si>
  <si>
    <t>800-767</t>
  </si>
  <si>
    <t>Úprava roštu stropních kazet pro osazení VZT koncových prvků</t>
  </si>
  <si>
    <t>784191101R00</t>
  </si>
  <si>
    <t>Penetrace podkladu univerzální Primalex 1x</t>
  </si>
  <si>
    <t>Odkaz na mn. položky pořadí 6 : 75,41150</t>
  </si>
  <si>
    <t>Odkaz na mn. položky pořadí 3 : 14,45000</t>
  </si>
  <si>
    <t>strop : 50</t>
  </si>
  <si>
    <t>784195112R00</t>
  </si>
  <si>
    <t>Malba Primalex Standard, bílá, bez penetrace, 2 x</t>
  </si>
  <si>
    <t>Odkaz na mn. položky pořadí 23 : 139,86150</t>
  </si>
  <si>
    <t>784011221RT2</t>
  </si>
  <si>
    <t>Ostatní práce zakrytí předmětů,  , včetně dodávky fólie tl. 0,04 mm</t>
  </si>
  <si>
    <t>800-784</t>
  </si>
  <si>
    <t>Sál : 369,5</t>
  </si>
  <si>
    <t>79901</t>
  </si>
  <si>
    <t>Nový vstup do stávajícího podzemního odsávacího kanálu v 1.NP</t>
  </si>
  <si>
    <t>soubor</t>
  </si>
  <si>
    <t>Včetně jeho zaslepení k venkovní stěně</t>
  </si>
  <si>
    <t>79902</t>
  </si>
  <si>
    <t>Vybourání základů od stávajících zařízení VZT</t>
  </si>
  <si>
    <t>bourání, přesun suti, odvoz suti, poplatek za skládku</t>
  </si>
  <si>
    <t>79903</t>
  </si>
  <si>
    <t>Zapravení a vyrovnání podlah 1.NP po vybouraných základecha příčkách vč. nášlapných vrstev</t>
  </si>
  <si>
    <t>79904</t>
  </si>
  <si>
    <t>Zazdění stávajícího nasávacího otvoru</t>
  </si>
  <si>
    <t>79905</t>
  </si>
  <si>
    <t>Úprava střešního pláště – hydroizolace po montáži výfukového kolena nad úrovní střechy 2.NP</t>
  </si>
  <si>
    <t>79906</t>
  </si>
  <si>
    <t>Ocelová konstrukce pod zařízení C1, C2 na střeše 2.NP</t>
  </si>
  <si>
    <t>Ocelový profil I 180 mm, délky 4,6 m, 2 ks</t>
  </si>
  <si>
    <t>vč. nátěru, osazení s řádným upevněním</t>
  </si>
  <si>
    <t>79907</t>
  </si>
  <si>
    <t>Střešní vyhřívaná vpusť</t>
  </si>
  <si>
    <t>979081121R00</t>
  </si>
  <si>
    <t>Příplatek k odvozu za každý další 1 km</t>
  </si>
  <si>
    <t>Počítáno se skládkou v Těmicích</t>
  </si>
  <si>
    <t>19,75212*13</t>
  </si>
  <si>
    <t>979091295R00</t>
  </si>
  <si>
    <t>Příplatek za vodo.přemístění suti při rekonstrukci</t>
  </si>
  <si>
    <t>POL1_9</t>
  </si>
  <si>
    <t>979011111R00</t>
  </si>
  <si>
    <t>Svislá doprava suti a vybour. hmot za 2.NP a 1.PP</t>
  </si>
  <si>
    <t>979081111R00</t>
  </si>
  <si>
    <t>Odvoz suti a vybour. hmot na skládku do 1 km</t>
  </si>
  <si>
    <t>Včetně naložení na dopravní prostředek a složení na skládku, bez poplatku za skládku.</t>
  </si>
  <si>
    <t>979990107R00</t>
  </si>
  <si>
    <t>Poplatek za uložení suti - směs betonu, cihel, dřeva, skupina odpadu 170904</t>
  </si>
  <si>
    <t>979087312R00</t>
  </si>
  <si>
    <t>Vodorovné přemístění vyb. hmot nošením do 10 m</t>
  </si>
  <si>
    <t>S naložením suti nebo vybouraných hmot do dopravního prostředku a na jejich vyložením, popřípadě přeložením na normální dopravní prostředek.</t>
  </si>
  <si>
    <t>SUM</t>
  </si>
  <si>
    <t>END</t>
  </si>
  <si>
    <t>62</t>
  </si>
  <si>
    <t>kondenzační jednotka  chlazení/ vytápění ,  chladivo R410A , provozní teplota chlazení/ vytápění=, -15 až +52°C /-30 až +18°C</t>
  </si>
  <si>
    <t>POL3_0</t>
  </si>
  <si>
    <t>Qchl.= 28 kW , Qvyt př -15°C=27,9kW, 400V/50Hz, P=8,3kW, I=28A, jištění 32A, ( šxhxv) 930x760x1745mm  , m=215 kg</t>
  </si>
  <si>
    <t>63</t>
  </si>
  <si>
    <t>řídící jednotka kondenzační jednotky pro připojení VZT dle prostorové teploty včetně čidel a kabelů</t>
  </si>
  <si>
    <t>64</t>
  </si>
  <si>
    <t>elektronický expanzní ventil pro výkon výparníku 3,6-28kW</t>
  </si>
  <si>
    <t>15</t>
  </si>
  <si>
    <t>dodávka klimatizační jednotky</t>
  </si>
  <si>
    <t>16</t>
  </si>
  <si>
    <t>dodávka regulace</t>
  </si>
  <si>
    <t>17</t>
  </si>
  <si>
    <t>protidešťová žaluzie s hliníkovými lamelami 1800x630, síto</t>
  </si>
  <si>
    <t>18</t>
  </si>
  <si>
    <t>protidešťová žaluzie s hliníkovými lamelami 1250x1000, síto</t>
  </si>
  <si>
    <t>19</t>
  </si>
  <si>
    <t>kulisový tlumič hluku 1380x630-1000,                                                     (7 kulis, 100*630-1000, náběh/výběh/ děrovaný plech/s=100m)/                               plášť PUR20</t>
  </si>
  <si>
    <t>20</t>
  </si>
  <si>
    <t>tlumič hluku ohebný nízkofrekvenční O315-1000, izolace 25mm (Sonoextra315)</t>
  </si>
  <si>
    <t>21</t>
  </si>
  <si>
    <t>přívodní vířivý anemostat s naklápěcími lopatkami 30-75° a proměnným profilem proudění, velikost 400, , barva černá, ovládání servopohonem AC/DC24V - 0-10V</t>
  </si>
  <si>
    <t>22</t>
  </si>
  <si>
    <t>vysílač polohy servopohonu AC/DC24V -  0-10V nástěnný</t>
  </si>
  <si>
    <t>23</t>
  </si>
  <si>
    <t>stěnová vyústka s pevnými lamelami 800x200, lamela 1, mezera 20mm (doměřit stávající potrubí)</t>
  </si>
  <si>
    <t>VZT potrubí čtyřhranné sk.I z polyuretanových sedvičových desek ALP tl. 30 mm, oboustranně chráněné Al folií 80/200 µm (gofrováno) parotěsné, ?=48kg/m3, ?=0,02W/mK,  , třída hořlavosti Bs3, d0 dle EN13501-1, třída vzduchotěsnosti C, spojovánípotrubí pomocí skrytého spojovacího profilu, kombinovaná příruba PVC/Al, příruby přelepeny alubutylovou páskou</t>
  </si>
  <si>
    <t>zhotoveno dle výrobních a montážních návodů výrobce materiálu</t>
  </si>
  <si>
    <t>plocha potrubí uváděna  dle vnitřního rozměru potrubí +25%</t>
  </si>
  <si>
    <t>28</t>
  </si>
  <si>
    <t>rovné trouby do obvodu 2630 mm</t>
  </si>
  <si>
    <t>29</t>
  </si>
  <si>
    <t>tvarovky obvodu  do 2630 mm</t>
  </si>
  <si>
    <t>31</t>
  </si>
  <si>
    <t>tvarovky obvodu  2630-3500 mm</t>
  </si>
  <si>
    <t>32</t>
  </si>
  <si>
    <t>rovné trouby obvodu 3500-5600 mm</t>
  </si>
  <si>
    <t>33</t>
  </si>
  <si>
    <t>tvarovky obvodu  3500-5600 mm</t>
  </si>
  <si>
    <t>VZT potrubí čtyřhranné sk.I z polyuretanových sedvičových desek ALP tl. 20 mm, oboustranně chráněné Al folií 80/80 µm (gofrováno) parotěsné, ?=48kg/m3, ?=0,02W/mK,  třída vzduchotěsnosti C, spojovánípotrubí pomocí skrytého spojovacího profilu                                                                                                                     třída hořlavosti Bs3, d0 dle EN13501-1</t>
  </si>
  <si>
    <t>37</t>
  </si>
  <si>
    <t>38</t>
  </si>
  <si>
    <t>39</t>
  </si>
  <si>
    <t>rovné trouby obvodu 2630-3500 mm</t>
  </si>
  <si>
    <t>40</t>
  </si>
  <si>
    <t>42</t>
  </si>
  <si>
    <t>45</t>
  </si>
  <si>
    <t>TR400</t>
  </si>
  <si>
    <t>VZT potrubí kruhové SPIRO sk.I z pozinkovaného plechu  tl. 0,5-0,6 mm , dvoubřité těsnění EPDM, spoj</t>
  </si>
  <si>
    <t>46</t>
  </si>
  <si>
    <t>TR315</t>
  </si>
  <si>
    <t>47</t>
  </si>
  <si>
    <t>OBL400/90st/r=d</t>
  </si>
  <si>
    <t>48</t>
  </si>
  <si>
    <t>PŘ400/315</t>
  </si>
  <si>
    <t>49</t>
  </si>
  <si>
    <t>spojka na TV400</t>
  </si>
  <si>
    <t>50</t>
  </si>
  <si>
    <t>potrubní nástavec na PUR potrubí O315</t>
  </si>
  <si>
    <t>53</t>
  </si>
  <si>
    <t>izolace potrubí  skružovatelnými pásy minerální rohoží  40ALS tl.40mm</t>
  </si>
  <si>
    <t>54</t>
  </si>
  <si>
    <t>montáž izolace</t>
  </si>
  <si>
    <t>55</t>
  </si>
  <si>
    <t>montážní a pomocný materiál pro potrubí</t>
  </si>
  <si>
    <t>56</t>
  </si>
  <si>
    <t>montáž potrubí  včetně lešení</t>
  </si>
  <si>
    <t>57</t>
  </si>
  <si>
    <t>montáž zařízení, přesun zařízení na místo montáže, montáž regulace včetně kabelů</t>
  </si>
  <si>
    <t>58</t>
  </si>
  <si>
    <t>uvedení do provozu, zaregulování, zkoušky, zaškolení obsluhy</t>
  </si>
  <si>
    <t>73</t>
  </si>
  <si>
    <t>montáž měděného potrubí a izolace vč. materiálu D+M</t>
  </si>
  <si>
    <t>potrubí Cu 9,52x0,8</t>
  </si>
  <si>
    <t>potrubí Cu 22,2x1</t>
  </si>
  <si>
    <t>nízkoteplotní izolace zabraňující kondenzaci a tepelným ztrátám s vysokým odporem proti difuzi vodní páry (lambda=0,033W/mK, mí=10000) včetně izolovaných závěsů</t>
  </si>
  <si>
    <t>izolace potrubí  10 tl.13mm</t>
  </si>
  <si>
    <t>izolace potrubí  22 tl. 14,5mm</t>
  </si>
  <si>
    <t>74</t>
  </si>
  <si>
    <t>instalační plastový systém pro potrubí Cu typ 80/60 včetně tvarovek a montáže</t>
  </si>
  <si>
    <t>75</t>
  </si>
  <si>
    <t>instalační plastový systém pro potrubí Cu typ 140/90 včetně tvarovek a montáže</t>
  </si>
  <si>
    <t>76</t>
  </si>
  <si>
    <t>chladivo R410</t>
  </si>
  <si>
    <t>kg</t>
  </si>
  <si>
    <t>77</t>
  </si>
  <si>
    <t>montáž chladící jednotky včetně příslušenství, napuštění  chladiva</t>
  </si>
  <si>
    <t>78</t>
  </si>
  <si>
    <t>uvedení do provozu, zaškolení obsluhy</t>
  </si>
  <si>
    <t>82</t>
  </si>
  <si>
    <t>Demontáž ventilátor RNA 630, motor, základový rám</t>
  </si>
  <si>
    <t>83</t>
  </si>
  <si>
    <t>Demontáž zvlhčovací komora, teplovodní ohřívač, filtr 1400x1400-2000</t>
  </si>
  <si>
    <t>kmpl</t>
  </si>
  <si>
    <t>84</t>
  </si>
  <si>
    <t>Demontáž drobná zařízení (klapky apod.)</t>
  </si>
  <si>
    <t>87</t>
  </si>
  <si>
    <t>Demontáž potrubí ve strojovně</t>
  </si>
  <si>
    <t>88</t>
  </si>
  <si>
    <t>Demontáž potrubní stoupačky a potrubí ve střešním prostoru</t>
  </si>
  <si>
    <t>90</t>
  </si>
  <si>
    <t>Demontáž izolace a tlumičů hluku</t>
  </si>
  <si>
    <t>91</t>
  </si>
  <si>
    <t>Odvoz a likvidace nekovových částí demontovaných zařízení</t>
  </si>
  <si>
    <t>728002</t>
  </si>
  <si>
    <t>Napojení všech zařízení VZT na elektroinstalace</t>
  </si>
  <si>
    <t>VN01</t>
  </si>
  <si>
    <t>Zařízení staveniště</t>
  </si>
  <si>
    <t>VN02</t>
  </si>
  <si>
    <t>Koordinační činnost</t>
  </si>
  <si>
    <t>Koordinace profesí, dodávek materiálů, kontrolních dnů s investorem</t>
  </si>
  <si>
    <t>VN05</t>
  </si>
  <si>
    <t>Odvoz a likvidace obalových materiálů</t>
  </si>
  <si>
    <t>VN06</t>
  </si>
  <si>
    <t>Kompletační činnost zhotovitele</t>
  </si>
  <si>
    <t>Kompletace a dodání dokladů, certifikátů,prohlášení aj.</t>
  </si>
  <si>
    <t>VN07</t>
  </si>
  <si>
    <t>Mimostaveništní doprava pro rozpočet Vzduchotechnická zařízení</t>
  </si>
  <si>
    <t>VN08</t>
  </si>
  <si>
    <t>Podíl přidružených výkonů pro rozpočet Vzduchotechnická zařízení</t>
  </si>
  <si>
    <t>VN09</t>
  </si>
  <si>
    <t>Nezměřitelné drobné stavební výpomoci pro rozpočet Vzduchotechnické zařízení</t>
  </si>
  <si>
    <t>VN10</t>
  </si>
  <si>
    <t>Provozní vlivy pro rozpočet Vzduchotechnické zařízení</t>
  </si>
  <si>
    <t>VN03</t>
  </si>
  <si>
    <t>Bezpečnostní a hygienická opatření na staveništi</t>
  </si>
  <si>
    <t>Soubor</t>
  </si>
  <si>
    <t>POL99_8</t>
  </si>
  <si>
    <t>VN04</t>
  </si>
  <si>
    <t>Dokumentace skutečného provedení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</si>
</sst>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 shrinkToFit="1"/>
    </xf>
    <xf numFmtId="4" fontId="5" fillId="0" borderId="32" xfId="0" applyNumberFormat="1" applyFont="1" applyBorder="1" applyAlignment="1">
      <alignment vertical="center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6" fillId="0" borderId="0" xfId="0" applyFont="1" applyAlignment="1">
      <alignment wrapText="1"/>
    </xf>
    <xf numFmtId="0" fontId="4" fillId="0" borderId="0" xfId="0" applyFont="1"/>
    <xf numFmtId="49" fontId="0" fillId="0" borderId="0" xfId="0" applyNumberFormat="1"/>
    <xf numFmtId="0" fontId="17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7" fillId="5" borderId="28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6" xfId="0" applyNumberFormat="1" applyFont="1" applyFill="1" applyBorder="1" applyAlignment="1">
      <alignment horizontal="center" vertical="center"/>
    </xf>
    <xf numFmtId="4" fontId="3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8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8" fillId="0" borderId="0" xfId="0" applyFont="1" applyAlignment="1">
      <alignment vertical="top"/>
    </xf>
    <xf numFmtId="49" fontId="18" fillId="0" borderId="0" xfId="0" applyNumberFormat="1" applyFont="1" applyAlignment="1">
      <alignment vertical="top"/>
    </xf>
    <xf numFmtId="165" fontId="18" fillId="0" borderId="0" xfId="0" applyNumberFormat="1" applyFont="1" applyAlignment="1">
      <alignment vertical="top" shrinkToFit="1"/>
    </xf>
    <xf numFmtId="4" fontId="18" fillId="0" borderId="0" xfId="0" applyNumberFormat="1" applyFont="1" applyAlignment="1">
      <alignment vertical="top" shrinkToFi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7" xfId="0" applyNumberFormat="1" applyFont="1" applyFill="1" applyBorder="1" applyAlignment="1">
      <alignment vertical="top" shrinkToFit="1"/>
    </xf>
    <xf numFmtId="0" fontId="5" fillId="3" borderId="12" xfId="0" applyFont="1" applyFill="1" applyBorder="1" applyAlignment="1">
      <alignment horizontal="center" vertical="top" shrinkToFit="1"/>
    </xf>
    <xf numFmtId="165" fontId="5" fillId="3" borderId="12" xfId="0" applyNumberFormat="1" applyFont="1" applyFill="1" applyBorder="1" applyAlignment="1">
      <alignment vertical="top" shrinkToFit="1"/>
    </xf>
    <xf numFmtId="4" fontId="5" fillId="3" borderId="12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8" fillId="0" borderId="38" xfId="0" applyFont="1" applyBorder="1" applyAlignment="1">
      <alignment vertical="top"/>
    </xf>
    <xf numFmtId="49" fontId="18" fillId="0" borderId="39" xfId="0" applyNumberFormat="1" applyFont="1" applyBorder="1" applyAlignment="1">
      <alignment vertical="top"/>
    </xf>
    <xf numFmtId="0" fontId="18" fillId="0" borderId="39" xfId="0" applyFont="1" applyBorder="1" applyAlignment="1">
      <alignment horizontal="center" vertical="top" shrinkToFit="1"/>
    </xf>
    <xf numFmtId="165" fontId="18" fillId="0" borderId="39" xfId="0" applyNumberFormat="1" applyFont="1" applyBorder="1" applyAlignment="1">
      <alignment vertical="top" shrinkToFit="1"/>
    </xf>
    <xf numFmtId="4" fontId="18" fillId="4" borderId="39" xfId="0" applyNumberFormat="1" applyFont="1" applyFill="1" applyBorder="1" applyAlignment="1" applyProtection="1">
      <alignment vertical="top" shrinkToFit="1"/>
      <protection locked="0"/>
    </xf>
    <xf numFmtId="4" fontId="18" fillId="0" borderId="39" xfId="0" applyNumberFormat="1" applyFont="1" applyBorder="1" applyAlignment="1">
      <alignment vertical="top" shrinkToFit="1"/>
    </xf>
    <xf numFmtId="4" fontId="18" fillId="0" borderId="40" xfId="0" applyNumberFormat="1" applyFont="1" applyBorder="1" applyAlignment="1">
      <alignment vertical="top" shrinkToFit="1"/>
    </xf>
    <xf numFmtId="0" fontId="21" fillId="0" borderId="0" xfId="0" applyFont="1" applyAlignment="1">
      <alignment wrapText="1"/>
    </xf>
    <xf numFmtId="0" fontId="18" fillId="0" borderId="41" xfId="0" applyFont="1" applyBorder="1" applyAlignment="1">
      <alignment vertical="top"/>
    </xf>
    <xf numFmtId="49" fontId="18" fillId="0" borderId="42" xfId="0" applyNumberFormat="1" applyFont="1" applyBorder="1" applyAlignment="1">
      <alignment vertical="top"/>
    </xf>
    <xf numFmtId="0" fontId="18" fillId="0" borderId="42" xfId="0" applyFont="1" applyBorder="1" applyAlignment="1">
      <alignment horizontal="center" vertical="top" shrinkToFit="1"/>
    </xf>
    <xf numFmtId="165" fontId="18" fillId="0" borderId="42" xfId="0" applyNumberFormat="1" applyFont="1" applyBorder="1" applyAlignment="1">
      <alignment vertical="top" shrinkToFit="1"/>
    </xf>
    <xf numFmtId="4" fontId="18" fillId="4" borderId="42" xfId="0" applyNumberFormat="1" applyFont="1" applyFill="1" applyBorder="1" applyAlignment="1" applyProtection="1">
      <alignment vertical="top" shrinkToFit="1"/>
      <protection locked="0"/>
    </xf>
    <xf numFmtId="4" fontId="18" fillId="0" borderId="42" xfId="0" applyNumberFormat="1" applyFont="1" applyBorder="1" applyAlignment="1">
      <alignment vertical="top" shrinkToFit="1"/>
    </xf>
    <xf numFmtId="4" fontId="18" fillId="0" borderId="43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8" fillId="0" borderId="39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Alignment="1">
      <alignment horizontal="left" vertical="top" wrapText="1"/>
    </xf>
    <xf numFmtId="49" fontId="18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0" fontId="0" fillId="0" borderId="0" xfId="0" applyAlignment="1">
      <alignment wrapText="1"/>
    </xf>
    <xf numFmtId="4" fontId="5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18" xfId="0" applyFont="1" applyBorder="1" applyAlignment="1">
      <alignment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8" t="s">
        <v>39</v>
      </c>
      <c r="B2" s="198"/>
      <c r="C2" s="198"/>
      <c r="D2" s="198"/>
      <c r="E2" s="198"/>
      <c r="F2" s="198"/>
      <c r="G2" s="198"/>
    </row>
  </sheetData>
  <sheetProtection algorithmName="SHA-512" hashValue="1SztAQ2MChisgBkGoJuFLlf/oLlos2t/BsZvegMNmzr4qh3M5g6BttNfHu9e/YN3li3sRJFtap1AFlxrh/e7ZA==" saltValue="0kmiugS0Eqm4+dy496l3t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84"/>
  <sheetViews>
    <sheetView showGridLines="0" topLeftCell="B15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  <col min="52" max="52" width="94.5703125" customWidth="1"/>
  </cols>
  <sheetData>
    <row r="1" spans="1:15" ht="33.75" customHeight="1" x14ac:dyDescent="0.2">
      <c r="A1" s="47" t="s">
        <v>36</v>
      </c>
      <c r="B1" s="233" t="s">
        <v>41</v>
      </c>
      <c r="C1" s="234"/>
      <c r="D1" s="234"/>
      <c r="E1" s="234"/>
      <c r="F1" s="234"/>
      <c r="G1" s="234"/>
      <c r="H1" s="234"/>
      <c r="I1" s="234"/>
      <c r="J1" s="235"/>
    </row>
    <row r="2" spans="1:15" ht="36" customHeight="1" x14ac:dyDescent="0.2">
      <c r="A2" s="2"/>
      <c r="B2" s="76" t="s">
        <v>22</v>
      </c>
      <c r="C2" s="77"/>
      <c r="D2" s="78" t="s">
        <v>43</v>
      </c>
      <c r="E2" s="239" t="s">
        <v>44</v>
      </c>
      <c r="F2" s="240"/>
      <c r="G2" s="240"/>
      <c r="H2" s="240"/>
      <c r="I2" s="240"/>
      <c r="J2" s="241"/>
      <c r="O2" s="1"/>
    </row>
    <row r="3" spans="1:15" ht="27" hidden="1" customHeight="1" x14ac:dyDescent="0.2">
      <c r="A3" s="2"/>
      <c r="B3" s="79"/>
      <c r="C3" s="77"/>
      <c r="D3" s="80"/>
      <c r="E3" s="242"/>
      <c r="F3" s="243"/>
      <c r="G3" s="243"/>
      <c r="H3" s="243"/>
      <c r="I3" s="243"/>
      <c r="J3" s="244"/>
    </row>
    <row r="4" spans="1:15" ht="23.25" customHeight="1" x14ac:dyDescent="0.2">
      <c r="A4" s="2"/>
      <c r="B4" s="81"/>
      <c r="C4" s="82"/>
      <c r="D4" s="83"/>
      <c r="E4" s="223"/>
      <c r="F4" s="223"/>
      <c r="G4" s="223"/>
      <c r="H4" s="223"/>
      <c r="I4" s="223"/>
      <c r="J4" s="224"/>
    </row>
    <row r="5" spans="1:15" ht="24" customHeight="1" x14ac:dyDescent="0.2">
      <c r="A5" s="2"/>
      <c r="B5" s="31" t="s">
        <v>42</v>
      </c>
      <c r="D5" s="227"/>
      <c r="E5" s="228"/>
      <c r="F5" s="228"/>
      <c r="G5" s="228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29"/>
      <c r="E6" s="230"/>
      <c r="F6" s="230"/>
      <c r="G6" s="230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31"/>
      <c r="F7" s="232"/>
      <c r="G7" s="232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6"/>
      <c r="E11" s="246"/>
      <c r="F11" s="246"/>
      <c r="G11" s="246"/>
      <c r="H11" s="18" t="s">
        <v>40</v>
      </c>
      <c r="I11" s="84"/>
      <c r="J11" s="8"/>
    </row>
    <row r="12" spans="1:15" ht="15.75" customHeight="1" x14ac:dyDescent="0.2">
      <c r="A12" s="2"/>
      <c r="B12" s="28"/>
      <c r="C12" s="55"/>
      <c r="D12" s="222"/>
      <c r="E12" s="222"/>
      <c r="F12" s="222"/>
      <c r="G12" s="222"/>
      <c r="H12" s="18" t="s">
        <v>34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225"/>
      <c r="F13" s="226"/>
      <c r="G13" s="226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45"/>
      <c r="F15" s="245"/>
      <c r="G15" s="247"/>
      <c r="H15" s="247"/>
      <c r="I15" s="247" t="s">
        <v>29</v>
      </c>
      <c r="J15" s="248"/>
    </row>
    <row r="16" spans="1:15" ht="23.25" customHeight="1" x14ac:dyDescent="0.2">
      <c r="A16" s="143" t="s">
        <v>24</v>
      </c>
      <c r="B16" s="38" t="s">
        <v>24</v>
      </c>
      <c r="C16" s="62"/>
      <c r="D16" s="63"/>
      <c r="E16" s="211"/>
      <c r="F16" s="212"/>
      <c r="G16" s="211"/>
      <c r="H16" s="212"/>
      <c r="I16" s="211">
        <f>SUMIF(F59:F80,A16,I59:I80)+SUMIF(F59:F80,"PSU",I59:I80)</f>
        <v>0</v>
      </c>
      <c r="J16" s="213"/>
    </row>
    <row r="17" spans="1:10" ht="23.25" customHeight="1" x14ac:dyDescent="0.2">
      <c r="A17" s="143" t="s">
        <v>25</v>
      </c>
      <c r="B17" s="38" t="s">
        <v>25</v>
      </c>
      <c r="C17" s="62"/>
      <c r="D17" s="63"/>
      <c r="E17" s="211"/>
      <c r="F17" s="212"/>
      <c r="G17" s="211"/>
      <c r="H17" s="212"/>
      <c r="I17" s="211">
        <f>SUMIF(F59:F80,A17,I59:I80)</f>
        <v>0</v>
      </c>
      <c r="J17" s="213"/>
    </row>
    <row r="18" spans="1:10" ht="23.25" customHeight="1" x14ac:dyDescent="0.2">
      <c r="A18" s="143" t="s">
        <v>26</v>
      </c>
      <c r="B18" s="38" t="s">
        <v>26</v>
      </c>
      <c r="C18" s="62"/>
      <c r="D18" s="63"/>
      <c r="E18" s="211"/>
      <c r="F18" s="212"/>
      <c r="G18" s="211"/>
      <c r="H18" s="212"/>
      <c r="I18" s="211">
        <f>SUMIF(F59:F80,A18,I59:I80)</f>
        <v>0</v>
      </c>
      <c r="J18" s="213"/>
    </row>
    <row r="19" spans="1:10" ht="23.25" customHeight="1" x14ac:dyDescent="0.2">
      <c r="A19" s="143" t="s">
        <v>110</v>
      </c>
      <c r="B19" s="38" t="s">
        <v>27</v>
      </c>
      <c r="C19" s="62"/>
      <c r="D19" s="63"/>
      <c r="E19" s="211"/>
      <c r="F19" s="212"/>
      <c r="G19" s="211"/>
      <c r="H19" s="212"/>
      <c r="I19" s="211">
        <f>SUMIF(F59:F80,A19,I59:I80)</f>
        <v>0</v>
      </c>
      <c r="J19" s="213"/>
    </row>
    <row r="20" spans="1:10" ht="23.25" customHeight="1" x14ac:dyDescent="0.2">
      <c r="A20" s="143" t="s">
        <v>111</v>
      </c>
      <c r="B20" s="38" t="s">
        <v>28</v>
      </c>
      <c r="C20" s="62"/>
      <c r="D20" s="63"/>
      <c r="E20" s="211"/>
      <c r="F20" s="212"/>
      <c r="G20" s="211"/>
      <c r="H20" s="212"/>
      <c r="I20" s="211">
        <f>SUMIF(F59:F80,A20,I59:I80)</f>
        <v>0</v>
      </c>
      <c r="J20" s="213"/>
    </row>
    <row r="21" spans="1:10" ht="23.25" customHeight="1" x14ac:dyDescent="0.2">
      <c r="A21" s="2"/>
      <c r="B21" s="48" t="s">
        <v>29</v>
      </c>
      <c r="C21" s="64"/>
      <c r="D21" s="65"/>
      <c r="E21" s="214"/>
      <c r="F21" s="249"/>
      <c r="G21" s="214"/>
      <c r="H21" s="249"/>
      <c r="I21" s="214">
        <f>SUM(I16:J20)</f>
        <v>0</v>
      </c>
      <c r="J21" s="215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209">
        <f>ZakladDPHSniVypocet</f>
        <v>0</v>
      </c>
      <c r="H23" s="210"/>
      <c r="I23" s="210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207">
        <f>I23*E23/100</f>
        <v>0</v>
      </c>
      <c r="H24" s="208"/>
      <c r="I24" s="208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209">
        <f>ZakladDPHZaklVypocet</f>
        <v>0</v>
      </c>
      <c r="H25" s="210"/>
      <c r="I25" s="210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36">
        <f>I25*E25/100</f>
        <v>0</v>
      </c>
      <c r="H26" s="237"/>
      <c r="I26" s="237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38">
        <f>CenaCelkemBezDPH-(ZakladDPHSni+ZakladDPHZakl)</f>
        <v>0</v>
      </c>
      <c r="H27" s="238"/>
      <c r="I27" s="238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5" t="s">
        <v>23</v>
      </c>
      <c r="C28" s="116"/>
      <c r="D28" s="116"/>
      <c r="E28" s="117"/>
      <c r="F28" s="118"/>
      <c r="G28" s="217">
        <f>A27</f>
        <v>0</v>
      </c>
      <c r="H28" s="217"/>
      <c r="I28" s="217"/>
      <c r="J28" s="119" t="str">
        <f t="shared" si="0"/>
        <v>CZK</v>
      </c>
    </row>
    <row r="29" spans="1:10" ht="27.75" hidden="1" customHeight="1" thickBot="1" x14ac:dyDescent="0.25">
      <c r="A29" s="2"/>
      <c r="B29" s="115" t="s">
        <v>35</v>
      </c>
      <c r="C29" s="120"/>
      <c r="D29" s="120"/>
      <c r="E29" s="120"/>
      <c r="F29" s="121"/>
      <c r="G29" s="216">
        <f>ZakladDPHSni+DPHSni+ZakladDPHZakl+DPHZakl+Zaokrouhleni</f>
        <v>0</v>
      </c>
      <c r="H29" s="216"/>
      <c r="I29" s="216"/>
      <c r="J29" s="122" t="s">
        <v>56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52" ht="47.25" customHeight="1" x14ac:dyDescent="0.2">
      <c r="A33" s="2"/>
      <c r="B33" s="2"/>
      <c r="J33" s="9"/>
    </row>
    <row r="34" spans="1:52" s="21" customFormat="1" ht="18.75" customHeight="1" x14ac:dyDescent="0.2">
      <c r="A34" s="20"/>
      <c r="B34" s="20"/>
      <c r="C34" s="74"/>
      <c r="D34" s="218"/>
      <c r="E34" s="219"/>
      <c r="G34" s="220"/>
      <c r="H34" s="221"/>
      <c r="I34" s="221"/>
      <c r="J34" s="25"/>
    </row>
    <row r="35" spans="1:52" ht="12.75" customHeight="1" x14ac:dyDescent="0.2">
      <c r="A35" s="2"/>
      <c r="B35" s="2"/>
      <c r="D35" s="206" t="s">
        <v>2</v>
      </c>
      <c r="E35" s="206"/>
      <c r="H35" s="10" t="s">
        <v>3</v>
      </c>
      <c r="J35" s="9"/>
    </row>
    <row r="36" spans="1:52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52" ht="27" customHeight="1" x14ac:dyDescent="0.2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52" ht="25.5" customHeight="1" x14ac:dyDescent="0.2">
      <c r="A38" s="87" t="s">
        <v>37</v>
      </c>
      <c r="B38" s="92" t="s">
        <v>17</v>
      </c>
      <c r="C38" s="93" t="s">
        <v>5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18</v>
      </c>
      <c r="I38" s="96" t="s">
        <v>1</v>
      </c>
      <c r="J38" s="97" t="s">
        <v>0</v>
      </c>
    </row>
    <row r="39" spans="1:52" ht="25.5" hidden="1" customHeight="1" x14ac:dyDescent="0.2">
      <c r="A39" s="87">
        <v>1</v>
      </c>
      <c r="B39" s="98" t="s">
        <v>45</v>
      </c>
      <c r="C39" s="201"/>
      <c r="D39" s="201"/>
      <c r="E39" s="201"/>
      <c r="F39" s="99">
        <f>'01 0101 Pol'!AE129+'01 0102 Pol'!AE79+'01 0103 Pol'!AE22</f>
        <v>0</v>
      </c>
      <c r="G39" s="100">
        <f>'01 0101 Pol'!AF129+'01 0102 Pol'!AF79+'01 0103 Pol'!AF22</f>
        <v>0</v>
      </c>
      <c r="H39" s="101"/>
      <c r="I39" s="102">
        <f>F39+G39+H39</f>
        <v>0</v>
      </c>
      <c r="J39" s="103" t="str">
        <f>IF(CenaCelkemVypocet=0,"",I39/CenaCelkemVypocet*100)</f>
        <v/>
      </c>
    </row>
    <row r="40" spans="1:52" ht="25.5" customHeight="1" x14ac:dyDescent="0.2">
      <c r="A40" s="87">
        <v>2</v>
      </c>
      <c r="B40" s="104"/>
      <c r="C40" s="205" t="s">
        <v>46</v>
      </c>
      <c r="D40" s="205"/>
      <c r="E40" s="205"/>
      <c r="F40" s="105"/>
      <c r="G40" s="106"/>
      <c r="H40" s="106"/>
      <c r="I40" s="107"/>
      <c r="J40" s="108"/>
    </row>
    <row r="41" spans="1:52" ht="25.5" customHeight="1" x14ac:dyDescent="0.2">
      <c r="A41" s="87">
        <v>2</v>
      </c>
      <c r="B41" s="104" t="s">
        <v>47</v>
      </c>
      <c r="C41" s="205" t="s">
        <v>48</v>
      </c>
      <c r="D41" s="205"/>
      <c r="E41" s="205"/>
      <c r="F41" s="105">
        <f>'01 0101 Pol'!AE129+'01 0102 Pol'!AE79+'01 0103 Pol'!AE22</f>
        <v>0</v>
      </c>
      <c r="G41" s="106">
        <f>'01 0101 Pol'!AF129+'01 0102 Pol'!AF79+'01 0103 Pol'!AF22</f>
        <v>0</v>
      </c>
      <c r="H41" s="106"/>
      <c r="I41" s="107">
        <f>F41+G41+H41</f>
        <v>0</v>
      </c>
      <c r="J41" s="108" t="str">
        <f>IF(CenaCelkemVypocet=0,"",I41/CenaCelkemVypocet*100)</f>
        <v/>
      </c>
    </row>
    <row r="42" spans="1:52" ht="25.5" customHeight="1" x14ac:dyDescent="0.2">
      <c r="A42" s="87">
        <v>3</v>
      </c>
      <c r="B42" s="109" t="s">
        <v>49</v>
      </c>
      <c r="C42" s="201" t="s">
        <v>50</v>
      </c>
      <c r="D42" s="201"/>
      <c r="E42" s="201"/>
      <c r="F42" s="110">
        <f>'01 0101 Pol'!AE129</f>
        <v>0</v>
      </c>
      <c r="G42" s="101">
        <f>'01 0101 Pol'!AF129</f>
        <v>0</v>
      </c>
      <c r="H42" s="101"/>
      <c r="I42" s="102">
        <f>F42+G42+H42</f>
        <v>0</v>
      </c>
      <c r="J42" s="103" t="str">
        <f>IF(CenaCelkemVypocet=0,"",I42/CenaCelkemVypocet*100)</f>
        <v/>
      </c>
    </row>
    <row r="43" spans="1:52" ht="25.5" customHeight="1" x14ac:dyDescent="0.2">
      <c r="A43" s="87">
        <v>3</v>
      </c>
      <c r="B43" s="109" t="s">
        <v>51</v>
      </c>
      <c r="C43" s="201" t="s">
        <v>52</v>
      </c>
      <c r="D43" s="201"/>
      <c r="E43" s="201"/>
      <c r="F43" s="110">
        <f>'01 0102 Pol'!AE79</f>
        <v>0</v>
      </c>
      <c r="G43" s="101">
        <f>'01 0102 Pol'!AF79</f>
        <v>0</v>
      </c>
      <c r="H43" s="101"/>
      <c r="I43" s="102">
        <f>F43+G43+H43</f>
        <v>0</v>
      </c>
      <c r="J43" s="103" t="str">
        <f>IF(CenaCelkemVypocet=0,"",I43/CenaCelkemVypocet*100)</f>
        <v/>
      </c>
    </row>
    <row r="44" spans="1:52" ht="25.5" customHeight="1" x14ac:dyDescent="0.2">
      <c r="A44" s="87">
        <v>3</v>
      </c>
      <c r="B44" s="109" t="s">
        <v>53</v>
      </c>
      <c r="C44" s="201" t="s">
        <v>54</v>
      </c>
      <c r="D44" s="201"/>
      <c r="E44" s="201"/>
      <c r="F44" s="110">
        <f>'01 0103 Pol'!AE22</f>
        <v>0</v>
      </c>
      <c r="G44" s="101">
        <f>'01 0103 Pol'!AF22</f>
        <v>0</v>
      </c>
      <c r="H44" s="101"/>
      <c r="I44" s="102">
        <f>F44+G44+H44</f>
        <v>0</v>
      </c>
      <c r="J44" s="103" t="str">
        <f>IF(CenaCelkemVypocet=0,"",I44/CenaCelkemVypocet*100)</f>
        <v/>
      </c>
    </row>
    <row r="45" spans="1:52" ht="25.5" customHeight="1" x14ac:dyDescent="0.2">
      <c r="A45" s="87"/>
      <c r="B45" s="202" t="s">
        <v>55</v>
      </c>
      <c r="C45" s="203"/>
      <c r="D45" s="203"/>
      <c r="E45" s="203"/>
      <c r="F45" s="111">
        <f>SUMIF(A39:A44,"=1",F39:F44)</f>
        <v>0</v>
      </c>
      <c r="G45" s="112">
        <f>SUMIF(A39:A44,"=1",G39:G44)</f>
        <v>0</v>
      </c>
      <c r="H45" s="112">
        <f>SUMIF(A39:A44,"=1",H39:H44)</f>
        <v>0</v>
      </c>
      <c r="I45" s="113">
        <f>SUMIF(A39:A44,"=1",I39:I44)</f>
        <v>0</v>
      </c>
      <c r="J45" s="114">
        <f>SUMIF(A39:A44,"=1",J39:J44)</f>
        <v>0</v>
      </c>
    </row>
    <row r="47" spans="1:52" x14ac:dyDescent="0.2">
      <c r="A47" t="s">
        <v>57</v>
      </c>
      <c r="B47" t="s">
        <v>58</v>
      </c>
    </row>
    <row r="48" spans="1:52" x14ac:dyDescent="0.2">
      <c r="B48" s="204" t="s">
        <v>58</v>
      </c>
      <c r="C48" s="204"/>
      <c r="D48" s="204"/>
      <c r="E48" s="204"/>
      <c r="F48" s="204"/>
      <c r="G48" s="204"/>
      <c r="H48" s="204"/>
      <c r="I48" s="204"/>
      <c r="J48" s="204"/>
      <c r="AZ48" s="123" t="str">
        <f>B48</f>
        <v>Popis stavby: 2023/07 - Rekonstrukce vzduchotechniky a kotelny v kině PANORAMA v Kyjově</v>
      </c>
    </row>
    <row r="49" spans="1:52" x14ac:dyDescent="0.2">
      <c r="A49" t="s">
        <v>59</v>
      </c>
      <c r="B49" t="s">
        <v>60</v>
      </c>
    </row>
    <row r="50" spans="1:52" x14ac:dyDescent="0.2">
      <c r="B50" s="204" t="s">
        <v>61</v>
      </c>
      <c r="C50" s="204"/>
      <c r="D50" s="204"/>
      <c r="E50" s="204"/>
      <c r="F50" s="204"/>
      <c r="G50" s="204"/>
      <c r="H50" s="204"/>
      <c r="I50" s="204"/>
      <c r="J50" s="204"/>
      <c r="AZ50" s="123" t="str">
        <f>B50</f>
        <v>Popis rozpočtu: 0101 - Stavební práce</v>
      </c>
    </row>
    <row r="51" spans="1:52" x14ac:dyDescent="0.2">
      <c r="A51" t="s">
        <v>62</v>
      </c>
      <c r="B51" t="s">
        <v>61</v>
      </c>
    </row>
    <row r="52" spans="1:52" x14ac:dyDescent="0.2">
      <c r="A52" t="s">
        <v>62</v>
      </c>
      <c r="B52" t="s">
        <v>63</v>
      </c>
    </row>
    <row r="53" spans="1:52" x14ac:dyDescent="0.2">
      <c r="A53" t="s">
        <v>62</v>
      </c>
      <c r="B53" t="s">
        <v>64</v>
      </c>
    </row>
    <row r="56" spans="1:52" ht="15.75" x14ac:dyDescent="0.25">
      <c r="B56" s="124" t="s">
        <v>65</v>
      </c>
    </row>
    <row r="58" spans="1:52" ht="25.5" customHeight="1" x14ac:dyDescent="0.2">
      <c r="A58" s="126"/>
      <c r="B58" s="129" t="s">
        <v>17</v>
      </c>
      <c r="C58" s="129" t="s">
        <v>5</v>
      </c>
      <c r="D58" s="130"/>
      <c r="E58" s="130"/>
      <c r="F58" s="131" t="s">
        <v>66</v>
      </c>
      <c r="G58" s="131"/>
      <c r="H58" s="131"/>
      <c r="I58" s="131" t="s">
        <v>29</v>
      </c>
      <c r="J58" s="131" t="s">
        <v>0</v>
      </c>
    </row>
    <row r="59" spans="1:52" ht="36.75" customHeight="1" x14ac:dyDescent="0.2">
      <c r="A59" s="127"/>
      <c r="B59" s="132" t="s">
        <v>67</v>
      </c>
      <c r="C59" s="199" t="s">
        <v>68</v>
      </c>
      <c r="D59" s="200"/>
      <c r="E59" s="200"/>
      <c r="F59" s="139" t="s">
        <v>24</v>
      </c>
      <c r="G59" s="140"/>
      <c r="H59" s="140"/>
      <c r="I59" s="140">
        <f>'01 0102 Pol'!G8</f>
        <v>0</v>
      </c>
      <c r="J59" s="136" t="str">
        <f>IF(I81=0,"",I59/I81*100)</f>
        <v/>
      </c>
    </row>
    <row r="60" spans="1:52" ht="36.75" customHeight="1" x14ac:dyDescent="0.2">
      <c r="A60" s="127"/>
      <c r="B60" s="132" t="s">
        <v>69</v>
      </c>
      <c r="C60" s="199" t="s">
        <v>70</v>
      </c>
      <c r="D60" s="200"/>
      <c r="E60" s="200"/>
      <c r="F60" s="139" t="s">
        <v>24</v>
      </c>
      <c r="G60" s="140"/>
      <c r="H60" s="140"/>
      <c r="I60" s="140">
        <f>'01 0102 Pol'!G68</f>
        <v>0</v>
      </c>
      <c r="J60" s="136" t="str">
        <f>IF(I81=0,"",I60/I81*100)</f>
        <v/>
      </c>
    </row>
    <row r="61" spans="1:52" ht="36.75" customHeight="1" x14ac:dyDescent="0.2">
      <c r="A61" s="127"/>
      <c r="B61" s="132" t="s">
        <v>71</v>
      </c>
      <c r="C61" s="199" t="s">
        <v>72</v>
      </c>
      <c r="D61" s="200"/>
      <c r="E61" s="200"/>
      <c r="F61" s="139" t="s">
        <v>24</v>
      </c>
      <c r="G61" s="140"/>
      <c r="H61" s="140"/>
      <c r="I61" s="140">
        <f>'01 0102 Pol'!G13</f>
        <v>0</v>
      </c>
      <c r="J61" s="136" t="str">
        <f>IF(I81=0,"",I61/I81*100)</f>
        <v/>
      </c>
    </row>
    <row r="62" spans="1:52" ht="36.75" customHeight="1" x14ac:dyDescent="0.2">
      <c r="A62" s="127"/>
      <c r="B62" s="132" t="s">
        <v>73</v>
      </c>
      <c r="C62" s="199" t="s">
        <v>74</v>
      </c>
      <c r="D62" s="200"/>
      <c r="E62" s="200"/>
      <c r="F62" s="139" t="s">
        <v>24</v>
      </c>
      <c r="G62" s="140"/>
      <c r="H62" s="140"/>
      <c r="I62" s="140">
        <f>'01 0102 Pol'!G23</f>
        <v>0</v>
      </c>
      <c r="J62" s="136" t="str">
        <f>IF(I81=0,"",I62/I81*100)</f>
        <v/>
      </c>
    </row>
    <row r="63" spans="1:52" ht="36.75" customHeight="1" x14ac:dyDescent="0.2">
      <c r="A63" s="127"/>
      <c r="B63" s="132" t="s">
        <v>75</v>
      </c>
      <c r="C63" s="199" t="s">
        <v>76</v>
      </c>
      <c r="D63" s="200"/>
      <c r="E63" s="200"/>
      <c r="F63" s="139" t="s">
        <v>24</v>
      </c>
      <c r="G63" s="140"/>
      <c r="H63" s="140"/>
      <c r="I63" s="140">
        <f>'01 0102 Pol'!G40</f>
        <v>0</v>
      </c>
      <c r="J63" s="136" t="str">
        <f>IF(I81=0,"",I63/I81*100)</f>
        <v/>
      </c>
    </row>
    <row r="64" spans="1:52" ht="36.75" customHeight="1" x14ac:dyDescent="0.2">
      <c r="A64" s="127"/>
      <c r="B64" s="132" t="s">
        <v>77</v>
      </c>
      <c r="C64" s="199" t="s">
        <v>78</v>
      </c>
      <c r="D64" s="200"/>
      <c r="E64" s="200"/>
      <c r="F64" s="139" t="s">
        <v>24</v>
      </c>
      <c r="G64" s="140"/>
      <c r="H64" s="140"/>
      <c r="I64" s="140">
        <f>'01 0102 Pol'!G49</f>
        <v>0</v>
      </c>
      <c r="J64" s="136" t="str">
        <f>IF(I81=0,"",I64/I81*100)</f>
        <v/>
      </c>
    </row>
    <row r="65" spans="1:10" ht="36.75" customHeight="1" x14ac:dyDescent="0.2">
      <c r="A65" s="127"/>
      <c r="B65" s="132" t="s">
        <v>79</v>
      </c>
      <c r="C65" s="199" t="s">
        <v>80</v>
      </c>
      <c r="D65" s="200"/>
      <c r="E65" s="200"/>
      <c r="F65" s="139" t="s">
        <v>24</v>
      </c>
      <c r="G65" s="140"/>
      <c r="H65" s="140"/>
      <c r="I65" s="140">
        <f>'01 0102 Pol'!G56</f>
        <v>0</v>
      </c>
      <c r="J65" s="136" t="str">
        <f>IF(I81=0,"",I65/I81*100)</f>
        <v/>
      </c>
    </row>
    <row r="66" spans="1:10" ht="36.75" customHeight="1" x14ac:dyDescent="0.2">
      <c r="A66" s="127"/>
      <c r="B66" s="132" t="s">
        <v>81</v>
      </c>
      <c r="C66" s="199" t="s">
        <v>82</v>
      </c>
      <c r="D66" s="200"/>
      <c r="E66" s="200"/>
      <c r="F66" s="139" t="s">
        <v>24</v>
      </c>
      <c r="G66" s="140"/>
      <c r="H66" s="140"/>
      <c r="I66" s="140">
        <f>'01 0101 Pol'!G8</f>
        <v>0</v>
      </c>
      <c r="J66" s="136" t="str">
        <f>IF(I81=0,"",I66/I81*100)</f>
        <v/>
      </c>
    </row>
    <row r="67" spans="1:10" ht="36.75" customHeight="1" x14ac:dyDescent="0.2">
      <c r="A67" s="127"/>
      <c r="B67" s="132" t="s">
        <v>83</v>
      </c>
      <c r="C67" s="199" t="s">
        <v>84</v>
      </c>
      <c r="D67" s="200"/>
      <c r="E67" s="200"/>
      <c r="F67" s="139" t="s">
        <v>24</v>
      </c>
      <c r="G67" s="140"/>
      <c r="H67" s="140"/>
      <c r="I67" s="140">
        <f>'01 0101 Pol'!G15</f>
        <v>0</v>
      </c>
      <c r="J67" s="136" t="str">
        <f>IF(I81=0,"",I67/I81*100)</f>
        <v/>
      </c>
    </row>
    <row r="68" spans="1:10" ht="36.75" customHeight="1" x14ac:dyDescent="0.2">
      <c r="A68" s="127"/>
      <c r="B68" s="132" t="s">
        <v>85</v>
      </c>
      <c r="C68" s="199" t="s">
        <v>86</v>
      </c>
      <c r="D68" s="200"/>
      <c r="E68" s="200"/>
      <c r="F68" s="139" t="s">
        <v>24</v>
      </c>
      <c r="G68" s="140"/>
      <c r="H68" s="140"/>
      <c r="I68" s="140">
        <f>'01 0101 Pol'!G23</f>
        <v>0</v>
      </c>
      <c r="J68" s="136" t="str">
        <f>IF(I81=0,"",I68/I81*100)</f>
        <v/>
      </c>
    </row>
    <row r="69" spans="1:10" ht="36.75" customHeight="1" x14ac:dyDescent="0.2">
      <c r="A69" s="127"/>
      <c r="B69" s="132" t="s">
        <v>87</v>
      </c>
      <c r="C69" s="199" t="s">
        <v>88</v>
      </c>
      <c r="D69" s="200"/>
      <c r="E69" s="200"/>
      <c r="F69" s="139" t="s">
        <v>24</v>
      </c>
      <c r="G69" s="140"/>
      <c r="H69" s="140"/>
      <c r="I69" s="140">
        <f>'01 0101 Pol'!G29</f>
        <v>0</v>
      </c>
      <c r="J69" s="136" t="str">
        <f>IF(I81=0,"",I69/I81*100)</f>
        <v/>
      </c>
    </row>
    <row r="70" spans="1:10" ht="36.75" customHeight="1" x14ac:dyDescent="0.2">
      <c r="A70" s="127"/>
      <c r="B70" s="132" t="s">
        <v>89</v>
      </c>
      <c r="C70" s="199" t="s">
        <v>90</v>
      </c>
      <c r="D70" s="200"/>
      <c r="E70" s="200"/>
      <c r="F70" s="139" t="s">
        <v>24</v>
      </c>
      <c r="G70" s="140"/>
      <c r="H70" s="140"/>
      <c r="I70" s="140">
        <f>'01 0101 Pol'!G49</f>
        <v>0</v>
      </c>
      <c r="J70" s="136" t="str">
        <f>IF(I81=0,"",I70/I81*100)</f>
        <v/>
      </c>
    </row>
    <row r="71" spans="1:10" ht="36.75" customHeight="1" x14ac:dyDescent="0.2">
      <c r="A71" s="127"/>
      <c r="B71" s="132" t="s">
        <v>91</v>
      </c>
      <c r="C71" s="199" t="s">
        <v>92</v>
      </c>
      <c r="D71" s="200"/>
      <c r="E71" s="200"/>
      <c r="F71" s="139" t="s">
        <v>24</v>
      </c>
      <c r="G71" s="140"/>
      <c r="H71" s="140"/>
      <c r="I71" s="140">
        <f>'01 0101 Pol'!G63</f>
        <v>0</v>
      </c>
      <c r="J71" s="136" t="str">
        <f>IF(I81=0,"",I71/I81*100)</f>
        <v/>
      </c>
    </row>
    <row r="72" spans="1:10" ht="36.75" customHeight="1" x14ac:dyDescent="0.2">
      <c r="A72" s="127"/>
      <c r="B72" s="132" t="s">
        <v>93</v>
      </c>
      <c r="C72" s="199" t="s">
        <v>94</v>
      </c>
      <c r="D72" s="200"/>
      <c r="E72" s="200"/>
      <c r="F72" s="139" t="s">
        <v>24</v>
      </c>
      <c r="G72" s="140"/>
      <c r="H72" s="140"/>
      <c r="I72" s="140">
        <f>'01 0101 Pol'!G65</f>
        <v>0</v>
      </c>
      <c r="J72" s="136" t="str">
        <f>IF(I81=0,"",I72/I81*100)</f>
        <v/>
      </c>
    </row>
    <row r="73" spans="1:10" ht="36.75" customHeight="1" x14ac:dyDescent="0.2">
      <c r="A73" s="127"/>
      <c r="B73" s="132" t="s">
        <v>95</v>
      </c>
      <c r="C73" s="199" t="s">
        <v>96</v>
      </c>
      <c r="D73" s="200"/>
      <c r="E73" s="200"/>
      <c r="F73" s="139" t="s">
        <v>24</v>
      </c>
      <c r="G73" s="140"/>
      <c r="H73" s="140"/>
      <c r="I73" s="140">
        <f>'01 0101 Pol'!G79</f>
        <v>0</v>
      </c>
      <c r="J73" s="136" t="str">
        <f>IF(I81=0,"",I73/I81*100)</f>
        <v/>
      </c>
    </row>
    <row r="74" spans="1:10" ht="36.75" customHeight="1" x14ac:dyDescent="0.2">
      <c r="A74" s="127"/>
      <c r="B74" s="132" t="s">
        <v>97</v>
      </c>
      <c r="C74" s="199" t="s">
        <v>98</v>
      </c>
      <c r="D74" s="200"/>
      <c r="E74" s="200"/>
      <c r="F74" s="139" t="s">
        <v>25</v>
      </c>
      <c r="G74" s="140"/>
      <c r="H74" s="140"/>
      <c r="I74" s="140">
        <f>'01 0102 Pol'!G76</f>
        <v>0</v>
      </c>
      <c r="J74" s="136" t="str">
        <f>IF(I81=0,"",I74/I81*100)</f>
        <v/>
      </c>
    </row>
    <row r="75" spans="1:10" ht="36.75" customHeight="1" x14ac:dyDescent="0.2">
      <c r="A75" s="127"/>
      <c r="B75" s="132" t="s">
        <v>99</v>
      </c>
      <c r="C75" s="199" t="s">
        <v>100</v>
      </c>
      <c r="D75" s="200"/>
      <c r="E75" s="200"/>
      <c r="F75" s="139" t="s">
        <v>25</v>
      </c>
      <c r="G75" s="140"/>
      <c r="H75" s="140"/>
      <c r="I75" s="140">
        <f>'01 0101 Pol'!G81</f>
        <v>0</v>
      </c>
      <c r="J75" s="136" t="str">
        <f>IF(I81=0,"",I75/I81*100)</f>
        <v/>
      </c>
    </row>
    <row r="76" spans="1:10" ht="36.75" customHeight="1" x14ac:dyDescent="0.2">
      <c r="A76" s="127"/>
      <c r="B76" s="132" t="s">
        <v>101</v>
      </c>
      <c r="C76" s="199" t="s">
        <v>102</v>
      </c>
      <c r="D76" s="200"/>
      <c r="E76" s="200"/>
      <c r="F76" s="139" t="s">
        <v>25</v>
      </c>
      <c r="G76" s="140"/>
      <c r="H76" s="140"/>
      <c r="I76" s="140">
        <f>'01 0101 Pol'!G90</f>
        <v>0</v>
      </c>
      <c r="J76" s="136" t="str">
        <f>IF(I81=0,"",I76/I81*100)</f>
        <v/>
      </c>
    </row>
    <row r="77" spans="1:10" ht="36.75" customHeight="1" x14ac:dyDescent="0.2">
      <c r="A77" s="127"/>
      <c r="B77" s="132" t="s">
        <v>103</v>
      </c>
      <c r="C77" s="199" t="s">
        <v>104</v>
      </c>
      <c r="D77" s="200"/>
      <c r="E77" s="200"/>
      <c r="F77" s="139" t="s">
        <v>25</v>
      </c>
      <c r="G77" s="140"/>
      <c r="H77" s="140"/>
      <c r="I77" s="140">
        <f>'01 0101 Pol'!G96</f>
        <v>0</v>
      </c>
      <c r="J77" s="136" t="str">
        <f>IF(I81=0,"",I77/I81*100)</f>
        <v/>
      </c>
    </row>
    <row r="78" spans="1:10" ht="36.75" customHeight="1" x14ac:dyDescent="0.2">
      <c r="A78" s="127"/>
      <c r="B78" s="132" t="s">
        <v>105</v>
      </c>
      <c r="C78" s="199" t="s">
        <v>106</v>
      </c>
      <c r="D78" s="200"/>
      <c r="E78" s="200"/>
      <c r="F78" s="139" t="s">
        <v>25</v>
      </c>
      <c r="G78" s="140"/>
      <c r="H78" s="140"/>
      <c r="I78" s="140">
        <f>'01 0101 Pol'!G105</f>
        <v>0</v>
      </c>
      <c r="J78" s="136" t="str">
        <f>IF(I81=0,"",I78/I81*100)</f>
        <v/>
      </c>
    </row>
    <row r="79" spans="1:10" ht="36.75" customHeight="1" x14ac:dyDescent="0.2">
      <c r="A79" s="127"/>
      <c r="B79" s="132" t="s">
        <v>107</v>
      </c>
      <c r="C79" s="199" t="s">
        <v>108</v>
      </c>
      <c r="D79" s="200"/>
      <c r="E79" s="200"/>
      <c r="F79" s="139" t="s">
        <v>109</v>
      </c>
      <c r="G79" s="140"/>
      <c r="H79" s="140"/>
      <c r="I79" s="140">
        <f>'01 0101 Pol'!G117</f>
        <v>0</v>
      </c>
      <c r="J79" s="136" t="str">
        <f>IF(I81=0,"",I79/I81*100)</f>
        <v/>
      </c>
    </row>
    <row r="80" spans="1:10" ht="36.75" customHeight="1" x14ac:dyDescent="0.2">
      <c r="A80" s="127"/>
      <c r="B80" s="132" t="s">
        <v>110</v>
      </c>
      <c r="C80" s="199" t="s">
        <v>27</v>
      </c>
      <c r="D80" s="200"/>
      <c r="E80" s="200"/>
      <c r="F80" s="139" t="s">
        <v>110</v>
      </c>
      <c r="G80" s="140"/>
      <c r="H80" s="140"/>
      <c r="I80" s="140">
        <f>'01 0103 Pol'!G8</f>
        <v>0</v>
      </c>
      <c r="J80" s="136" t="str">
        <f>IF(I81=0,"",I80/I81*100)</f>
        <v/>
      </c>
    </row>
    <row r="81" spans="1:10" ht="25.5" customHeight="1" x14ac:dyDescent="0.2">
      <c r="A81" s="128"/>
      <c r="B81" s="133" t="s">
        <v>1</v>
      </c>
      <c r="C81" s="134"/>
      <c r="D81" s="135"/>
      <c r="E81" s="135"/>
      <c r="F81" s="141"/>
      <c r="G81" s="142"/>
      <c r="H81" s="142"/>
      <c r="I81" s="142">
        <f>SUM(I59:I80)</f>
        <v>0</v>
      </c>
      <c r="J81" s="137">
        <f>SUM(J59:J80)</f>
        <v>0</v>
      </c>
    </row>
    <row r="82" spans="1:10" x14ac:dyDescent="0.2">
      <c r="F82" s="86"/>
      <c r="G82" s="86"/>
      <c r="H82" s="86"/>
      <c r="I82" s="86"/>
      <c r="J82" s="138"/>
    </row>
    <row r="83" spans="1:10" x14ac:dyDescent="0.2">
      <c r="F83" s="86"/>
      <c r="G83" s="86"/>
      <c r="H83" s="86"/>
      <c r="I83" s="86"/>
      <c r="J83" s="138"/>
    </row>
    <row r="84" spans="1:10" x14ac:dyDescent="0.2">
      <c r="F84" s="86"/>
      <c r="G84" s="86"/>
      <c r="H84" s="86"/>
      <c r="I84" s="86"/>
      <c r="J84" s="138"/>
    </row>
  </sheetData>
  <sheetProtection algorithmName="SHA-512" hashValue="NU+4NihdrPXqdudZrGuChD+kkIAcY8he9QAZYt9lQG+NqvCogn0bX1B4lSMhwB+nF0ngEzu144+0MohgwTD3Hw==" saltValue="09ngzqbngHsj1bXR+qdQF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2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B45:E45"/>
    <mergeCell ref="B48:J48"/>
    <mergeCell ref="B50:J50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80:E80"/>
    <mergeCell ref="C75:E75"/>
    <mergeCell ref="C76:E76"/>
    <mergeCell ref="C77:E77"/>
    <mergeCell ref="C78:E78"/>
    <mergeCell ref="C79:E7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50" t="s">
        <v>6</v>
      </c>
      <c r="B1" s="250"/>
      <c r="C1" s="251"/>
      <c r="D1" s="250"/>
      <c r="E1" s="250"/>
      <c r="F1" s="250"/>
      <c r="G1" s="250"/>
    </row>
    <row r="2" spans="1:7" ht="24.95" customHeight="1" x14ac:dyDescent="0.2">
      <c r="A2" s="50" t="s">
        <v>7</v>
      </c>
      <c r="B2" s="49"/>
      <c r="C2" s="252"/>
      <c r="D2" s="252"/>
      <c r="E2" s="252"/>
      <c r="F2" s="252"/>
      <c r="G2" s="253"/>
    </row>
    <row r="3" spans="1:7" ht="24.95" customHeight="1" x14ac:dyDescent="0.2">
      <c r="A3" s="50" t="s">
        <v>8</v>
      </c>
      <c r="B3" s="49"/>
      <c r="C3" s="252"/>
      <c r="D3" s="252"/>
      <c r="E3" s="252"/>
      <c r="F3" s="252"/>
      <c r="G3" s="253"/>
    </row>
    <row r="4" spans="1:7" ht="24.95" customHeight="1" x14ac:dyDescent="0.2">
      <c r="A4" s="50" t="s">
        <v>9</v>
      </c>
      <c r="B4" s="49"/>
      <c r="C4" s="252"/>
      <c r="D4" s="252"/>
      <c r="E4" s="252"/>
      <c r="F4" s="252"/>
      <c r="G4" s="253"/>
    </row>
    <row r="5" spans="1:7" x14ac:dyDescent="0.2">
      <c r="B5" s="4"/>
      <c r="C5" s="5"/>
      <c r="D5" s="6"/>
    </row>
  </sheetData>
  <sheetProtection algorithmName="SHA-512" hashValue="fj/jzNB8AnrEgGizh2iUP7b2LMqTsBBv37iqkvWqDETkSS6bZexbGbGBvHoqm4gnJOEKtr/uoYuXKF6BLONFLg==" saltValue="TLBRE8jU5K7J8gN1JkubJ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5F4F7-5F6E-46F0-8B8D-F3612B00398E}">
  <sheetPr>
    <outlinePr summaryBelow="0"/>
  </sheetPr>
  <dimension ref="A1:BH5000"/>
  <sheetViews>
    <sheetView workbookViewId="0">
      <pane ySplit="7" topLeftCell="A77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5" customWidth="1"/>
    <col min="3" max="3" width="63.28515625" style="12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60" t="s">
        <v>112</v>
      </c>
      <c r="B1" s="260"/>
      <c r="C1" s="260"/>
      <c r="D1" s="260"/>
      <c r="E1" s="260"/>
      <c r="F1" s="260"/>
      <c r="G1" s="260"/>
      <c r="AG1" t="s">
        <v>113</v>
      </c>
    </row>
    <row r="2" spans="1:60" ht="24.95" customHeight="1" x14ac:dyDescent="0.2">
      <c r="A2" s="144" t="s">
        <v>7</v>
      </c>
      <c r="B2" s="49" t="s">
        <v>43</v>
      </c>
      <c r="C2" s="261" t="s">
        <v>44</v>
      </c>
      <c r="D2" s="262"/>
      <c r="E2" s="262"/>
      <c r="F2" s="262"/>
      <c r="G2" s="263"/>
      <c r="AG2" t="s">
        <v>114</v>
      </c>
    </row>
    <row r="3" spans="1:60" ht="24.95" customHeight="1" x14ac:dyDescent="0.2">
      <c r="A3" s="144" t="s">
        <v>8</v>
      </c>
      <c r="B3" s="49" t="s">
        <v>47</v>
      </c>
      <c r="C3" s="261" t="s">
        <v>48</v>
      </c>
      <c r="D3" s="262"/>
      <c r="E3" s="262"/>
      <c r="F3" s="262"/>
      <c r="G3" s="263"/>
      <c r="AC3" s="125" t="s">
        <v>114</v>
      </c>
      <c r="AG3" t="s">
        <v>115</v>
      </c>
    </row>
    <row r="4" spans="1:60" ht="24.95" customHeight="1" x14ac:dyDescent="0.2">
      <c r="A4" s="145" t="s">
        <v>9</v>
      </c>
      <c r="B4" s="146" t="s">
        <v>49</v>
      </c>
      <c r="C4" s="264" t="s">
        <v>50</v>
      </c>
      <c r="D4" s="265"/>
      <c r="E4" s="265"/>
      <c r="F4" s="265"/>
      <c r="G4" s="266"/>
      <c r="AG4" t="s">
        <v>116</v>
      </c>
    </row>
    <row r="5" spans="1:60" x14ac:dyDescent="0.2">
      <c r="D5" s="10"/>
    </row>
    <row r="6" spans="1:60" ht="38.25" x14ac:dyDescent="0.2">
      <c r="A6" s="148" t="s">
        <v>117</v>
      </c>
      <c r="B6" s="150" t="s">
        <v>118</v>
      </c>
      <c r="C6" s="150" t="s">
        <v>119</v>
      </c>
      <c r="D6" s="149" t="s">
        <v>120</v>
      </c>
      <c r="E6" s="148" t="s">
        <v>121</v>
      </c>
      <c r="F6" s="147" t="s">
        <v>122</v>
      </c>
      <c r="G6" s="148" t="s">
        <v>29</v>
      </c>
      <c r="H6" s="151" t="s">
        <v>30</v>
      </c>
      <c r="I6" s="151" t="s">
        <v>123</v>
      </c>
      <c r="J6" s="151" t="s">
        <v>31</v>
      </c>
      <c r="K6" s="151" t="s">
        <v>124</v>
      </c>
      <c r="L6" s="151" t="s">
        <v>125</v>
      </c>
      <c r="M6" s="151" t="s">
        <v>126</v>
      </c>
      <c r="N6" s="151" t="s">
        <v>127</v>
      </c>
      <c r="O6" s="151" t="s">
        <v>128</v>
      </c>
      <c r="P6" s="151" t="s">
        <v>129</v>
      </c>
      <c r="Q6" s="151" t="s">
        <v>130</v>
      </c>
      <c r="R6" s="151" t="s">
        <v>131</v>
      </c>
      <c r="S6" s="151" t="s">
        <v>132</v>
      </c>
      <c r="T6" s="151" t="s">
        <v>133</v>
      </c>
      <c r="U6" s="151" t="s">
        <v>134</v>
      </c>
      <c r="V6" s="151" t="s">
        <v>135</v>
      </c>
      <c r="W6" s="151" t="s">
        <v>136</v>
      </c>
      <c r="X6" s="151" t="s">
        <v>137</v>
      </c>
      <c r="Y6" s="151" t="s">
        <v>138</v>
      </c>
    </row>
    <row r="7" spans="1:60" hidden="1" x14ac:dyDescent="0.2">
      <c r="A7" s="3"/>
      <c r="B7" s="4"/>
      <c r="C7" s="4"/>
      <c r="D7" s="6"/>
      <c r="E7" s="153"/>
      <c r="F7" s="154"/>
      <c r="G7" s="154"/>
      <c r="H7" s="154"/>
      <c r="I7" s="154"/>
      <c r="J7" s="154"/>
      <c r="K7" s="154"/>
      <c r="L7" s="154"/>
      <c r="M7" s="154"/>
      <c r="N7" s="153"/>
      <c r="O7" s="153"/>
      <c r="P7" s="153"/>
      <c r="Q7" s="153"/>
      <c r="R7" s="154"/>
      <c r="S7" s="154"/>
      <c r="T7" s="154"/>
      <c r="U7" s="154"/>
      <c r="V7" s="154"/>
      <c r="W7" s="154"/>
      <c r="X7" s="154"/>
      <c r="Y7" s="154"/>
    </row>
    <row r="8" spans="1:60" x14ac:dyDescent="0.2">
      <c r="A8" s="166" t="s">
        <v>139</v>
      </c>
      <c r="B8" s="167" t="s">
        <v>81</v>
      </c>
      <c r="C8" s="191" t="s">
        <v>82</v>
      </c>
      <c r="D8" s="168"/>
      <c r="E8" s="169"/>
      <c r="F8" s="170"/>
      <c r="G8" s="170">
        <f>SUMIF(AG9:AG14,"&lt;&gt;NOR",G9:G14)</f>
        <v>0</v>
      </c>
      <c r="H8" s="170"/>
      <c r="I8" s="170">
        <f>SUM(I9:I14)</f>
        <v>0</v>
      </c>
      <c r="J8" s="170"/>
      <c r="K8" s="170">
        <f>SUM(K9:K14)</f>
        <v>0</v>
      </c>
      <c r="L8" s="170"/>
      <c r="M8" s="170">
        <f>SUM(M9:M14)</f>
        <v>0</v>
      </c>
      <c r="N8" s="169"/>
      <c r="O8" s="169">
        <f>SUM(O9:O14)</f>
        <v>0.95</v>
      </c>
      <c r="P8" s="169"/>
      <c r="Q8" s="169">
        <f>SUM(Q9:Q14)</f>
        <v>0</v>
      </c>
      <c r="R8" s="170"/>
      <c r="S8" s="170"/>
      <c r="T8" s="171"/>
      <c r="U8" s="165"/>
      <c r="V8" s="165">
        <f>SUM(V9:V14)</f>
        <v>10.62</v>
      </c>
      <c r="W8" s="165"/>
      <c r="X8" s="165"/>
      <c r="Y8" s="165"/>
      <c r="AG8" t="s">
        <v>140</v>
      </c>
    </row>
    <row r="9" spans="1:60" outlineLevel="1" x14ac:dyDescent="0.2">
      <c r="A9" s="176">
        <v>1</v>
      </c>
      <c r="B9" s="177" t="s">
        <v>141</v>
      </c>
      <c r="C9" s="192" t="s">
        <v>142</v>
      </c>
      <c r="D9" s="178" t="s">
        <v>143</v>
      </c>
      <c r="E9" s="179">
        <v>0.42048000000000002</v>
      </c>
      <c r="F9" s="180"/>
      <c r="G9" s="181">
        <f>ROUND(E9*F9,2)</f>
        <v>0</v>
      </c>
      <c r="H9" s="180"/>
      <c r="I9" s="181">
        <f>ROUND(E9*H9,2)</f>
        <v>0</v>
      </c>
      <c r="J9" s="180"/>
      <c r="K9" s="181">
        <f>ROUND(E9*J9,2)</f>
        <v>0</v>
      </c>
      <c r="L9" s="181">
        <v>21</v>
      </c>
      <c r="M9" s="181">
        <f>G9*(1+L9/100)</f>
        <v>0</v>
      </c>
      <c r="N9" s="179">
        <v>1.0970899999999999</v>
      </c>
      <c r="O9" s="179">
        <f>ROUND(E9*N9,2)</f>
        <v>0.46</v>
      </c>
      <c r="P9" s="179">
        <v>0</v>
      </c>
      <c r="Q9" s="179">
        <f>ROUND(E9*P9,2)</f>
        <v>0</v>
      </c>
      <c r="R9" s="181"/>
      <c r="S9" s="181" t="s">
        <v>144</v>
      </c>
      <c r="T9" s="182" t="s">
        <v>145</v>
      </c>
      <c r="U9" s="162">
        <v>16.582999999999998</v>
      </c>
      <c r="V9" s="162">
        <f>ROUND(E9*U9,2)</f>
        <v>6.97</v>
      </c>
      <c r="W9" s="162"/>
      <c r="X9" s="162" t="s">
        <v>146</v>
      </c>
      <c r="Y9" s="162" t="s">
        <v>147</v>
      </c>
      <c r="Z9" s="152"/>
      <c r="AA9" s="152"/>
      <c r="AB9" s="152"/>
      <c r="AC9" s="152"/>
      <c r="AD9" s="152"/>
      <c r="AE9" s="152"/>
      <c r="AF9" s="152"/>
      <c r="AG9" s="152" t="s">
        <v>148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outlineLevel="2" x14ac:dyDescent="0.2">
      <c r="A10" s="159"/>
      <c r="B10" s="160"/>
      <c r="C10" s="193" t="s">
        <v>149</v>
      </c>
      <c r="D10" s="163"/>
      <c r="E10" s="164">
        <v>0.12483</v>
      </c>
      <c r="F10" s="162"/>
      <c r="G10" s="162"/>
      <c r="H10" s="162"/>
      <c r="I10" s="162"/>
      <c r="J10" s="162"/>
      <c r="K10" s="162"/>
      <c r="L10" s="162"/>
      <c r="M10" s="162"/>
      <c r="N10" s="161"/>
      <c r="O10" s="161"/>
      <c r="P10" s="161"/>
      <c r="Q10" s="161"/>
      <c r="R10" s="162"/>
      <c r="S10" s="162"/>
      <c r="T10" s="162"/>
      <c r="U10" s="162"/>
      <c r="V10" s="162"/>
      <c r="W10" s="162"/>
      <c r="X10" s="162"/>
      <c r="Y10" s="162"/>
      <c r="Z10" s="152"/>
      <c r="AA10" s="152"/>
      <c r="AB10" s="152"/>
      <c r="AC10" s="152"/>
      <c r="AD10" s="152"/>
      <c r="AE10" s="152"/>
      <c r="AF10" s="152"/>
      <c r="AG10" s="152" t="s">
        <v>150</v>
      </c>
      <c r="AH10" s="152">
        <v>0</v>
      </c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</row>
    <row r="11" spans="1:60" outlineLevel="3" x14ac:dyDescent="0.2">
      <c r="A11" s="159"/>
      <c r="B11" s="160"/>
      <c r="C11" s="193" t="s">
        <v>151</v>
      </c>
      <c r="D11" s="163"/>
      <c r="E11" s="164">
        <v>0.15767999999999999</v>
      </c>
      <c r="F11" s="162"/>
      <c r="G11" s="162"/>
      <c r="H11" s="162"/>
      <c r="I11" s="162"/>
      <c r="J11" s="162"/>
      <c r="K11" s="162"/>
      <c r="L11" s="162"/>
      <c r="M11" s="162"/>
      <c r="N11" s="161"/>
      <c r="O11" s="161"/>
      <c r="P11" s="161"/>
      <c r="Q11" s="161"/>
      <c r="R11" s="162"/>
      <c r="S11" s="162"/>
      <c r="T11" s="162"/>
      <c r="U11" s="162"/>
      <c r="V11" s="162"/>
      <c r="W11" s="162"/>
      <c r="X11" s="162"/>
      <c r="Y11" s="162"/>
      <c r="Z11" s="152"/>
      <c r="AA11" s="152"/>
      <c r="AB11" s="152"/>
      <c r="AC11" s="152"/>
      <c r="AD11" s="152"/>
      <c r="AE11" s="152"/>
      <c r="AF11" s="152"/>
      <c r="AG11" s="152" t="s">
        <v>150</v>
      </c>
      <c r="AH11" s="152">
        <v>0</v>
      </c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outlineLevel="3" x14ac:dyDescent="0.2">
      <c r="A12" s="159"/>
      <c r="B12" s="160"/>
      <c r="C12" s="193" t="s">
        <v>152</v>
      </c>
      <c r="D12" s="163"/>
      <c r="E12" s="164">
        <v>0.13797000000000001</v>
      </c>
      <c r="F12" s="162"/>
      <c r="G12" s="162"/>
      <c r="H12" s="162"/>
      <c r="I12" s="162"/>
      <c r="J12" s="162"/>
      <c r="K12" s="162"/>
      <c r="L12" s="162"/>
      <c r="M12" s="162"/>
      <c r="N12" s="161"/>
      <c r="O12" s="161"/>
      <c r="P12" s="161"/>
      <c r="Q12" s="161"/>
      <c r="R12" s="162"/>
      <c r="S12" s="162"/>
      <c r="T12" s="162"/>
      <c r="U12" s="162"/>
      <c r="V12" s="162"/>
      <c r="W12" s="162"/>
      <c r="X12" s="162"/>
      <c r="Y12" s="162"/>
      <c r="Z12" s="152"/>
      <c r="AA12" s="152"/>
      <c r="AB12" s="152"/>
      <c r="AC12" s="152"/>
      <c r="AD12" s="152"/>
      <c r="AE12" s="152"/>
      <c r="AF12" s="152"/>
      <c r="AG12" s="152" t="s">
        <v>150</v>
      </c>
      <c r="AH12" s="152">
        <v>0</v>
      </c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outlineLevel="1" x14ac:dyDescent="0.2">
      <c r="A13" s="176">
        <v>2</v>
      </c>
      <c r="B13" s="177" t="s">
        <v>153</v>
      </c>
      <c r="C13" s="192" t="s">
        <v>154</v>
      </c>
      <c r="D13" s="178" t="s">
        <v>155</v>
      </c>
      <c r="E13" s="179">
        <v>3.2</v>
      </c>
      <c r="F13" s="180"/>
      <c r="G13" s="181">
        <f>ROUND(E13*F13,2)</f>
        <v>0</v>
      </c>
      <c r="H13" s="180"/>
      <c r="I13" s="181">
        <f>ROUND(E13*H13,2)</f>
        <v>0</v>
      </c>
      <c r="J13" s="180"/>
      <c r="K13" s="181">
        <f>ROUND(E13*J13,2)</f>
        <v>0</v>
      </c>
      <c r="L13" s="181">
        <v>21</v>
      </c>
      <c r="M13" s="181">
        <f>G13*(1+L13/100)</f>
        <v>0</v>
      </c>
      <c r="N13" s="179">
        <v>0.15310000000000001</v>
      </c>
      <c r="O13" s="179">
        <f>ROUND(E13*N13,2)</f>
        <v>0.49</v>
      </c>
      <c r="P13" s="179">
        <v>0</v>
      </c>
      <c r="Q13" s="179">
        <f>ROUND(E13*P13,2)</f>
        <v>0</v>
      </c>
      <c r="R13" s="181"/>
      <c r="S13" s="181" t="s">
        <v>144</v>
      </c>
      <c r="T13" s="182" t="s">
        <v>145</v>
      </c>
      <c r="U13" s="162">
        <v>1.1419999999999999</v>
      </c>
      <c r="V13" s="162">
        <f>ROUND(E13*U13,2)</f>
        <v>3.65</v>
      </c>
      <c r="W13" s="162"/>
      <c r="X13" s="162" t="s">
        <v>146</v>
      </c>
      <c r="Y13" s="162" t="s">
        <v>147</v>
      </c>
      <c r="Z13" s="152"/>
      <c r="AA13" s="152"/>
      <c r="AB13" s="152"/>
      <c r="AC13" s="152"/>
      <c r="AD13" s="152"/>
      <c r="AE13" s="152"/>
      <c r="AF13" s="152"/>
      <c r="AG13" s="152" t="s">
        <v>148</v>
      </c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</row>
    <row r="14" spans="1:60" outlineLevel="2" x14ac:dyDescent="0.2">
      <c r="A14" s="159"/>
      <c r="B14" s="160"/>
      <c r="C14" s="193" t="s">
        <v>156</v>
      </c>
      <c r="D14" s="163"/>
      <c r="E14" s="164">
        <v>3.2</v>
      </c>
      <c r="F14" s="162"/>
      <c r="G14" s="162"/>
      <c r="H14" s="162"/>
      <c r="I14" s="162"/>
      <c r="J14" s="162"/>
      <c r="K14" s="162"/>
      <c r="L14" s="162"/>
      <c r="M14" s="162"/>
      <c r="N14" s="161"/>
      <c r="O14" s="161"/>
      <c r="P14" s="161"/>
      <c r="Q14" s="161"/>
      <c r="R14" s="162"/>
      <c r="S14" s="162"/>
      <c r="T14" s="162"/>
      <c r="U14" s="162"/>
      <c r="V14" s="162"/>
      <c r="W14" s="162"/>
      <c r="X14" s="162"/>
      <c r="Y14" s="162"/>
      <c r="Z14" s="152"/>
      <c r="AA14" s="152"/>
      <c r="AB14" s="152"/>
      <c r="AC14" s="152"/>
      <c r="AD14" s="152"/>
      <c r="AE14" s="152"/>
      <c r="AF14" s="152"/>
      <c r="AG14" s="152" t="s">
        <v>150</v>
      </c>
      <c r="AH14" s="152">
        <v>0</v>
      </c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x14ac:dyDescent="0.2">
      <c r="A15" s="166" t="s">
        <v>139</v>
      </c>
      <c r="B15" s="167" t="s">
        <v>83</v>
      </c>
      <c r="C15" s="191" t="s">
        <v>84</v>
      </c>
      <c r="D15" s="168"/>
      <c r="E15" s="169"/>
      <c r="F15" s="170"/>
      <c r="G15" s="170">
        <f>SUMIF(AG16:AG22,"&lt;&gt;NOR",G16:G22)</f>
        <v>0</v>
      </c>
      <c r="H15" s="170"/>
      <c r="I15" s="170">
        <f>SUM(I16:I22)</f>
        <v>0</v>
      </c>
      <c r="J15" s="170"/>
      <c r="K15" s="170">
        <f>SUM(K16:K22)</f>
        <v>0</v>
      </c>
      <c r="L15" s="170"/>
      <c r="M15" s="170">
        <f>SUM(M16:M22)</f>
        <v>0</v>
      </c>
      <c r="N15" s="169"/>
      <c r="O15" s="169">
        <f>SUM(O16:O22)</f>
        <v>0.19</v>
      </c>
      <c r="P15" s="169"/>
      <c r="Q15" s="169">
        <f>SUM(Q16:Q22)</f>
        <v>0</v>
      </c>
      <c r="R15" s="170"/>
      <c r="S15" s="170"/>
      <c r="T15" s="171"/>
      <c r="U15" s="165"/>
      <c r="V15" s="165">
        <f>SUM(V16:V22)</f>
        <v>10.69</v>
      </c>
      <c r="W15" s="165"/>
      <c r="X15" s="165"/>
      <c r="Y15" s="165"/>
      <c r="AG15" t="s">
        <v>140</v>
      </c>
    </row>
    <row r="16" spans="1:60" outlineLevel="1" x14ac:dyDescent="0.2">
      <c r="A16" s="176">
        <v>3</v>
      </c>
      <c r="B16" s="177" t="s">
        <v>157</v>
      </c>
      <c r="C16" s="192" t="s">
        <v>158</v>
      </c>
      <c r="D16" s="178" t="s">
        <v>155</v>
      </c>
      <c r="E16" s="179">
        <v>14.45</v>
      </c>
      <c r="F16" s="180"/>
      <c r="G16" s="181">
        <f>ROUND(E16*F16,2)</f>
        <v>0</v>
      </c>
      <c r="H16" s="180"/>
      <c r="I16" s="181">
        <f>ROUND(E16*H16,2)</f>
        <v>0</v>
      </c>
      <c r="J16" s="180"/>
      <c r="K16" s="181">
        <f>ROUND(E16*J16,2)</f>
        <v>0</v>
      </c>
      <c r="L16" s="181">
        <v>21</v>
      </c>
      <c r="M16" s="181">
        <f>G16*(1+L16/100)</f>
        <v>0</v>
      </c>
      <c r="N16" s="179">
        <v>1.2840000000000001E-2</v>
      </c>
      <c r="O16" s="179">
        <f>ROUND(E16*N16,2)</f>
        <v>0.19</v>
      </c>
      <c r="P16" s="179">
        <v>0</v>
      </c>
      <c r="Q16" s="179">
        <f>ROUND(E16*P16,2)</f>
        <v>0</v>
      </c>
      <c r="R16" s="181"/>
      <c r="S16" s="181" t="s">
        <v>144</v>
      </c>
      <c r="T16" s="182" t="s">
        <v>145</v>
      </c>
      <c r="U16" s="162">
        <v>0.74</v>
      </c>
      <c r="V16" s="162">
        <f>ROUND(E16*U16,2)</f>
        <v>10.69</v>
      </c>
      <c r="W16" s="162"/>
      <c r="X16" s="162" t="s">
        <v>146</v>
      </c>
      <c r="Y16" s="162" t="s">
        <v>147</v>
      </c>
      <c r="Z16" s="152"/>
      <c r="AA16" s="152"/>
      <c r="AB16" s="152"/>
      <c r="AC16" s="152"/>
      <c r="AD16" s="152"/>
      <c r="AE16" s="152"/>
      <c r="AF16" s="152"/>
      <c r="AG16" s="152" t="s">
        <v>148</v>
      </c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outlineLevel="2" x14ac:dyDescent="0.2">
      <c r="A17" s="159"/>
      <c r="B17" s="160"/>
      <c r="C17" s="256" t="s">
        <v>159</v>
      </c>
      <c r="D17" s="257"/>
      <c r="E17" s="257"/>
      <c r="F17" s="257"/>
      <c r="G17" s="257"/>
      <c r="H17" s="162"/>
      <c r="I17" s="162"/>
      <c r="J17" s="162"/>
      <c r="K17" s="162"/>
      <c r="L17" s="162"/>
      <c r="M17" s="162"/>
      <c r="N17" s="161"/>
      <c r="O17" s="161"/>
      <c r="P17" s="161"/>
      <c r="Q17" s="161"/>
      <c r="R17" s="162"/>
      <c r="S17" s="162"/>
      <c r="T17" s="162"/>
      <c r="U17" s="162"/>
      <c r="V17" s="162"/>
      <c r="W17" s="162"/>
      <c r="X17" s="162"/>
      <c r="Y17" s="162"/>
      <c r="Z17" s="152"/>
      <c r="AA17" s="152"/>
      <c r="AB17" s="152"/>
      <c r="AC17" s="152"/>
      <c r="AD17" s="152"/>
      <c r="AE17" s="152"/>
      <c r="AF17" s="152"/>
      <c r="AG17" s="152" t="s">
        <v>160</v>
      </c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outlineLevel="3" x14ac:dyDescent="0.2">
      <c r="A18" s="159"/>
      <c r="B18" s="160"/>
      <c r="C18" s="254" t="s">
        <v>161</v>
      </c>
      <c r="D18" s="255"/>
      <c r="E18" s="255"/>
      <c r="F18" s="255"/>
      <c r="G18" s="255"/>
      <c r="H18" s="162"/>
      <c r="I18" s="162"/>
      <c r="J18" s="162"/>
      <c r="K18" s="162"/>
      <c r="L18" s="162"/>
      <c r="M18" s="162"/>
      <c r="N18" s="161"/>
      <c r="O18" s="161"/>
      <c r="P18" s="161"/>
      <c r="Q18" s="161"/>
      <c r="R18" s="162"/>
      <c r="S18" s="162"/>
      <c r="T18" s="162"/>
      <c r="U18" s="162"/>
      <c r="V18" s="162"/>
      <c r="W18" s="162"/>
      <c r="X18" s="162"/>
      <c r="Y18" s="162"/>
      <c r="Z18" s="152"/>
      <c r="AA18" s="152"/>
      <c r="AB18" s="152"/>
      <c r="AC18" s="152"/>
      <c r="AD18" s="152"/>
      <c r="AE18" s="152"/>
      <c r="AF18" s="152"/>
      <c r="AG18" s="152" t="s">
        <v>160</v>
      </c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</row>
    <row r="19" spans="1:60" outlineLevel="3" x14ac:dyDescent="0.2">
      <c r="A19" s="159"/>
      <c r="B19" s="160"/>
      <c r="C19" s="254" t="s">
        <v>162</v>
      </c>
      <c r="D19" s="255"/>
      <c r="E19" s="255"/>
      <c r="F19" s="255"/>
      <c r="G19" s="255"/>
      <c r="H19" s="162"/>
      <c r="I19" s="162"/>
      <c r="J19" s="162"/>
      <c r="K19" s="162"/>
      <c r="L19" s="162"/>
      <c r="M19" s="162"/>
      <c r="N19" s="161"/>
      <c r="O19" s="161"/>
      <c r="P19" s="161"/>
      <c r="Q19" s="161"/>
      <c r="R19" s="162"/>
      <c r="S19" s="162"/>
      <c r="T19" s="162"/>
      <c r="U19" s="162"/>
      <c r="V19" s="162"/>
      <c r="W19" s="162"/>
      <c r="X19" s="162"/>
      <c r="Y19" s="162"/>
      <c r="Z19" s="152"/>
      <c r="AA19" s="152"/>
      <c r="AB19" s="152"/>
      <c r="AC19" s="152"/>
      <c r="AD19" s="152"/>
      <c r="AE19" s="152"/>
      <c r="AF19" s="152"/>
      <c r="AG19" s="152" t="s">
        <v>160</v>
      </c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outlineLevel="3" x14ac:dyDescent="0.2">
      <c r="A20" s="159"/>
      <c r="B20" s="160"/>
      <c r="C20" s="254" t="s">
        <v>163</v>
      </c>
      <c r="D20" s="255"/>
      <c r="E20" s="255"/>
      <c r="F20" s="255"/>
      <c r="G20" s="255"/>
      <c r="H20" s="162"/>
      <c r="I20" s="162"/>
      <c r="J20" s="162"/>
      <c r="K20" s="162"/>
      <c r="L20" s="162"/>
      <c r="M20" s="162"/>
      <c r="N20" s="161"/>
      <c r="O20" s="161"/>
      <c r="P20" s="161"/>
      <c r="Q20" s="161"/>
      <c r="R20" s="162"/>
      <c r="S20" s="162"/>
      <c r="T20" s="162"/>
      <c r="U20" s="162"/>
      <c r="V20" s="162"/>
      <c r="W20" s="162"/>
      <c r="X20" s="162"/>
      <c r="Y20" s="162"/>
      <c r="Z20" s="152"/>
      <c r="AA20" s="152"/>
      <c r="AB20" s="152"/>
      <c r="AC20" s="152"/>
      <c r="AD20" s="152"/>
      <c r="AE20" s="152"/>
      <c r="AF20" s="152"/>
      <c r="AG20" s="152" t="s">
        <v>160</v>
      </c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83" t="str">
        <f>C20</f>
        <v>- standardního tmelení Q2, to je: základní tmelení Q1+ dodatečné tmelení (tmelení najemno) a případné přebroušení.</v>
      </c>
      <c r="BB20" s="152"/>
      <c r="BC20" s="152"/>
      <c r="BD20" s="152"/>
      <c r="BE20" s="152"/>
      <c r="BF20" s="152"/>
      <c r="BG20" s="152"/>
      <c r="BH20" s="152"/>
    </row>
    <row r="21" spans="1:60" outlineLevel="2" x14ac:dyDescent="0.2">
      <c r="A21" s="159"/>
      <c r="B21" s="160"/>
      <c r="C21" s="193" t="s">
        <v>164</v>
      </c>
      <c r="D21" s="163"/>
      <c r="E21" s="164">
        <v>8.5</v>
      </c>
      <c r="F21" s="162"/>
      <c r="G21" s="162"/>
      <c r="H21" s="162"/>
      <c r="I21" s="162"/>
      <c r="J21" s="162"/>
      <c r="K21" s="162"/>
      <c r="L21" s="162"/>
      <c r="M21" s="162"/>
      <c r="N21" s="161"/>
      <c r="O21" s="161"/>
      <c r="P21" s="161"/>
      <c r="Q21" s="161"/>
      <c r="R21" s="162"/>
      <c r="S21" s="162"/>
      <c r="T21" s="162"/>
      <c r="U21" s="162"/>
      <c r="V21" s="162"/>
      <c r="W21" s="162"/>
      <c r="X21" s="162"/>
      <c r="Y21" s="162"/>
      <c r="Z21" s="152"/>
      <c r="AA21" s="152"/>
      <c r="AB21" s="152"/>
      <c r="AC21" s="152"/>
      <c r="AD21" s="152"/>
      <c r="AE21" s="152"/>
      <c r="AF21" s="152"/>
      <c r="AG21" s="152" t="s">
        <v>150</v>
      </c>
      <c r="AH21" s="152">
        <v>0</v>
      </c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outlineLevel="3" x14ac:dyDescent="0.2">
      <c r="A22" s="159"/>
      <c r="B22" s="160"/>
      <c r="C22" s="193" t="s">
        <v>165</v>
      </c>
      <c r="D22" s="163"/>
      <c r="E22" s="164">
        <v>5.95</v>
      </c>
      <c r="F22" s="162"/>
      <c r="G22" s="162"/>
      <c r="H22" s="162"/>
      <c r="I22" s="162"/>
      <c r="J22" s="162"/>
      <c r="K22" s="162"/>
      <c r="L22" s="162"/>
      <c r="M22" s="162"/>
      <c r="N22" s="161"/>
      <c r="O22" s="161"/>
      <c r="P22" s="161"/>
      <c r="Q22" s="161"/>
      <c r="R22" s="162"/>
      <c r="S22" s="162"/>
      <c r="T22" s="162"/>
      <c r="U22" s="162"/>
      <c r="V22" s="162"/>
      <c r="W22" s="162"/>
      <c r="X22" s="162"/>
      <c r="Y22" s="162"/>
      <c r="Z22" s="152"/>
      <c r="AA22" s="152"/>
      <c r="AB22" s="152"/>
      <c r="AC22" s="152"/>
      <c r="AD22" s="152"/>
      <c r="AE22" s="152"/>
      <c r="AF22" s="152"/>
      <c r="AG22" s="152" t="s">
        <v>150</v>
      </c>
      <c r="AH22" s="152">
        <v>0</v>
      </c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x14ac:dyDescent="0.2">
      <c r="A23" s="166" t="s">
        <v>139</v>
      </c>
      <c r="B23" s="167" t="s">
        <v>85</v>
      </c>
      <c r="C23" s="191" t="s">
        <v>86</v>
      </c>
      <c r="D23" s="168"/>
      <c r="E23" s="169"/>
      <c r="F23" s="170"/>
      <c r="G23" s="170">
        <f>SUMIF(AG24:AG28,"&lt;&gt;NOR",G24:G28)</f>
        <v>0</v>
      </c>
      <c r="H23" s="170"/>
      <c r="I23" s="170">
        <f>SUM(I24:I28)</f>
        <v>0</v>
      </c>
      <c r="J23" s="170"/>
      <c r="K23" s="170">
        <f>SUM(K24:K28)</f>
        <v>0</v>
      </c>
      <c r="L23" s="170"/>
      <c r="M23" s="170">
        <f>SUM(M24:M28)</f>
        <v>0</v>
      </c>
      <c r="N23" s="169"/>
      <c r="O23" s="169">
        <f>SUM(O24:O28)</f>
        <v>0.03</v>
      </c>
      <c r="P23" s="169"/>
      <c r="Q23" s="169">
        <f>SUM(Q24:Q28)</f>
        <v>0</v>
      </c>
      <c r="R23" s="170"/>
      <c r="S23" s="170"/>
      <c r="T23" s="171"/>
      <c r="U23" s="165"/>
      <c r="V23" s="165">
        <f>SUM(V24:V28)</f>
        <v>5.26</v>
      </c>
      <c r="W23" s="165"/>
      <c r="X23" s="165"/>
      <c r="Y23" s="165"/>
      <c r="AG23" t="s">
        <v>140</v>
      </c>
    </row>
    <row r="24" spans="1:60" outlineLevel="1" x14ac:dyDescent="0.2">
      <c r="A24" s="176">
        <v>4</v>
      </c>
      <c r="B24" s="177" t="s">
        <v>166</v>
      </c>
      <c r="C24" s="192" t="s">
        <v>167</v>
      </c>
      <c r="D24" s="178" t="s">
        <v>155</v>
      </c>
      <c r="E24" s="179">
        <v>8.3000000000000007</v>
      </c>
      <c r="F24" s="180"/>
      <c r="G24" s="181">
        <f>ROUND(E24*F24,2)</f>
        <v>0</v>
      </c>
      <c r="H24" s="180"/>
      <c r="I24" s="181">
        <f>ROUND(E24*H24,2)</f>
        <v>0</v>
      </c>
      <c r="J24" s="180"/>
      <c r="K24" s="181">
        <f>ROUND(E24*J24,2)</f>
        <v>0</v>
      </c>
      <c r="L24" s="181">
        <v>21</v>
      </c>
      <c r="M24" s="181">
        <f>G24*(1+L24/100)</f>
        <v>0</v>
      </c>
      <c r="N24" s="179">
        <v>3.8700000000000002E-3</v>
      </c>
      <c r="O24" s="179">
        <f>ROUND(E24*N24,2)</f>
        <v>0.03</v>
      </c>
      <c r="P24" s="179">
        <v>0</v>
      </c>
      <c r="Q24" s="179">
        <f>ROUND(E24*P24,2)</f>
        <v>0</v>
      </c>
      <c r="R24" s="181"/>
      <c r="S24" s="181" t="s">
        <v>144</v>
      </c>
      <c r="T24" s="182" t="s">
        <v>145</v>
      </c>
      <c r="U24" s="162">
        <v>0.47399999999999998</v>
      </c>
      <c r="V24" s="162">
        <f>ROUND(E24*U24,2)</f>
        <v>3.93</v>
      </c>
      <c r="W24" s="162"/>
      <c r="X24" s="162" t="s">
        <v>146</v>
      </c>
      <c r="Y24" s="162" t="s">
        <v>147</v>
      </c>
      <c r="Z24" s="152"/>
      <c r="AA24" s="152"/>
      <c r="AB24" s="152"/>
      <c r="AC24" s="152"/>
      <c r="AD24" s="152"/>
      <c r="AE24" s="152"/>
      <c r="AF24" s="152"/>
      <c r="AG24" s="152" t="s">
        <v>148</v>
      </c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</row>
    <row r="25" spans="1:60" outlineLevel="2" x14ac:dyDescent="0.2">
      <c r="A25" s="159"/>
      <c r="B25" s="160"/>
      <c r="C25" s="193" t="s">
        <v>168</v>
      </c>
      <c r="D25" s="163"/>
      <c r="E25" s="164">
        <v>3.8</v>
      </c>
      <c r="F25" s="162"/>
      <c r="G25" s="162"/>
      <c r="H25" s="162"/>
      <c r="I25" s="162"/>
      <c r="J25" s="162"/>
      <c r="K25" s="162"/>
      <c r="L25" s="162"/>
      <c r="M25" s="162"/>
      <c r="N25" s="161"/>
      <c r="O25" s="161"/>
      <c r="P25" s="161"/>
      <c r="Q25" s="161"/>
      <c r="R25" s="162"/>
      <c r="S25" s="162"/>
      <c r="T25" s="162"/>
      <c r="U25" s="162"/>
      <c r="V25" s="162"/>
      <c r="W25" s="162"/>
      <c r="X25" s="162"/>
      <c r="Y25" s="162"/>
      <c r="Z25" s="152"/>
      <c r="AA25" s="152"/>
      <c r="AB25" s="152"/>
      <c r="AC25" s="152"/>
      <c r="AD25" s="152"/>
      <c r="AE25" s="152"/>
      <c r="AF25" s="152"/>
      <c r="AG25" s="152" t="s">
        <v>150</v>
      </c>
      <c r="AH25" s="152">
        <v>0</v>
      </c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outlineLevel="3" x14ac:dyDescent="0.2">
      <c r="A26" s="159"/>
      <c r="B26" s="160"/>
      <c r="C26" s="193" t="s">
        <v>169</v>
      </c>
      <c r="D26" s="163"/>
      <c r="E26" s="164">
        <v>2.1</v>
      </c>
      <c r="F26" s="162"/>
      <c r="G26" s="162"/>
      <c r="H26" s="162"/>
      <c r="I26" s="162"/>
      <c r="J26" s="162"/>
      <c r="K26" s="162"/>
      <c r="L26" s="162"/>
      <c r="M26" s="162"/>
      <c r="N26" s="161"/>
      <c r="O26" s="161"/>
      <c r="P26" s="161"/>
      <c r="Q26" s="161"/>
      <c r="R26" s="162"/>
      <c r="S26" s="162"/>
      <c r="T26" s="162"/>
      <c r="U26" s="162"/>
      <c r="V26" s="162"/>
      <c r="W26" s="162"/>
      <c r="X26" s="162"/>
      <c r="Y26" s="162"/>
      <c r="Z26" s="152"/>
      <c r="AA26" s="152"/>
      <c r="AB26" s="152"/>
      <c r="AC26" s="152"/>
      <c r="AD26" s="152"/>
      <c r="AE26" s="152"/>
      <c r="AF26" s="152"/>
      <c r="AG26" s="152" t="s">
        <v>150</v>
      </c>
      <c r="AH26" s="152">
        <v>0</v>
      </c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</row>
    <row r="27" spans="1:60" outlineLevel="3" x14ac:dyDescent="0.2">
      <c r="A27" s="159"/>
      <c r="B27" s="160"/>
      <c r="C27" s="193" t="s">
        <v>170</v>
      </c>
      <c r="D27" s="163"/>
      <c r="E27" s="164">
        <v>2.4</v>
      </c>
      <c r="F27" s="162"/>
      <c r="G27" s="162"/>
      <c r="H27" s="162"/>
      <c r="I27" s="162"/>
      <c r="J27" s="162"/>
      <c r="K27" s="162"/>
      <c r="L27" s="162"/>
      <c r="M27" s="162"/>
      <c r="N27" s="161"/>
      <c r="O27" s="161"/>
      <c r="P27" s="161"/>
      <c r="Q27" s="161"/>
      <c r="R27" s="162"/>
      <c r="S27" s="162"/>
      <c r="T27" s="162"/>
      <c r="U27" s="162"/>
      <c r="V27" s="162"/>
      <c r="W27" s="162"/>
      <c r="X27" s="162"/>
      <c r="Y27" s="162"/>
      <c r="Z27" s="152"/>
      <c r="AA27" s="152"/>
      <c r="AB27" s="152"/>
      <c r="AC27" s="152"/>
      <c r="AD27" s="152"/>
      <c r="AE27" s="152"/>
      <c r="AF27" s="152"/>
      <c r="AG27" s="152" t="s">
        <v>150</v>
      </c>
      <c r="AH27" s="152">
        <v>0</v>
      </c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outlineLevel="1" x14ac:dyDescent="0.2">
      <c r="A28" s="184">
        <v>5</v>
      </c>
      <c r="B28" s="185" t="s">
        <v>171</v>
      </c>
      <c r="C28" s="194" t="s">
        <v>172</v>
      </c>
      <c r="D28" s="186" t="s">
        <v>155</v>
      </c>
      <c r="E28" s="187">
        <v>8.3000000000000007</v>
      </c>
      <c r="F28" s="188"/>
      <c r="G28" s="189">
        <f>ROUND(E28*F28,2)</f>
        <v>0</v>
      </c>
      <c r="H28" s="188"/>
      <c r="I28" s="189">
        <f>ROUND(E28*H28,2)</f>
        <v>0</v>
      </c>
      <c r="J28" s="188"/>
      <c r="K28" s="189">
        <f>ROUND(E28*J28,2)</f>
        <v>0</v>
      </c>
      <c r="L28" s="189">
        <v>21</v>
      </c>
      <c r="M28" s="189">
        <f>G28*(1+L28/100)</f>
        <v>0</v>
      </c>
      <c r="N28" s="187">
        <v>0</v>
      </c>
      <c r="O28" s="187">
        <f>ROUND(E28*N28,2)</f>
        <v>0</v>
      </c>
      <c r="P28" s="187">
        <v>0</v>
      </c>
      <c r="Q28" s="187">
        <f>ROUND(E28*P28,2)</f>
        <v>0</v>
      </c>
      <c r="R28" s="189"/>
      <c r="S28" s="189" t="s">
        <v>144</v>
      </c>
      <c r="T28" s="190" t="s">
        <v>145</v>
      </c>
      <c r="U28" s="162">
        <v>0.16</v>
      </c>
      <c r="V28" s="162">
        <f>ROUND(E28*U28,2)</f>
        <v>1.33</v>
      </c>
      <c r="W28" s="162"/>
      <c r="X28" s="162" t="s">
        <v>146</v>
      </c>
      <c r="Y28" s="162" t="s">
        <v>147</v>
      </c>
      <c r="Z28" s="152"/>
      <c r="AA28" s="152"/>
      <c r="AB28" s="152"/>
      <c r="AC28" s="152"/>
      <c r="AD28" s="152"/>
      <c r="AE28" s="152"/>
      <c r="AF28" s="152"/>
      <c r="AG28" s="152" t="s">
        <v>148</v>
      </c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</row>
    <row r="29" spans="1:60" x14ac:dyDescent="0.2">
      <c r="A29" s="166" t="s">
        <v>139</v>
      </c>
      <c r="B29" s="167" t="s">
        <v>87</v>
      </c>
      <c r="C29" s="191" t="s">
        <v>88</v>
      </c>
      <c r="D29" s="168"/>
      <c r="E29" s="169"/>
      <c r="F29" s="170"/>
      <c r="G29" s="170">
        <f>SUMIF(AG30:AG48,"&lt;&gt;NOR",G30:G48)</f>
        <v>0</v>
      </c>
      <c r="H29" s="170"/>
      <c r="I29" s="170">
        <f>SUM(I30:I48)</f>
        <v>0</v>
      </c>
      <c r="J29" s="170"/>
      <c r="K29" s="170">
        <f>SUM(K30:K48)</f>
        <v>0</v>
      </c>
      <c r="L29" s="170"/>
      <c r="M29" s="170">
        <f>SUM(M30:M48)</f>
        <v>0</v>
      </c>
      <c r="N29" s="169"/>
      <c r="O29" s="169">
        <f>SUM(O30:O48)</f>
        <v>1.99</v>
      </c>
      <c r="P29" s="169"/>
      <c r="Q29" s="169">
        <f>SUM(Q30:Q48)</f>
        <v>0</v>
      </c>
      <c r="R29" s="170"/>
      <c r="S29" s="170"/>
      <c r="T29" s="171"/>
      <c r="U29" s="165"/>
      <c r="V29" s="165">
        <f>SUM(V30:V48)</f>
        <v>38.67</v>
      </c>
      <c r="W29" s="165"/>
      <c r="X29" s="165"/>
      <c r="Y29" s="165"/>
      <c r="AG29" t="s">
        <v>140</v>
      </c>
    </row>
    <row r="30" spans="1:60" outlineLevel="1" x14ac:dyDescent="0.2">
      <c r="A30" s="176">
        <v>6</v>
      </c>
      <c r="B30" s="177" t="s">
        <v>173</v>
      </c>
      <c r="C30" s="192" t="s">
        <v>174</v>
      </c>
      <c r="D30" s="178" t="s">
        <v>155</v>
      </c>
      <c r="E30" s="179">
        <v>75.411500000000004</v>
      </c>
      <c r="F30" s="180"/>
      <c r="G30" s="181">
        <f>ROUND(E30*F30,2)</f>
        <v>0</v>
      </c>
      <c r="H30" s="180"/>
      <c r="I30" s="181">
        <f>ROUND(E30*H30,2)</f>
        <v>0</v>
      </c>
      <c r="J30" s="180"/>
      <c r="K30" s="181">
        <f>ROUND(E30*J30,2)</f>
        <v>0</v>
      </c>
      <c r="L30" s="181">
        <v>21</v>
      </c>
      <c r="M30" s="181">
        <f>G30*(1+L30/100)</f>
        <v>0</v>
      </c>
      <c r="N30" s="179">
        <v>1.5740000000000001E-2</v>
      </c>
      <c r="O30" s="179">
        <f>ROUND(E30*N30,2)</f>
        <v>1.19</v>
      </c>
      <c r="P30" s="179">
        <v>0</v>
      </c>
      <c r="Q30" s="179">
        <f>ROUND(E30*P30,2)</f>
        <v>0</v>
      </c>
      <c r="R30" s="181"/>
      <c r="S30" s="181" t="s">
        <v>144</v>
      </c>
      <c r="T30" s="182" t="s">
        <v>145</v>
      </c>
      <c r="U30" s="162">
        <v>0.33481</v>
      </c>
      <c r="V30" s="162">
        <f>ROUND(E30*U30,2)</f>
        <v>25.25</v>
      </c>
      <c r="W30" s="162"/>
      <c r="X30" s="162" t="s">
        <v>146</v>
      </c>
      <c r="Y30" s="162" t="s">
        <v>147</v>
      </c>
      <c r="Z30" s="152"/>
      <c r="AA30" s="152"/>
      <c r="AB30" s="152"/>
      <c r="AC30" s="152"/>
      <c r="AD30" s="152"/>
      <c r="AE30" s="152"/>
      <c r="AF30" s="152"/>
      <c r="AG30" s="152" t="s">
        <v>148</v>
      </c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outlineLevel="2" x14ac:dyDescent="0.2">
      <c r="A31" s="159"/>
      <c r="B31" s="160"/>
      <c r="C31" s="256" t="s">
        <v>175</v>
      </c>
      <c r="D31" s="257"/>
      <c r="E31" s="257"/>
      <c r="F31" s="257"/>
      <c r="G31" s="257"/>
      <c r="H31" s="162"/>
      <c r="I31" s="162"/>
      <c r="J31" s="162"/>
      <c r="K31" s="162"/>
      <c r="L31" s="162"/>
      <c r="M31" s="162"/>
      <c r="N31" s="161"/>
      <c r="O31" s="161"/>
      <c r="P31" s="161"/>
      <c r="Q31" s="161"/>
      <c r="R31" s="162"/>
      <c r="S31" s="162"/>
      <c r="T31" s="162"/>
      <c r="U31" s="162"/>
      <c r="V31" s="162"/>
      <c r="W31" s="162"/>
      <c r="X31" s="162"/>
      <c r="Y31" s="162"/>
      <c r="Z31" s="152"/>
      <c r="AA31" s="152"/>
      <c r="AB31" s="152"/>
      <c r="AC31" s="152"/>
      <c r="AD31" s="152"/>
      <c r="AE31" s="152"/>
      <c r="AF31" s="152"/>
      <c r="AG31" s="152" t="s">
        <v>160</v>
      </c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</row>
    <row r="32" spans="1:60" outlineLevel="2" x14ac:dyDescent="0.2">
      <c r="A32" s="159"/>
      <c r="B32" s="160"/>
      <c r="C32" s="193" t="s">
        <v>176</v>
      </c>
      <c r="D32" s="163"/>
      <c r="E32" s="164">
        <v>31.264500000000002</v>
      </c>
      <c r="F32" s="162"/>
      <c r="G32" s="162"/>
      <c r="H32" s="162"/>
      <c r="I32" s="162"/>
      <c r="J32" s="162"/>
      <c r="K32" s="162"/>
      <c r="L32" s="162"/>
      <c r="M32" s="162"/>
      <c r="N32" s="161"/>
      <c r="O32" s="161"/>
      <c r="P32" s="161"/>
      <c r="Q32" s="161"/>
      <c r="R32" s="162"/>
      <c r="S32" s="162"/>
      <c r="T32" s="162"/>
      <c r="U32" s="162"/>
      <c r="V32" s="162"/>
      <c r="W32" s="162"/>
      <c r="X32" s="162"/>
      <c r="Y32" s="162"/>
      <c r="Z32" s="152"/>
      <c r="AA32" s="152"/>
      <c r="AB32" s="152"/>
      <c r="AC32" s="152"/>
      <c r="AD32" s="152"/>
      <c r="AE32" s="152"/>
      <c r="AF32" s="152"/>
      <c r="AG32" s="152" t="s">
        <v>150</v>
      </c>
      <c r="AH32" s="152">
        <v>0</v>
      </c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</row>
    <row r="33" spans="1:60" outlineLevel="3" x14ac:dyDescent="0.2">
      <c r="A33" s="159"/>
      <c r="B33" s="160"/>
      <c r="C33" s="193" t="s">
        <v>177</v>
      </c>
      <c r="D33" s="163"/>
      <c r="E33" s="164">
        <v>27.530999999999999</v>
      </c>
      <c r="F33" s="162"/>
      <c r="G33" s="162"/>
      <c r="H33" s="162"/>
      <c r="I33" s="162"/>
      <c r="J33" s="162"/>
      <c r="K33" s="162"/>
      <c r="L33" s="162"/>
      <c r="M33" s="162"/>
      <c r="N33" s="161"/>
      <c r="O33" s="161"/>
      <c r="P33" s="161"/>
      <c r="Q33" s="161"/>
      <c r="R33" s="162"/>
      <c r="S33" s="162"/>
      <c r="T33" s="162"/>
      <c r="U33" s="162"/>
      <c r="V33" s="162"/>
      <c r="W33" s="162"/>
      <c r="X33" s="162"/>
      <c r="Y33" s="162"/>
      <c r="Z33" s="152"/>
      <c r="AA33" s="152"/>
      <c r="AB33" s="152"/>
      <c r="AC33" s="152"/>
      <c r="AD33" s="152"/>
      <c r="AE33" s="152"/>
      <c r="AF33" s="152"/>
      <c r="AG33" s="152" t="s">
        <v>150</v>
      </c>
      <c r="AH33" s="152">
        <v>0</v>
      </c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</row>
    <row r="34" spans="1:60" outlineLevel="3" x14ac:dyDescent="0.2">
      <c r="A34" s="159"/>
      <c r="B34" s="160"/>
      <c r="C34" s="193" t="s">
        <v>178</v>
      </c>
      <c r="D34" s="163"/>
      <c r="E34" s="164">
        <v>16.616</v>
      </c>
      <c r="F34" s="162"/>
      <c r="G34" s="162"/>
      <c r="H34" s="162"/>
      <c r="I34" s="162"/>
      <c r="J34" s="162"/>
      <c r="K34" s="162"/>
      <c r="L34" s="162"/>
      <c r="M34" s="162"/>
      <c r="N34" s="161"/>
      <c r="O34" s="161"/>
      <c r="P34" s="161"/>
      <c r="Q34" s="161"/>
      <c r="R34" s="162"/>
      <c r="S34" s="162"/>
      <c r="T34" s="162"/>
      <c r="U34" s="162"/>
      <c r="V34" s="162"/>
      <c r="W34" s="162"/>
      <c r="X34" s="162"/>
      <c r="Y34" s="162"/>
      <c r="Z34" s="152"/>
      <c r="AA34" s="152"/>
      <c r="AB34" s="152"/>
      <c r="AC34" s="152"/>
      <c r="AD34" s="152"/>
      <c r="AE34" s="152"/>
      <c r="AF34" s="152"/>
      <c r="AG34" s="152" t="s">
        <v>150</v>
      </c>
      <c r="AH34" s="152">
        <v>0</v>
      </c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</row>
    <row r="35" spans="1:60" outlineLevel="1" x14ac:dyDescent="0.2">
      <c r="A35" s="176">
        <v>7</v>
      </c>
      <c r="B35" s="177" t="s">
        <v>179</v>
      </c>
      <c r="C35" s="192" t="s">
        <v>180</v>
      </c>
      <c r="D35" s="178" t="s">
        <v>155</v>
      </c>
      <c r="E35" s="179">
        <v>9.09</v>
      </c>
      <c r="F35" s="180"/>
      <c r="G35" s="181">
        <f>ROUND(E35*F35,2)</f>
        <v>0</v>
      </c>
      <c r="H35" s="180"/>
      <c r="I35" s="181">
        <f>ROUND(E35*H35,2)</f>
        <v>0</v>
      </c>
      <c r="J35" s="180"/>
      <c r="K35" s="181">
        <f>ROUND(E35*J35,2)</f>
        <v>0</v>
      </c>
      <c r="L35" s="181">
        <v>21</v>
      </c>
      <c r="M35" s="181">
        <f>G35*(1+L35/100)</f>
        <v>0</v>
      </c>
      <c r="N35" s="179">
        <v>5.3690000000000002E-2</v>
      </c>
      <c r="O35" s="179">
        <f>ROUND(E35*N35,2)</f>
        <v>0.49</v>
      </c>
      <c r="P35" s="179">
        <v>0</v>
      </c>
      <c r="Q35" s="179">
        <f>ROUND(E35*P35,2)</f>
        <v>0</v>
      </c>
      <c r="R35" s="181"/>
      <c r="S35" s="181" t="s">
        <v>144</v>
      </c>
      <c r="T35" s="182" t="s">
        <v>145</v>
      </c>
      <c r="U35" s="162">
        <v>1.17717</v>
      </c>
      <c r="V35" s="162">
        <f>ROUND(E35*U35,2)</f>
        <v>10.7</v>
      </c>
      <c r="W35" s="162"/>
      <c r="X35" s="162" t="s">
        <v>146</v>
      </c>
      <c r="Y35" s="162" t="s">
        <v>147</v>
      </c>
      <c r="Z35" s="152"/>
      <c r="AA35" s="152"/>
      <c r="AB35" s="152"/>
      <c r="AC35" s="152"/>
      <c r="AD35" s="152"/>
      <c r="AE35" s="152"/>
      <c r="AF35" s="152"/>
      <c r="AG35" s="152" t="s">
        <v>148</v>
      </c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</row>
    <row r="36" spans="1:60" outlineLevel="2" x14ac:dyDescent="0.2">
      <c r="A36" s="159"/>
      <c r="B36" s="160"/>
      <c r="C36" s="193" t="s">
        <v>181</v>
      </c>
      <c r="D36" s="163"/>
      <c r="E36" s="164">
        <v>1.26</v>
      </c>
      <c r="F36" s="162"/>
      <c r="G36" s="162"/>
      <c r="H36" s="162"/>
      <c r="I36" s="162"/>
      <c r="J36" s="162"/>
      <c r="K36" s="162"/>
      <c r="L36" s="162"/>
      <c r="M36" s="162"/>
      <c r="N36" s="161"/>
      <c r="O36" s="161"/>
      <c r="P36" s="161"/>
      <c r="Q36" s="161"/>
      <c r="R36" s="162"/>
      <c r="S36" s="162"/>
      <c r="T36" s="162"/>
      <c r="U36" s="162"/>
      <c r="V36" s="162"/>
      <c r="W36" s="162"/>
      <c r="X36" s="162"/>
      <c r="Y36" s="162"/>
      <c r="Z36" s="152"/>
      <c r="AA36" s="152"/>
      <c r="AB36" s="152"/>
      <c r="AC36" s="152"/>
      <c r="AD36" s="152"/>
      <c r="AE36" s="152"/>
      <c r="AF36" s="152"/>
      <c r="AG36" s="152" t="s">
        <v>150</v>
      </c>
      <c r="AH36" s="152">
        <v>0</v>
      </c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</row>
    <row r="37" spans="1:60" outlineLevel="3" x14ac:dyDescent="0.2">
      <c r="A37" s="159"/>
      <c r="B37" s="160"/>
      <c r="C37" s="193" t="s">
        <v>182</v>
      </c>
      <c r="D37" s="163"/>
      <c r="E37" s="164">
        <v>2.2999999999999998</v>
      </c>
      <c r="F37" s="162"/>
      <c r="G37" s="162"/>
      <c r="H37" s="162"/>
      <c r="I37" s="162"/>
      <c r="J37" s="162"/>
      <c r="K37" s="162"/>
      <c r="L37" s="162"/>
      <c r="M37" s="162"/>
      <c r="N37" s="161"/>
      <c r="O37" s="161"/>
      <c r="P37" s="161"/>
      <c r="Q37" s="161"/>
      <c r="R37" s="162"/>
      <c r="S37" s="162"/>
      <c r="T37" s="162"/>
      <c r="U37" s="162"/>
      <c r="V37" s="162"/>
      <c r="W37" s="162"/>
      <c r="X37" s="162"/>
      <c r="Y37" s="162"/>
      <c r="Z37" s="152"/>
      <c r="AA37" s="152"/>
      <c r="AB37" s="152"/>
      <c r="AC37" s="152"/>
      <c r="AD37" s="152"/>
      <c r="AE37" s="152"/>
      <c r="AF37" s="152"/>
      <c r="AG37" s="152" t="s">
        <v>150</v>
      </c>
      <c r="AH37" s="152">
        <v>0</v>
      </c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</row>
    <row r="38" spans="1:60" outlineLevel="3" x14ac:dyDescent="0.2">
      <c r="A38" s="159"/>
      <c r="B38" s="160"/>
      <c r="C38" s="193" t="s">
        <v>183</v>
      </c>
      <c r="D38" s="163"/>
      <c r="E38" s="164">
        <v>1.8</v>
      </c>
      <c r="F38" s="162"/>
      <c r="G38" s="162"/>
      <c r="H38" s="162"/>
      <c r="I38" s="162"/>
      <c r="J38" s="162"/>
      <c r="K38" s="162"/>
      <c r="L38" s="162"/>
      <c r="M38" s="162"/>
      <c r="N38" s="161"/>
      <c r="O38" s="161"/>
      <c r="P38" s="161"/>
      <c r="Q38" s="161"/>
      <c r="R38" s="162"/>
      <c r="S38" s="162"/>
      <c r="T38" s="162"/>
      <c r="U38" s="162"/>
      <c r="V38" s="162"/>
      <c r="W38" s="162"/>
      <c r="X38" s="162"/>
      <c r="Y38" s="162"/>
      <c r="Z38" s="152"/>
      <c r="AA38" s="152"/>
      <c r="AB38" s="152"/>
      <c r="AC38" s="152"/>
      <c r="AD38" s="152"/>
      <c r="AE38" s="152"/>
      <c r="AF38" s="152"/>
      <c r="AG38" s="152" t="s">
        <v>150</v>
      </c>
      <c r="AH38" s="152">
        <v>0</v>
      </c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</row>
    <row r="39" spans="1:60" outlineLevel="3" x14ac:dyDescent="0.2">
      <c r="A39" s="159"/>
      <c r="B39" s="160"/>
      <c r="C39" s="193" t="s">
        <v>184</v>
      </c>
      <c r="D39" s="163"/>
      <c r="E39" s="164">
        <v>0.63</v>
      </c>
      <c r="F39" s="162"/>
      <c r="G39" s="162"/>
      <c r="H39" s="162"/>
      <c r="I39" s="162"/>
      <c r="J39" s="162"/>
      <c r="K39" s="162"/>
      <c r="L39" s="162"/>
      <c r="M39" s="162"/>
      <c r="N39" s="161"/>
      <c r="O39" s="161"/>
      <c r="P39" s="161"/>
      <c r="Q39" s="161"/>
      <c r="R39" s="162"/>
      <c r="S39" s="162"/>
      <c r="T39" s="162"/>
      <c r="U39" s="162"/>
      <c r="V39" s="162"/>
      <c r="W39" s="162"/>
      <c r="X39" s="162"/>
      <c r="Y39" s="162"/>
      <c r="Z39" s="152"/>
      <c r="AA39" s="152"/>
      <c r="AB39" s="152"/>
      <c r="AC39" s="152"/>
      <c r="AD39" s="152"/>
      <c r="AE39" s="152"/>
      <c r="AF39" s="152"/>
      <c r="AG39" s="152" t="s">
        <v>150</v>
      </c>
      <c r="AH39" s="152">
        <v>0</v>
      </c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</row>
    <row r="40" spans="1:60" outlineLevel="3" x14ac:dyDescent="0.2">
      <c r="A40" s="159"/>
      <c r="B40" s="160"/>
      <c r="C40" s="193" t="s">
        <v>185</v>
      </c>
      <c r="D40" s="163"/>
      <c r="E40" s="164">
        <v>0.8</v>
      </c>
      <c r="F40" s="162"/>
      <c r="G40" s="162"/>
      <c r="H40" s="162"/>
      <c r="I40" s="162"/>
      <c r="J40" s="162"/>
      <c r="K40" s="162"/>
      <c r="L40" s="162"/>
      <c r="M40" s="162"/>
      <c r="N40" s="161"/>
      <c r="O40" s="161"/>
      <c r="P40" s="161"/>
      <c r="Q40" s="161"/>
      <c r="R40" s="162"/>
      <c r="S40" s="162"/>
      <c r="T40" s="162"/>
      <c r="U40" s="162"/>
      <c r="V40" s="162"/>
      <c r="W40" s="162"/>
      <c r="X40" s="162"/>
      <c r="Y40" s="162"/>
      <c r="Z40" s="152"/>
      <c r="AA40" s="152"/>
      <c r="AB40" s="152"/>
      <c r="AC40" s="152"/>
      <c r="AD40" s="152"/>
      <c r="AE40" s="152"/>
      <c r="AF40" s="152"/>
      <c r="AG40" s="152" t="s">
        <v>150</v>
      </c>
      <c r="AH40" s="152">
        <v>0</v>
      </c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</row>
    <row r="41" spans="1:60" outlineLevel="3" x14ac:dyDescent="0.2">
      <c r="A41" s="159"/>
      <c r="B41" s="160"/>
      <c r="C41" s="193" t="s">
        <v>182</v>
      </c>
      <c r="D41" s="163"/>
      <c r="E41" s="164">
        <v>2.2999999999999998</v>
      </c>
      <c r="F41" s="162"/>
      <c r="G41" s="162"/>
      <c r="H41" s="162"/>
      <c r="I41" s="162"/>
      <c r="J41" s="162"/>
      <c r="K41" s="162"/>
      <c r="L41" s="162"/>
      <c r="M41" s="162"/>
      <c r="N41" s="161"/>
      <c r="O41" s="161"/>
      <c r="P41" s="161"/>
      <c r="Q41" s="161"/>
      <c r="R41" s="162"/>
      <c r="S41" s="162"/>
      <c r="T41" s="162"/>
      <c r="U41" s="162"/>
      <c r="V41" s="162"/>
      <c r="W41" s="162"/>
      <c r="X41" s="162"/>
      <c r="Y41" s="162"/>
      <c r="Z41" s="152"/>
      <c r="AA41" s="152"/>
      <c r="AB41" s="152"/>
      <c r="AC41" s="152"/>
      <c r="AD41" s="152"/>
      <c r="AE41" s="152"/>
      <c r="AF41" s="152"/>
      <c r="AG41" s="152" t="s">
        <v>150</v>
      </c>
      <c r="AH41" s="152">
        <v>0</v>
      </c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</row>
    <row r="42" spans="1:60" outlineLevel="1" x14ac:dyDescent="0.2">
      <c r="A42" s="176">
        <v>8</v>
      </c>
      <c r="B42" s="177" t="s">
        <v>186</v>
      </c>
      <c r="C42" s="192" t="s">
        <v>187</v>
      </c>
      <c r="D42" s="178" t="s">
        <v>155</v>
      </c>
      <c r="E42" s="179">
        <v>6.4</v>
      </c>
      <c r="F42" s="180"/>
      <c r="G42" s="181">
        <f>ROUND(E42*F42,2)</f>
        <v>0</v>
      </c>
      <c r="H42" s="180"/>
      <c r="I42" s="181">
        <f>ROUND(E42*H42,2)</f>
        <v>0</v>
      </c>
      <c r="J42" s="180"/>
      <c r="K42" s="181">
        <f>ROUND(E42*J42,2)</f>
        <v>0</v>
      </c>
      <c r="L42" s="181">
        <v>21</v>
      </c>
      <c r="M42" s="181">
        <f>G42*(1+L42/100)</f>
        <v>0</v>
      </c>
      <c r="N42" s="179">
        <v>4.777E-2</v>
      </c>
      <c r="O42" s="179">
        <f>ROUND(E42*N42,2)</f>
        <v>0.31</v>
      </c>
      <c r="P42" s="179">
        <v>0</v>
      </c>
      <c r="Q42" s="179">
        <f>ROUND(E42*P42,2)</f>
        <v>0</v>
      </c>
      <c r="R42" s="181"/>
      <c r="S42" s="181" t="s">
        <v>144</v>
      </c>
      <c r="T42" s="182" t="s">
        <v>145</v>
      </c>
      <c r="U42" s="162">
        <v>0.42480000000000001</v>
      </c>
      <c r="V42" s="162">
        <f>ROUND(E42*U42,2)</f>
        <v>2.72</v>
      </c>
      <c r="W42" s="162"/>
      <c r="X42" s="162" t="s">
        <v>146</v>
      </c>
      <c r="Y42" s="162" t="s">
        <v>147</v>
      </c>
      <c r="Z42" s="152"/>
      <c r="AA42" s="152"/>
      <c r="AB42" s="152"/>
      <c r="AC42" s="152"/>
      <c r="AD42" s="152"/>
      <c r="AE42" s="152"/>
      <c r="AF42" s="152"/>
      <c r="AG42" s="152" t="s">
        <v>148</v>
      </c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</row>
    <row r="43" spans="1:60" outlineLevel="2" x14ac:dyDescent="0.2">
      <c r="A43" s="159"/>
      <c r="B43" s="160"/>
      <c r="C43" s="193" t="s">
        <v>188</v>
      </c>
      <c r="D43" s="163"/>
      <c r="E43" s="164">
        <v>0.95</v>
      </c>
      <c r="F43" s="162"/>
      <c r="G43" s="162"/>
      <c r="H43" s="162"/>
      <c r="I43" s="162"/>
      <c r="J43" s="162"/>
      <c r="K43" s="162"/>
      <c r="L43" s="162"/>
      <c r="M43" s="162"/>
      <c r="N43" s="161"/>
      <c r="O43" s="161"/>
      <c r="P43" s="161"/>
      <c r="Q43" s="161"/>
      <c r="R43" s="162"/>
      <c r="S43" s="162"/>
      <c r="T43" s="162"/>
      <c r="U43" s="162"/>
      <c r="V43" s="162"/>
      <c r="W43" s="162"/>
      <c r="X43" s="162"/>
      <c r="Y43" s="162"/>
      <c r="Z43" s="152"/>
      <c r="AA43" s="152"/>
      <c r="AB43" s="152"/>
      <c r="AC43" s="152"/>
      <c r="AD43" s="152"/>
      <c r="AE43" s="152"/>
      <c r="AF43" s="152"/>
      <c r="AG43" s="152" t="s">
        <v>150</v>
      </c>
      <c r="AH43" s="152">
        <v>0</v>
      </c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</row>
    <row r="44" spans="1:60" outlineLevel="3" x14ac:dyDescent="0.2">
      <c r="A44" s="159"/>
      <c r="B44" s="160"/>
      <c r="C44" s="193" t="s">
        <v>189</v>
      </c>
      <c r="D44" s="163"/>
      <c r="E44" s="164">
        <v>0.95</v>
      </c>
      <c r="F44" s="162"/>
      <c r="G44" s="162"/>
      <c r="H44" s="162"/>
      <c r="I44" s="162"/>
      <c r="J44" s="162"/>
      <c r="K44" s="162"/>
      <c r="L44" s="162"/>
      <c r="M44" s="162"/>
      <c r="N44" s="161"/>
      <c r="O44" s="161"/>
      <c r="P44" s="161"/>
      <c r="Q44" s="161"/>
      <c r="R44" s="162"/>
      <c r="S44" s="162"/>
      <c r="T44" s="162"/>
      <c r="U44" s="162"/>
      <c r="V44" s="162"/>
      <c r="W44" s="162"/>
      <c r="X44" s="162"/>
      <c r="Y44" s="162"/>
      <c r="Z44" s="152"/>
      <c r="AA44" s="152"/>
      <c r="AB44" s="152"/>
      <c r="AC44" s="152"/>
      <c r="AD44" s="152"/>
      <c r="AE44" s="152"/>
      <c r="AF44" s="152"/>
      <c r="AG44" s="152" t="s">
        <v>150</v>
      </c>
      <c r="AH44" s="152">
        <v>0</v>
      </c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</row>
    <row r="45" spans="1:60" outlineLevel="3" x14ac:dyDescent="0.2">
      <c r="A45" s="159"/>
      <c r="B45" s="160"/>
      <c r="C45" s="193" t="s">
        <v>190</v>
      </c>
      <c r="D45" s="163"/>
      <c r="E45" s="164">
        <v>1.05</v>
      </c>
      <c r="F45" s="162"/>
      <c r="G45" s="162"/>
      <c r="H45" s="162"/>
      <c r="I45" s="162"/>
      <c r="J45" s="162"/>
      <c r="K45" s="162"/>
      <c r="L45" s="162"/>
      <c r="M45" s="162"/>
      <c r="N45" s="161"/>
      <c r="O45" s="161"/>
      <c r="P45" s="161"/>
      <c r="Q45" s="161"/>
      <c r="R45" s="162"/>
      <c r="S45" s="162"/>
      <c r="T45" s="162"/>
      <c r="U45" s="162"/>
      <c r="V45" s="162"/>
      <c r="W45" s="162"/>
      <c r="X45" s="162"/>
      <c r="Y45" s="162"/>
      <c r="Z45" s="152"/>
      <c r="AA45" s="152"/>
      <c r="AB45" s="152"/>
      <c r="AC45" s="152"/>
      <c r="AD45" s="152"/>
      <c r="AE45" s="152"/>
      <c r="AF45" s="152"/>
      <c r="AG45" s="152" t="s">
        <v>150</v>
      </c>
      <c r="AH45" s="152">
        <v>0</v>
      </c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</row>
    <row r="46" spans="1:60" outlineLevel="3" x14ac:dyDescent="0.2">
      <c r="A46" s="159"/>
      <c r="B46" s="160"/>
      <c r="C46" s="193" t="s">
        <v>191</v>
      </c>
      <c r="D46" s="163"/>
      <c r="E46" s="164">
        <v>1.05</v>
      </c>
      <c r="F46" s="162"/>
      <c r="G46" s="162"/>
      <c r="H46" s="162"/>
      <c r="I46" s="162"/>
      <c r="J46" s="162"/>
      <c r="K46" s="162"/>
      <c r="L46" s="162"/>
      <c r="M46" s="162"/>
      <c r="N46" s="161"/>
      <c r="O46" s="161"/>
      <c r="P46" s="161"/>
      <c r="Q46" s="161"/>
      <c r="R46" s="162"/>
      <c r="S46" s="162"/>
      <c r="T46" s="162"/>
      <c r="U46" s="162"/>
      <c r="V46" s="162"/>
      <c r="W46" s="162"/>
      <c r="X46" s="162"/>
      <c r="Y46" s="162"/>
      <c r="Z46" s="152"/>
      <c r="AA46" s="152"/>
      <c r="AB46" s="152"/>
      <c r="AC46" s="152"/>
      <c r="AD46" s="152"/>
      <c r="AE46" s="152"/>
      <c r="AF46" s="152"/>
      <c r="AG46" s="152" t="s">
        <v>150</v>
      </c>
      <c r="AH46" s="152">
        <v>0</v>
      </c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</row>
    <row r="47" spans="1:60" outlineLevel="3" x14ac:dyDescent="0.2">
      <c r="A47" s="159"/>
      <c r="B47" s="160"/>
      <c r="C47" s="193" t="s">
        <v>192</v>
      </c>
      <c r="D47" s="163"/>
      <c r="E47" s="164">
        <v>1.2</v>
      </c>
      <c r="F47" s="162"/>
      <c r="G47" s="162"/>
      <c r="H47" s="162"/>
      <c r="I47" s="162"/>
      <c r="J47" s="162"/>
      <c r="K47" s="162"/>
      <c r="L47" s="162"/>
      <c r="M47" s="162"/>
      <c r="N47" s="161"/>
      <c r="O47" s="161"/>
      <c r="P47" s="161"/>
      <c r="Q47" s="161"/>
      <c r="R47" s="162"/>
      <c r="S47" s="162"/>
      <c r="T47" s="162"/>
      <c r="U47" s="162"/>
      <c r="V47" s="162"/>
      <c r="W47" s="162"/>
      <c r="X47" s="162"/>
      <c r="Y47" s="162"/>
      <c r="Z47" s="152"/>
      <c r="AA47" s="152"/>
      <c r="AB47" s="152"/>
      <c r="AC47" s="152"/>
      <c r="AD47" s="152"/>
      <c r="AE47" s="152"/>
      <c r="AF47" s="152"/>
      <c r="AG47" s="152" t="s">
        <v>150</v>
      </c>
      <c r="AH47" s="152">
        <v>0</v>
      </c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</row>
    <row r="48" spans="1:60" outlineLevel="3" x14ac:dyDescent="0.2">
      <c r="A48" s="159"/>
      <c r="B48" s="160"/>
      <c r="C48" s="193" t="s">
        <v>193</v>
      </c>
      <c r="D48" s="163"/>
      <c r="E48" s="164">
        <v>1.2</v>
      </c>
      <c r="F48" s="162"/>
      <c r="G48" s="162"/>
      <c r="H48" s="162"/>
      <c r="I48" s="162"/>
      <c r="J48" s="162"/>
      <c r="K48" s="162"/>
      <c r="L48" s="162"/>
      <c r="M48" s="162"/>
      <c r="N48" s="161"/>
      <c r="O48" s="161"/>
      <c r="P48" s="161"/>
      <c r="Q48" s="161"/>
      <c r="R48" s="162"/>
      <c r="S48" s="162"/>
      <c r="T48" s="162"/>
      <c r="U48" s="162"/>
      <c r="V48" s="162"/>
      <c r="W48" s="162"/>
      <c r="X48" s="162"/>
      <c r="Y48" s="162"/>
      <c r="Z48" s="152"/>
      <c r="AA48" s="152"/>
      <c r="AB48" s="152"/>
      <c r="AC48" s="152"/>
      <c r="AD48" s="152"/>
      <c r="AE48" s="152"/>
      <c r="AF48" s="152"/>
      <c r="AG48" s="152" t="s">
        <v>150</v>
      </c>
      <c r="AH48" s="152">
        <v>0</v>
      </c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</row>
    <row r="49" spans="1:60" x14ac:dyDescent="0.2">
      <c r="A49" s="166" t="s">
        <v>139</v>
      </c>
      <c r="B49" s="167" t="s">
        <v>89</v>
      </c>
      <c r="C49" s="191" t="s">
        <v>90</v>
      </c>
      <c r="D49" s="168"/>
      <c r="E49" s="169"/>
      <c r="F49" s="170"/>
      <c r="G49" s="170">
        <f>SUMIF(AG50:AG62,"&lt;&gt;NOR",G50:G62)</f>
        <v>0</v>
      </c>
      <c r="H49" s="170"/>
      <c r="I49" s="170">
        <f>SUM(I50:I62)</f>
        <v>0</v>
      </c>
      <c r="J49" s="170"/>
      <c r="K49" s="170">
        <f>SUM(K50:K62)</f>
        <v>0</v>
      </c>
      <c r="L49" s="170"/>
      <c r="M49" s="170">
        <f>SUM(M50:M62)</f>
        <v>0</v>
      </c>
      <c r="N49" s="169"/>
      <c r="O49" s="169">
        <f>SUM(O50:O62)</f>
        <v>5.8599999999999994</v>
      </c>
      <c r="P49" s="169"/>
      <c r="Q49" s="169">
        <f>SUM(Q50:Q62)</f>
        <v>0</v>
      </c>
      <c r="R49" s="170"/>
      <c r="S49" s="170"/>
      <c r="T49" s="171"/>
      <c r="U49" s="165"/>
      <c r="V49" s="165">
        <f>SUM(V50:V62)</f>
        <v>83.079999999999984</v>
      </c>
      <c r="W49" s="165"/>
      <c r="X49" s="165"/>
      <c r="Y49" s="165"/>
      <c r="AG49" t="s">
        <v>140</v>
      </c>
    </row>
    <row r="50" spans="1:60" outlineLevel="1" x14ac:dyDescent="0.2">
      <c r="A50" s="176">
        <v>9</v>
      </c>
      <c r="B50" s="177" t="s">
        <v>194</v>
      </c>
      <c r="C50" s="192" t="s">
        <v>195</v>
      </c>
      <c r="D50" s="178" t="s">
        <v>155</v>
      </c>
      <c r="E50" s="179">
        <v>12.4</v>
      </c>
      <c r="F50" s="180"/>
      <c r="G50" s="181">
        <f>ROUND(E50*F50,2)</f>
        <v>0</v>
      </c>
      <c r="H50" s="180"/>
      <c r="I50" s="181">
        <f>ROUND(E50*H50,2)</f>
        <v>0</v>
      </c>
      <c r="J50" s="180"/>
      <c r="K50" s="181">
        <f>ROUND(E50*J50,2)</f>
        <v>0</v>
      </c>
      <c r="L50" s="181">
        <v>21</v>
      </c>
      <c r="M50" s="181">
        <f>G50*(1+L50/100)</f>
        <v>0</v>
      </c>
      <c r="N50" s="179">
        <v>6.3400000000000001E-3</v>
      </c>
      <c r="O50" s="179">
        <f>ROUND(E50*N50,2)</f>
        <v>0.08</v>
      </c>
      <c r="P50" s="179">
        <v>0</v>
      </c>
      <c r="Q50" s="179">
        <f>ROUND(E50*P50,2)</f>
        <v>0</v>
      </c>
      <c r="R50" s="181" t="s">
        <v>196</v>
      </c>
      <c r="S50" s="181" t="s">
        <v>197</v>
      </c>
      <c r="T50" s="182" t="s">
        <v>198</v>
      </c>
      <c r="U50" s="162">
        <v>0.26</v>
      </c>
      <c r="V50" s="162">
        <f>ROUND(E50*U50,2)</f>
        <v>3.22</v>
      </c>
      <c r="W50" s="162"/>
      <c r="X50" s="162" t="s">
        <v>146</v>
      </c>
      <c r="Y50" s="162" t="s">
        <v>147</v>
      </c>
      <c r="Z50" s="152"/>
      <c r="AA50" s="152"/>
      <c r="AB50" s="152"/>
      <c r="AC50" s="152"/>
      <c r="AD50" s="152"/>
      <c r="AE50" s="152"/>
      <c r="AF50" s="152"/>
      <c r="AG50" s="152" t="s">
        <v>148</v>
      </c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</row>
    <row r="51" spans="1:60" outlineLevel="2" x14ac:dyDescent="0.2">
      <c r="A51" s="159"/>
      <c r="B51" s="160"/>
      <c r="C51" s="193" t="s">
        <v>199</v>
      </c>
      <c r="D51" s="163"/>
      <c r="E51" s="164"/>
      <c r="F51" s="162"/>
      <c r="G51" s="162"/>
      <c r="H51" s="162"/>
      <c r="I51" s="162"/>
      <c r="J51" s="162"/>
      <c r="K51" s="162"/>
      <c r="L51" s="162"/>
      <c r="M51" s="162"/>
      <c r="N51" s="161"/>
      <c r="O51" s="161"/>
      <c r="P51" s="161"/>
      <c r="Q51" s="161"/>
      <c r="R51" s="162"/>
      <c r="S51" s="162"/>
      <c r="T51" s="162"/>
      <c r="U51" s="162"/>
      <c r="V51" s="162"/>
      <c r="W51" s="162"/>
      <c r="X51" s="162"/>
      <c r="Y51" s="162"/>
      <c r="Z51" s="152"/>
      <c r="AA51" s="152"/>
      <c r="AB51" s="152"/>
      <c r="AC51" s="152"/>
      <c r="AD51" s="152"/>
      <c r="AE51" s="152"/>
      <c r="AF51" s="152"/>
      <c r="AG51" s="152" t="s">
        <v>150</v>
      </c>
      <c r="AH51" s="152">
        <v>0</v>
      </c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</row>
    <row r="52" spans="1:60" outlineLevel="3" x14ac:dyDescent="0.2">
      <c r="A52" s="159"/>
      <c r="B52" s="160"/>
      <c r="C52" s="193" t="s">
        <v>200</v>
      </c>
      <c r="D52" s="163"/>
      <c r="E52" s="164">
        <v>12.4</v>
      </c>
      <c r="F52" s="162"/>
      <c r="G52" s="162"/>
      <c r="H52" s="162"/>
      <c r="I52" s="162"/>
      <c r="J52" s="162"/>
      <c r="K52" s="162"/>
      <c r="L52" s="162"/>
      <c r="M52" s="162"/>
      <c r="N52" s="161"/>
      <c r="O52" s="161"/>
      <c r="P52" s="161"/>
      <c r="Q52" s="161"/>
      <c r="R52" s="162"/>
      <c r="S52" s="162"/>
      <c r="T52" s="162"/>
      <c r="U52" s="162"/>
      <c r="V52" s="162"/>
      <c r="W52" s="162"/>
      <c r="X52" s="162"/>
      <c r="Y52" s="162"/>
      <c r="Z52" s="152"/>
      <c r="AA52" s="152"/>
      <c r="AB52" s="152"/>
      <c r="AC52" s="152"/>
      <c r="AD52" s="152"/>
      <c r="AE52" s="152"/>
      <c r="AF52" s="152"/>
      <c r="AG52" s="152" t="s">
        <v>150</v>
      </c>
      <c r="AH52" s="152">
        <v>0</v>
      </c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</row>
    <row r="53" spans="1:60" outlineLevel="1" x14ac:dyDescent="0.2">
      <c r="A53" s="176">
        <v>10</v>
      </c>
      <c r="B53" s="177" t="s">
        <v>201</v>
      </c>
      <c r="C53" s="192" t="s">
        <v>202</v>
      </c>
      <c r="D53" s="178" t="s">
        <v>203</v>
      </c>
      <c r="E53" s="179">
        <v>579.6</v>
      </c>
      <c r="F53" s="180"/>
      <c r="G53" s="181">
        <f>ROUND(E53*F53,2)</f>
        <v>0</v>
      </c>
      <c r="H53" s="180"/>
      <c r="I53" s="181">
        <f>ROUND(E53*H53,2)</f>
        <v>0</v>
      </c>
      <c r="J53" s="180"/>
      <c r="K53" s="181">
        <f>ROUND(E53*J53,2)</f>
        <v>0</v>
      </c>
      <c r="L53" s="181">
        <v>21</v>
      </c>
      <c r="M53" s="181">
        <f>G53*(1+L53/100)</f>
        <v>0</v>
      </c>
      <c r="N53" s="179">
        <v>7.3499999999999998E-3</v>
      </c>
      <c r="O53" s="179">
        <f>ROUND(E53*N53,2)</f>
        <v>4.26</v>
      </c>
      <c r="P53" s="179">
        <v>0</v>
      </c>
      <c r="Q53" s="179">
        <f>ROUND(E53*P53,2)</f>
        <v>0</v>
      </c>
      <c r="R53" s="181" t="s">
        <v>196</v>
      </c>
      <c r="S53" s="181" t="s">
        <v>197</v>
      </c>
      <c r="T53" s="182" t="s">
        <v>198</v>
      </c>
      <c r="U53" s="162">
        <v>6.3E-2</v>
      </c>
      <c r="V53" s="162">
        <f>ROUND(E53*U53,2)</f>
        <v>36.51</v>
      </c>
      <c r="W53" s="162"/>
      <c r="X53" s="162" t="s">
        <v>146</v>
      </c>
      <c r="Y53" s="162" t="s">
        <v>147</v>
      </c>
      <c r="Z53" s="152"/>
      <c r="AA53" s="152"/>
      <c r="AB53" s="152"/>
      <c r="AC53" s="152"/>
      <c r="AD53" s="152"/>
      <c r="AE53" s="152"/>
      <c r="AF53" s="152"/>
      <c r="AG53" s="152" t="s">
        <v>148</v>
      </c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</row>
    <row r="54" spans="1:60" outlineLevel="2" x14ac:dyDescent="0.2">
      <c r="A54" s="159"/>
      <c r="B54" s="160"/>
      <c r="C54" s="258" t="s">
        <v>204</v>
      </c>
      <c r="D54" s="259"/>
      <c r="E54" s="259"/>
      <c r="F54" s="259"/>
      <c r="G54" s="259"/>
      <c r="H54" s="162"/>
      <c r="I54" s="162"/>
      <c r="J54" s="162"/>
      <c r="K54" s="162"/>
      <c r="L54" s="162"/>
      <c r="M54" s="162"/>
      <c r="N54" s="161"/>
      <c r="O54" s="161"/>
      <c r="P54" s="161"/>
      <c r="Q54" s="161"/>
      <c r="R54" s="162"/>
      <c r="S54" s="162"/>
      <c r="T54" s="162"/>
      <c r="U54" s="162"/>
      <c r="V54" s="162"/>
      <c r="W54" s="162"/>
      <c r="X54" s="162"/>
      <c r="Y54" s="162"/>
      <c r="Z54" s="152"/>
      <c r="AA54" s="152"/>
      <c r="AB54" s="152"/>
      <c r="AC54" s="152"/>
      <c r="AD54" s="152"/>
      <c r="AE54" s="152"/>
      <c r="AF54" s="152"/>
      <c r="AG54" s="152" t="s">
        <v>205</v>
      </c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</row>
    <row r="55" spans="1:60" outlineLevel="2" x14ac:dyDescent="0.2">
      <c r="A55" s="159"/>
      <c r="B55" s="160"/>
      <c r="C55" s="193" t="s">
        <v>206</v>
      </c>
      <c r="D55" s="163"/>
      <c r="E55" s="164">
        <v>579.6</v>
      </c>
      <c r="F55" s="162"/>
      <c r="G55" s="162"/>
      <c r="H55" s="162"/>
      <c r="I55" s="162"/>
      <c r="J55" s="162"/>
      <c r="K55" s="162"/>
      <c r="L55" s="162"/>
      <c r="M55" s="162"/>
      <c r="N55" s="161"/>
      <c r="O55" s="161"/>
      <c r="P55" s="161"/>
      <c r="Q55" s="161"/>
      <c r="R55" s="162"/>
      <c r="S55" s="162"/>
      <c r="T55" s="162"/>
      <c r="U55" s="162"/>
      <c r="V55" s="162"/>
      <c r="W55" s="162"/>
      <c r="X55" s="162"/>
      <c r="Y55" s="162"/>
      <c r="Z55" s="152"/>
      <c r="AA55" s="152"/>
      <c r="AB55" s="152"/>
      <c r="AC55" s="152"/>
      <c r="AD55" s="152"/>
      <c r="AE55" s="152"/>
      <c r="AF55" s="152"/>
      <c r="AG55" s="152" t="s">
        <v>150</v>
      </c>
      <c r="AH55" s="152">
        <v>0</v>
      </c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</row>
    <row r="56" spans="1:60" outlineLevel="1" x14ac:dyDescent="0.2">
      <c r="A56" s="176">
        <v>11</v>
      </c>
      <c r="B56" s="177" t="s">
        <v>207</v>
      </c>
      <c r="C56" s="192" t="s">
        <v>208</v>
      </c>
      <c r="D56" s="178" t="s">
        <v>155</v>
      </c>
      <c r="E56" s="179">
        <v>90</v>
      </c>
      <c r="F56" s="180"/>
      <c r="G56" s="181">
        <f>ROUND(E56*F56,2)</f>
        <v>0</v>
      </c>
      <c r="H56" s="180"/>
      <c r="I56" s="181">
        <f>ROUND(E56*H56,2)</f>
        <v>0</v>
      </c>
      <c r="J56" s="180"/>
      <c r="K56" s="181">
        <f>ROUND(E56*J56,2)</f>
        <v>0</v>
      </c>
      <c r="L56" s="181">
        <v>21</v>
      </c>
      <c r="M56" s="181">
        <f>G56*(1+L56/100)</f>
        <v>0</v>
      </c>
      <c r="N56" s="179">
        <v>1.6910000000000001E-2</v>
      </c>
      <c r="O56" s="179">
        <f>ROUND(E56*N56,2)</f>
        <v>1.52</v>
      </c>
      <c r="P56" s="179">
        <v>0</v>
      </c>
      <c r="Q56" s="179">
        <f>ROUND(E56*P56,2)</f>
        <v>0</v>
      </c>
      <c r="R56" s="181" t="s">
        <v>196</v>
      </c>
      <c r="S56" s="181" t="s">
        <v>197</v>
      </c>
      <c r="T56" s="182" t="s">
        <v>198</v>
      </c>
      <c r="U56" s="162">
        <v>0.13100000000000001</v>
      </c>
      <c r="V56" s="162">
        <f>ROUND(E56*U56,2)</f>
        <v>11.79</v>
      </c>
      <c r="W56" s="162"/>
      <c r="X56" s="162" t="s">
        <v>146</v>
      </c>
      <c r="Y56" s="162" t="s">
        <v>147</v>
      </c>
      <c r="Z56" s="152"/>
      <c r="AA56" s="152"/>
      <c r="AB56" s="152"/>
      <c r="AC56" s="152"/>
      <c r="AD56" s="152"/>
      <c r="AE56" s="152"/>
      <c r="AF56" s="152"/>
      <c r="AG56" s="152" t="s">
        <v>148</v>
      </c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</row>
    <row r="57" spans="1:60" outlineLevel="2" x14ac:dyDescent="0.2">
      <c r="A57" s="159"/>
      <c r="B57" s="160"/>
      <c r="C57" s="193" t="s">
        <v>209</v>
      </c>
      <c r="D57" s="163"/>
      <c r="E57" s="164">
        <v>90</v>
      </c>
      <c r="F57" s="162"/>
      <c r="G57" s="162"/>
      <c r="H57" s="162"/>
      <c r="I57" s="162"/>
      <c r="J57" s="162"/>
      <c r="K57" s="162"/>
      <c r="L57" s="162"/>
      <c r="M57" s="162"/>
      <c r="N57" s="161"/>
      <c r="O57" s="161"/>
      <c r="P57" s="161"/>
      <c r="Q57" s="161"/>
      <c r="R57" s="162"/>
      <c r="S57" s="162"/>
      <c r="T57" s="162"/>
      <c r="U57" s="162"/>
      <c r="V57" s="162"/>
      <c r="W57" s="162"/>
      <c r="X57" s="162"/>
      <c r="Y57" s="162"/>
      <c r="Z57" s="152"/>
      <c r="AA57" s="152"/>
      <c r="AB57" s="152"/>
      <c r="AC57" s="152"/>
      <c r="AD57" s="152"/>
      <c r="AE57" s="152"/>
      <c r="AF57" s="152"/>
      <c r="AG57" s="152" t="s">
        <v>150</v>
      </c>
      <c r="AH57" s="152">
        <v>0</v>
      </c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</row>
    <row r="58" spans="1:60" outlineLevel="1" x14ac:dyDescent="0.2">
      <c r="A58" s="176">
        <v>12</v>
      </c>
      <c r="B58" s="177" t="s">
        <v>210</v>
      </c>
      <c r="C58" s="192" t="s">
        <v>211</v>
      </c>
      <c r="D58" s="178" t="s">
        <v>203</v>
      </c>
      <c r="E58" s="179">
        <v>579.6</v>
      </c>
      <c r="F58" s="180"/>
      <c r="G58" s="181">
        <f>ROUND(E58*F58,2)</f>
        <v>0</v>
      </c>
      <c r="H58" s="180"/>
      <c r="I58" s="181">
        <f>ROUND(E58*H58,2)</f>
        <v>0</v>
      </c>
      <c r="J58" s="180"/>
      <c r="K58" s="181">
        <f>ROUND(E58*J58,2)</f>
        <v>0</v>
      </c>
      <c r="L58" s="181">
        <v>21</v>
      </c>
      <c r="M58" s="181">
        <f>G58*(1+L58/100)</f>
        <v>0</v>
      </c>
      <c r="N58" s="179">
        <v>0</v>
      </c>
      <c r="O58" s="179">
        <f>ROUND(E58*N58,2)</f>
        <v>0</v>
      </c>
      <c r="P58" s="179">
        <v>0</v>
      </c>
      <c r="Q58" s="179">
        <f>ROUND(E58*P58,2)</f>
        <v>0</v>
      </c>
      <c r="R58" s="181" t="s">
        <v>196</v>
      </c>
      <c r="S58" s="181" t="s">
        <v>197</v>
      </c>
      <c r="T58" s="182" t="s">
        <v>198</v>
      </c>
      <c r="U58" s="162">
        <v>3.7999999999999999E-2</v>
      </c>
      <c r="V58" s="162">
        <f>ROUND(E58*U58,2)</f>
        <v>22.02</v>
      </c>
      <c r="W58" s="162"/>
      <c r="X58" s="162" t="s">
        <v>146</v>
      </c>
      <c r="Y58" s="162" t="s">
        <v>147</v>
      </c>
      <c r="Z58" s="152"/>
      <c r="AA58" s="152"/>
      <c r="AB58" s="152"/>
      <c r="AC58" s="152"/>
      <c r="AD58" s="152"/>
      <c r="AE58" s="152"/>
      <c r="AF58" s="152"/>
      <c r="AG58" s="152" t="s">
        <v>148</v>
      </c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</row>
    <row r="59" spans="1:60" outlineLevel="2" x14ac:dyDescent="0.2">
      <c r="A59" s="159"/>
      <c r="B59" s="160"/>
      <c r="C59" s="258" t="s">
        <v>212</v>
      </c>
      <c r="D59" s="259"/>
      <c r="E59" s="259"/>
      <c r="F59" s="259"/>
      <c r="G59" s="259"/>
      <c r="H59" s="162"/>
      <c r="I59" s="162"/>
      <c r="J59" s="162"/>
      <c r="K59" s="162"/>
      <c r="L59" s="162"/>
      <c r="M59" s="162"/>
      <c r="N59" s="161"/>
      <c r="O59" s="161"/>
      <c r="P59" s="161"/>
      <c r="Q59" s="161"/>
      <c r="R59" s="162"/>
      <c r="S59" s="162"/>
      <c r="T59" s="162"/>
      <c r="U59" s="162"/>
      <c r="V59" s="162"/>
      <c r="W59" s="162"/>
      <c r="X59" s="162"/>
      <c r="Y59" s="162"/>
      <c r="Z59" s="152"/>
      <c r="AA59" s="152"/>
      <c r="AB59" s="152"/>
      <c r="AC59" s="152"/>
      <c r="AD59" s="152"/>
      <c r="AE59" s="152"/>
      <c r="AF59" s="152"/>
      <c r="AG59" s="152" t="s">
        <v>205</v>
      </c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</row>
    <row r="60" spans="1:60" outlineLevel="2" x14ac:dyDescent="0.2">
      <c r="A60" s="159"/>
      <c r="B60" s="160"/>
      <c r="C60" s="193" t="s">
        <v>213</v>
      </c>
      <c r="D60" s="163"/>
      <c r="E60" s="164">
        <v>579.6</v>
      </c>
      <c r="F60" s="162"/>
      <c r="G60" s="162"/>
      <c r="H60" s="162"/>
      <c r="I60" s="162"/>
      <c r="J60" s="162"/>
      <c r="K60" s="162"/>
      <c r="L60" s="162"/>
      <c r="M60" s="162"/>
      <c r="N60" s="161"/>
      <c r="O60" s="161"/>
      <c r="P60" s="161"/>
      <c r="Q60" s="161"/>
      <c r="R60" s="162"/>
      <c r="S60" s="162"/>
      <c r="T60" s="162"/>
      <c r="U60" s="162"/>
      <c r="V60" s="162"/>
      <c r="W60" s="162"/>
      <c r="X60" s="162"/>
      <c r="Y60" s="162"/>
      <c r="Z60" s="152"/>
      <c r="AA60" s="152"/>
      <c r="AB60" s="152"/>
      <c r="AC60" s="152"/>
      <c r="AD60" s="152"/>
      <c r="AE60" s="152"/>
      <c r="AF60" s="152"/>
      <c r="AG60" s="152" t="s">
        <v>150</v>
      </c>
      <c r="AH60" s="152">
        <v>5</v>
      </c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</row>
    <row r="61" spans="1:60" outlineLevel="1" x14ac:dyDescent="0.2">
      <c r="A61" s="176">
        <v>13</v>
      </c>
      <c r="B61" s="177" t="s">
        <v>214</v>
      </c>
      <c r="C61" s="192" t="s">
        <v>215</v>
      </c>
      <c r="D61" s="178" t="s">
        <v>155</v>
      </c>
      <c r="E61" s="179">
        <v>90</v>
      </c>
      <c r="F61" s="180"/>
      <c r="G61" s="181">
        <f>ROUND(E61*F61,2)</f>
        <v>0</v>
      </c>
      <c r="H61" s="180"/>
      <c r="I61" s="181">
        <f>ROUND(E61*H61,2)</f>
        <v>0</v>
      </c>
      <c r="J61" s="180"/>
      <c r="K61" s="181">
        <f>ROUND(E61*J61,2)</f>
        <v>0</v>
      </c>
      <c r="L61" s="181">
        <v>21</v>
      </c>
      <c r="M61" s="181">
        <f>G61*(1+L61/100)</f>
        <v>0</v>
      </c>
      <c r="N61" s="179">
        <v>0</v>
      </c>
      <c r="O61" s="179">
        <f>ROUND(E61*N61,2)</f>
        <v>0</v>
      </c>
      <c r="P61" s="179">
        <v>0</v>
      </c>
      <c r="Q61" s="179">
        <f>ROUND(E61*P61,2)</f>
        <v>0</v>
      </c>
      <c r="R61" s="181" t="s">
        <v>196</v>
      </c>
      <c r="S61" s="181" t="s">
        <v>197</v>
      </c>
      <c r="T61" s="182" t="s">
        <v>198</v>
      </c>
      <c r="U61" s="162">
        <v>0.106</v>
      </c>
      <c r="V61" s="162">
        <f>ROUND(E61*U61,2)</f>
        <v>9.5399999999999991</v>
      </c>
      <c r="W61" s="162"/>
      <c r="X61" s="162" t="s">
        <v>146</v>
      </c>
      <c r="Y61" s="162" t="s">
        <v>147</v>
      </c>
      <c r="Z61" s="152"/>
      <c r="AA61" s="152"/>
      <c r="AB61" s="152"/>
      <c r="AC61" s="152"/>
      <c r="AD61" s="152"/>
      <c r="AE61" s="152"/>
      <c r="AF61" s="152"/>
      <c r="AG61" s="152" t="s">
        <v>148</v>
      </c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</row>
    <row r="62" spans="1:60" outlineLevel="2" x14ac:dyDescent="0.2">
      <c r="A62" s="159"/>
      <c r="B62" s="160"/>
      <c r="C62" s="193" t="s">
        <v>216</v>
      </c>
      <c r="D62" s="163"/>
      <c r="E62" s="164">
        <v>90</v>
      </c>
      <c r="F62" s="162"/>
      <c r="G62" s="162"/>
      <c r="H62" s="162"/>
      <c r="I62" s="162"/>
      <c r="J62" s="162"/>
      <c r="K62" s="162"/>
      <c r="L62" s="162"/>
      <c r="M62" s="162"/>
      <c r="N62" s="161"/>
      <c r="O62" s="161"/>
      <c r="P62" s="161"/>
      <c r="Q62" s="161"/>
      <c r="R62" s="162"/>
      <c r="S62" s="162"/>
      <c r="T62" s="162"/>
      <c r="U62" s="162"/>
      <c r="V62" s="162"/>
      <c r="W62" s="162"/>
      <c r="X62" s="162"/>
      <c r="Y62" s="162"/>
      <c r="Z62" s="152"/>
      <c r="AA62" s="152"/>
      <c r="AB62" s="152"/>
      <c r="AC62" s="152"/>
      <c r="AD62" s="152"/>
      <c r="AE62" s="152"/>
      <c r="AF62" s="152"/>
      <c r="AG62" s="152" t="s">
        <v>150</v>
      </c>
      <c r="AH62" s="152">
        <v>5</v>
      </c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</row>
    <row r="63" spans="1:60" x14ac:dyDescent="0.2">
      <c r="A63" s="166" t="s">
        <v>139</v>
      </c>
      <c r="B63" s="167" t="s">
        <v>91</v>
      </c>
      <c r="C63" s="191" t="s">
        <v>92</v>
      </c>
      <c r="D63" s="168"/>
      <c r="E63" s="169"/>
      <c r="F63" s="170"/>
      <c r="G63" s="170">
        <f>SUMIF(AG64:AG64,"&lt;&gt;NOR",G64:G64)</f>
        <v>0</v>
      </c>
      <c r="H63" s="170"/>
      <c r="I63" s="170">
        <f>SUM(I64:I64)</f>
        <v>0</v>
      </c>
      <c r="J63" s="170"/>
      <c r="K63" s="170">
        <f>SUM(K64:K64)</f>
        <v>0</v>
      </c>
      <c r="L63" s="170"/>
      <c r="M63" s="170">
        <f>SUM(M64:M64)</f>
        <v>0</v>
      </c>
      <c r="N63" s="169"/>
      <c r="O63" s="169">
        <f>SUM(O64:O64)</f>
        <v>0</v>
      </c>
      <c r="P63" s="169"/>
      <c r="Q63" s="169">
        <f>SUM(Q64:Q64)</f>
        <v>0</v>
      </c>
      <c r="R63" s="170"/>
      <c r="S63" s="170"/>
      <c r="T63" s="171"/>
      <c r="U63" s="165"/>
      <c r="V63" s="165">
        <f>SUM(V64:V64)</f>
        <v>18.48</v>
      </c>
      <c r="W63" s="165"/>
      <c r="X63" s="165"/>
      <c r="Y63" s="165"/>
      <c r="AG63" t="s">
        <v>140</v>
      </c>
    </row>
    <row r="64" spans="1:60" outlineLevel="1" x14ac:dyDescent="0.2">
      <c r="A64" s="184">
        <v>14</v>
      </c>
      <c r="B64" s="185" t="s">
        <v>217</v>
      </c>
      <c r="C64" s="194" t="s">
        <v>218</v>
      </c>
      <c r="D64" s="186" t="s">
        <v>155</v>
      </c>
      <c r="E64" s="187">
        <v>60</v>
      </c>
      <c r="F64" s="188"/>
      <c r="G64" s="189">
        <f>ROUND(E64*F64,2)</f>
        <v>0</v>
      </c>
      <c r="H64" s="188"/>
      <c r="I64" s="189">
        <f>ROUND(E64*H64,2)</f>
        <v>0</v>
      </c>
      <c r="J64" s="188"/>
      <c r="K64" s="189">
        <f>ROUND(E64*J64,2)</f>
        <v>0</v>
      </c>
      <c r="L64" s="189">
        <v>21</v>
      </c>
      <c r="M64" s="189">
        <f>G64*(1+L64/100)</f>
        <v>0</v>
      </c>
      <c r="N64" s="187">
        <v>4.0000000000000003E-5</v>
      </c>
      <c r="O64" s="187">
        <f>ROUND(E64*N64,2)</f>
        <v>0</v>
      </c>
      <c r="P64" s="187">
        <v>0</v>
      </c>
      <c r="Q64" s="187">
        <f>ROUND(E64*P64,2)</f>
        <v>0</v>
      </c>
      <c r="R64" s="189"/>
      <c r="S64" s="189" t="s">
        <v>144</v>
      </c>
      <c r="T64" s="190" t="s">
        <v>145</v>
      </c>
      <c r="U64" s="162">
        <v>0.308</v>
      </c>
      <c r="V64" s="162">
        <f>ROUND(E64*U64,2)</f>
        <v>18.48</v>
      </c>
      <c r="W64" s="162"/>
      <c r="X64" s="162" t="s">
        <v>146</v>
      </c>
      <c r="Y64" s="162" t="s">
        <v>147</v>
      </c>
      <c r="Z64" s="152"/>
      <c r="AA64" s="152"/>
      <c r="AB64" s="152"/>
      <c r="AC64" s="152"/>
      <c r="AD64" s="152"/>
      <c r="AE64" s="152"/>
      <c r="AF64" s="152"/>
      <c r="AG64" s="152" t="s">
        <v>148</v>
      </c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</row>
    <row r="65" spans="1:60" x14ac:dyDescent="0.2">
      <c r="A65" s="166" t="s">
        <v>139</v>
      </c>
      <c r="B65" s="167" t="s">
        <v>93</v>
      </c>
      <c r="C65" s="191" t="s">
        <v>94</v>
      </c>
      <c r="D65" s="168"/>
      <c r="E65" s="169"/>
      <c r="F65" s="170"/>
      <c r="G65" s="170">
        <f>SUMIF(AG66:AG78,"&lt;&gt;NOR",G66:G78)</f>
        <v>0</v>
      </c>
      <c r="H65" s="170"/>
      <c r="I65" s="170">
        <f>SUM(I66:I78)</f>
        <v>0</v>
      </c>
      <c r="J65" s="170"/>
      <c r="K65" s="170">
        <f>SUM(K66:K78)</f>
        <v>0</v>
      </c>
      <c r="L65" s="170"/>
      <c r="M65" s="170">
        <f>SUM(M66:M78)</f>
        <v>0</v>
      </c>
      <c r="N65" s="169"/>
      <c r="O65" s="169">
        <f>SUM(O66:O78)</f>
        <v>0.03</v>
      </c>
      <c r="P65" s="169"/>
      <c r="Q65" s="169">
        <f>SUM(Q66:Q78)</f>
        <v>19.760000000000002</v>
      </c>
      <c r="R65" s="170"/>
      <c r="S65" s="170"/>
      <c r="T65" s="171"/>
      <c r="U65" s="165"/>
      <c r="V65" s="165">
        <f>SUM(V66:V78)</f>
        <v>38.559999999999995</v>
      </c>
      <c r="W65" s="165"/>
      <c r="X65" s="165"/>
      <c r="Y65" s="165"/>
      <c r="AG65" t="s">
        <v>140</v>
      </c>
    </row>
    <row r="66" spans="1:60" outlineLevel="1" x14ac:dyDescent="0.2">
      <c r="A66" s="176">
        <v>15</v>
      </c>
      <c r="B66" s="177" t="s">
        <v>219</v>
      </c>
      <c r="C66" s="192" t="s">
        <v>220</v>
      </c>
      <c r="D66" s="178" t="s">
        <v>155</v>
      </c>
      <c r="E66" s="179">
        <v>32.369700000000002</v>
      </c>
      <c r="F66" s="180"/>
      <c r="G66" s="181">
        <f>ROUND(E66*F66,2)</f>
        <v>0</v>
      </c>
      <c r="H66" s="180"/>
      <c r="I66" s="181">
        <f>ROUND(E66*H66,2)</f>
        <v>0</v>
      </c>
      <c r="J66" s="180"/>
      <c r="K66" s="181">
        <f>ROUND(E66*J66,2)</f>
        <v>0</v>
      </c>
      <c r="L66" s="181">
        <v>21</v>
      </c>
      <c r="M66" s="181">
        <f>G66*(1+L66/100)</f>
        <v>0</v>
      </c>
      <c r="N66" s="179">
        <v>6.7000000000000002E-4</v>
      </c>
      <c r="O66" s="179">
        <f>ROUND(E66*N66,2)</f>
        <v>0.02</v>
      </c>
      <c r="P66" s="179">
        <v>0.31900000000000001</v>
      </c>
      <c r="Q66" s="179">
        <f>ROUND(E66*P66,2)</f>
        <v>10.33</v>
      </c>
      <c r="R66" s="181"/>
      <c r="S66" s="181" t="s">
        <v>144</v>
      </c>
      <c r="T66" s="182" t="s">
        <v>145</v>
      </c>
      <c r="U66" s="162">
        <v>0.317</v>
      </c>
      <c r="V66" s="162">
        <f>ROUND(E66*U66,2)</f>
        <v>10.26</v>
      </c>
      <c r="W66" s="162"/>
      <c r="X66" s="162" t="s">
        <v>146</v>
      </c>
      <c r="Y66" s="162" t="s">
        <v>147</v>
      </c>
      <c r="Z66" s="152"/>
      <c r="AA66" s="152"/>
      <c r="AB66" s="152"/>
      <c r="AC66" s="152"/>
      <c r="AD66" s="152"/>
      <c r="AE66" s="152"/>
      <c r="AF66" s="152"/>
      <c r="AG66" s="152" t="s">
        <v>148</v>
      </c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</row>
    <row r="67" spans="1:60" outlineLevel="2" x14ac:dyDescent="0.2">
      <c r="A67" s="159"/>
      <c r="B67" s="160"/>
      <c r="C67" s="193" t="s">
        <v>221</v>
      </c>
      <c r="D67" s="163"/>
      <c r="E67" s="164">
        <v>7.6966999999999999</v>
      </c>
      <c r="F67" s="162"/>
      <c r="G67" s="162"/>
      <c r="H67" s="162"/>
      <c r="I67" s="162"/>
      <c r="J67" s="162"/>
      <c r="K67" s="162"/>
      <c r="L67" s="162"/>
      <c r="M67" s="162"/>
      <c r="N67" s="161"/>
      <c r="O67" s="161"/>
      <c r="P67" s="161"/>
      <c r="Q67" s="161"/>
      <c r="R67" s="162"/>
      <c r="S67" s="162"/>
      <c r="T67" s="162"/>
      <c r="U67" s="162"/>
      <c r="V67" s="162"/>
      <c r="W67" s="162"/>
      <c r="X67" s="162"/>
      <c r="Y67" s="162"/>
      <c r="Z67" s="152"/>
      <c r="AA67" s="152"/>
      <c r="AB67" s="152"/>
      <c r="AC67" s="152"/>
      <c r="AD67" s="152"/>
      <c r="AE67" s="152"/>
      <c r="AF67" s="152"/>
      <c r="AG67" s="152" t="s">
        <v>150</v>
      </c>
      <c r="AH67" s="152">
        <v>0</v>
      </c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</row>
    <row r="68" spans="1:60" outlineLevel="3" x14ac:dyDescent="0.2">
      <c r="A68" s="159"/>
      <c r="B68" s="160"/>
      <c r="C68" s="193" t="s">
        <v>222</v>
      </c>
      <c r="D68" s="163"/>
      <c r="E68" s="164">
        <v>14.755000000000001</v>
      </c>
      <c r="F68" s="162"/>
      <c r="G68" s="162"/>
      <c r="H68" s="162"/>
      <c r="I68" s="162"/>
      <c r="J68" s="162"/>
      <c r="K68" s="162"/>
      <c r="L68" s="162"/>
      <c r="M68" s="162"/>
      <c r="N68" s="161"/>
      <c r="O68" s="161"/>
      <c r="P68" s="161"/>
      <c r="Q68" s="161"/>
      <c r="R68" s="162"/>
      <c r="S68" s="162"/>
      <c r="T68" s="162"/>
      <c r="U68" s="162"/>
      <c r="V68" s="162"/>
      <c r="W68" s="162"/>
      <c r="X68" s="162"/>
      <c r="Y68" s="162"/>
      <c r="Z68" s="152"/>
      <c r="AA68" s="152"/>
      <c r="AB68" s="152"/>
      <c r="AC68" s="152"/>
      <c r="AD68" s="152"/>
      <c r="AE68" s="152"/>
      <c r="AF68" s="152"/>
      <c r="AG68" s="152" t="s">
        <v>150</v>
      </c>
      <c r="AH68" s="152">
        <v>0</v>
      </c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</row>
    <row r="69" spans="1:60" outlineLevel="3" x14ac:dyDescent="0.2">
      <c r="A69" s="159"/>
      <c r="B69" s="160"/>
      <c r="C69" s="193" t="s">
        <v>223</v>
      </c>
      <c r="D69" s="163"/>
      <c r="E69" s="164">
        <v>9.9179999999999993</v>
      </c>
      <c r="F69" s="162"/>
      <c r="G69" s="162"/>
      <c r="H69" s="162"/>
      <c r="I69" s="162"/>
      <c r="J69" s="162"/>
      <c r="K69" s="162"/>
      <c r="L69" s="162"/>
      <c r="M69" s="162"/>
      <c r="N69" s="161"/>
      <c r="O69" s="161"/>
      <c r="P69" s="161"/>
      <c r="Q69" s="161"/>
      <c r="R69" s="162"/>
      <c r="S69" s="162"/>
      <c r="T69" s="162"/>
      <c r="U69" s="162"/>
      <c r="V69" s="162"/>
      <c r="W69" s="162"/>
      <c r="X69" s="162"/>
      <c r="Y69" s="162"/>
      <c r="Z69" s="152"/>
      <c r="AA69" s="152"/>
      <c r="AB69" s="152"/>
      <c r="AC69" s="152"/>
      <c r="AD69" s="152"/>
      <c r="AE69" s="152"/>
      <c r="AF69" s="152"/>
      <c r="AG69" s="152" t="s">
        <v>150</v>
      </c>
      <c r="AH69" s="152">
        <v>0</v>
      </c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2"/>
      <c r="BG69" s="152"/>
      <c r="BH69" s="152"/>
    </row>
    <row r="70" spans="1:60" outlineLevel="1" x14ac:dyDescent="0.2">
      <c r="A70" s="176">
        <v>16</v>
      </c>
      <c r="B70" s="177" t="s">
        <v>224</v>
      </c>
      <c r="C70" s="192" t="s">
        <v>225</v>
      </c>
      <c r="D70" s="178" t="s">
        <v>203</v>
      </c>
      <c r="E70" s="179">
        <v>3.3262499999999999</v>
      </c>
      <c r="F70" s="180"/>
      <c r="G70" s="181">
        <f>ROUND(E70*F70,2)</f>
        <v>0</v>
      </c>
      <c r="H70" s="180"/>
      <c r="I70" s="181">
        <f>ROUND(E70*H70,2)</f>
        <v>0</v>
      </c>
      <c r="J70" s="180"/>
      <c r="K70" s="181">
        <f>ROUND(E70*J70,2)</f>
        <v>0</v>
      </c>
      <c r="L70" s="181">
        <v>21</v>
      </c>
      <c r="M70" s="181">
        <f>G70*(1+L70/100)</f>
        <v>0</v>
      </c>
      <c r="N70" s="179">
        <v>1.2800000000000001E-3</v>
      </c>
      <c r="O70" s="179">
        <f>ROUND(E70*N70,2)</f>
        <v>0</v>
      </c>
      <c r="P70" s="179">
        <v>1.8</v>
      </c>
      <c r="Q70" s="179">
        <f>ROUND(E70*P70,2)</f>
        <v>5.99</v>
      </c>
      <c r="R70" s="181"/>
      <c r="S70" s="181" t="s">
        <v>144</v>
      </c>
      <c r="T70" s="182" t="s">
        <v>145</v>
      </c>
      <c r="U70" s="162">
        <v>1.52</v>
      </c>
      <c r="V70" s="162">
        <f>ROUND(E70*U70,2)</f>
        <v>5.0599999999999996</v>
      </c>
      <c r="W70" s="162"/>
      <c r="X70" s="162" t="s">
        <v>146</v>
      </c>
      <c r="Y70" s="162" t="s">
        <v>147</v>
      </c>
      <c r="Z70" s="152"/>
      <c r="AA70" s="152"/>
      <c r="AB70" s="152"/>
      <c r="AC70" s="152"/>
      <c r="AD70" s="152"/>
      <c r="AE70" s="152"/>
      <c r="AF70" s="152"/>
      <c r="AG70" s="152" t="s">
        <v>148</v>
      </c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</row>
    <row r="71" spans="1:60" outlineLevel="2" x14ac:dyDescent="0.2">
      <c r="A71" s="159"/>
      <c r="B71" s="160"/>
      <c r="C71" s="193" t="s">
        <v>226</v>
      </c>
      <c r="D71" s="163"/>
      <c r="E71" s="164">
        <v>1.9937499999999999</v>
      </c>
      <c r="F71" s="162"/>
      <c r="G71" s="162"/>
      <c r="H71" s="162"/>
      <c r="I71" s="162"/>
      <c r="J71" s="162"/>
      <c r="K71" s="162"/>
      <c r="L71" s="162"/>
      <c r="M71" s="162"/>
      <c r="N71" s="161"/>
      <c r="O71" s="161"/>
      <c r="P71" s="161"/>
      <c r="Q71" s="161"/>
      <c r="R71" s="162"/>
      <c r="S71" s="162"/>
      <c r="T71" s="162"/>
      <c r="U71" s="162"/>
      <c r="V71" s="162"/>
      <c r="W71" s="162"/>
      <c r="X71" s="162"/>
      <c r="Y71" s="162"/>
      <c r="Z71" s="152"/>
      <c r="AA71" s="152"/>
      <c r="AB71" s="152"/>
      <c r="AC71" s="152"/>
      <c r="AD71" s="152"/>
      <c r="AE71" s="152"/>
      <c r="AF71" s="152"/>
      <c r="AG71" s="152" t="s">
        <v>150</v>
      </c>
      <c r="AH71" s="152">
        <v>0</v>
      </c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</row>
    <row r="72" spans="1:60" outlineLevel="3" x14ac:dyDescent="0.2">
      <c r="A72" s="159"/>
      <c r="B72" s="160"/>
      <c r="C72" s="193" t="s">
        <v>227</v>
      </c>
      <c r="D72" s="163"/>
      <c r="E72" s="164">
        <v>0.44</v>
      </c>
      <c r="F72" s="162"/>
      <c r="G72" s="162"/>
      <c r="H72" s="162"/>
      <c r="I72" s="162"/>
      <c r="J72" s="162"/>
      <c r="K72" s="162"/>
      <c r="L72" s="162"/>
      <c r="M72" s="162"/>
      <c r="N72" s="161"/>
      <c r="O72" s="161"/>
      <c r="P72" s="161"/>
      <c r="Q72" s="161"/>
      <c r="R72" s="162"/>
      <c r="S72" s="162"/>
      <c r="T72" s="162"/>
      <c r="U72" s="162"/>
      <c r="V72" s="162"/>
      <c r="W72" s="162"/>
      <c r="X72" s="162"/>
      <c r="Y72" s="162"/>
      <c r="Z72" s="152"/>
      <c r="AA72" s="152"/>
      <c r="AB72" s="152"/>
      <c r="AC72" s="152"/>
      <c r="AD72" s="152"/>
      <c r="AE72" s="152"/>
      <c r="AF72" s="152"/>
      <c r="AG72" s="152" t="s">
        <v>150</v>
      </c>
      <c r="AH72" s="152">
        <v>0</v>
      </c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  <c r="BG72" s="152"/>
      <c r="BH72" s="152"/>
    </row>
    <row r="73" spans="1:60" outlineLevel="3" x14ac:dyDescent="0.2">
      <c r="A73" s="159"/>
      <c r="B73" s="160"/>
      <c r="C73" s="193" t="s">
        <v>228</v>
      </c>
      <c r="D73" s="163"/>
      <c r="E73" s="164">
        <v>0.89249999999999996</v>
      </c>
      <c r="F73" s="162"/>
      <c r="G73" s="162"/>
      <c r="H73" s="162"/>
      <c r="I73" s="162"/>
      <c r="J73" s="162"/>
      <c r="K73" s="162"/>
      <c r="L73" s="162"/>
      <c r="M73" s="162"/>
      <c r="N73" s="161"/>
      <c r="O73" s="161"/>
      <c r="P73" s="161"/>
      <c r="Q73" s="161"/>
      <c r="R73" s="162"/>
      <c r="S73" s="162"/>
      <c r="T73" s="162"/>
      <c r="U73" s="162"/>
      <c r="V73" s="162"/>
      <c r="W73" s="162"/>
      <c r="X73" s="162"/>
      <c r="Y73" s="162"/>
      <c r="Z73" s="152"/>
      <c r="AA73" s="152"/>
      <c r="AB73" s="152"/>
      <c r="AC73" s="152"/>
      <c r="AD73" s="152"/>
      <c r="AE73" s="152"/>
      <c r="AF73" s="152"/>
      <c r="AG73" s="152" t="s">
        <v>150</v>
      </c>
      <c r="AH73" s="152">
        <v>0</v>
      </c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</row>
    <row r="74" spans="1:60" outlineLevel="1" x14ac:dyDescent="0.2">
      <c r="A74" s="184">
        <v>17</v>
      </c>
      <c r="B74" s="185" t="s">
        <v>229</v>
      </c>
      <c r="C74" s="194" t="s">
        <v>230</v>
      </c>
      <c r="D74" s="186" t="s">
        <v>155</v>
      </c>
      <c r="E74" s="187">
        <v>9</v>
      </c>
      <c r="F74" s="188"/>
      <c r="G74" s="189">
        <f>ROUND(E74*F74,2)</f>
        <v>0</v>
      </c>
      <c r="H74" s="188"/>
      <c r="I74" s="189">
        <f>ROUND(E74*H74,2)</f>
        <v>0</v>
      </c>
      <c r="J74" s="188"/>
      <c r="K74" s="189">
        <f>ROUND(E74*J74,2)</f>
        <v>0</v>
      </c>
      <c r="L74" s="189">
        <v>21</v>
      </c>
      <c r="M74" s="189">
        <f>G74*(1+L74/100)</f>
        <v>0</v>
      </c>
      <c r="N74" s="187">
        <v>3.3E-4</v>
      </c>
      <c r="O74" s="187">
        <f>ROUND(E74*N74,2)</f>
        <v>0</v>
      </c>
      <c r="P74" s="187">
        <v>1.068E-2</v>
      </c>
      <c r="Q74" s="187">
        <f>ROUND(E74*P74,2)</f>
        <v>0.1</v>
      </c>
      <c r="R74" s="189"/>
      <c r="S74" s="189" t="s">
        <v>144</v>
      </c>
      <c r="T74" s="190" t="s">
        <v>145</v>
      </c>
      <c r="U74" s="162">
        <v>0.21099999999999999</v>
      </c>
      <c r="V74" s="162">
        <f>ROUND(E74*U74,2)</f>
        <v>1.9</v>
      </c>
      <c r="W74" s="162"/>
      <c r="X74" s="162" t="s">
        <v>146</v>
      </c>
      <c r="Y74" s="162" t="s">
        <v>147</v>
      </c>
      <c r="Z74" s="152"/>
      <c r="AA74" s="152"/>
      <c r="AB74" s="152"/>
      <c r="AC74" s="152"/>
      <c r="AD74" s="152"/>
      <c r="AE74" s="152"/>
      <c r="AF74" s="152"/>
      <c r="AG74" s="152" t="s">
        <v>148</v>
      </c>
      <c r="AH74" s="152"/>
      <c r="AI74" s="152"/>
      <c r="AJ74" s="152"/>
      <c r="AK74" s="15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2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2"/>
    </row>
    <row r="75" spans="1:60" outlineLevel="1" x14ac:dyDescent="0.2">
      <c r="A75" s="176">
        <v>18</v>
      </c>
      <c r="B75" s="177" t="s">
        <v>231</v>
      </c>
      <c r="C75" s="192" t="s">
        <v>232</v>
      </c>
      <c r="D75" s="178" t="s">
        <v>155</v>
      </c>
      <c r="E75" s="179">
        <v>4.8</v>
      </c>
      <c r="F75" s="180"/>
      <c r="G75" s="181">
        <f>ROUND(E75*F75,2)</f>
        <v>0</v>
      </c>
      <c r="H75" s="180"/>
      <c r="I75" s="181">
        <f>ROUND(E75*H75,2)</f>
        <v>0</v>
      </c>
      <c r="J75" s="180"/>
      <c r="K75" s="181">
        <f>ROUND(E75*J75,2)</f>
        <v>0</v>
      </c>
      <c r="L75" s="181">
        <v>21</v>
      </c>
      <c r="M75" s="181">
        <f>G75*(1+L75/100)</f>
        <v>0</v>
      </c>
      <c r="N75" s="179">
        <v>1.17E-3</v>
      </c>
      <c r="O75" s="179">
        <f>ROUND(E75*N75,2)</f>
        <v>0.01</v>
      </c>
      <c r="P75" s="179">
        <v>7.5999999999999998E-2</v>
      </c>
      <c r="Q75" s="179">
        <f>ROUND(E75*P75,2)</f>
        <v>0.36</v>
      </c>
      <c r="R75" s="181"/>
      <c r="S75" s="181" t="s">
        <v>144</v>
      </c>
      <c r="T75" s="182" t="s">
        <v>145</v>
      </c>
      <c r="U75" s="162">
        <v>0.93899999999999995</v>
      </c>
      <c r="V75" s="162">
        <f>ROUND(E75*U75,2)</f>
        <v>4.51</v>
      </c>
      <c r="W75" s="162"/>
      <c r="X75" s="162" t="s">
        <v>146</v>
      </c>
      <c r="Y75" s="162" t="s">
        <v>147</v>
      </c>
      <c r="Z75" s="152"/>
      <c r="AA75" s="152"/>
      <c r="AB75" s="152"/>
      <c r="AC75" s="152"/>
      <c r="AD75" s="152"/>
      <c r="AE75" s="152"/>
      <c r="AF75" s="152"/>
      <c r="AG75" s="152" t="s">
        <v>148</v>
      </c>
      <c r="AH75" s="152"/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2"/>
      <c r="BG75" s="152"/>
      <c r="BH75" s="152"/>
    </row>
    <row r="76" spans="1:60" outlineLevel="2" x14ac:dyDescent="0.2">
      <c r="A76" s="159"/>
      <c r="B76" s="160"/>
      <c r="C76" s="193" t="s">
        <v>233</v>
      </c>
      <c r="D76" s="163"/>
      <c r="E76" s="164">
        <v>4.8</v>
      </c>
      <c r="F76" s="162"/>
      <c r="G76" s="162"/>
      <c r="H76" s="162"/>
      <c r="I76" s="162"/>
      <c r="J76" s="162"/>
      <c r="K76" s="162"/>
      <c r="L76" s="162"/>
      <c r="M76" s="162"/>
      <c r="N76" s="161"/>
      <c r="O76" s="161"/>
      <c r="P76" s="161"/>
      <c r="Q76" s="161"/>
      <c r="R76" s="162"/>
      <c r="S76" s="162"/>
      <c r="T76" s="162"/>
      <c r="U76" s="162"/>
      <c r="V76" s="162"/>
      <c r="W76" s="162"/>
      <c r="X76" s="162"/>
      <c r="Y76" s="162"/>
      <c r="Z76" s="152"/>
      <c r="AA76" s="152"/>
      <c r="AB76" s="152"/>
      <c r="AC76" s="152"/>
      <c r="AD76" s="152"/>
      <c r="AE76" s="152"/>
      <c r="AF76" s="152"/>
      <c r="AG76" s="152" t="s">
        <v>150</v>
      </c>
      <c r="AH76" s="152">
        <v>0</v>
      </c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</row>
    <row r="77" spans="1:60" outlineLevel="1" x14ac:dyDescent="0.2">
      <c r="A77" s="176">
        <v>19</v>
      </c>
      <c r="B77" s="177" t="s">
        <v>234</v>
      </c>
      <c r="C77" s="192" t="s">
        <v>235</v>
      </c>
      <c r="D77" s="178" t="s">
        <v>155</v>
      </c>
      <c r="E77" s="179">
        <v>64.739400000000003</v>
      </c>
      <c r="F77" s="180"/>
      <c r="G77" s="181">
        <f>ROUND(E77*F77,2)</f>
        <v>0</v>
      </c>
      <c r="H77" s="180"/>
      <c r="I77" s="181">
        <f>ROUND(E77*H77,2)</f>
        <v>0</v>
      </c>
      <c r="J77" s="180"/>
      <c r="K77" s="181">
        <f>ROUND(E77*J77,2)</f>
        <v>0</v>
      </c>
      <c r="L77" s="181">
        <v>21</v>
      </c>
      <c r="M77" s="181">
        <f>G77*(1+L77/100)</f>
        <v>0</v>
      </c>
      <c r="N77" s="179">
        <v>0</v>
      </c>
      <c r="O77" s="179">
        <f>ROUND(E77*N77,2)</f>
        <v>0</v>
      </c>
      <c r="P77" s="179">
        <v>4.5999999999999999E-2</v>
      </c>
      <c r="Q77" s="179">
        <f>ROUND(E77*P77,2)</f>
        <v>2.98</v>
      </c>
      <c r="R77" s="181"/>
      <c r="S77" s="181" t="s">
        <v>144</v>
      </c>
      <c r="T77" s="182" t="s">
        <v>145</v>
      </c>
      <c r="U77" s="162">
        <v>0.26</v>
      </c>
      <c r="V77" s="162">
        <f>ROUND(E77*U77,2)</f>
        <v>16.829999999999998</v>
      </c>
      <c r="W77" s="162"/>
      <c r="X77" s="162" t="s">
        <v>146</v>
      </c>
      <c r="Y77" s="162" t="s">
        <v>147</v>
      </c>
      <c r="Z77" s="152"/>
      <c r="AA77" s="152"/>
      <c r="AB77" s="152"/>
      <c r="AC77" s="152"/>
      <c r="AD77" s="152"/>
      <c r="AE77" s="152"/>
      <c r="AF77" s="152"/>
      <c r="AG77" s="152" t="s">
        <v>148</v>
      </c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</row>
    <row r="78" spans="1:60" outlineLevel="2" x14ac:dyDescent="0.2">
      <c r="A78" s="159"/>
      <c r="B78" s="160"/>
      <c r="C78" s="193" t="s">
        <v>236</v>
      </c>
      <c r="D78" s="163"/>
      <c r="E78" s="164">
        <v>64.739400000000003</v>
      </c>
      <c r="F78" s="162"/>
      <c r="G78" s="162"/>
      <c r="H78" s="162"/>
      <c r="I78" s="162"/>
      <c r="J78" s="162"/>
      <c r="K78" s="162"/>
      <c r="L78" s="162"/>
      <c r="M78" s="162"/>
      <c r="N78" s="161"/>
      <c r="O78" s="161"/>
      <c r="P78" s="161"/>
      <c r="Q78" s="161"/>
      <c r="R78" s="162"/>
      <c r="S78" s="162"/>
      <c r="T78" s="162"/>
      <c r="U78" s="162"/>
      <c r="V78" s="162"/>
      <c r="W78" s="162"/>
      <c r="X78" s="162"/>
      <c r="Y78" s="162"/>
      <c r="Z78" s="152"/>
      <c r="AA78" s="152"/>
      <c r="AB78" s="152"/>
      <c r="AC78" s="152"/>
      <c r="AD78" s="152"/>
      <c r="AE78" s="152"/>
      <c r="AF78" s="152"/>
      <c r="AG78" s="152" t="s">
        <v>150</v>
      </c>
      <c r="AH78" s="152">
        <v>0</v>
      </c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  <c r="BG78" s="152"/>
      <c r="BH78" s="152"/>
    </row>
    <row r="79" spans="1:60" x14ac:dyDescent="0.2">
      <c r="A79" s="166" t="s">
        <v>139</v>
      </c>
      <c r="B79" s="167" t="s">
        <v>95</v>
      </c>
      <c r="C79" s="191" t="s">
        <v>96</v>
      </c>
      <c r="D79" s="168"/>
      <c r="E79" s="169"/>
      <c r="F79" s="170"/>
      <c r="G79" s="170">
        <f>SUMIF(AG80:AG80,"&lt;&gt;NOR",G80:G80)</f>
        <v>0</v>
      </c>
      <c r="H79" s="170"/>
      <c r="I79" s="170">
        <f>SUM(I80:I80)</f>
        <v>0</v>
      </c>
      <c r="J79" s="170"/>
      <c r="K79" s="170">
        <f>SUM(K80:K80)</f>
        <v>0</v>
      </c>
      <c r="L79" s="170"/>
      <c r="M79" s="170">
        <f>SUM(M80:M80)</f>
        <v>0</v>
      </c>
      <c r="N79" s="169"/>
      <c r="O79" s="169">
        <f>SUM(O80:O80)</f>
        <v>0</v>
      </c>
      <c r="P79" s="169"/>
      <c r="Q79" s="169">
        <f>SUM(Q80:Q80)</f>
        <v>0</v>
      </c>
      <c r="R79" s="170"/>
      <c r="S79" s="170"/>
      <c r="T79" s="171"/>
      <c r="U79" s="165"/>
      <c r="V79" s="165">
        <f>SUM(V80:V80)</f>
        <v>1.01</v>
      </c>
      <c r="W79" s="165"/>
      <c r="X79" s="165"/>
      <c r="Y79" s="165"/>
      <c r="AG79" t="s">
        <v>140</v>
      </c>
    </row>
    <row r="80" spans="1:60" outlineLevel="1" x14ac:dyDescent="0.2">
      <c r="A80" s="184">
        <v>20</v>
      </c>
      <c r="B80" s="185" t="s">
        <v>237</v>
      </c>
      <c r="C80" s="194" t="s">
        <v>238</v>
      </c>
      <c r="D80" s="186" t="s">
        <v>143</v>
      </c>
      <c r="E80" s="187">
        <v>3.2754599999999998</v>
      </c>
      <c r="F80" s="188"/>
      <c r="G80" s="189">
        <f>ROUND(E80*F80,2)</f>
        <v>0</v>
      </c>
      <c r="H80" s="188"/>
      <c r="I80" s="189">
        <f>ROUND(E80*H80,2)</f>
        <v>0</v>
      </c>
      <c r="J80" s="188"/>
      <c r="K80" s="189">
        <f>ROUND(E80*J80,2)</f>
        <v>0</v>
      </c>
      <c r="L80" s="189">
        <v>21</v>
      </c>
      <c r="M80" s="189">
        <f>G80*(1+L80/100)</f>
        <v>0</v>
      </c>
      <c r="N80" s="187">
        <v>0</v>
      </c>
      <c r="O80" s="187">
        <f>ROUND(E80*N80,2)</f>
        <v>0</v>
      </c>
      <c r="P80" s="187">
        <v>0</v>
      </c>
      <c r="Q80" s="187">
        <f>ROUND(E80*P80,2)</f>
        <v>0</v>
      </c>
      <c r="R80" s="189"/>
      <c r="S80" s="189" t="s">
        <v>144</v>
      </c>
      <c r="T80" s="190" t="s">
        <v>145</v>
      </c>
      <c r="U80" s="162">
        <v>0.307</v>
      </c>
      <c r="V80" s="162">
        <f>ROUND(E80*U80,2)</f>
        <v>1.01</v>
      </c>
      <c r="W80" s="162"/>
      <c r="X80" s="162" t="s">
        <v>146</v>
      </c>
      <c r="Y80" s="162" t="s">
        <v>147</v>
      </c>
      <c r="Z80" s="152"/>
      <c r="AA80" s="152"/>
      <c r="AB80" s="152"/>
      <c r="AC80" s="152"/>
      <c r="AD80" s="152"/>
      <c r="AE80" s="152"/>
      <c r="AF80" s="152"/>
      <c r="AG80" s="152" t="s">
        <v>239</v>
      </c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</row>
    <row r="81" spans="1:60" x14ac:dyDescent="0.2">
      <c r="A81" s="166" t="s">
        <v>139</v>
      </c>
      <c r="B81" s="167" t="s">
        <v>99</v>
      </c>
      <c r="C81" s="191" t="s">
        <v>100</v>
      </c>
      <c r="D81" s="168"/>
      <c r="E81" s="169"/>
      <c r="F81" s="170"/>
      <c r="G81" s="170">
        <f>SUMIF(AG82:AG89,"&lt;&gt;NOR",G82:G89)</f>
        <v>0</v>
      </c>
      <c r="H81" s="170"/>
      <c r="I81" s="170">
        <f>SUM(I82:I89)</f>
        <v>0</v>
      </c>
      <c r="J81" s="170"/>
      <c r="K81" s="170">
        <f>SUM(K82:K89)</f>
        <v>0</v>
      </c>
      <c r="L81" s="170"/>
      <c r="M81" s="170">
        <f>SUM(M82:M89)</f>
        <v>0</v>
      </c>
      <c r="N81" s="169"/>
      <c r="O81" s="169">
        <f>SUM(O82:O89)</f>
        <v>0</v>
      </c>
      <c r="P81" s="169"/>
      <c r="Q81" s="169">
        <f>SUM(Q82:Q89)</f>
        <v>0</v>
      </c>
      <c r="R81" s="170"/>
      <c r="S81" s="170"/>
      <c r="T81" s="171"/>
      <c r="U81" s="165"/>
      <c r="V81" s="165">
        <f>SUM(V82:V89)</f>
        <v>7.3000000000000007</v>
      </c>
      <c r="W81" s="165"/>
      <c r="X81" s="165"/>
      <c r="Y81" s="165"/>
      <c r="AG81" t="s">
        <v>140</v>
      </c>
    </row>
    <row r="82" spans="1:60" outlineLevel="1" x14ac:dyDescent="0.2">
      <c r="A82" s="176">
        <v>21</v>
      </c>
      <c r="B82" s="177" t="s">
        <v>240</v>
      </c>
      <c r="C82" s="192" t="s">
        <v>241</v>
      </c>
      <c r="D82" s="178" t="s">
        <v>242</v>
      </c>
      <c r="E82" s="179">
        <v>7.8</v>
      </c>
      <c r="F82" s="180"/>
      <c r="G82" s="181">
        <f>ROUND(E82*F82,2)</f>
        <v>0</v>
      </c>
      <c r="H82" s="180"/>
      <c r="I82" s="181">
        <f>ROUND(E82*H82,2)</f>
        <v>0</v>
      </c>
      <c r="J82" s="180"/>
      <c r="K82" s="181">
        <f>ROUND(E82*J82,2)</f>
        <v>0</v>
      </c>
      <c r="L82" s="181">
        <v>21</v>
      </c>
      <c r="M82" s="181">
        <f>G82*(1+L82/100)</f>
        <v>0</v>
      </c>
      <c r="N82" s="179">
        <v>0</v>
      </c>
      <c r="O82" s="179">
        <f>ROUND(E82*N82,2)</f>
        <v>0</v>
      </c>
      <c r="P82" s="179">
        <v>0</v>
      </c>
      <c r="Q82" s="179">
        <f>ROUND(E82*P82,2)</f>
        <v>0</v>
      </c>
      <c r="R82" s="181"/>
      <c r="S82" s="181" t="s">
        <v>144</v>
      </c>
      <c r="T82" s="182" t="s">
        <v>145</v>
      </c>
      <c r="U82" s="162">
        <v>0.18</v>
      </c>
      <c r="V82" s="162">
        <f>ROUND(E82*U82,2)</f>
        <v>1.4</v>
      </c>
      <c r="W82" s="162"/>
      <c r="X82" s="162" t="s">
        <v>146</v>
      </c>
      <c r="Y82" s="162" t="s">
        <v>147</v>
      </c>
      <c r="Z82" s="152"/>
      <c r="AA82" s="152"/>
      <c r="AB82" s="152"/>
      <c r="AC82" s="152"/>
      <c r="AD82" s="152"/>
      <c r="AE82" s="152"/>
      <c r="AF82" s="152"/>
      <c r="AG82" s="152" t="s">
        <v>148</v>
      </c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2"/>
    </row>
    <row r="83" spans="1:60" outlineLevel="2" x14ac:dyDescent="0.2">
      <c r="A83" s="159"/>
      <c r="B83" s="160"/>
      <c r="C83" s="256" t="s">
        <v>243</v>
      </c>
      <c r="D83" s="257"/>
      <c r="E83" s="257"/>
      <c r="F83" s="257"/>
      <c r="G83" s="257"/>
      <c r="H83" s="162"/>
      <c r="I83" s="162"/>
      <c r="J83" s="162"/>
      <c r="K83" s="162"/>
      <c r="L83" s="162"/>
      <c r="M83" s="162"/>
      <c r="N83" s="161"/>
      <c r="O83" s="161"/>
      <c r="P83" s="161"/>
      <c r="Q83" s="161"/>
      <c r="R83" s="162"/>
      <c r="S83" s="162"/>
      <c r="T83" s="162"/>
      <c r="U83" s="162"/>
      <c r="V83" s="162"/>
      <c r="W83" s="162"/>
      <c r="X83" s="162"/>
      <c r="Y83" s="162"/>
      <c r="Z83" s="152"/>
      <c r="AA83" s="152"/>
      <c r="AB83" s="152"/>
      <c r="AC83" s="152"/>
      <c r="AD83" s="152"/>
      <c r="AE83" s="152"/>
      <c r="AF83" s="152"/>
      <c r="AG83" s="152" t="s">
        <v>160</v>
      </c>
      <c r="AH83" s="152"/>
      <c r="AI83" s="152"/>
      <c r="AJ83" s="152"/>
      <c r="AK83" s="152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2"/>
    </row>
    <row r="84" spans="1:60" outlineLevel="2" x14ac:dyDescent="0.2">
      <c r="A84" s="159"/>
      <c r="B84" s="160"/>
      <c r="C84" s="193" t="s">
        <v>244</v>
      </c>
      <c r="D84" s="163"/>
      <c r="E84" s="164">
        <v>7.8</v>
      </c>
      <c r="F84" s="162"/>
      <c r="G84" s="162"/>
      <c r="H84" s="162"/>
      <c r="I84" s="162"/>
      <c r="J84" s="162"/>
      <c r="K84" s="162"/>
      <c r="L84" s="162"/>
      <c r="M84" s="162"/>
      <c r="N84" s="161"/>
      <c r="O84" s="161"/>
      <c r="P84" s="161"/>
      <c r="Q84" s="161"/>
      <c r="R84" s="162"/>
      <c r="S84" s="162"/>
      <c r="T84" s="162"/>
      <c r="U84" s="162"/>
      <c r="V84" s="162"/>
      <c r="W84" s="162"/>
      <c r="X84" s="162"/>
      <c r="Y84" s="162"/>
      <c r="Z84" s="152"/>
      <c r="AA84" s="152"/>
      <c r="AB84" s="152"/>
      <c r="AC84" s="152"/>
      <c r="AD84" s="152"/>
      <c r="AE84" s="152"/>
      <c r="AF84" s="152"/>
      <c r="AG84" s="152" t="s">
        <v>150</v>
      </c>
      <c r="AH84" s="152">
        <v>0</v>
      </c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</row>
    <row r="85" spans="1:60" outlineLevel="1" x14ac:dyDescent="0.2">
      <c r="A85" s="176">
        <v>22</v>
      </c>
      <c r="B85" s="177" t="s">
        <v>245</v>
      </c>
      <c r="C85" s="192" t="s">
        <v>246</v>
      </c>
      <c r="D85" s="178" t="s">
        <v>242</v>
      </c>
      <c r="E85" s="179">
        <v>7.8</v>
      </c>
      <c r="F85" s="180"/>
      <c r="G85" s="181">
        <f>ROUND(E85*F85,2)</f>
        <v>0</v>
      </c>
      <c r="H85" s="180"/>
      <c r="I85" s="181">
        <f>ROUND(E85*H85,2)</f>
        <v>0</v>
      </c>
      <c r="J85" s="180"/>
      <c r="K85" s="181">
        <f>ROUND(E85*J85,2)</f>
        <v>0</v>
      </c>
      <c r="L85" s="181">
        <v>21</v>
      </c>
      <c r="M85" s="181">
        <f>G85*(1+L85/100)</f>
        <v>0</v>
      </c>
      <c r="N85" s="179">
        <v>2.0000000000000002E-5</v>
      </c>
      <c r="O85" s="179">
        <f>ROUND(E85*N85,2)</f>
        <v>0</v>
      </c>
      <c r="P85" s="179">
        <v>0</v>
      </c>
      <c r="Q85" s="179">
        <f>ROUND(E85*P85,2)</f>
        <v>0</v>
      </c>
      <c r="R85" s="181"/>
      <c r="S85" s="181" t="s">
        <v>144</v>
      </c>
      <c r="T85" s="182" t="s">
        <v>145</v>
      </c>
      <c r="U85" s="162">
        <v>0.75700000000000001</v>
      </c>
      <c r="V85" s="162">
        <f>ROUND(E85*U85,2)</f>
        <v>5.9</v>
      </c>
      <c r="W85" s="162"/>
      <c r="X85" s="162" t="s">
        <v>146</v>
      </c>
      <c r="Y85" s="162" t="s">
        <v>147</v>
      </c>
      <c r="Z85" s="152"/>
      <c r="AA85" s="152"/>
      <c r="AB85" s="152"/>
      <c r="AC85" s="152"/>
      <c r="AD85" s="152"/>
      <c r="AE85" s="152"/>
      <c r="AF85" s="152"/>
      <c r="AG85" s="152" t="s">
        <v>148</v>
      </c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</row>
    <row r="86" spans="1:60" outlineLevel="2" x14ac:dyDescent="0.2">
      <c r="A86" s="159"/>
      <c r="B86" s="160"/>
      <c r="C86" s="256" t="s">
        <v>247</v>
      </c>
      <c r="D86" s="257"/>
      <c r="E86" s="257"/>
      <c r="F86" s="257"/>
      <c r="G86" s="257"/>
      <c r="H86" s="162"/>
      <c r="I86" s="162"/>
      <c r="J86" s="162"/>
      <c r="K86" s="162"/>
      <c r="L86" s="162"/>
      <c r="M86" s="162"/>
      <c r="N86" s="161"/>
      <c r="O86" s="161"/>
      <c r="P86" s="161"/>
      <c r="Q86" s="161"/>
      <c r="R86" s="162"/>
      <c r="S86" s="162"/>
      <c r="T86" s="162"/>
      <c r="U86" s="162"/>
      <c r="V86" s="162"/>
      <c r="W86" s="162"/>
      <c r="X86" s="162"/>
      <c r="Y86" s="162"/>
      <c r="Z86" s="152"/>
      <c r="AA86" s="152"/>
      <c r="AB86" s="152"/>
      <c r="AC86" s="152"/>
      <c r="AD86" s="152"/>
      <c r="AE86" s="152"/>
      <c r="AF86" s="152"/>
      <c r="AG86" s="152" t="s">
        <v>160</v>
      </c>
      <c r="AH86" s="152"/>
      <c r="AI86" s="152"/>
      <c r="AJ86" s="152"/>
      <c r="AK86" s="15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2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2"/>
    </row>
    <row r="87" spans="1:60" outlineLevel="2" x14ac:dyDescent="0.2">
      <c r="A87" s="159"/>
      <c r="B87" s="160"/>
      <c r="C87" s="193" t="s">
        <v>244</v>
      </c>
      <c r="D87" s="163"/>
      <c r="E87" s="164">
        <v>7.8</v>
      </c>
      <c r="F87" s="162"/>
      <c r="G87" s="162"/>
      <c r="H87" s="162"/>
      <c r="I87" s="162"/>
      <c r="J87" s="162"/>
      <c r="K87" s="162"/>
      <c r="L87" s="162"/>
      <c r="M87" s="162"/>
      <c r="N87" s="161"/>
      <c r="O87" s="161"/>
      <c r="P87" s="161"/>
      <c r="Q87" s="161"/>
      <c r="R87" s="162"/>
      <c r="S87" s="162"/>
      <c r="T87" s="162"/>
      <c r="U87" s="162"/>
      <c r="V87" s="162"/>
      <c r="W87" s="162"/>
      <c r="X87" s="162"/>
      <c r="Y87" s="162"/>
      <c r="Z87" s="152"/>
      <c r="AA87" s="152"/>
      <c r="AB87" s="152"/>
      <c r="AC87" s="152"/>
      <c r="AD87" s="152"/>
      <c r="AE87" s="152"/>
      <c r="AF87" s="152"/>
      <c r="AG87" s="152" t="s">
        <v>150</v>
      </c>
      <c r="AH87" s="152">
        <v>0</v>
      </c>
      <c r="AI87" s="152"/>
      <c r="AJ87" s="152"/>
      <c r="AK87" s="15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2"/>
    </row>
    <row r="88" spans="1:60" outlineLevel="1" x14ac:dyDescent="0.2">
      <c r="A88" s="184">
        <v>23</v>
      </c>
      <c r="B88" s="185" t="s">
        <v>248</v>
      </c>
      <c r="C88" s="194" t="s">
        <v>249</v>
      </c>
      <c r="D88" s="186" t="s">
        <v>250</v>
      </c>
      <c r="E88" s="187">
        <v>1</v>
      </c>
      <c r="F88" s="188"/>
      <c r="G88" s="189">
        <f>ROUND(E88*F88,2)</f>
        <v>0</v>
      </c>
      <c r="H88" s="188"/>
      <c r="I88" s="189">
        <f>ROUND(E88*H88,2)</f>
        <v>0</v>
      </c>
      <c r="J88" s="188"/>
      <c r="K88" s="189">
        <f>ROUND(E88*J88,2)</f>
        <v>0</v>
      </c>
      <c r="L88" s="189">
        <v>21</v>
      </c>
      <c r="M88" s="189">
        <f>G88*(1+L88/100)</f>
        <v>0</v>
      </c>
      <c r="N88" s="187">
        <v>0</v>
      </c>
      <c r="O88" s="187">
        <f>ROUND(E88*N88,2)</f>
        <v>0</v>
      </c>
      <c r="P88" s="187">
        <v>0</v>
      </c>
      <c r="Q88" s="187">
        <f>ROUND(E88*P88,2)</f>
        <v>0</v>
      </c>
      <c r="R88" s="189"/>
      <c r="S88" s="189" t="s">
        <v>144</v>
      </c>
      <c r="T88" s="190" t="s">
        <v>145</v>
      </c>
      <c r="U88" s="162">
        <v>0</v>
      </c>
      <c r="V88" s="162">
        <f>ROUND(E88*U88,2)</f>
        <v>0</v>
      </c>
      <c r="W88" s="162"/>
      <c r="X88" s="162" t="s">
        <v>251</v>
      </c>
      <c r="Y88" s="162" t="s">
        <v>147</v>
      </c>
      <c r="Z88" s="152"/>
      <c r="AA88" s="152"/>
      <c r="AB88" s="152"/>
      <c r="AC88" s="152"/>
      <c r="AD88" s="152"/>
      <c r="AE88" s="152"/>
      <c r="AF88" s="152"/>
      <c r="AG88" s="152" t="s">
        <v>252</v>
      </c>
      <c r="AH88" s="152"/>
      <c r="AI88" s="152"/>
      <c r="AJ88" s="152"/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</row>
    <row r="89" spans="1:60" outlineLevel="1" x14ac:dyDescent="0.2">
      <c r="A89" s="184">
        <v>24</v>
      </c>
      <c r="B89" s="185" t="s">
        <v>253</v>
      </c>
      <c r="C89" s="194" t="s">
        <v>254</v>
      </c>
      <c r="D89" s="186" t="s">
        <v>0</v>
      </c>
      <c r="E89" s="187">
        <v>559.42600000000004</v>
      </c>
      <c r="F89" s="188"/>
      <c r="G89" s="189">
        <f>ROUND(E89*F89,2)</f>
        <v>0</v>
      </c>
      <c r="H89" s="188"/>
      <c r="I89" s="189">
        <f>ROUND(E89*H89,2)</f>
        <v>0</v>
      </c>
      <c r="J89" s="188"/>
      <c r="K89" s="189">
        <f>ROUND(E89*J89,2)</f>
        <v>0</v>
      </c>
      <c r="L89" s="189">
        <v>21</v>
      </c>
      <c r="M89" s="189">
        <f>G89*(1+L89/100)</f>
        <v>0</v>
      </c>
      <c r="N89" s="187">
        <v>0</v>
      </c>
      <c r="O89" s="187">
        <f>ROUND(E89*N89,2)</f>
        <v>0</v>
      </c>
      <c r="P89" s="187">
        <v>0</v>
      </c>
      <c r="Q89" s="187">
        <f>ROUND(E89*P89,2)</f>
        <v>0</v>
      </c>
      <c r="R89" s="189"/>
      <c r="S89" s="189" t="s">
        <v>144</v>
      </c>
      <c r="T89" s="190" t="s">
        <v>145</v>
      </c>
      <c r="U89" s="162">
        <v>0</v>
      </c>
      <c r="V89" s="162">
        <f>ROUND(E89*U89,2)</f>
        <v>0</v>
      </c>
      <c r="W89" s="162"/>
      <c r="X89" s="162" t="s">
        <v>146</v>
      </c>
      <c r="Y89" s="162" t="s">
        <v>147</v>
      </c>
      <c r="Z89" s="152"/>
      <c r="AA89" s="152"/>
      <c r="AB89" s="152"/>
      <c r="AC89" s="152"/>
      <c r="AD89" s="152"/>
      <c r="AE89" s="152"/>
      <c r="AF89" s="152"/>
      <c r="AG89" s="152" t="s">
        <v>255</v>
      </c>
      <c r="AH89" s="152"/>
      <c r="AI89" s="152"/>
      <c r="AJ89" s="152"/>
      <c r="AK89" s="152"/>
      <c r="AL89" s="152"/>
      <c r="AM89" s="152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</row>
    <row r="90" spans="1:60" x14ac:dyDescent="0.2">
      <c r="A90" s="166" t="s">
        <v>139</v>
      </c>
      <c r="B90" s="167" t="s">
        <v>101</v>
      </c>
      <c r="C90" s="191" t="s">
        <v>102</v>
      </c>
      <c r="D90" s="168"/>
      <c r="E90" s="169"/>
      <c r="F90" s="170"/>
      <c r="G90" s="170">
        <f>SUMIF(AG91:AG95,"&lt;&gt;NOR",G91:G95)</f>
        <v>0</v>
      </c>
      <c r="H90" s="170"/>
      <c r="I90" s="170">
        <f>SUM(I91:I95)</f>
        <v>0</v>
      </c>
      <c r="J90" s="170"/>
      <c r="K90" s="170">
        <f>SUM(K91:K95)</f>
        <v>0</v>
      </c>
      <c r="L90" s="170"/>
      <c r="M90" s="170">
        <f>SUM(M91:M95)</f>
        <v>0</v>
      </c>
      <c r="N90" s="169"/>
      <c r="O90" s="169">
        <f>SUM(O91:O95)</f>
        <v>0.04</v>
      </c>
      <c r="P90" s="169"/>
      <c r="Q90" s="169">
        <f>SUM(Q91:Q95)</f>
        <v>0</v>
      </c>
      <c r="R90" s="170"/>
      <c r="S90" s="170"/>
      <c r="T90" s="171"/>
      <c r="U90" s="165"/>
      <c r="V90" s="165">
        <f>SUM(V91:V95)</f>
        <v>9.09</v>
      </c>
      <c r="W90" s="165"/>
      <c r="X90" s="165"/>
      <c r="Y90" s="165"/>
      <c r="AG90" t="s">
        <v>140</v>
      </c>
    </row>
    <row r="91" spans="1:60" outlineLevel="1" x14ac:dyDescent="0.2">
      <c r="A91" s="176">
        <v>25</v>
      </c>
      <c r="B91" s="177" t="s">
        <v>256</v>
      </c>
      <c r="C91" s="192" t="s">
        <v>257</v>
      </c>
      <c r="D91" s="178" t="s">
        <v>155</v>
      </c>
      <c r="E91" s="179">
        <v>9</v>
      </c>
      <c r="F91" s="180"/>
      <c r="G91" s="181">
        <f>ROUND(E91*F91,2)</f>
        <v>0</v>
      </c>
      <c r="H91" s="180"/>
      <c r="I91" s="181">
        <f>ROUND(E91*H91,2)</f>
        <v>0</v>
      </c>
      <c r="J91" s="180"/>
      <c r="K91" s="181">
        <f>ROUND(E91*J91,2)</f>
        <v>0</v>
      </c>
      <c r="L91" s="181">
        <v>21</v>
      </c>
      <c r="M91" s="181">
        <f>G91*(1+L91/100)</f>
        <v>0</v>
      </c>
      <c r="N91" s="179">
        <v>4.8300000000000001E-3</v>
      </c>
      <c r="O91" s="179">
        <f>ROUND(E91*N91,2)</f>
        <v>0.04</v>
      </c>
      <c r="P91" s="179">
        <v>0</v>
      </c>
      <c r="Q91" s="179">
        <f>ROUND(E91*P91,2)</f>
        <v>0</v>
      </c>
      <c r="R91" s="181"/>
      <c r="S91" s="181" t="s">
        <v>144</v>
      </c>
      <c r="T91" s="182" t="s">
        <v>145</v>
      </c>
      <c r="U91" s="162">
        <v>0.49</v>
      </c>
      <c r="V91" s="162">
        <f>ROUND(E91*U91,2)</f>
        <v>4.41</v>
      </c>
      <c r="W91" s="162"/>
      <c r="X91" s="162" t="s">
        <v>146</v>
      </c>
      <c r="Y91" s="162" t="s">
        <v>147</v>
      </c>
      <c r="Z91" s="152"/>
      <c r="AA91" s="152"/>
      <c r="AB91" s="152"/>
      <c r="AC91" s="152"/>
      <c r="AD91" s="152"/>
      <c r="AE91" s="152"/>
      <c r="AF91" s="152"/>
      <c r="AG91" s="152" t="s">
        <v>148</v>
      </c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  <c r="BB91" s="152"/>
      <c r="BC91" s="152"/>
      <c r="BD91" s="152"/>
      <c r="BE91" s="152"/>
      <c r="BF91" s="152"/>
      <c r="BG91" s="152"/>
      <c r="BH91" s="152"/>
    </row>
    <row r="92" spans="1:60" outlineLevel="2" x14ac:dyDescent="0.2">
      <c r="A92" s="159"/>
      <c r="B92" s="160"/>
      <c r="C92" s="256" t="s">
        <v>258</v>
      </c>
      <c r="D92" s="257"/>
      <c r="E92" s="257"/>
      <c r="F92" s="257"/>
      <c r="G92" s="257"/>
      <c r="H92" s="162"/>
      <c r="I92" s="162"/>
      <c r="J92" s="162"/>
      <c r="K92" s="162"/>
      <c r="L92" s="162"/>
      <c r="M92" s="162"/>
      <c r="N92" s="161"/>
      <c r="O92" s="161"/>
      <c r="P92" s="161"/>
      <c r="Q92" s="161"/>
      <c r="R92" s="162"/>
      <c r="S92" s="162"/>
      <c r="T92" s="162"/>
      <c r="U92" s="162"/>
      <c r="V92" s="162"/>
      <c r="W92" s="162"/>
      <c r="X92" s="162"/>
      <c r="Y92" s="162"/>
      <c r="Z92" s="152"/>
      <c r="AA92" s="152"/>
      <c r="AB92" s="152"/>
      <c r="AC92" s="152"/>
      <c r="AD92" s="152"/>
      <c r="AE92" s="152"/>
      <c r="AF92" s="152"/>
      <c r="AG92" s="152" t="s">
        <v>160</v>
      </c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152"/>
      <c r="BG92" s="152"/>
      <c r="BH92" s="152"/>
    </row>
    <row r="93" spans="1:60" outlineLevel="1" x14ac:dyDescent="0.2">
      <c r="A93" s="184">
        <v>26</v>
      </c>
      <c r="B93" s="185" t="s">
        <v>259</v>
      </c>
      <c r="C93" s="194" t="s">
        <v>260</v>
      </c>
      <c r="D93" s="186" t="s">
        <v>0</v>
      </c>
      <c r="E93" s="187">
        <v>62.91</v>
      </c>
      <c r="F93" s="188"/>
      <c r="G93" s="189">
        <f>ROUND(E93*F93,2)</f>
        <v>0</v>
      </c>
      <c r="H93" s="188"/>
      <c r="I93" s="189">
        <f>ROUND(E93*H93,2)</f>
        <v>0</v>
      </c>
      <c r="J93" s="188"/>
      <c r="K93" s="189">
        <f>ROUND(E93*J93,2)</f>
        <v>0</v>
      </c>
      <c r="L93" s="189">
        <v>21</v>
      </c>
      <c r="M93" s="189">
        <f>G93*(1+L93/100)</f>
        <v>0</v>
      </c>
      <c r="N93" s="187">
        <v>0</v>
      </c>
      <c r="O93" s="187">
        <f>ROUND(E93*N93,2)</f>
        <v>0</v>
      </c>
      <c r="P93" s="187">
        <v>0</v>
      </c>
      <c r="Q93" s="187">
        <f>ROUND(E93*P93,2)</f>
        <v>0</v>
      </c>
      <c r="R93" s="189"/>
      <c r="S93" s="189" t="s">
        <v>144</v>
      </c>
      <c r="T93" s="190" t="s">
        <v>145</v>
      </c>
      <c r="U93" s="162">
        <v>0</v>
      </c>
      <c r="V93" s="162">
        <f>ROUND(E93*U93,2)</f>
        <v>0</v>
      </c>
      <c r="W93" s="162"/>
      <c r="X93" s="162" t="s">
        <v>146</v>
      </c>
      <c r="Y93" s="162" t="s">
        <v>147</v>
      </c>
      <c r="Z93" s="152"/>
      <c r="AA93" s="152"/>
      <c r="AB93" s="152"/>
      <c r="AC93" s="152"/>
      <c r="AD93" s="152"/>
      <c r="AE93" s="152"/>
      <c r="AF93" s="152"/>
      <c r="AG93" s="152" t="s">
        <v>255</v>
      </c>
      <c r="AH93" s="152"/>
      <c r="AI93" s="152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  <c r="BA93" s="152"/>
      <c r="BB93" s="152"/>
      <c r="BC93" s="152"/>
      <c r="BD93" s="152"/>
      <c r="BE93" s="152"/>
      <c r="BF93" s="152"/>
      <c r="BG93" s="152"/>
      <c r="BH93" s="152"/>
    </row>
    <row r="94" spans="1:60" ht="22.5" outlineLevel="1" x14ac:dyDescent="0.2">
      <c r="A94" s="176">
        <v>27</v>
      </c>
      <c r="B94" s="177" t="s">
        <v>261</v>
      </c>
      <c r="C94" s="192" t="s">
        <v>262</v>
      </c>
      <c r="D94" s="178" t="s">
        <v>155</v>
      </c>
      <c r="E94" s="179">
        <v>9</v>
      </c>
      <c r="F94" s="180"/>
      <c r="G94" s="181">
        <f>ROUND(E94*F94,2)</f>
        <v>0</v>
      </c>
      <c r="H94" s="180"/>
      <c r="I94" s="181">
        <f>ROUND(E94*H94,2)</f>
        <v>0</v>
      </c>
      <c r="J94" s="180"/>
      <c r="K94" s="181">
        <f>ROUND(E94*J94,2)</f>
        <v>0</v>
      </c>
      <c r="L94" s="181">
        <v>21</v>
      </c>
      <c r="M94" s="181">
        <f>G94*(1+L94/100)</f>
        <v>0</v>
      </c>
      <c r="N94" s="179">
        <v>0</v>
      </c>
      <c r="O94" s="179">
        <f>ROUND(E94*N94,2)</f>
        <v>0</v>
      </c>
      <c r="P94" s="179">
        <v>0</v>
      </c>
      <c r="Q94" s="179">
        <f>ROUND(E94*P94,2)</f>
        <v>0</v>
      </c>
      <c r="R94" s="181" t="s">
        <v>263</v>
      </c>
      <c r="S94" s="181" t="s">
        <v>197</v>
      </c>
      <c r="T94" s="182" t="s">
        <v>198</v>
      </c>
      <c r="U94" s="162">
        <v>0.52</v>
      </c>
      <c r="V94" s="162">
        <f>ROUND(E94*U94,2)</f>
        <v>4.68</v>
      </c>
      <c r="W94" s="162"/>
      <c r="X94" s="162" t="s">
        <v>146</v>
      </c>
      <c r="Y94" s="162" t="s">
        <v>147</v>
      </c>
      <c r="Z94" s="152"/>
      <c r="AA94" s="152"/>
      <c r="AB94" s="152"/>
      <c r="AC94" s="152"/>
      <c r="AD94" s="152"/>
      <c r="AE94" s="152"/>
      <c r="AF94" s="152"/>
      <c r="AG94" s="152" t="s">
        <v>148</v>
      </c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/>
      <c r="AT94" s="152"/>
      <c r="AU94" s="152"/>
      <c r="AV94" s="152"/>
      <c r="AW94" s="152"/>
      <c r="AX94" s="152"/>
      <c r="AY94" s="152"/>
      <c r="AZ94" s="152"/>
      <c r="BA94" s="152"/>
      <c r="BB94" s="152"/>
      <c r="BC94" s="152"/>
      <c r="BD94" s="152"/>
      <c r="BE94" s="152"/>
      <c r="BF94" s="152"/>
      <c r="BG94" s="152"/>
      <c r="BH94" s="152"/>
    </row>
    <row r="95" spans="1:60" outlineLevel="2" x14ac:dyDescent="0.2">
      <c r="A95" s="159"/>
      <c r="B95" s="160"/>
      <c r="C95" s="256" t="s">
        <v>264</v>
      </c>
      <c r="D95" s="257"/>
      <c r="E95" s="257"/>
      <c r="F95" s="257"/>
      <c r="G95" s="257"/>
      <c r="H95" s="162"/>
      <c r="I95" s="162"/>
      <c r="J95" s="162"/>
      <c r="K95" s="162"/>
      <c r="L95" s="162"/>
      <c r="M95" s="162"/>
      <c r="N95" s="161"/>
      <c r="O95" s="161"/>
      <c r="P95" s="161"/>
      <c r="Q95" s="161"/>
      <c r="R95" s="162"/>
      <c r="S95" s="162"/>
      <c r="T95" s="162"/>
      <c r="U95" s="162"/>
      <c r="V95" s="162"/>
      <c r="W95" s="162"/>
      <c r="X95" s="162"/>
      <c r="Y95" s="162"/>
      <c r="Z95" s="152"/>
      <c r="AA95" s="152"/>
      <c r="AB95" s="152"/>
      <c r="AC95" s="152"/>
      <c r="AD95" s="152"/>
      <c r="AE95" s="152"/>
      <c r="AF95" s="152"/>
      <c r="AG95" s="152" t="s">
        <v>160</v>
      </c>
      <c r="AH95" s="152"/>
      <c r="AI95" s="152"/>
      <c r="AJ95" s="152"/>
      <c r="AK95" s="152"/>
      <c r="AL95" s="152"/>
      <c r="AM95" s="152"/>
      <c r="AN95" s="152"/>
      <c r="AO95" s="152"/>
      <c r="AP95" s="152"/>
      <c r="AQ95" s="152"/>
      <c r="AR95" s="152"/>
      <c r="AS95" s="152"/>
      <c r="AT95" s="152"/>
      <c r="AU95" s="152"/>
      <c r="AV95" s="152"/>
      <c r="AW95" s="152"/>
      <c r="AX95" s="152"/>
      <c r="AY95" s="152"/>
      <c r="AZ95" s="152"/>
      <c r="BA95" s="152"/>
      <c r="BB95" s="152"/>
      <c r="BC95" s="152"/>
      <c r="BD95" s="152"/>
      <c r="BE95" s="152"/>
      <c r="BF95" s="152"/>
      <c r="BG95" s="152"/>
      <c r="BH95" s="152"/>
    </row>
    <row r="96" spans="1:60" x14ac:dyDescent="0.2">
      <c r="A96" s="166" t="s">
        <v>139</v>
      </c>
      <c r="B96" s="167" t="s">
        <v>103</v>
      </c>
      <c r="C96" s="191" t="s">
        <v>104</v>
      </c>
      <c r="D96" s="168"/>
      <c r="E96" s="169"/>
      <c r="F96" s="170"/>
      <c r="G96" s="170">
        <f>SUMIF(AG97:AG104,"&lt;&gt;NOR",G97:G104)</f>
        <v>0</v>
      </c>
      <c r="H96" s="170"/>
      <c r="I96" s="170">
        <f>SUM(I97:I104)</f>
        <v>0</v>
      </c>
      <c r="J96" s="170"/>
      <c r="K96" s="170">
        <f>SUM(K97:K104)</f>
        <v>0</v>
      </c>
      <c r="L96" s="170"/>
      <c r="M96" s="170">
        <f>SUM(M97:M104)</f>
        <v>0</v>
      </c>
      <c r="N96" s="169"/>
      <c r="O96" s="169">
        <f>SUM(O97:O104)</f>
        <v>0.03</v>
      </c>
      <c r="P96" s="169"/>
      <c r="Q96" s="169">
        <f>SUM(Q97:Q104)</f>
        <v>0</v>
      </c>
      <c r="R96" s="170"/>
      <c r="S96" s="170"/>
      <c r="T96" s="171"/>
      <c r="U96" s="165"/>
      <c r="V96" s="165">
        <f>SUM(V97:V104)</f>
        <v>29.509999999999998</v>
      </c>
      <c r="W96" s="165"/>
      <c r="X96" s="165"/>
      <c r="Y96" s="165"/>
      <c r="AG96" t="s">
        <v>140</v>
      </c>
    </row>
    <row r="97" spans="1:60" outlineLevel="1" x14ac:dyDescent="0.2">
      <c r="A97" s="176">
        <v>28</v>
      </c>
      <c r="B97" s="177" t="s">
        <v>265</v>
      </c>
      <c r="C97" s="192" t="s">
        <v>266</v>
      </c>
      <c r="D97" s="178" t="s">
        <v>155</v>
      </c>
      <c r="E97" s="179">
        <v>139.86150000000001</v>
      </c>
      <c r="F97" s="180"/>
      <c r="G97" s="181">
        <f>ROUND(E97*F97,2)</f>
        <v>0</v>
      </c>
      <c r="H97" s="180"/>
      <c r="I97" s="181">
        <f>ROUND(E97*H97,2)</f>
        <v>0</v>
      </c>
      <c r="J97" s="180"/>
      <c r="K97" s="181">
        <f>ROUND(E97*J97,2)</f>
        <v>0</v>
      </c>
      <c r="L97" s="181">
        <v>21</v>
      </c>
      <c r="M97" s="181">
        <f>G97*(1+L97/100)</f>
        <v>0</v>
      </c>
      <c r="N97" s="179">
        <v>6.9999999999999994E-5</v>
      </c>
      <c r="O97" s="179">
        <f>ROUND(E97*N97,2)</f>
        <v>0.01</v>
      </c>
      <c r="P97" s="179">
        <v>0</v>
      </c>
      <c r="Q97" s="179">
        <f>ROUND(E97*P97,2)</f>
        <v>0</v>
      </c>
      <c r="R97" s="181"/>
      <c r="S97" s="181" t="s">
        <v>144</v>
      </c>
      <c r="T97" s="182" t="s">
        <v>145</v>
      </c>
      <c r="U97" s="162">
        <v>3.2480000000000002E-2</v>
      </c>
      <c r="V97" s="162">
        <f>ROUND(E97*U97,2)</f>
        <v>4.54</v>
      </c>
      <c r="W97" s="162"/>
      <c r="X97" s="162" t="s">
        <v>146</v>
      </c>
      <c r="Y97" s="162" t="s">
        <v>147</v>
      </c>
      <c r="Z97" s="152"/>
      <c r="AA97" s="152"/>
      <c r="AB97" s="152"/>
      <c r="AC97" s="152"/>
      <c r="AD97" s="152"/>
      <c r="AE97" s="152"/>
      <c r="AF97" s="152"/>
      <c r="AG97" s="152" t="s">
        <v>148</v>
      </c>
      <c r="AH97" s="152"/>
      <c r="AI97" s="152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  <c r="BH97" s="152"/>
    </row>
    <row r="98" spans="1:60" outlineLevel="2" x14ac:dyDescent="0.2">
      <c r="A98" s="159"/>
      <c r="B98" s="160"/>
      <c r="C98" s="193" t="s">
        <v>267</v>
      </c>
      <c r="D98" s="163"/>
      <c r="E98" s="164">
        <v>75.411500000000004</v>
      </c>
      <c r="F98" s="162"/>
      <c r="G98" s="162"/>
      <c r="H98" s="162"/>
      <c r="I98" s="162"/>
      <c r="J98" s="162"/>
      <c r="K98" s="162"/>
      <c r="L98" s="162"/>
      <c r="M98" s="162"/>
      <c r="N98" s="161"/>
      <c r="O98" s="161"/>
      <c r="P98" s="161"/>
      <c r="Q98" s="161"/>
      <c r="R98" s="162"/>
      <c r="S98" s="162"/>
      <c r="T98" s="162"/>
      <c r="U98" s="162"/>
      <c r="V98" s="162"/>
      <c r="W98" s="162"/>
      <c r="X98" s="162"/>
      <c r="Y98" s="162"/>
      <c r="Z98" s="152"/>
      <c r="AA98" s="152"/>
      <c r="AB98" s="152"/>
      <c r="AC98" s="152"/>
      <c r="AD98" s="152"/>
      <c r="AE98" s="152"/>
      <c r="AF98" s="152"/>
      <c r="AG98" s="152" t="s">
        <v>150</v>
      </c>
      <c r="AH98" s="152">
        <v>0</v>
      </c>
      <c r="AI98" s="152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152"/>
    </row>
    <row r="99" spans="1:60" outlineLevel="3" x14ac:dyDescent="0.2">
      <c r="A99" s="159"/>
      <c r="B99" s="160"/>
      <c r="C99" s="193" t="s">
        <v>268</v>
      </c>
      <c r="D99" s="163"/>
      <c r="E99" s="164">
        <v>14.45</v>
      </c>
      <c r="F99" s="162"/>
      <c r="G99" s="162"/>
      <c r="H99" s="162"/>
      <c r="I99" s="162"/>
      <c r="J99" s="162"/>
      <c r="K99" s="162"/>
      <c r="L99" s="162"/>
      <c r="M99" s="162"/>
      <c r="N99" s="161"/>
      <c r="O99" s="161"/>
      <c r="P99" s="161"/>
      <c r="Q99" s="161"/>
      <c r="R99" s="162"/>
      <c r="S99" s="162"/>
      <c r="T99" s="162"/>
      <c r="U99" s="162"/>
      <c r="V99" s="162"/>
      <c r="W99" s="162"/>
      <c r="X99" s="162"/>
      <c r="Y99" s="162"/>
      <c r="Z99" s="152"/>
      <c r="AA99" s="152"/>
      <c r="AB99" s="152"/>
      <c r="AC99" s="152"/>
      <c r="AD99" s="152"/>
      <c r="AE99" s="152"/>
      <c r="AF99" s="152"/>
      <c r="AG99" s="152" t="s">
        <v>150</v>
      </c>
      <c r="AH99" s="152">
        <v>0</v>
      </c>
      <c r="AI99" s="152"/>
      <c r="AJ99" s="152"/>
      <c r="AK99" s="152"/>
      <c r="AL99" s="152"/>
      <c r="AM99" s="152"/>
      <c r="AN99" s="152"/>
      <c r="AO99" s="152"/>
      <c r="AP99" s="152"/>
      <c r="AQ99" s="152"/>
      <c r="AR99" s="152"/>
      <c r="AS99" s="152"/>
      <c r="AT99" s="152"/>
      <c r="AU99" s="152"/>
      <c r="AV99" s="152"/>
      <c r="AW99" s="152"/>
      <c r="AX99" s="152"/>
      <c r="AY99" s="152"/>
      <c r="AZ99" s="152"/>
      <c r="BA99" s="152"/>
      <c r="BB99" s="152"/>
      <c r="BC99" s="152"/>
      <c r="BD99" s="152"/>
      <c r="BE99" s="152"/>
      <c r="BF99" s="152"/>
      <c r="BG99" s="152"/>
      <c r="BH99" s="152"/>
    </row>
    <row r="100" spans="1:60" outlineLevel="3" x14ac:dyDescent="0.2">
      <c r="A100" s="159"/>
      <c r="B100" s="160"/>
      <c r="C100" s="193" t="s">
        <v>269</v>
      </c>
      <c r="D100" s="163"/>
      <c r="E100" s="164">
        <v>50</v>
      </c>
      <c r="F100" s="162"/>
      <c r="G100" s="162"/>
      <c r="H100" s="162"/>
      <c r="I100" s="162"/>
      <c r="J100" s="162"/>
      <c r="K100" s="162"/>
      <c r="L100" s="162"/>
      <c r="M100" s="162"/>
      <c r="N100" s="161"/>
      <c r="O100" s="161"/>
      <c r="P100" s="161"/>
      <c r="Q100" s="161"/>
      <c r="R100" s="162"/>
      <c r="S100" s="162"/>
      <c r="T100" s="162"/>
      <c r="U100" s="162"/>
      <c r="V100" s="162"/>
      <c r="W100" s="162"/>
      <c r="X100" s="162"/>
      <c r="Y100" s="162"/>
      <c r="Z100" s="152"/>
      <c r="AA100" s="152"/>
      <c r="AB100" s="152"/>
      <c r="AC100" s="152"/>
      <c r="AD100" s="152"/>
      <c r="AE100" s="152"/>
      <c r="AF100" s="152"/>
      <c r="AG100" s="152" t="s">
        <v>150</v>
      </c>
      <c r="AH100" s="152">
        <v>0</v>
      </c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2"/>
      <c r="BE100" s="152"/>
      <c r="BF100" s="152"/>
      <c r="BG100" s="152"/>
      <c r="BH100" s="152"/>
    </row>
    <row r="101" spans="1:60" outlineLevel="1" x14ac:dyDescent="0.2">
      <c r="A101" s="176">
        <v>29</v>
      </c>
      <c r="B101" s="177" t="s">
        <v>270</v>
      </c>
      <c r="C101" s="192" t="s">
        <v>271</v>
      </c>
      <c r="D101" s="178" t="s">
        <v>155</v>
      </c>
      <c r="E101" s="179">
        <v>139.86150000000001</v>
      </c>
      <c r="F101" s="180"/>
      <c r="G101" s="181">
        <f>ROUND(E101*F101,2)</f>
        <v>0</v>
      </c>
      <c r="H101" s="180"/>
      <c r="I101" s="181">
        <f>ROUND(E101*H101,2)</f>
        <v>0</v>
      </c>
      <c r="J101" s="180"/>
      <c r="K101" s="181">
        <f>ROUND(E101*J101,2)</f>
        <v>0</v>
      </c>
      <c r="L101" s="181">
        <v>21</v>
      </c>
      <c r="M101" s="181">
        <f>G101*(1+L101/100)</f>
        <v>0</v>
      </c>
      <c r="N101" s="179">
        <v>1.3999999999999999E-4</v>
      </c>
      <c r="O101" s="179">
        <f>ROUND(E101*N101,2)</f>
        <v>0.02</v>
      </c>
      <c r="P101" s="179">
        <v>0</v>
      </c>
      <c r="Q101" s="179">
        <f>ROUND(E101*P101,2)</f>
        <v>0</v>
      </c>
      <c r="R101" s="181"/>
      <c r="S101" s="181" t="s">
        <v>144</v>
      </c>
      <c r="T101" s="182" t="s">
        <v>145</v>
      </c>
      <c r="U101" s="162">
        <v>0.10191</v>
      </c>
      <c r="V101" s="162">
        <f>ROUND(E101*U101,2)</f>
        <v>14.25</v>
      </c>
      <c r="W101" s="162"/>
      <c r="X101" s="162" t="s">
        <v>146</v>
      </c>
      <c r="Y101" s="162" t="s">
        <v>147</v>
      </c>
      <c r="Z101" s="152"/>
      <c r="AA101" s="152"/>
      <c r="AB101" s="152"/>
      <c r="AC101" s="152"/>
      <c r="AD101" s="152"/>
      <c r="AE101" s="152"/>
      <c r="AF101" s="152"/>
      <c r="AG101" s="152" t="s">
        <v>148</v>
      </c>
      <c r="AH101" s="152"/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2"/>
      <c r="BB101" s="152"/>
      <c r="BC101" s="152"/>
      <c r="BD101" s="152"/>
      <c r="BE101" s="152"/>
      <c r="BF101" s="152"/>
      <c r="BG101" s="152"/>
      <c r="BH101" s="152"/>
    </row>
    <row r="102" spans="1:60" outlineLevel="2" x14ac:dyDescent="0.2">
      <c r="A102" s="159"/>
      <c r="B102" s="160"/>
      <c r="C102" s="193" t="s">
        <v>272</v>
      </c>
      <c r="D102" s="163"/>
      <c r="E102" s="164">
        <v>139.86150000000001</v>
      </c>
      <c r="F102" s="162"/>
      <c r="G102" s="162"/>
      <c r="H102" s="162"/>
      <c r="I102" s="162"/>
      <c r="J102" s="162"/>
      <c r="K102" s="162"/>
      <c r="L102" s="162"/>
      <c r="M102" s="162"/>
      <c r="N102" s="161"/>
      <c r="O102" s="161"/>
      <c r="P102" s="161"/>
      <c r="Q102" s="161"/>
      <c r="R102" s="162"/>
      <c r="S102" s="162"/>
      <c r="T102" s="162"/>
      <c r="U102" s="162"/>
      <c r="V102" s="162"/>
      <c r="W102" s="162"/>
      <c r="X102" s="162"/>
      <c r="Y102" s="162"/>
      <c r="Z102" s="152"/>
      <c r="AA102" s="152"/>
      <c r="AB102" s="152"/>
      <c r="AC102" s="152"/>
      <c r="AD102" s="152"/>
      <c r="AE102" s="152"/>
      <c r="AF102" s="152"/>
      <c r="AG102" s="152" t="s">
        <v>150</v>
      </c>
      <c r="AH102" s="152">
        <v>0</v>
      </c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  <c r="BD102" s="152"/>
      <c r="BE102" s="152"/>
      <c r="BF102" s="152"/>
      <c r="BG102" s="152"/>
      <c r="BH102" s="152"/>
    </row>
    <row r="103" spans="1:60" outlineLevel="1" x14ac:dyDescent="0.2">
      <c r="A103" s="176">
        <v>30</v>
      </c>
      <c r="B103" s="177" t="s">
        <v>273</v>
      </c>
      <c r="C103" s="192" t="s">
        <v>274</v>
      </c>
      <c r="D103" s="178" t="s">
        <v>155</v>
      </c>
      <c r="E103" s="179">
        <v>369.5</v>
      </c>
      <c r="F103" s="180"/>
      <c r="G103" s="181">
        <f>ROUND(E103*F103,2)</f>
        <v>0</v>
      </c>
      <c r="H103" s="180"/>
      <c r="I103" s="181">
        <f>ROUND(E103*H103,2)</f>
        <v>0</v>
      </c>
      <c r="J103" s="180"/>
      <c r="K103" s="181">
        <f>ROUND(E103*J103,2)</f>
        <v>0</v>
      </c>
      <c r="L103" s="181">
        <v>21</v>
      </c>
      <c r="M103" s="181">
        <f>G103*(1+L103/100)</f>
        <v>0</v>
      </c>
      <c r="N103" s="179">
        <v>1.0000000000000001E-5</v>
      </c>
      <c r="O103" s="179">
        <f>ROUND(E103*N103,2)</f>
        <v>0</v>
      </c>
      <c r="P103" s="179">
        <v>0</v>
      </c>
      <c r="Q103" s="179">
        <f>ROUND(E103*P103,2)</f>
        <v>0</v>
      </c>
      <c r="R103" s="181" t="s">
        <v>275</v>
      </c>
      <c r="S103" s="181" t="s">
        <v>197</v>
      </c>
      <c r="T103" s="182" t="s">
        <v>198</v>
      </c>
      <c r="U103" s="162">
        <v>2.9000000000000001E-2</v>
      </c>
      <c r="V103" s="162">
        <f>ROUND(E103*U103,2)</f>
        <v>10.72</v>
      </c>
      <c r="W103" s="162"/>
      <c r="X103" s="162" t="s">
        <v>146</v>
      </c>
      <c r="Y103" s="162" t="s">
        <v>147</v>
      </c>
      <c r="Z103" s="152"/>
      <c r="AA103" s="152"/>
      <c r="AB103" s="152"/>
      <c r="AC103" s="152"/>
      <c r="AD103" s="152"/>
      <c r="AE103" s="152"/>
      <c r="AF103" s="152"/>
      <c r="AG103" s="152" t="s">
        <v>148</v>
      </c>
      <c r="AH103" s="152"/>
      <c r="AI103" s="152"/>
      <c r="AJ103" s="152"/>
      <c r="AK103" s="152"/>
      <c r="AL103" s="152"/>
      <c r="AM103" s="152"/>
      <c r="AN103" s="152"/>
      <c r="AO103" s="152"/>
      <c r="AP103" s="152"/>
      <c r="AQ103" s="152"/>
      <c r="AR103" s="152"/>
      <c r="AS103" s="152"/>
      <c r="AT103" s="152"/>
      <c r="AU103" s="152"/>
      <c r="AV103" s="152"/>
      <c r="AW103" s="152"/>
      <c r="AX103" s="152"/>
      <c r="AY103" s="152"/>
      <c r="AZ103" s="152"/>
      <c r="BA103" s="152"/>
      <c r="BB103" s="152"/>
      <c r="BC103" s="152"/>
      <c r="BD103" s="152"/>
      <c r="BE103" s="152"/>
      <c r="BF103" s="152"/>
      <c r="BG103" s="152"/>
      <c r="BH103" s="152"/>
    </row>
    <row r="104" spans="1:60" outlineLevel="2" x14ac:dyDescent="0.2">
      <c r="A104" s="159"/>
      <c r="B104" s="160"/>
      <c r="C104" s="193" t="s">
        <v>276</v>
      </c>
      <c r="D104" s="163"/>
      <c r="E104" s="164">
        <v>369.5</v>
      </c>
      <c r="F104" s="162"/>
      <c r="G104" s="162"/>
      <c r="H104" s="162"/>
      <c r="I104" s="162"/>
      <c r="J104" s="162"/>
      <c r="K104" s="162"/>
      <c r="L104" s="162"/>
      <c r="M104" s="162"/>
      <c r="N104" s="161"/>
      <c r="O104" s="161"/>
      <c r="P104" s="161"/>
      <c r="Q104" s="161"/>
      <c r="R104" s="162"/>
      <c r="S104" s="162"/>
      <c r="T104" s="162"/>
      <c r="U104" s="162"/>
      <c r="V104" s="162"/>
      <c r="W104" s="162"/>
      <c r="X104" s="162"/>
      <c r="Y104" s="162"/>
      <c r="Z104" s="152"/>
      <c r="AA104" s="152"/>
      <c r="AB104" s="152"/>
      <c r="AC104" s="152"/>
      <c r="AD104" s="152"/>
      <c r="AE104" s="152"/>
      <c r="AF104" s="152"/>
      <c r="AG104" s="152" t="s">
        <v>150</v>
      </c>
      <c r="AH104" s="152">
        <v>0</v>
      </c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  <c r="BD104" s="152"/>
      <c r="BE104" s="152"/>
      <c r="BF104" s="152"/>
      <c r="BG104" s="152"/>
      <c r="BH104" s="152"/>
    </row>
    <row r="105" spans="1:60" x14ac:dyDescent="0.2">
      <c r="A105" s="166" t="s">
        <v>139</v>
      </c>
      <c r="B105" s="167" t="s">
        <v>105</v>
      </c>
      <c r="C105" s="191" t="s">
        <v>106</v>
      </c>
      <c r="D105" s="168"/>
      <c r="E105" s="169"/>
      <c r="F105" s="170"/>
      <c r="G105" s="170">
        <f>SUMIF(AG106:AG116,"&lt;&gt;NOR",G106:G116)</f>
        <v>0</v>
      </c>
      <c r="H105" s="170"/>
      <c r="I105" s="170">
        <f>SUM(I106:I116)</f>
        <v>0</v>
      </c>
      <c r="J105" s="170"/>
      <c r="K105" s="170">
        <f>SUM(K106:K116)</f>
        <v>0</v>
      </c>
      <c r="L105" s="170"/>
      <c r="M105" s="170">
        <f>SUM(M106:M116)</f>
        <v>0</v>
      </c>
      <c r="N105" s="169"/>
      <c r="O105" s="169">
        <f>SUM(O106:O116)</f>
        <v>0</v>
      </c>
      <c r="P105" s="169"/>
      <c r="Q105" s="169">
        <f>SUM(Q106:Q116)</f>
        <v>0</v>
      </c>
      <c r="R105" s="170"/>
      <c r="S105" s="170"/>
      <c r="T105" s="171"/>
      <c r="U105" s="165"/>
      <c r="V105" s="165">
        <f>SUM(V106:V116)</f>
        <v>0</v>
      </c>
      <c r="W105" s="165"/>
      <c r="X105" s="165"/>
      <c r="Y105" s="165"/>
      <c r="AG105" t="s">
        <v>140</v>
      </c>
    </row>
    <row r="106" spans="1:60" outlineLevel="1" x14ac:dyDescent="0.2">
      <c r="A106" s="176">
        <v>31</v>
      </c>
      <c r="B106" s="177" t="s">
        <v>277</v>
      </c>
      <c r="C106" s="192" t="s">
        <v>278</v>
      </c>
      <c r="D106" s="178" t="s">
        <v>279</v>
      </c>
      <c r="E106" s="179">
        <v>1</v>
      </c>
      <c r="F106" s="180"/>
      <c r="G106" s="181">
        <f>ROUND(E106*F106,2)</f>
        <v>0</v>
      </c>
      <c r="H106" s="180"/>
      <c r="I106" s="181">
        <f>ROUND(E106*H106,2)</f>
        <v>0</v>
      </c>
      <c r="J106" s="180"/>
      <c r="K106" s="181">
        <f>ROUND(E106*J106,2)</f>
        <v>0</v>
      </c>
      <c r="L106" s="181">
        <v>21</v>
      </c>
      <c r="M106" s="181">
        <f>G106*(1+L106/100)</f>
        <v>0</v>
      </c>
      <c r="N106" s="179">
        <v>0</v>
      </c>
      <c r="O106" s="179">
        <f>ROUND(E106*N106,2)</f>
        <v>0</v>
      </c>
      <c r="P106" s="179">
        <v>0</v>
      </c>
      <c r="Q106" s="179">
        <f>ROUND(E106*P106,2)</f>
        <v>0</v>
      </c>
      <c r="R106" s="181"/>
      <c r="S106" s="181" t="s">
        <v>144</v>
      </c>
      <c r="T106" s="182" t="s">
        <v>145</v>
      </c>
      <c r="U106" s="162">
        <v>0</v>
      </c>
      <c r="V106" s="162">
        <f>ROUND(E106*U106,2)</f>
        <v>0</v>
      </c>
      <c r="W106" s="162"/>
      <c r="X106" s="162" t="s">
        <v>146</v>
      </c>
      <c r="Y106" s="162" t="s">
        <v>147</v>
      </c>
      <c r="Z106" s="152"/>
      <c r="AA106" s="152"/>
      <c r="AB106" s="152"/>
      <c r="AC106" s="152"/>
      <c r="AD106" s="152"/>
      <c r="AE106" s="152"/>
      <c r="AF106" s="152"/>
      <c r="AG106" s="152" t="s">
        <v>148</v>
      </c>
      <c r="AH106" s="152"/>
      <c r="AI106" s="152"/>
      <c r="AJ106" s="152"/>
      <c r="AK106" s="152"/>
      <c r="AL106" s="152"/>
      <c r="AM106" s="152"/>
      <c r="AN106" s="152"/>
      <c r="AO106" s="152"/>
      <c r="AP106" s="152"/>
      <c r="AQ106" s="152"/>
      <c r="AR106" s="152"/>
      <c r="AS106" s="152"/>
      <c r="AT106" s="152"/>
      <c r="AU106" s="152"/>
      <c r="AV106" s="152"/>
      <c r="AW106" s="152"/>
      <c r="AX106" s="152"/>
      <c r="AY106" s="152"/>
      <c r="AZ106" s="152"/>
      <c r="BA106" s="152"/>
      <c r="BB106" s="152"/>
      <c r="BC106" s="152"/>
      <c r="BD106" s="152"/>
      <c r="BE106" s="152"/>
      <c r="BF106" s="152"/>
      <c r="BG106" s="152"/>
      <c r="BH106" s="152"/>
    </row>
    <row r="107" spans="1:60" outlineLevel="2" x14ac:dyDescent="0.2">
      <c r="A107" s="159"/>
      <c r="B107" s="160"/>
      <c r="C107" s="256" t="s">
        <v>280</v>
      </c>
      <c r="D107" s="257"/>
      <c r="E107" s="257"/>
      <c r="F107" s="257"/>
      <c r="G107" s="257"/>
      <c r="H107" s="162"/>
      <c r="I107" s="162"/>
      <c r="J107" s="162"/>
      <c r="K107" s="162"/>
      <c r="L107" s="162"/>
      <c r="M107" s="162"/>
      <c r="N107" s="161"/>
      <c r="O107" s="161"/>
      <c r="P107" s="161"/>
      <c r="Q107" s="161"/>
      <c r="R107" s="162"/>
      <c r="S107" s="162"/>
      <c r="T107" s="162"/>
      <c r="U107" s="162"/>
      <c r="V107" s="162"/>
      <c r="W107" s="162"/>
      <c r="X107" s="162"/>
      <c r="Y107" s="162"/>
      <c r="Z107" s="152"/>
      <c r="AA107" s="152"/>
      <c r="AB107" s="152"/>
      <c r="AC107" s="152"/>
      <c r="AD107" s="152"/>
      <c r="AE107" s="152"/>
      <c r="AF107" s="152"/>
      <c r="AG107" s="152" t="s">
        <v>160</v>
      </c>
      <c r="AH107" s="152"/>
      <c r="AI107" s="152"/>
      <c r="AJ107" s="152"/>
      <c r="AK107" s="152"/>
      <c r="AL107" s="152"/>
      <c r="AM107" s="152"/>
      <c r="AN107" s="152"/>
      <c r="AO107" s="152"/>
      <c r="AP107" s="152"/>
      <c r="AQ107" s="152"/>
      <c r="AR107" s="152"/>
      <c r="AS107" s="152"/>
      <c r="AT107" s="152"/>
      <c r="AU107" s="152"/>
      <c r="AV107" s="152"/>
      <c r="AW107" s="152"/>
      <c r="AX107" s="152"/>
      <c r="AY107" s="152"/>
      <c r="AZ107" s="152"/>
      <c r="BA107" s="152"/>
      <c r="BB107" s="152"/>
      <c r="BC107" s="152"/>
      <c r="BD107" s="152"/>
      <c r="BE107" s="152"/>
      <c r="BF107" s="152"/>
      <c r="BG107" s="152"/>
      <c r="BH107" s="152"/>
    </row>
    <row r="108" spans="1:60" outlineLevel="1" x14ac:dyDescent="0.2">
      <c r="A108" s="176">
        <v>32</v>
      </c>
      <c r="B108" s="177" t="s">
        <v>281</v>
      </c>
      <c r="C108" s="192" t="s">
        <v>282</v>
      </c>
      <c r="D108" s="178" t="s">
        <v>279</v>
      </c>
      <c r="E108" s="179">
        <v>1</v>
      </c>
      <c r="F108" s="180"/>
      <c r="G108" s="181">
        <f>ROUND(E108*F108,2)</f>
        <v>0</v>
      </c>
      <c r="H108" s="180"/>
      <c r="I108" s="181">
        <f>ROUND(E108*H108,2)</f>
        <v>0</v>
      </c>
      <c r="J108" s="180"/>
      <c r="K108" s="181">
        <f>ROUND(E108*J108,2)</f>
        <v>0</v>
      </c>
      <c r="L108" s="181">
        <v>21</v>
      </c>
      <c r="M108" s="181">
        <f>G108*(1+L108/100)</f>
        <v>0</v>
      </c>
      <c r="N108" s="179">
        <v>0</v>
      </c>
      <c r="O108" s="179">
        <f>ROUND(E108*N108,2)</f>
        <v>0</v>
      </c>
      <c r="P108" s="179">
        <v>0</v>
      </c>
      <c r="Q108" s="179">
        <f>ROUND(E108*P108,2)</f>
        <v>0</v>
      </c>
      <c r="R108" s="181"/>
      <c r="S108" s="181" t="s">
        <v>144</v>
      </c>
      <c r="T108" s="182" t="s">
        <v>145</v>
      </c>
      <c r="U108" s="162">
        <v>0</v>
      </c>
      <c r="V108" s="162">
        <f>ROUND(E108*U108,2)</f>
        <v>0</v>
      </c>
      <c r="W108" s="162"/>
      <c r="X108" s="162" t="s">
        <v>146</v>
      </c>
      <c r="Y108" s="162" t="s">
        <v>147</v>
      </c>
      <c r="Z108" s="152"/>
      <c r="AA108" s="152"/>
      <c r="AB108" s="152"/>
      <c r="AC108" s="152"/>
      <c r="AD108" s="152"/>
      <c r="AE108" s="152"/>
      <c r="AF108" s="152"/>
      <c r="AG108" s="152" t="s">
        <v>148</v>
      </c>
      <c r="AH108" s="152"/>
      <c r="AI108" s="152"/>
      <c r="AJ108" s="152"/>
      <c r="AK108" s="152"/>
      <c r="AL108" s="152"/>
      <c r="AM108" s="152"/>
      <c r="AN108" s="152"/>
      <c r="AO108" s="152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52"/>
      <c r="AZ108" s="152"/>
      <c r="BA108" s="152"/>
      <c r="BB108" s="152"/>
      <c r="BC108" s="152"/>
      <c r="BD108" s="152"/>
      <c r="BE108" s="152"/>
      <c r="BF108" s="152"/>
      <c r="BG108" s="152"/>
      <c r="BH108" s="152"/>
    </row>
    <row r="109" spans="1:60" outlineLevel="2" x14ac:dyDescent="0.2">
      <c r="A109" s="159"/>
      <c r="B109" s="160"/>
      <c r="C109" s="256" t="s">
        <v>283</v>
      </c>
      <c r="D109" s="257"/>
      <c r="E109" s="257"/>
      <c r="F109" s="257"/>
      <c r="G109" s="257"/>
      <c r="H109" s="162"/>
      <c r="I109" s="162"/>
      <c r="J109" s="162"/>
      <c r="K109" s="162"/>
      <c r="L109" s="162"/>
      <c r="M109" s="162"/>
      <c r="N109" s="161"/>
      <c r="O109" s="161"/>
      <c r="P109" s="161"/>
      <c r="Q109" s="161"/>
      <c r="R109" s="162"/>
      <c r="S109" s="162"/>
      <c r="T109" s="162"/>
      <c r="U109" s="162"/>
      <c r="V109" s="162"/>
      <c r="W109" s="162"/>
      <c r="X109" s="162"/>
      <c r="Y109" s="162"/>
      <c r="Z109" s="152"/>
      <c r="AA109" s="152"/>
      <c r="AB109" s="152"/>
      <c r="AC109" s="152"/>
      <c r="AD109" s="152"/>
      <c r="AE109" s="152"/>
      <c r="AF109" s="152"/>
      <c r="AG109" s="152" t="s">
        <v>160</v>
      </c>
      <c r="AH109" s="152"/>
      <c r="AI109" s="152"/>
      <c r="AJ109" s="152"/>
      <c r="AK109" s="152"/>
      <c r="AL109" s="152"/>
      <c r="AM109" s="152"/>
      <c r="AN109" s="152"/>
      <c r="AO109" s="152"/>
      <c r="AP109" s="152"/>
      <c r="AQ109" s="152"/>
      <c r="AR109" s="152"/>
      <c r="AS109" s="152"/>
      <c r="AT109" s="152"/>
      <c r="AU109" s="152"/>
      <c r="AV109" s="152"/>
      <c r="AW109" s="152"/>
      <c r="AX109" s="152"/>
      <c r="AY109" s="152"/>
      <c r="AZ109" s="152"/>
      <c r="BA109" s="152"/>
      <c r="BB109" s="152"/>
      <c r="BC109" s="152"/>
      <c r="BD109" s="152"/>
      <c r="BE109" s="152"/>
      <c r="BF109" s="152"/>
      <c r="BG109" s="152"/>
      <c r="BH109" s="152"/>
    </row>
    <row r="110" spans="1:60" ht="22.5" outlineLevel="1" x14ac:dyDescent="0.2">
      <c r="A110" s="184">
        <v>33</v>
      </c>
      <c r="B110" s="185" t="s">
        <v>284</v>
      </c>
      <c r="C110" s="194" t="s">
        <v>285</v>
      </c>
      <c r="D110" s="186" t="s">
        <v>279</v>
      </c>
      <c r="E110" s="187">
        <v>1</v>
      </c>
      <c r="F110" s="188"/>
      <c r="G110" s="189">
        <f>ROUND(E110*F110,2)</f>
        <v>0</v>
      </c>
      <c r="H110" s="188"/>
      <c r="I110" s="189">
        <f>ROUND(E110*H110,2)</f>
        <v>0</v>
      </c>
      <c r="J110" s="188"/>
      <c r="K110" s="189">
        <f>ROUND(E110*J110,2)</f>
        <v>0</v>
      </c>
      <c r="L110" s="189">
        <v>21</v>
      </c>
      <c r="M110" s="189">
        <f>G110*(1+L110/100)</f>
        <v>0</v>
      </c>
      <c r="N110" s="187">
        <v>0</v>
      </c>
      <c r="O110" s="187">
        <f>ROUND(E110*N110,2)</f>
        <v>0</v>
      </c>
      <c r="P110" s="187">
        <v>0</v>
      </c>
      <c r="Q110" s="187">
        <f>ROUND(E110*P110,2)</f>
        <v>0</v>
      </c>
      <c r="R110" s="189"/>
      <c r="S110" s="189" t="s">
        <v>144</v>
      </c>
      <c r="T110" s="190" t="s">
        <v>145</v>
      </c>
      <c r="U110" s="162">
        <v>0</v>
      </c>
      <c r="V110" s="162">
        <f>ROUND(E110*U110,2)</f>
        <v>0</v>
      </c>
      <c r="W110" s="162"/>
      <c r="X110" s="162" t="s">
        <v>146</v>
      </c>
      <c r="Y110" s="162" t="s">
        <v>147</v>
      </c>
      <c r="Z110" s="152"/>
      <c r="AA110" s="152"/>
      <c r="AB110" s="152"/>
      <c r="AC110" s="152"/>
      <c r="AD110" s="152"/>
      <c r="AE110" s="152"/>
      <c r="AF110" s="152"/>
      <c r="AG110" s="152" t="s">
        <v>148</v>
      </c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2"/>
      <c r="AZ110" s="152"/>
      <c r="BA110" s="152"/>
      <c r="BB110" s="152"/>
      <c r="BC110" s="152"/>
      <c r="BD110" s="152"/>
      <c r="BE110" s="152"/>
      <c r="BF110" s="152"/>
      <c r="BG110" s="152"/>
      <c r="BH110" s="152"/>
    </row>
    <row r="111" spans="1:60" outlineLevel="1" x14ac:dyDescent="0.2">
      <c r="A111" s="184">
        <v>34</v>
      </c>
      <c r="B111" s="185" t="s">
        <v>286</v>
      </c>
      <c r="C111" s="194" t="s">
        <v>287</v>
      </c>
      <c r="D111" s="186" t="s">
        <v>250</v>
      </c>
      <c r="E111" s="187">
        <v>1</v>
      </c>
      <c r="F111" s="188"/>
      <c r="G111" s="189">
        <f>ROUND(E111*F111,2)</f>
        <v>0</v>
      </c>
      <c r="H111" s="188"/>
      <c r="I111" s="189">
        <f>ROUND(E111*H111,2)</f>
        <v>0</v>
      </c>
      <c r="J111" s="188"/>
      <c r="K111" s="189">
        <f>ROUND(E111*J111,2)</f>
        <v>0</v>
      </c>
      <c r="L111" s="189">
        <v>21</v>
      </c>
      <c r="M111" s="189">
        <f>G111*(1+L111/100)</f>
        <v>0</v>
      </c>
      <c r="N111" s="187">
        <v>0</v>
      </c>
      <c r="O111" s="187">
        <f>ROUND(E111*N111,2)</f>
        <v>0</v>
      </c>
      <c r="P111" s="187">
        <v>0</v>
      </c>
      <c r="Q111" s="187">
        <f>ROUND(E111*P111,2)</f>
        <v>0</v>
      </c>
      <c r="R111" s="189"/>
      <c r="S111" s="189" t="s">
        <v>144</v>
      </c>
      <c r="T111" s="190" t="s">
        <v>145</v>
      </c>
      <c r="U111" s="162">
        <v>0</v>
      </c>
      <c r="V111" s="162">
        <f>ROUND(E111*U111,2)</f>
        <v>0</v>
      </c>
      <c r="W111" s="162"/>
      <c r="X111" s="162" t="s">
        <v>146</v>
      </c>
      <c r="Y111" s="162" t="s">
        <v>147</v>
      </c>
      <c r="Z111" s="152"/>
      <c r="AA111" s="152"/>
      <c r="AB111" s="152"/>
      <c r="AC111" s="152"/>
      <c r="AD111" s="152"/>
      <c r="AE111" s="152"/>
      <c r="AF111" s="152"/>
      <c r="AG111" s="152" t="s">
        <v>148</v>
      </c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  <c r="BB111" s="152"/>
      <c r="BC111" s="152"/>
      <c r="BD111" s="152"/>
      <c r="BE111" s="152"/>
      <c r="BF111" s="152"/>
      <c r="BG111" s="152"/>
      <c r="BH111" s="152"/>
    </row>
    <row r="112" spans="1:60" ht="22.5" outlineLevel="1" x14ac:dyDescent="0.2">
      <c r="A112" s="184">
        <v>35</v>
      </c>
      <c r="B112" s="185" t="s">
        <v>288</v>
      </c>
      <c r="C112" s="194" t="s">
        <v>289</v>
      </c>
      <c r="D112" s="186" t="s">
        <v>279</v>
      </c>
      <c r="E112" s="187">
        <v>1</v>
      </c>
      <c r="F112" s="188"/>
      <c r="G112" s="189">
        <f>ROUND(E112*F112,2)</f>
        <v>0</v>
      </c>
      <c r="H112" s="188"/>
      <c r="I112" s="189">
        <f>ROUND(E112*H112,2)</f>
        <v>0</v>
      </c>
      <c r="J112" s="188"/>
      <c r="K112" s="189">
        <f>ROUND(E112*J112,2)</f>
        <v>0</v>
      </c>
      <c r="L112" s="189">
        <v>21</v>
      </c>
      <c r="M112" s="189">
        <f>G112*(1+L112/100)</f>
        <v>0</v>
      </c>
      <c r="N112" s="187">
        <v>0</v>
      </c>
      <c r="O112" s="187">
        <f>ROUND(E112*N112,2)</f>
        <v>0</v>
      </c>
      <c r="P112" s="187">
        <v>0</v>
      </c>
      <c r="Q112" s="187">
        <f>ROUND(E112*P112,2)</f>
        <v>0</v>
      </c>
      <c r="R112" s="189"/>
      <c r="S112" s="189" t="s">
        <v>144</v>
      </c>
      <c r="T112" s="190" t="s">
        <v>145</v>
      </c>
      <c r="U112" s="162">
        <v>0</v>
      </c>
      <c r="V112" s="162">
        <f>ROUND(E112*U112,2)</f>
        <v>0</v>
      </c>
      <c r="W112" s="162"/>
      <c r="X112" s="162" t="s">
        <v>146</v>
      </c>
      <c r="Y112" s="162" t="s">
        <v>147</v>
      </c>
      <c r="Z112" s="152"/>
      <c r="AA112" s="152"/>
      <c r="AB112" s="152"/>
      <c r="AC112" s="152"/>
      <c r="AD112" s="152"/>
      <c r="AE112" s="152"/>
      <c r="AF112" s="152"/>
      <c r="AG112" s="152" t="s">
        <v>148</v>
      </c>
      <c r="AH112" s="152"/>
      <c r="AI112" s="152"/>
      <c r="AJ112" s="152"/>
      <c r="AK112" s="152"/>
      <c r="AL112" s="152"/>
      <c r="AM112" s="152"/>
      <c r="AN112" s="152"/>
      <c r="AO112" s="152"/>
      <c r="AP112" s="152"/>
      <c r="AQ112" s="152"/>
      <c r="AR112" s="152"/>
      <c r="AS112" s="152"/>
      <c r="AT112" s="152"/>
      <c r="AU112" s="152"/>
      <c r="AV112" s="152"/>
      <c r="AW112" s="152"/>
      <c r="AX112" s="152"/>
      <c r="AY112" s="152"/>
      <c r="AZ112" s="152"/>
      <c r="BA112" s="152"/>
      <c r="BB112" s="152"/>
      <c r="BC112" s="152"/>
      <c r="BD112" s="152"/>
      <c r="BE112" s="152"/>
      <c r="BF112" s="152"/>
      <c r="BG112" s="152"/>
      <c r="BH112" s="152"/>
    </row>
    <row r="113" spans="1:60" outlineLevel="1" x14ac:dyDescent="0.2">
      <c r="A113" s="176">
        <v>36</v>
      </c>
      <c r="B113" s="177" t="s">
        <v>290</v>
      </c>
      <c r="C113" s="192" t="s">
        <v>291</v>
      </c>
      <c r="D113" s="178" t="s">
        <v>279</v>
      </c>
      <c r="E113" s="179">
        <v>1</v>
      </c>
      <c r="F113" s="180"/>
      <c r="G113" s="181">
        <f>ROUND(E113*F113,2)</f>
        <v>0</v>
      </c>
      <c r="H113" s="180"/>
      <c r="I113" s="181">
        <f>ROUND(E113*H113,2)</f>
        <v>0</v>
      </c>
      <c r="J113" s="180"/>
      <c r="K113" s="181">
        <f>ROUND(E113*J113,2)</f>
        <v>0</v>
      </c>
      <c r="L113" s="181">
        <v>21</v>
      </c>
      <c r="M113" s="181">
        <f>G113*(1+L113/100)</f>
        <v>0</v>
      </c>
      <c r="N113" s="179">
        <v>0</v>
      </c>
      <c r="O113" s="179">
        <f>ROUND(E113*N113,2)</f>
        <v>0</v>
      </c>
      <c r="P113" s="179">
        <v>0</v>
      </c>
      <c r="Q113" s="179">
        <f>ROUND(E113*P113,2)</f>
        <v>0</v>
      </c>
      <c r="R113" s="181"/>
      <c r="S113" s="181" t="s">
        <v>144</v>
      </c>
      <c r="T113" s="182" t="s">
        <v>145</v>
      </c>
      <c r="U113" s="162">
        <v>0</v>
      </c>
      <c r="V113" s="162">
        <f>ROUND(E113*U113,2)</f>
        <v>0</v>
      </c>
      <c r="W113" s="162"/>
      <c r="X113" s="162" t="s">
        <v>146</v>
      </c>
      <c r="Y113" s="162" t="s">
        <v>147</v>
      </c>
      <c r="Z113" s="152"/>
      <c r="AA113" s="152"/>
      <c r="AB113" s="152"/>
      <c r="AC113" s="152"/>
      <c r="AD113" s="152"/>
      <c r="AE113" s="152"/>
      <c r="AF113" s="152"/>
      <c r="AG113" s="152" t="s">
        <v>148</v>
      </c>
      <c r="AH113" s="152"/>
      <c r="AI113" s="152"/>
      <c r="AJ113" s="152"/>
      <c r="AK113" s="152"/>
      <c r="AL113" s="152"/>
      <c r="AM113" s="152"/>
      <c r="AN113" s="152"/>
      <c r="AO113" s="152"/>
      <c r="AP113" s="152"/>
      <c r="AQ113" s="152"/>
      <c r="AR113" s="152"/>
      <c r="AS113" s="152"/>
      <c r="AT113" s="152"/>
      <c r="AU113" s="152"/>
      <c r="AV113" s="152"/>
      <c r="AW113" s="152"/>
      <c r="AX113" s="152"/>
      <c r="AY113" s="152"/>
      <c r="AZ113" s="152"/>
      <c r="BA113" s="152"/>
      <c r="BB113" s="152"/>
      <c r="BC113" s="152"/>
      <c r="BD113" s="152"/>
      <c r="BE113" s="152"/>
      <c r="BF113" s="152"/>
      <c r="BG113" s="152"/>
      <c r="BH113" s="152"/>
    </row>
    <row r="114" spans="1:60" outlineLevel="2" x14ac:dyDescent="0.2">
      <c r="A114" s="159"/>
      <c r="B114" s="160"/>
      <c r="C114" s="256" t="s">
        <v>292</v>
      </c>
      <c r="D114" s="257"/>
      <c r="E114" s="257"/>
      <c r="F114" s="257"/>
      <c r="G114" s="257"/>
      <c r="H114" s="162"/>
      <c r="I114" s="162"/>
      <c r="J114" s="162"/>
      <c r="K114" s="162"/>
      <c r="L114" s="162"/>
      <c r="M114" s="162"/>
      <c r="N114" s="161"/>
      <c r="O114" s="161"/>
      <c r="P114" s="161"/>
      <c r="Q114" s="161"/>
      <c r="R114" s="162"/>
      <c r="S114" s="162"/>
      <c r="T114" s="162"/>
      <c r="U114" s="162"/>
      <c r="V114" s="162"/>
      <c r="W114" s="162"/>
      <c r="X114" s="162"/>
      <c r="Y114" s="162"/>
      <c r="Z114" s="152"/>
      <c r="AA114" s="152"/>
      <c r="AB114" s="152"/>
      <c r="AC114" s="152"/>
      <c r="AD114" s="152"/>
      <c r="AE114" s="152"/>
      <c r="AF114" s="152"/>
      <c r="AG114" s="152" t="s">
        <v>160</v>
      </c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2"/>
      <c r="BD114" s="152"/>
      <c r="BE114" s="152"/>
      <c r="BF114" s="152"/>
      <c r="BG114" s="152"/>
      <c r="BH114" s="152"/>
    </row>
    <row r="115" spans="1:60" outlineLevel="3" x14ac:dyDescent="0.2">
      <c r="A115" s="159"/>
      <c r="B115" s="160"/>
      <c r="C115" s="254" t="s">
        <v>293</v>
      </c>
      <c r="D115" s="255"/>
      <c r="E115" s="255"/>
      <c r="F115" s="255"/>
      <c r="G115" s="255"/>
      <c r="H115" s="162"/>
      <c r="I115" s="162"/>
      <c r="J115" s="162"/>
      <c r="K115" s="162"/>
      <c r="L115" s="162"/>
      <c r="M115" s="162"/>
      <c r="N115" s="161"/>
      <c r="O115" s="161"/>
      <c r="P115" s="161"/>
      <c r="Q115" s="161"/>
      <c r="R115" s="162"/>
      <c r="S115" s="162"/>
      <c r="T115" s="162"/>
      <c r="U115" s="162"/>
      <c r="V115" s="162"/>
      <c r="W115" s="162"/>
      <c r="X115" s="162"/>
      <c r="Y115" s="162"/>
      <c r="Z115" s="152"/>
      <c r="AA115" s="152"/>
      <c r="AB115" s="152"/>
      <c r="AC115" s="152"/>
      <c r="AD115" s="152"/>
      <c r="AE115" s="152"/>
      <c r="AF115" s="152"/>
      <c r="AG115" s="152" t="s">
        <v>160</v>
      </c>
      <c r="AH115" s="152"/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  <c r="BB115" s="152"/>
      <c r="BC115" s="152"/>
      <c r="BD115" s="152"/>
      <c r="BE115" s="152"/>
      <c r="BF115" s="152"/>
      <c r="BG115" s="152"/>
      <c r="BH115" s="152"/>
    </row>
    <row r="116" spans="1:60" outlineLevel="1" x14ac:dyDescent="0.2">
      <c r="A116" s="184">
        <v>37</v>
      </c>
      <c r="B116" s="185" t="s">
        <v>294</v>
      </c>
      <c r="C116" s="194" t="s">
        <v>295</v>
      </c>
      <c r="D116" s="186" t="s">
        <v>250</v>
      </c>
      <c r="E116" s="187">
        <v>1</v>
      </c>
      <c r="F116" s="188"/>
      <c r="G116" s="189">
        <f>ROUND(E116*F116,2)</f>
        <v>0</v>
      </c>
      <c r="H116" s="188"/>
      <c r="I116" s="189">
        <f>ROUND(E116*H116,2)</f>
        <v>0</v>
      </c>
      <c r="J116" s="188"/>
      <c r="K116" s="189">
        <f>ROUND(E116*J116,2)</f>
        <v>0</v>
      </c>
      <c r="L116" s="189">
        <v>21</v>
      </c>
      <c r="M116" s="189">
        <f>G116*(1+L116/100)</f>
        <v>0</v>
      </c>
      <c r="N116" s="187">
        <v>0</v>
      </c>
      <c r="O116" s="187">
        <f>ROUND(E116*N116,2)</f>
        <v>0</v>
      </c>
      <c r="P116" s="187">
        <v>0</v>
      </c>
      <c r="Q116" s="187">
        <f>ROUND(E116*P116,2)</f>
        <v>0</v>
      </c>
      <c r="R116" s="189"/>
      <c r="S116" s="189" t="s">
        <v>144</v>
      </c>
      <c r="T116" s="190" t="s">
        <v>145</v>
      </c>
      <c r="U116" s="162">
        <v>0</v>
      </c>
      <c r="V116" s="162">
        <f>ROUND(E116*U116,2)</f>
        <v>0</v>
      </c>
      <c r="W116" s="162"/>
      <c r="X116" s="162" t="s">
        <v>146</v>
      </c>
      <c r="Y116" s="162" t="s">
        <v>147</v>
      </c>
      <c r="Z116" s="152"/>
      <c r="AA116" s="152"/>
      <c r="AB116" s="152"/>
      <c r="AC116" s="152"/>
      <c r="AD116" s="152"/>
      <c r="AE116" s="152"/>
      <c r="AF116" s="152"/>
      <c r="AG116" s="152" t="s">
        <v>148</v>
      </c>
      <c r="AH116" s="152"/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152"/>
      <c r="BC116" s="152"/>
      <c r="BD116" s="152"/>
      <c r="BE116" s="152"/>
      <c r="BF116" s="152"/>
      <c r="BG116" s="152"/>
      <c r="BH116" s="152"/>
    </row>
    <row r="117" spans="1:60" x14ac:dyDescent="0.2">
      <c r="A117" s="166" t="s">
        <v>139</v>
      </c>
      <c r="B117" s="167" t="s">
        <v>107</v>
      </c>
      <c r="C117" s="191" t="s">
        <v>108</v>
      </c>
      <c r="D117" s="168"/>
      <c r="E117" s="169"/>
      <c r="F117" s="170"/>
      <c r="G117" s="170">
        <f>SUMIF(AG118:AG127,"&lt;&gt;NOR",G118:G127)</f>
        <v>0</v>
      </c>
      <c r="H117" s="170"/>
      <c r="I117" s="170">
        <f>SUM(I118:I127)</f>
        <v>0</v>
      </c>
      <c r="J117" s="170"/>
      <c r="K117" s="170">
        <f>SUM(K118:K127)</f>
        <v>0</v>
      </c>
      <c r="L117" s="170"/>
      <c r="M117" s="170">
        <f>SUM(M118:M127)</f>
        <v>0</v>
      </c>
      <c r="N117" s="169"/>
      <c r="O117" s="169">
        <f>SUM(O118:O127)</f>
        <v>0</v>
      </c>
      <c r="P117" s="169"/>
      <c r="Q117" s="169">
        <f>SUM(Q118:Q127)</f>
        <v>0</v>
      </c>
      <c r="R117" s="170"/>
      <c r="S117" s="170"/>
      <c r="T117" s="171"/>
      <c r="U117" s="165"/>
      <c r="V117" s="165">
        <f>SUM(V118:V127)</f>
        <v>45.57</v>
      </c>
      <c r="W117" s="165"/>
      <c r="X117" s="165"/>
      <c r="Y117" s="165"/>
      <c r="AG117" t="s">
        <v>140</v>
      </c>
    </row>
    <row r="118" spans="1:60" outlineLevel="1" x14ac:dyDescent="0.2">
      <c r="A118" s="176">
        <v>38</v>
      </c>
      <c r="B118" s="177" t="s">
        <v>296</v>
      </c>
      <c r="C118" s="192" t="s">
        <v>297</v>
      </c>
      <c r="D118" s="178" t="s">
        <v>143</v>
      </c>
      <c r="E118" s="179">
        <v>256.77755999999999</v>
      </c>
      <c r="F118" s="180"/>
      <c r="G118" s="181">
        <f>ROUND(E118*F118,2)</f>
        <v>0</v>
      </c>
      <c r="H118" s="180"/>
      <c r="I118" s="181">
        <f>ROUND(E118*H118,2)</f>
        <v>0</v>
      </c>
      <c r="J118" s="180"/>
      <c r="K118" s="181">
        <f>ROUND(E118*J118,2)</f>
        <v>0</v>
      </c>
      <c r="L118" s="181">
        <v>21</v>
      </c>
      <c r="M118" s="181">
        <f>G118*(1+L118/100)</f>
        <v>0</v>
      </c>
      <c r="N118" s="179">
        <v>0</v>
      </c>
      <c r="O118" s="179">
        <f>ROUND(E118*N118,2)</f>
        <v>0</v>
      </c>
      <c r="P118" s="179">
        <v>0</v>
      </c>
      <c r="Q118" s="179">
        <f>ROUND(E118*P118,2)</f>
        <v>0</v>
      </c>
      <c r="R118" s="181"/>
      <c r="S118" s="181" t="s">
        <v>144</v>
      </c>
      <c r="T118" s="182" t="s">
        <v>145</v>
      </c>
      <c r="U118" s="162">
        <v>0</v>
      </c>
      <c r="V118" s="162">
        <f>ROUND(E118*U118,2)</f>
        <v>0</v>
      </c>
      <c r="W118" s="162"/>
      <c r="X118" s="162" t="s">
        <v>146</v>
      </c>
      <c r="Y118" s="162" t="s">
        <v>147</v>
      </c>
      <c r="Z118" s="152"/>
      <c r="AA118" s="152"/>
      <c r="AB118" s="152"/>
      <c r="AC118" s="152"/>
      <c r="AD118" s="152"/>
      <c r="AE118" s="152"/>
      <c r="AF118" s="152"/>
      <c r="AG118" s="152" t="s">
        <v>148</v>
      </c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  <c r="BB118" s="152"/>
      <c r="BC118" s="152"/>
      <c r="BD118" s="152"/>
      <c r="BE118" s="152"/>
      <c r="BF118" s="152"/>
      <c r="BG118" s="152"/>
      <c r="BH118" s="152"/>
    </row>
    <row r="119" spans="1:60" outlineLevel="2" x14ac:dyDescent="0.2">
      <c r="A119" s="159"/>
      <c r="B119" s="160"/>
      <c r="C119" s="256" t="s">
        <v>298</v>
      </c>
      <c r="D119" s="257"/>
      <c r="E119" s="257"/>
      <c r="F119" s="257"/>
      <c r="G119" s="257"/>
      <c r="H119" s="162"/>
      <c r="I119" s="162"/>
      <c r="J119" s="162"/>
      <c r="K119" s="162"/>
      <c r="L119" s="162"/>
      <c r="M119" s="162"/>
      <c r="N119" s="161"/>
      <c r="O119" s="161"/>
      <c r="P119" s="161"/>
      <c r="Q119" s="161"/>
      <c r="R119" s="162"/>
      <c r="S119" s="162"/>
      <c r="T119" s="162"/>
      <c r="U119" s="162"/>
      <c r="V119" s="162"/>
      <c r="W119" s="162"/>
      <c r="X119" s="162"/>
      <c r="Y119" s="162"/>
      <c r="Z119" s="152"/>
      <c r="AA119" s="152"/>
      <c r="AB119" s="152"/>
      <c r="AC119" s="152"/>
      <c r="AD119" s="152"/>
      <c r="AE119" s="152"/>
      <c r="AF119" s="152"/>
      <c r="AG119" s="152" t="s">
        <v>160</v>
      </c>
      <c r="AH119" s="152"/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  <c r="BB119" s="152"/>
      <c r="BC119" s="152"/>
      <c r="BD119" s="152"/>
      <c r="BE119" s="152"/>
      <c r="BF119" s="152"/>
      <c r="BG119" s="152"/>
      <c r="BH119" s="152"/>
    </row>
    <row r="120" spans="1:60" outlineLevel="2" x14ac:dyDescent="0.2">
      <c r="A120" s="159"/>
      <c r="B120" s="160"/>
      <c r="C120" s="193" t="s">
        <v>299</v>
      </c>
      <c r="D120" s="163"/>
      <c r="E120" s="164">
        <v>256.77755999999999</v>
      </c>
      <c r="F120" s="162"/>
      <c r="G120" s="162"/>
      <c r="H120" s="162"/>
      <c r="I120" s="162"/>
      <c r="J120" s="162"/>
      <c r="K120" s="162"/>
      <c r="L120" s="162"/>
      <c r="M120" s="162"/>
      <c r="N120" s="161"/>
      <c r="O120" s="161"/>
      <c r="P120" s="161"/>
      <c r="Q120" s="161"/>
      <c r="R120" s="162"/>
      <c r="S120" s="162"/>
      <c r="T120" s="162"/>
      <c r="U120" s="162"/>
      <c r="V120" s="162"/>
      <c r="W120" s="162"/>
      <c r="X120" s="162"/>
      <c r="Y120" s="162"/>
      <c r="Z120" s="152"/>
      <c r="AA120" s="152"/>
      <c r="AB120" s="152"/>
      <c r="AC120" s="152"/>
      <c r="AD120" s="152"/>
      <c r="AE120" s="152"/>
      <c r="AF120" s="152"/>
      <c r="AG120" s="152" t="s">
        <v>150</v>
      </c>
      <c r="AH120" s="152">
        <v>0</v>
      </c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</row>
    <row r="121" spans="1:60" outlineLevel="1" x14ac:dyDescent="0.2">
      <c r="A121" s="184">
        <v>39</v>
      </c>
      <c r="B121" s="185" t="s">
        <v>300</v>
      </c>
      <c r="C121" s="194" t="s">
        <v>301</v>
      </c>
      <c r="D121" s="186" t="s">
        <v>143</v>
      </c>
      <c r="E121" s="187">
        <v>19.752120000000001</v>
      </c>
      <c r="F121" s="188"/>
      <c r="G121" s="189">
        <f>ROUND(E121*F121,2)</f>
        <v>0</v>
      </c>
      <c r="H121" s="188"/>
      <c r="I121" s="189">
        <f>ROUND(E121*H121,2)</f>
        <v>0</v>
      </c>
      <c r="J121" s="188"/>
      <c r="K121" s="189">
        <f>ROUND(E121*J121,2)</f>
        <v>0</v>
      </c>
      <c r="L121" s="189">
        <v>21</v>
      </c>
      <c r="M121" s="189">
        <f>G121*(1+L121/100)</f>
        <v>0</v>
      </c>
      <c r="N121" s="187">
        <v>0</v>
      </c>
      <c r="O121" s="187">
        <f>ROUND(E121*N121,2)</f>
        <v>0</v>
      </c>
      <c r="P121" s="187">
        <v>0</v>
      </c>
      <c r="Q121" s="187">
        <f>ROUND(E121*P121,2)</f>
        <v>0</v>
      </c>
      <c r="R121" s="189"/>
      <c r="S121" s="189" t="s">
        <v>144</v>
      </c>
      <c r="T121" s="190" t="s">
        <v>145</v>
      </c>
      <c r="U121" s="162">
        <v>5.1999999999999998E-2</v>
      </c>
      <c r="V121" s="162">
        <f>ROUND(E121*U121,2)</f>
        <v>1.03</v>
      </c>
      <c r="W121" s="162"/>
      <c r="X121" s="162" t="s">
        <v>146</v>
      </c>
      <c r="Y121" s="162" t="s">
        <v>147</v>
      </c>
      <c r="Z121" s="152"/>
      <c r="AA121" s="152"/>
      <c r="AB121" s="152"/>
      <c r="AC121" s="152"/>
      <c r="AD121" s="152"/>
      <c r="AE121" s="152"/>
      <c r="AF121" s="152"/>
      <c r="AG121" s="152" t="s">
        <v>302</v>
      </c>
      <c r="AH121" s="152"/>
      <c r="AI121" s="152"/>
      <c r="AJ121" s="152"/>
      <c r="AK121" s="152"/>
      <c r="AL121" s="152"/>
      <c r="AM121" s="152"/>
      <c r="AN121" s="152"/>
      <c r="AO121" s="152"/>
      <c r="AP121" s="152"/>
      <c r="AQ121" s="152"/>
      <c r="AR121" s="152"/>
      <c r="AS121" s="152"/>
      <c r="AT121" s="152"/>
      <c r="AU121" s="152"/>
      <c r="AV121" s="152"/>
      <c r="AW121" s="152"/>
      <c r="AX121" s="152"/>
      <c r="AY121" s="152"/>
      <c r="AZ121" s="152"/>
      <c r="BA121" s="152"/>
      <c r="BB121" s="152"/>
      <c r="BC121" s="152"/>
      <c r="BD121" s="152"/>
      <c r="BE121" s="152"/>
      <c r="BF121" s="152"/>
      <c r="BG121" s="152"/>
      <c r="BH121" s="152"/>
    </row>
    <row r="122" spans="1:60" outlineLevel="1" x14ac:dyDescent="0.2">
      <c r="A122" s="184">
        <v>40</v>
      </c>
      <c r="B122" s="185" t="s">
        <v>303</v>
      </c>
      <c r="C122" s="194" t="s">
        <v>304</v>
      </c>
      <c r="D122" s="186" t="s">
        <v>143</v>
      </c>
      <c r="E122" s="187">
        <v>19.752120000000001</v>
      </c>
      <c r="F122" s="188"/>
      <c r="G122" s="189">
        <f>ROUND(E122*F122,2)</f>
        <v>0</v>
      </c>
      <c r="H122" s="188"/>
      <c r="I122" s="189">
        <f>ROUND(E122*H122,2)</f>
        <v>0</v>
      </c>
      <c r="J122" s="188"/>
      <c r="K122" s="189">
        <f>ROUND(E122*J122,2)</f>
        <v>0</v>
      </c>
      <c r="L122" s="189">
        <v>21</v>
      </c>
      <c r="M122" s="189">
        <f>G122*(1+L122/100)</f>
        <v>0</v>
      </c>
      <c r="N122" s="187">
        <v>0</v>
      </c>
      <c r="O122" s="187">
        <f>ROUND(E122*N122,2)</f>
        <v>0</v>
      </c>
      <c r="P122" s="187">
        <v>0</v>
      </c>
      <c r="Q122" s="187">
        <f>ROUND(E122*P122,2)</f>
        <v>0</v>
      </c>
      <c r="R122" s="189"/>
      <c r="S122" s="189" t="s">
        <v>144</v>
      </c>
      <c r="T122" s="190" t="s">
        <v>145</v>
      </c>
      <c r="U122" s="162">
        <v>0.93300000000000005</v>
      </c>
      <c r="V122" s="162">
        <f>ROUND(E122*U122,2)</f>
        <v>18.43</v>
      </c>
      <c r="W122" s="162"/>
      <c r="X122" s="162" t="s">
        <v>146</v>
      </c>
      <c r="Y122" s="162" t="s">
        <v>147</v>
      </c>
      <c r="Z122" s="152"/>
      <c r="AA122" s="152"/>
      <c r="AB122" s="152"/>
      <c r="AC122" s="152"/>
      <c r="AD122" s="152"/>
      <c r="AE122" s="152"/>
      <c r="AF122" s="152"/>
      <c r="AG122" s="152" t="s">
        <v>302</v>
      </c>
      <c r="AH122" s="152"/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</row>
    <row r="123" spans="1:60" outlineLevel="1" x14ac:dyDescent="0.2">
      <c r="A123" s="176">
        <v>41</v>
      </c>
      <c r="B123" s="177" t="s">
        <v>305</v>
      </c>
      <c r="C123" s="192" t="s">
        <v>306</v>
      </c>
      <c r="D123" s="178" t="s">
        <v>143</v>
      </c>
      <c r="E123" s="179">
        <v>19.752120000000001</v>
      </c>
      <c r="F123" s="180"/>
      <c r="G123" s="181">
        <f>ROUND(E123*F123,2)</f>
        <v>0</v>
      </c>
      <c r="H123" s="180"/>
      <c r="I123" s="181">
        <f>ROUND(E123*H123,2)</f>
        <v>0</v>
      </c>
      <c r="J123" s="180"/>
      <c r="K123" s="181">
        <f>ROUND(E123*J123,2)</f>
        <v>0</v>
      </c>
      <c r="L123" s="181">
        <v>21</v>
      </c>
      <c r="M123" s="181">
        <f>G123*(1+L123/100)</f>
        <v>0</v>
      </c>
      <c r="N123" s="179">
        <v>0</v>
      </c>
      <c r="O123" s="179">
        <f>ROUND(E123*N123,2)</f>
        <v>0</v>
      </c>
      <c r="P123" s="179">
        <v>0</v>
      </c>
      <c r="Q123" s="179">
        <f>ROUND(E123*P123,2)</f>
        <v>0</v>
      </c>
      <c r="R123" s="181"/>
      <c r="S123" s="181" t="s">
        <v>144</v>
      </c>
      <c r="T123" s="182" t="s">
        <v>145</v>
      </c>
      <c r="U123" s="162">
        <v>0.49</v>
      </c>
      <c r="V123" s="162">
        <f>ROUND(E123*U123,2)</f>
        <v>9.68</v>
      </c>
      <c r="W123" s="162"/>
      <c r="X123" s="162" t="s">
        <v>146</v>
      </c>
      <c r="Y123" s="162" t="s">
        <v>147</v>
      </c>
      <c r="Z123" s="152"/>
      <c r="AA123" s="152"/>
      <c r="AB123" s="152"/>
      <c r="AC123" s="152"/>
      <c r="AD123" s="152"/>
      <c r="AE123" s="152"/>
      <c r="AF123" s="152"/>
      <c r="AG123" s="152" t="s">
        <v>302</v>
      </c>
      <c r="AH123" s="152"/>
      <c r="AI123" s="152"/>
      <c r="AJ123" s="152"/>
      <c r="AK123" s="152"/>
      <c r="AL123" s="152"/>
      <c r="AM123" s="152"/>
      <c r="AN123" s="152"/>
      <c r="AO123" s="152"/>
      <c r="AP123" s="152"/>
      <c r="AQ123" s="152"/>
      <c r="AR123" s="152"/>
      <c r="AS123" s="152"/>
      <c r="AT123" s="152"/>
      <c r="AU123" s="152"/>
      <c r="AV123" s="152"/>
      <c r="AW123" s="152"/>
      <c r="AX123" s="152"/>
      <c r="AY123" s="152"/>
      <c r="AZ123" s="152"/>
      <c r="BA123" s="152"/>
      <c r="BB123" s="152"/>
      <c r="BC123" s="152"/>
      <c r="BD123" s="152"/>
      <c r="BE123" s="152"/>
      <c r="BF123" s="152"/>
      <c r="BG123" s="152"/>
      <c r="BH123" s="152"/>
    </row>
    <row r="124" spans="1:60" outlineLevel="2" x14ac:dyDescent="0.2">
      <c r="A124" s="159"/>
      <c r="B124" s="160"/>
      <c r="C124" s="256" t="s">
        <v>307</v>
      </c>
      <c r="D124" s="257"/>
      <c r="E124" s="257"/>
      <c r="F124" s="257"/>
      <c r="G124" s="257"/>
      <c r="H124" s="162"/>
      <c r="I124" s="162"/>
      <c r="J124" s="162"/>
      <c r="K124" s="162"/>
      <c r="L124" s="162"/>
      <c r="M124" s="162"/>
      <c r="N124" s="161"/>
      <c r="O124" s="161"/>
      <c r="P124" s="161"/>
      <c r="Q124" s="161"/>
      <c r="R124" s="162"/>
      <c r="S124" s="162"/>
      <c r="T124" s="162"/>
      <c r="U124" s="162"/>
      <c r="V124" s="162"/>
      <c r="W124" s="162"/>
      <c r="X124" s="162"/>
      <c r="Y124" s="162"/>
      <c r="Z124" s="152"/>
      <c r="AA124" s="152"/>
      <c r="AB124" s="152"/>
      <c r="AC124" s="152"/>
      <c r="AD124" s="152"/>
      <c r="AE124" s="152"/>
      <c r="AF124" s="152"/>
      <c r="AG124" s="152" t="s">
        <v>160</v>
      </c>
      <c r="AH124" s="152"/>
      <c r="AI124" s="152"/>
      <c r="AJ124" s="152"/>
      <c r="AK124" s="152"/>
      <c r="AL124" s="152"/>
      <c r="AM124" s="152"/>
      <c r="AN124" s="152"/>
      <c r="AO124" s="152"/>
      <c r="AP124" s="152"/>
      <c r="AQ124" s="152"/>
      <c r="AR124" s="152"/>
      <c r="AS124" s="152"/>
      <c r="AT124" s="152"/>
      <c r="AU124" s="152"/>
      <c r="AV124" s="152"/>
      <c r="AW124" s="152"/>
      <c r="AX124" s="152"/>
      <c r="AY124" s="152"/>
      <c r="AZ124" s="152"/>
      <c r="BA124" s="152"/>
      <c r="BB124" s="152"/>
      <c r="BC124" s="152"/>
      <c r="BD124" s="152"/>
      <c r="BE124" s="152"/>
      <c r="BF124" s="152"/>
      <c r="BG124" s="152"/>
      <c r="BH124" s="152"/>
    </row>
    <row r="125" spans="1:60" outlineLevel="1" x14ac:dyDescent="0.2">
      <c r="A125" s="184">
        <v>42</v>
      </c>
      <c r="B125" s="185" t="s">
        <v>308</v>
      </c>
      <c r="C125" s="194" t="s">
        <v>309</v>
      </c>
      <c r="D125" s="186" t="s">
        <v>143</v>
      </c>
      <c r="E125" s="187">
        <v>19.752120000000001</v>
      </c>
      <c r="F125" s="188"/>
      <c r="G125" s="189">
        <f>ROUND(E125*F125,2)</f>
        <v>0</v>
      </c>
      <c r="H125" s="188"/>
      <c r="I125" s="189">
        <f>ROUND(E125*H125,2)</f>
        <v>0</v>
      </c>
      <c r="J125" s="188"/>
      <c r="K125" s="189">
        <f>ROUND(E125*J125,2)</f>
        <v>0</v>
      </c>
      <c r="L125" s="189">
        <v>21</v>
      </c>
      <c r="M125" s="189">
        <f>G125*(1+L125/100)</f>
        <v>0</v>
      </c>
      <c r="N125" s="187">
        <v>0</v>
      </c>
      <c r="O125" s="187">
        <f>ROUND(E125*N125,2)</f>
        <v>0</v>
      </c>
      <c r="P125" s="187">
        <v>0</v>
      </c>
      <c r="Q125" s="187">
        <f>ROUND(E125*P125,2)</f>
        <v>0</v>
      </c>
      <c r="R125" s="189"/>
      <c r="S125" s="189" t="s">
        <v>144</v>
      </c>
      <c r="T125" s="190" t="s">
        <v>145</v>
      </c>
      <c r="U125" s="162">
        <v>0</v>
      </c>
      <c r="V125" s="162">
        <f>ROUND(E125*U125,2)</f>
        <v>0</v>
      </c>
      <c r="W125" s="162"/>
      <c r="X125" s="162" t="s">
        <v>146</v>
      </c>
      <c r="Y125" s="162" t="s">
        <v>147</v>
      </c>
      <c r="Z125" s="152"/>
      <c r="AA125" s="152"/>
      <c r="AB125" s="152"/>
      <c r="AC125" s="152"/>
      <c r="AD125" s="152"/>
      <c r="AE125" s="152"/>
      <c r="AF125" s="152"/>
      <c r="AG125" s="152" t="s">
        <v>302</v>
      </c>
      <c r="AH125" s="152"/>
      <c r="AI125" s="152"/>
      <c r="AJ125" s="152"/>
      <c r="AK125" s="152"/>
      <c r="AL125" s="152"/>
      <c r="AM125" s="152"/>
      <c r="AN125" s="152"/>
      <c r="AO125" s="152"/>
      <c r="AP125" s="152"/>
      <c r="AQ125" s="152"/>
      <c r="AR125" s="152"/>
      <c r="AS125" s="152"/>
      <c r="AT125" s="152"/>
      <c r="AU125" s="152"/>
      <c r="AV125" s="152"/>
      <c r="AW125" s="152"/>
      <c r="AX125" s="152"/>
      <c r="AY125" s="152"/>
      <c r="AZ125" s="152"/>
      <c r="BA125" s="152"/>
      <c r="BB125" s="152"/>
      <c r="BC125" s="152"/>
      <c r="BD125" s="152"/>
      <c r="BE125" s="152"/>
      <c r="BF125" s="152"/>
      <c r="BG125" s="152"/>
      <c r="BH125" s="152"/>
    </row>
    <row r="126" spans="1:60" outlineLevel="1" x14ac:dyDescent="0.2">
      <c r="A126" s="176">
        <v>43</v>
      </c>
      <c r="B126" s="177" t="s">
        <v>310</v>
      </c>
      <c r="C126" s="192" t="s">
        <v>311</v>
      </c>
      <c r="D126" s="178" t="s">
        <v>143</v>
      </c>
      <c r="E126" s="179">
        <v>19.752120000000001</v>
      </c>
      <c r="F126" s="180"/>
      <c r="G126" s="181">
        <f>ROUND(E126*F126,2)</f>
        <v>0</v>
      </c>
      <c r="H126" s="180"/>
      <c r="I126" s="181">
        <f>ROUND(E126*H126,2)</f>
        <v>0</v>
      </c>
      <c r="J126" s="180"/>
      <c r="K126" s="181">
        <f>ROUND(E126*J126,2)</f>
        <v>0</v>
      </c>
      <c r="L126" s="181">
        <v>21</v>
      </c>
      <c r="M126" s="181">
        <f>G126*(1+L126/100)</f>
        <v>0</v>
      </c>
      <c r="N126" s="179">
        <v>0</v>
      </c>
      <c r="O126" s="179">
        <f>ROUND(E126*N126,2)</f>
        <v>0</v>
      </c>
      <c r="P126" s="179">
        <v>0</v>
      </c>
      <c r="Q126" s="179">
        <f>ROUND(E126*P126,2)</f>
        <v>0</v>
      </c>
      <c r="R126" s="181"/>
      <c r="S126" s="181" t="s">
        <v>144</v>
      </c>
      <c r="T126" s="182" t="s">
        <v>145</v>
      </c>
      <c r="U126" s="162">
        <v>0.83199999999999996</v>
      </c>
      <c r="V126" s="162">
        <f>ROUND(E126*U126,2)</f>
        <v>16.43</v>
      </c>
      <c r="W126" s="162"/>
      <c r="X126" s="162" t="s">
        <v>146</v>
      </c>
      <c r="Y126" s="162" t="s">
        <v>147</v>
      </c>
      <c r="Z126" s="152"/>
      <c r="AA126" s="152"/>
      <c r="AB126" s="152"/>
      <c r="AC126" s="152"/>
      <c r="AD126" s="152"/>
      <c r="AE126" s="152"/>
      <c r="AF126" s="152"/>
      <c r="AG126" s="152" t="s">
        <v>302</v>
      </c>
      <c r="AH126" s="152"/>
      <c r="AI126" s="152"/>
      <c r="AJ126" s="152"/>
      <c r="AK126" s="152"/>
      <c r="AL126" s="152"/>
      <c r="AM126" s="152"/>
      <c r="AN126" s="152"/>
      <c r="AO126" s="152"/>
      <c r="AP126" s="152"/>
      <c r="AQ126" s="152"/>
      <c r="AR126" s="152"/>
      <c r="AS126" s="152"/>
      <c r="AT126" s="152"/>
      <c r="AU126" s="152"/>
      <c r="AV126" s="152"/>
      <c r="AW126" s="152"/>
      <c r="AX126" s="152"/>
      <c r="AY126" s="152"/>
      <c r="AZ126" s="152"/>
      <c r="BA126" s="152"/>
      <c r="BB126" s="152"/>
      <c r="BC126" s="152"/>
      <c r="BD126" s="152"/>
      <c r="BE126" s="152"/>
      <c r="BF126" s="152"/>
      <c r="BG126" s="152"/>
      <c r="BH126" s="152"/>
    </row>
    <row r="127" spans="1:60" ht="22.5" outlineLevel="2" x14ac:dyDescent="0.2">
      <c r="A127" s="159"/>
      <c r="B127" s="160"/>
      <c r="C127" s="256" t="s">
        <v>312</v>
      </c>
      <c r="D127" s="257"/>
      <c r="E127" s="257"/>
      <c r="F127" s="257"/>
      <c r="G127" s="257"/>
      <c r="H127" s="162"/>
      <c r="I127" s="162"/>
      <c r="J127" s="162"/>
      <c r="K127" s="162"/>
      <c r="L127" s="162"/>
      <c r="M127" s="162"/>
      <c r="N127" s="161"/>
      <c r="O127" s="161"/>
      <c r="P127" s="161"/>
      <c r="Q127" s="161"/>
      <c r="R127" s="162"/>
      <c r="S127" s="162"/>
      <c r="T127" s="162"/>
      <c r="U127" s="162"/>
      <c r="V127" s="162"/>
      <c r="W127" s="162"/>
      <c r="X127" s="162"/>
      <c r="Y127" s="162"/>
      <c r="Z127" s="152"/>
      <c r="AA127" s="152"/>
      <c r="AB127" s="152"/>
      <c r="AC127" s="152"/>
      <c r="AD127" s="152"/>
      <c r="AE127" s="152"/>
      <c r="AF127" s="152"/>
      <c r="AG127" s="152" t="s">
        <v>160</v>
      </c>
      <c r="AH127" s="152"/>
      <c r="AI127" s="152"/>
      <c r="AJ127" s="152"/>
      <c r="AK127" s="152"/>
      <c r="AL127" s="152"/>
      <c r="AM127" s="152"/>
      <c r="AN127" s="152"/>
      <c r="AO127" s="152"/>
      <c r="AP127" s="152"/>
      <c r="AQ127" s="152"/>
      <c r="AR127" s="152"/>
      <c r="AS127" s="152"/>
      <c r="AT127" s="152"/>
      <c r="AU127" s="152"/>
      <c r="AV127" s="152"/>
      <c r="AW127" s="152"/>
      <c r="AX127" s="152"/>
      <c r="AY127" s="152"/>
      <c r="AZ127" s="152"/>
      <c r="BA127" s="183" t="str">
        <f>C127</f>
        <v>S naložením suti nebo vybouraných hmot do dopravního prostředku a na jejich vyložením, popřípadě přeložením na normální dopravní prostředek.</v>
      </c>
      <c r="BB127" s="152"/>
      <c r="BC127" s="152"/>
      <c r="BD127" s="152"/>
      <c r="BE127" s="152"/>
      <c r="BF127" s="152"/>
      <c r="BG127" s="152"/>
      <c r="BH127" s="152"/>
    </row>
    <row r="128" spans="1:60" x14ac:dyDescent="0.2">
      <c r="A128" s="3"/>
      <c r="B128" s="4"/>
      <c r="C128" s="195"/>
      <c r="D128" s="6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AE128">
        <v>12</v>
      </c>
      <c r="AF128">
        <v>21</v>
      </c>
      <c r="AG128" t="s">
        <v>125</v>
      </c>
    </row>
    <row r="129" spans="1:33" x14ac:dyDescent="0.2">
      <c r="A129" s="155"/>
      <c r="B129" s="156" t="s">
        <v>29</v>
      </c>
      <c r="C129" s="196"/>
      <c r="D129" s="157"/>
      <c r="E129" s="158"/>
      <c r="F129" s="158"/>
      <c r="G129" s="175">
        <f>G8+G15+G23+G29+G49+G63+G65+G79+G81+G90+G96+G105+G117</f>
        <v>0</v>
      </c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AE129">
        <f>SUMIF(L7:L127,AE128,G7:G127)</f>
        <v>0</v>
      </c>
      <c r="AF129">
        <f>SUMIF(L7:L127,AF128,G7:G127)</f>
        <v>0</v>
      </c>
      <c r="AG129" t="s">
        <v>313</v>
      </c>
    </row>
    <row r="130" spans="1:33" x14ac:dyDescent="0.2">
      <c r="C130" s="197"/>
      <c r="D130" s="10"/>
      <c r="AG130" t="s">
        <v>314</v>
      </c>
    </row>
    <row r="131" spans="1:33" x14ac:dyDescent="0.2">
      <c r="D131" s="10"/>
    </row>
    <row r="132" spans="1:33" x14ac:dyDescent="0.2">
      <c r="D132" s="10"/>
    </row>
    <row r="133" spans="1:33" x14ac:dyDescent="0.2">
      <c r="D133" s="10"/>
    </row>
    <row r="134" spans="1:33" x14ac:dyDescent="0.2">
      <c r="D134" s="10"/>
    </row>
    <row r="135" spans="1:33" x14ac:dyDescent="0.2">
      <c r="D135" s="10"/>
    </row>
    <row r="136" spans="1:33" x14ac:dyDescent="0.2">
      <c r="D136" s="10"/>
    </row>
    <row r="137" spans="1:33" x14ac:dyDescent="0.2">
      <c r="D137" s="10"/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FDggtCF5HGxaDI5SUl3RWbY8D4YV37NOEAIzi5807m7m5+J5p5akDURBG3Xnq1CN3XrhwVqh3AK8YjtD8+cGfQ==" saltValue="B5lsY6GBtvp/Rh8fBxbzBA==" spinCount="100000" sheet="1" formatRows="0"/>
  <mergeCells count="22">
    <mergeCell ref="C83:G83"/>
    <mergeCell ref="A1:G1"/>
    <mergeCell ref="C2:G2"/>
    <mergeCell ref="C3:G3"/>
    <mergeCell ref="C4:G4"/>
    <mergeCell ref="C17:G17"/>
    <mergeCell ref="C18:G18"/>
    <mergeCell ref="C19:G19"/>
    <mergeCell ref="C20:G20"/>
    <mergeCell ref="C31:G31"/>
    <mergeCell ref="C54:G54"/>
    <mergeCell ref="C59:G59"/>
    <mergeCell ref="C115:G115"/>
    <mergeCell ref="C119:G119"/>
    <mergeCell ref="C124:G124"/>
    <mergeCell ref="C127:G127"/>
    <mergeCell ref="C86:G86"/>
    <mergeCell ref="C92:G92"/>
    <mergeCell ref="C95:G95"/>
    <mergeCell ref="C107:G107"/>
    <mergeCell ref="C109:G109"/>
    <mergeCell ref="C114:G11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410C0-2B90-4655-938C-C589D199DB87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5" customWidth="1"/>
    <col min="3" max="3" width="63.28515625" style="12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60" t="s">
        <v>112</v>
      </c>
      <c r="B1" s="260"/>
      <c r="C1" s="260"/>
      <c r="D1" s="260"/>
      <c r="E1" s="260"/>
      <c r="F1" s="260"/>
      <c r="G1" s="260"/>
      <c r="AG1" t="s">
        <v>113</v>
      </c>
    </row>
    <row r="2" spans="1:60" ht="24.95" customHeight="1" x14ac:dyDescent="0.2">
      <c r="A2" s="144" t="s">
        <v>7</v>
      </c>
      <c r="B2" s="49" t="s">
        <v>43</v>
      </c>
      <c r="C2" s="261" t="s">
        <v>44</v>
      </c>
      <c r="D2" s="262"/>
      <c r="E2" s="262"/>
      <c r="F2" s="262"/>
      <c r="G2" s="263"/>
      <c r="AG2" t="s">
        <v>114</v>
      </c>
    </row>
    <row r="3" spans="1:60" ht="24.95" customHeight="1" x14ac:dyDescent="0.2">
      <c r="A3" s="144" t="s">
        <v>8</v>
      </c>
      <c r="B3" s="49" t="s">
        <v>47</v>
      </c>
      <c r="C3" s="261" t="s">
        <v>48</v>
      </c>
      <c r="D3" s="262"/>
      <c r="E3" s="262"/>
      <c r="F3" s="262"/>
      <c r="G3" s="263"/>
      <c r="AC3" s="125" t="s">
        <v>114</v>
      </c>
      <c r="AG3" t="s">
        <v>115</v>
      </c>
    </row>
    <row r="4" spans="1:60" ht="24.95" customHeight="1" x14ac:dyDescent="0.2">
      <c r="A4" s="145" t="s">
        <v>9</v>
      </c>
      <c r="B4" s="146" t="s">
        <v>51</v>
      </c>
      <c r="C4" s="264" t="s">
        <v>52</v>
      </c>
      <c r="D4" s="265"/>
      <c r="E4" s="265"/>
      <c r="F4" s="265"/>
      <c r="G4" s="266"/>
      <c r="AG4" t="s">
        <v>116</v>
      </c>
    </row>
    <row r="5" spans="1:60" x14ac:dyDescent="0.2">
      <c r="D5" s="10"/>
    </row>
    <row r="6" spans="1:60" ht="38.25" x14ac:dyDescent="0.2">
      <c r="A6" s="148" t="s">
        <v>117</v>
      </c>
      <c r="B6" s="150" t="s">
        <v>118</v>
      </c>
      <c r="C6" s="150" t="s">
        <v>119</v>
      </c>
      <c r="D6" s="149" t="s">
        <v>120</v>
      </c>
      <c r="E6" s="148" t="s">
        <v>121</v>
      </c>
      <c r="F6" s="147" t="s">
        <v>122</v>
      </c>
      <c r="G6" s="148" t="s">
        <v>29</v>
      </c>
      <c r="H6" s="151" t="s">
        <v>30</v>
      </c>
      <c r="I6" s="151" t="s">
        <v>123</v>
      </c>
      <c r="J6" s="151" t="s">
        <v>31</v>
      </c>
      <c r="K6" s="151" t="s">
        <v>124</v>
      </c>
      <c r="L6" s="151" t="s">
        <v>125</v>
      </c>
      <c r="M6" s="151" t="s">
        <v>126</v>
      </c>
      <c r="N6" s="151" t="s">
        <v>127</v>
      </c>
      <c r="O6" s="151" t="s">
        <v>128</v>
      </c>
      <c r="P6" s="151" t="s">
        <v>129</v>
      </c>
      <c r="Q6" s="151" t="s">
        <v>130</v>
      </c>
      <c r="R6" s="151" t="s">
        <v>131</v>
      </c>
      <c r="S6" s="151" t="s">
        <v>132</v>
      </c>
      <c r="T6" s="151" t="s">
        <v>133</v>
      </c>
      <c r="U6" s="151" t="s">
        <v>134</v>
      </c>
      <c r="V6" s="151" t="s">
        <v>135</v>
      </c>
      <c r="W6" s="151" t="s">
        <v>136</v>
      </c>
      <c r="X6" s="151" t="s">
        <v>137</v>
      </c>
      <c r="Y6" s="151" t="s">
        <v>138</v>
      </c>
    </row>
    <row r="7" spans="1:60" hidden="1" x14ac:dyDescent="0.2">
      <c r="A7" s="3"/>
      <c r="B7" s="4"/>
      <c r="C7" s="4"/>
      <c r="D7" s="6"/>
      <c r="E7" s="153"/>
      <c r="F7" s="154"/>
      <c r="G7" s="154"/>
      <c r="H7" s="154"/>
      <c r="I7" s="154"/>
      <c r="J7" s="154"/>
      <c r="K7" s="154"/>
      <c r="L7" s="154"/>
      <c r="M7" s="154"/>
      <c r="N7" s="153"/>
      <c r="O7" s="153"/>
      <c r="P7" s="153"/>
      <c r="Q7" s="153"/>
      <c r="R7" s="154"/>
      <c r="S7" s="154"/>
      <c r="T7" s="154"/>
      <c r="U7" s="154"/>
      <c r="V7" s="154"/>
      <c r="W7" s="154"/>
      <c r="X7" s="154"/>
      <c r="Y7" s="154"/>
    </row>
    <row r="8" spans="1:60" x14ac:dyDescent="0.2">
      <c r="A8" s="166" t="s">
        <v>139</v>
      </c>
      <c r="B8" s="167" t="s">
        <v>67</v>
      </c>
      <c r="C8" s="191" t="s">
        <v>68</v>
      </c>
      <c r="D8" s="168"/>
      <c r="E8" s="169"/>
      <c r="F8" s="170"/>
      <c r="G8" s="170">
        <f>SUMIF(AG9:AG12,"&lt;&gt;NOR",G9:G12)</f>
        <v>0</v>
      </c>
      <c r="H8" s="170"/>
      <c r="I8" s="170">
        <f>SUM(I9:I12)</f>
        <v>0</v>
      </c>
      <c r="J8" s="170"/>
      <c r="K8" s="170">
        <f>SUM(K9:K12)</f>
        <v>0</v>
      </c>
      <c r="L8" s="170"/>
      <c r="M8" s="170">
        <f>SUM(M9:M12)</f>
        <v>0</v>
      </c>
      <c r="N8" s="169"/>
      <c r="O8" s="169">
        <f>SUM(O9:O12)</f>
        <v>0</v>
      </c>
      <c r="P8" s="169"/>
      <c r="Q8" s="169">
        <f>SUM(Q9:Q12)</f>
        <v>0</v>
      </c>
      <c r="R8" s="170"/>
      <c r="S8" s="170"/>
      <c r="T8" s="171"/>
      <c r="U8" s="165"/>
      <c r="V8" s="165">
        <f>SUM(V9:V12)</f>
        <v>0</v>
      </c>
      <c r="W8" s="165"/>
      <c r="X8" s="165"/>
      <c r="Y8" s="165"/>
      <c r="AG8" t="s">
        <v>140</v>
      </c>
    </row>
    <row r="9" spans="1:60" ht="22.5" outlineLevel="1" x14ac:dyDescent="0.2">
      <c r="A9" s="176">
        <v>1</v>
      </c>
      <c r="B9" s="177" t="s">
        <v>315</v>
      </c>
      <c r="C9" s="192" t="s">
        <v>316</v>
      </c>
      <c r="D9" s="178" t="s">
        <v>250</v>
      </c>
      <c r="E9" s="179">
        <v>2</v>
      </c>
      <c r="F9" s="180"/>
      <c r="G9" s="181">
        <f>ROUND(E9*F9,2)</f>
        <v>0</v>
      </c>
      <c r="H9" s="180"/>
      <c r="I9" s="181">
        <f>ROUND(E9*H9,2)</f>
        <v>0</v>
      </c>
      <c r="J9" s="180"/>
      <c r="K9" s="181">
        <f>ROUND(E9*J9,2)</f>
        <v>0</v>
      </c>
      <c r="L9" s="181">
        <v>21</v>
      </c>
      <c r="M9" s="181">
        <f>G9*(1+L9/100)</f>
        <v>0</v>
      </c>
      <c r="N9" s="179">
        <v>0</v>
      </c>
      <c r="O9" s="179">
        <f>ROUND(E9*N9,2)</f>
        <v>0</v>
      </c>
      <c r="P9" s="179">
        <v>0</v>
      </c>
      <c r="Q9" s="179">
        <f>ROUND(E9*P9,2)</f>
        <v>0</v>
      </c>
      <c r="R9" s="181"/>
      <c r="S9" s="181" t="s">
        <v>144</v>
      </c>
      <c r="T9" s="182" t="s">
        <v>145</v>
      </c>
      <c r="U9" s="162">
        <v>0</v>
      </c>
      <c r="V9" s="162">
        <f>ROUND(E9*U9,2)</f>
        <v>0</v>
      </c>
      <c r="W9" s="162"/>
      <c r="X9" s="162" t="s">
        <v>251</v>
      </c>
      <c r="Y9" s="162" t="s">
        <v>147</v>
      </c>
      <c r="Z9" s="152"/>
      <c r="AA9" s="152"/>
      <c r="AB9" s="152"/>
      <c r="AC9" s="152"/>
      <c r="AD9" s="152"/>
      <c r="AE9" s="152"/>
      <c r="AF9" s="152"/>
      <c r="AG9" s="152" t="s">
        <v>317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outlineLevel="2" x14ac:dyDescent="0.2">
      <c r="A10" s="159"/>
      <c r="B10" s="160"/>
      <c r="C10" s="256" t="s">
        <v>318</v>
      </c>
      <c r="D10" s="257"/>
      <c r="E10" s="257"/>
      <c r="F10" s="257"/>
      <c r="G10" s="257"/>
      <c r="H10" s="162"/>
      <c r="I10" s="162"/>
      <c r="J10" s="162"/>
      <c r="K10" s="162"/>
      <c r="L10" s="162"/>
      <c r="M10" s="162"/>
      <c r="N10" s="161"/>
      <c r="O10" s="161"/>
      <c r="P10" s="161"/>
      <c r="Q10" s="161"/>
      <c r="R10" s="162"/>
      <c r="S10" s="162"/>
      <c r="T10" s="162"/>
      <c r="U10" s="162"/>
      <c r="V10" s="162"/>
      <c r="W10" s="162"/>
      <c r="X10" s="162"/>
      <c r="Y10" s="162"/>
      <c r="Z10" s="152"/>
      <c r="AA10" s="152"/>
      <c r="AB10" s="152"/>
      <c r="AC10" s="152"/>
      <c r="AD10" s="152"/>
      <c r="AE10" s="152"/>
      <c r="AF10" s="152"/>
      <c r="AG10" s="152" t="s">
        <v>160</v>
      </c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83" t="str">
        <f>C10</f>
        <v>Qchl.= 28 kW , Qvyt př -15°C=27,9kW, 400V/50Hz, P=8,3kW, I=28A, jištění 32A, ( šxhxv) 930x760x1745mm  , m=215 kg</v>
      </c>
      <c r="BB10" s="152"/>
      <c r="BC10" s="152"/>
      <c r="BD10" s="152"/>
      <c r="BE10" s="152"/>
      <c r="BF10" s="152"/>
      <c r="BG10" s="152"/>
      <c r="BH10" s="152"/>
    </row>
    <row r="11" spans="1:60" ht="22.5" outlineLevel="1" x14ac:dyDescent="0.2">
      <c r="A11" s="184">
        <v>2</v>
      </c>
      <c r="B11" s="185" t="s">
        <v>319</v>
      </c>
      <c r="C11" s="194" t="s">
        <v>320</v>
      </c>
      <c r="D11" s="186" t="s">
        <v>250</v>
      </c>
      <c r="E11" s="187">
        <v>2</v>
      </c>
      <c r="F11" s="188"/>
      <c r="G11" s="189">
        <f>ROUND(E11*F11,2)</f>
        <v>0</v>
      </c>
      <c r="H11" s="188"/>
      <c r="I11" s="189">
        <f>ROUND(E11*H11,2)</f>
        <v>0</v>
      </c>
      <c r="J11" s="188"/>
      <c r="K11" s="189">
        <f>ROUND(E11*J11,2)</f>
        <v>0</v>
      </c>
      <c r="L11" s="189">
        <v>21</v>
      </c>
      <c r="M11" s="189">
        <f>G11*(1+L11/100)</f>
        <v>0</v>
      </c>
      <c r="N11" s="187">
        <v>0</v>
      </c>
      <c r="O11" s="187">
        <f>ROUND(E11*N11,2)</f>
        <v>0</v>
      </c>
      <c r="P11" s="187">
        <v>0</v>
      </c>
      <c r="Q11" s="187">
        <f>ROUND(E11*P11,2)</f>
        <v>0</v>
      </c>
      <c r="R11" s="189"/>
      <c r="S11" s="189" t="s">
        <v>144</v>
      </c>
      <c r="T11" s="190" t="s">
        <v>145</v>
      </c>
      <c r="U11" s="162">
        <v>0</v>
      </c>
      <c r="V11" s="162">
        <f>ROUND(E11*U11,2)</f>
        <v>0</v>
      </c>
      <c r="W11" s="162"/>
      <c r="X11" s="162" t="s">
        <v>251</v>
      </c>
      <c r="Y11" s="162" t="s">
        <v>147</v>
      </c>
      <c r="Z11" s="152"/>
      <c r="AA11" s="152"/>
      <c r="AB11" s="152"/>
      <c r="AC11" s="152"/>
      <c r="AD11" s="152"/>
      <c r="AE11" s="152"/>
      <c r="AF11" s="152"/>
      <c r="AG11" s="152" t="s">
        <v>317</v>
      </c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outlineLevel="1" x14ac:dyDescent="0.2">
      <c r="A12" s="184">
        <v>3</v>
      </c>
      <c r="B12" s="185" t="s">
        <v>321</v>
      </c>
      <c r="C12" s="194" t="s">
        <v>322</v>
      </c>
      <c r="D12" s="186" t="s">
        <v>250</v>
      </c>
      <c r="E12" s="187">
        <v>2</v>
      </c>
      <c r="F12" s="188"/>
      <c r="G12" s="189">
        <f>ROUND(E12*F12,2)</f>
        <v>0</v>
      </c>
      <c r="H12" s="188"/>
      <c r="I12" s="189">
        <f>ROUND(E12*H12,2)</f>
        <v>0</v>
      </c>
      <c r="J12" s="188"/>
      <c r="K12" s="189">
        <f>ROUND(E12*J12,2)</f>
        <v>0</v>
      </c>
      <c r="L12" s="189">
        <v>21</v>
      </c>
      <c r="M12" s="189">
        <f>G12*(1+L12/100)</f>
        <v>0</v>
      </c>
      <c r="N12" s="187">
        <v>0</v>
      </c>
      <c r="O12" s="187">
        <f>ROUND(E12*N12,2)</f>
        <v>0</v>
      </c>
      <c r="P12" s="187">
        <v>0</v>
      </c>
      <c r="Q12" s="187">
        <f>ROUND(E12*P12,2)</f>
        <v>0</v>
      </c>
      <c r="R12" s="189"/>
      <c r="S12" s="189" t="s">
        <v>144</v>
      </c>
      <c r="T12" s="190" t="s">
        <v>145</v>
      </c>
      <c r="U12" s="162">
        <v>0</v>
      </c>
      <c r="V12" s="162">
        <f>ROUND(E12*U12,2)</f>
        <v>0</v>
      </c>
      <c r="W12" s="162"/>
      <c r="X12" s="162" t="s">
        <v>251</v>
      </c>
      <c r="Y12" s="162" t="s">
        <v>147</v>
      </c>
      <c r="Z12" s="152"/>
      <c r="AA12" s="152"/>
      <c r="AB12" s="152"/>
      <c r="AC12" s="152"/>
      <c r="AD12" s="152"/>
      <c r="AE12" s="152"/>
      <c r="AF12" s="152"/>
      <c r="AG12" s="152" t="s">
        <v>317</v>
      </c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x14ac:dyDescent="0.2">
      <c r="A13" s="166" t="s">
        <v>139</v>
      </c>
      <c r="B13" s="167" t="s">
        <v>71</v>
      </c>
      <c r="C13" s="191" t="s">
        <v>72</v>
      </c>
      <c r="D13" s="168"/>
      <c r="E13" s="169"/>
      <c r="F13" s="170"/>
      <c r="G13" s="170">
        <f>SUMIF(AG14:AG22,"&lt;&gt;NOR",G14:G22)</f>
        <v>0</v>
      </c>
      <c r="H13" s="170"/>
      <c r="I13" s="170">
        <f>SUM(I14:I22)</f>
        <v>0</v>
      </c>
      <c r="J13" s="170"/>
      <c r="K13" s="170">
        <f>SUM(K14:K22)</f>
        <v>0</v>
      </c>
      <c r="L13" s="170"/>
      <c r="M13" s="170">
        <f>SUM(M14:M22)</f>
        <v>0</v>
      </c>
      <c r="N13" s="169"/>
      <c r="O13" s="169">
        <f>SUM(O14:O22)</f>
        <v>0</v>
      </c>
      <c r="P13" s="169"/>
      <c r="Q13" s="169">
        <f>SUM(Q14:Q22)</f>
        <v>0</v>
      </c>
      <c r="R13" s="170"/>
      <c r="S13" s="170"/>
      <c r="T13" s="171"/>
      <c r="U13" s="165"/>
      <c r="V13" s="165">
        <f>SUM(V14:V22)</f>
        <v>0</v>
      </c>
      <c r="W13" s="165"/>
      <c r="X13" s="165"/>
      <c r="Y13" s="165"/>
      <c r="AG13" t="s">
        <v>140</v>
      </c>
    </row>
    <row r="14" spans="1:60" outlineLevel="1" x14ac:dyDescent="0.2">
      <c r="A14" s="184">
        <v>4</v>
      </c>
      <c r="B14" s="185" t="s">
        <v>323</v>
      </c>
      <c r="C14" s="194" t="s">
        <v>324</v>
      </c>
      <c r="D14" s="186" t="s">
        <v>250</v>
      </c>
      <c r="E14" s="187">
        <v>1</v>
      </c>
      <c r="F14" s="188"/>
      <c r="G14" s="189">
        <f t="shared" ref="G14:G22" si="0">ROUND(E14*F14,2)</f>
        <v>0</v>
      </c>
      <c r="H14" s="188"/>
      <c r="I14" s="189">
        <f t="shared" ref="I14:I22" si="1">ROUND(E14*H14,2)</f>
        <v>0</v>
      </c>
      <c r="J14" s="188"/>
      <c r="K14" s="189">
        <f t="shared" ref="K14:K22" si="2">ROUND(E14*J14,2)</f>
        <v>0</v>
      </c>
      <c r="L14" s="189">
        <v>21</v>
      </c>
      <c r="M14" s="189">
        <f t="shared" ref="M14:M22" si="3">G14*(1+L14/100)</f>
        <v>0</v>
      </c>
      <c r="N14" s="187">
        <v>0</v>
      </c>
      <c r="O14" s="187">
        <f t="shared" ref="O14:O22" si="4">ROUND(E14*N14,2)</f>
        <v>0</v>
      </c>
      <c r="P14" s="187">
        <v>0</v>
      </c>
      <c r="Q14" s="187">
        <f t="shared" ref="Q14:Q22" si="5">ROUND(E14*P14,2)</f>
        <v>0</v>
      </c>
      <c r="R14" s="189"/>
      <c r="S14" s="189" t="s">
        <v>144</v>
      </c>
      <c r="T14" s="190" t="s">
        <v>145</v>
      </c>
      <c r="U14" s="162">
        <v>0</v>
      </c>
      <c r="V14" s="162">
        <f t="shared" ref="V14:V22" si="6">ROUND(E14*U14,2)</f>
        <v>0</v>
      </c>
      <c r="W14" s="162"/>
      <c r="X14" s="162" t="s">
        <v>251</v>
      </c>
      <c r="Y14" s="162" t="s">
        <v>147</v>
      </c>
      <c r="Z14" s="152"/>
      <c r="AA14" s="152"/>
      <c r="AB14" s="152"/>
      <c r="AC14" s="152"/>
      <c r="AD14" s="152"/>
      <c r="AE14" s="152"/>
      <c r="AF14" s="152"/>
      <c r="AG14" s="152" t="s">
        <v>317</v>
      </c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outlineLevel="1" x14ac:dyDescent="0.2">
      <c r="A15" s="184">
        <v>5</v>
      </c>
      <c r="B15" s="185" t="s">
        <v>325</v>
      </c>
      <c r="C15" s="194" t="s">
        <v>326</v>
      </c>
      <c r="D15" s="186" t="s">
        <v>250</v>
      </c>
      <c r="E15" s="187">
        <v>1</v>
      </c>
      <c r="F15" s="188"/>
      <c r="G15" s="189">
        <f t="shared" si="0"/>
        <v>0</v>
      </c>
      <c r="H15" s="188"/>
      <c r="I15" s="189">
        <f t="shared" si="1"/>
        <v>0</v>
      </c>
      <c r="J15" s="188"/>
      <c r="K15" s="189">
        <f t="shared" si="2"/>
        <v>0</v>
      </c>
      <c r="L15" s="189">
        <v>21</v>
      </c>
      <c r="M15" s="189">
        <f t="shared" si="3"/>
        <v>0</v>
      </c>
      <c r="N15" s="187">
        <v>0</v>
      </c>
      <c r="O15" s="187">
        <f t="shared" si="4"/>
        <v>0</v>
      </c>
      <c r="P15" s="187">
        <v>0</v>
      </c>
      <c r="Q15" s="187">
        <f t="shared" si="5"/>
        <v>0</v>
      </c>
      <c r="R15" s="189"/>
      <c r="S15" s="189" t="s">
        <v>144</v>
      </c>
      <c r="T15" s="190" t="s">
        <v>145</v>
      </c>
      <c r="U15" s="162">
        <v>0</v>
      </c>
      <c r="V15" s="162">
        <f t="shared" si="6"/>
        <v>0</v>
      </c>
      <c r="W15" s="162"/>
      <c r="X15" s="162" t="s">
        <v>251</v>
      </c>
      <c r="Y15" s="162" t="s">
        <v>147</v>
      </c>
      <c r="Z15" s="152"/>
      <c r="AA15" s="152"/>
      <c r="AB15" s="152"/>
      <c r="AC15" s="152"/>
      <c r="AD15" s="152"/>
      <c r="AE15" s="152"/>
      <c r="AF15" s="152"/>
      <c r="AG15" s="152" t="s">
        <v>317</v>
      </c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outlineLevel="1" x14ac:dyDescent="0.2">
      <c r="A16" s="184">
        <v>6</v>
      </c>
      <c r="B16" s="185" t="s">
        <v>327</v>
      </c>
      <c r="C16" s="194" t="s">
        <v>328</v>
      </c>
      <c r="D16" s="186" t="s">
        <v>250</v>
      </c>
      <c r="E16" s="187">
        <v>1</v>
      </c>
      <c r="F16" s="188"/>
      <c r="G16" s="189">
        <f t="shared" si="0"/>
        <v>0</v>
      </c>
      <c r="H16" s="188"/>
      <c r="I16" s="189">
        <f t="shared" si="1"/>
        <v>0</v>
      </c>
      <c r="J16" s="188"/>
      <c r="K16" s="189">
        <f t="shared" si="2"/>
        <v>0</v>
      </c>
      <c r="L16" s="189">
        <v>21</v>
      </c>
      <c r="M16" s="189">
        <f t="shared" si="3"/>
        <v>0</v>
      </c>
      <c r="N16" s="187">
        <v>0</v>
      </c>
      <c r="O16" s="187">
        <f t="shared" si="4"/>
        <v>0</v>
      </c>
      <c r="P16" s="187">
        <v>0</v>
      </c>
      <c r="Q16" s="187">
        <f t="shared" si="5"/>
        <v>0</v>
      </c>
      <c r="R16" s="189"/>
      <c r="S16" s="189" t="s">
        <v>144</v>
      </c>
      <c r="T16" s="190" t="s">
        <v>145</v>
      </c>
      <c r="U16" s="162">
        <v>0</v>
      </c>
      <c r="V16" s="162">
        <f t="shared" si="6"/>
        <v>0</v>
      </c>
      <c r="W16" s="162"/>
      <c r="X16" s="162" t="s">
        <v>251</v>
      </c>
      <c r="Y16" s="162" t="s">
        <v>147</v>
      </c>
      <c r="Z16" s="152"/>
      <c r="AA16" s="152"/>
      <c r="AB16" s="152"/>
      <c r="AC16" s="152"/>
      <c r="AD16" s="152"/>
      <c r="AE16" s="152"/>
      <c r="AF16" s="152"/>
      <c r="AG16" s="152" t="s">
        <v>317</v>
      </c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outlineLevel="1" x14ac:dyDescent="0.2">
      <c r="A17" s="184">
        <v>7</v>
      </c>
      <c r="B17" s="185" t="s">
        <v>329</v>
      </c>
      <c r="C17" s="194" t="s">
        <v>330</v>
      </c>
      <c r="D17" s="186" t="s">
        <v>250</v>
      </c>
      <c r="E17" s="187">
        <v>1</v>
      </c>
      <c r="F17" s="188"/>
      <c r="G17" s="189">
        <f t="shared" si="0"/>
        <v>0</v>
      </c>
      <c r="H17" s="188"/>
      <c r="I17" s="189">
        <f t="shared" si="1"/>
        <v>0</v>
      </c>
      <c r="J17" s="188"/>
      <c r="K17" s="189">
        <f t="shared" si="2"/>
        <v>0</v>
      </c>
      <c r="L17" s="189">
        <v>21</v>
      </c>
      <c r="M17" s="189">
        <f t="shared" si="3"/>
        <v>0</v>
      </c>
      <c r="N17" s="187">
        <v>0</v>
      </c>
      <c r="O17" s="187">
        <f t="shared" si="4"/>
        <v>0</v>
      </c>
      <c r="P17" s="187">
        <v>0</v>
      </c>
      <c r="Q17" s="187">
        <f t="shared" si="5"/>
        <v>0</v>
      </c>
      <c r="R17" s="189"/>
      <c r="S17" s="189" t="s">
        <v>144</v>
      </c>
      <c r="T17" s="190" t="s">
        <v>145</v>
      </c>
      <c r="U17" s="162">
        <v>0</v>
      </c>
      <c r="V17" s="162">
        <f t="shared" si="6"/>
        <v>0</v>
      </c>
      <c r="W17" s="162"/>
      <c r="X17" s="162" t="s">
        <v>251</v>
      </c>
      <c r="Y17" s="162" t="s">
        <v>147</v>
      </c>
      <c r="Z17" s="152"/>
      <c r="AA17" s="152"/>
      <c r="AB17" s="152"/>
      <c r="AC17" s="152"/>
      <c r="AD17" s="152"/>
      <c r="AE17" s="152"/>
      <c r="AF17" s="152"/>
      <c r="AG17" s="152" t="s">
        <v>317</v>
      </c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ht="22.5" outlineLevel="1" x14ac:dyDescent="0.2">
      <c r="A18" s="184">
        <v>8</v>
      </c>
      <c r="B18" s="185" t="s">
        <v>331</v>
      </c>
      <c r="C18" s="194" t="s">
        <v>332</v>
      </c>
      <c r="D18" s="186" t="s">
        <v>250</v>
      </c>
      <c r="E18" s="187">
        <v>1</v>
      </c>
      <c r="F18" s="188"/>
      <c r="G18" s="189">
        <f t="shared" si="0"/>
        <v>0</v>
      </c>
      <c r="H18" s="188"/>
      <c r="I18" s="189">
        <f t="shared" si="1"/>
        <v>0</v>
      </c>
      <c r="J18" s="188"/>
      <c r="K18" s="189">
        <f t="shared" si="2"/>
        <v>0</v>
      </c>
      <c r="L18" s="189">
        <v>21</v>
      </c>
      <c r="M18" s="189">
        <f t="shared" si="3"/>
        <v>0</v>
      </c>
      <c r="N18" s="187">
        <v>0</v>
      </c>
      <c r="O18" s="187">
        <f t="shared" si="4"/>
        <v>0</v>
      </c>
      <c r="P18" s="187">
        <v>0</v>
      </c>
      <c r="Q18" s="187">
        <f t="shared" si="5"/>
        <v>0</v>
      </c>
      <c r="R18" s="189"/>
      <c r="S18" s="189" t="s">
        <v>144</v>
      </c>
      <c r="T18" s="190" t="s">
        <v>145</v>
      </c>
      <c r="U18" s="162">
        <v>0</v>
      </c>
      <c r="V18" s="162">
        <f t="shared" si="6"/>
        <v>0</v>
      </c>
      <c r="W18" s="162"/>
      <c r="X18" s="162" t="s">
        <v>251</v>
      </c>
      <c r="Y18" s="162" t="s">
        <v>147</v>
      </c>
      <c r="Z18" s="152"/>
      <c r="AA18" s="152"/>
      <c r="AB18" s="152"/>
      <c r="AC18" s="152"/>
      <c r="AD18" s="152"/>
      <c r="AE18" s="152"/>
      <c r="AF18" s="152"/>
      <c r="AG18" s="152" t="s">
        <v>317</v>
      </c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</row>
    <row r="19" spans="1:60" outlineLevel="1" x14ac:dyDescent="0.2">
      <c r="A19" s="184">
        <v>9</v>
      </c>
      <c r="B19" s="185" t="s">
        <v>333</v>
      </c>
      <c r="C19" s="194" t="s">
        <v>334</v>
      </c>
      <c r="D19" s="186" t="s">
        <v>250</v>
      </c>
      <c r="E19" s="187">
        <v>12</v>
      </c>
      <c r="F19" s="188"/>
      <c r="G19" s="189">
        <f t="shared" si="0"/>
        <v>0</v>
      </c>
      <c r="H19" s="188"/>
      <c r="I19" s="189">
        <f t="shared" si="1"/>
        <v>0</v>
      </c>
      <c r="J19" s="188"/>
      <c r="K19" s="189">
        <f t="shared" si="2"/>
        <v>0</v>
      </c>
      <c r="L19" s="189">
        <v>21</v>
      </c>
      <c r="M19" s="189">
        <f t="shared" si="3"/>
        <v>0</v>
      </c>
      <c r="N19" s="187">
        <v>0</v>
      </c>
      <c r="O19" s="187">
        <f t="shared" si="4"/>
        <v>0</v>
      </c>
      <c r="P19" s="187">
        <v>0</v>
      </c>
      <c r="Q19" s="187">
        <f t="shared" si="5"/>
        <v>0</v>
      </c>
      <c r="R19" s="189"/>
      <c r="S19" s="189" t="s">
        <v>144</v>
      </c>
      <c r="T19" s="190" t="s">
        <v>145</v>
      </c>
      <c r="U19" s="162">
        <v>0</v>
      </c>
      <c r="V19" s="162">
        <f t="shared" si="6"/>
        <v>0</v>
      </c>
      <c r="W19" s="162"/>
      <c r="X19" s="162" t="s">
        <v>251</v>
      </c>
      <c r="Y19" s="162" t="s">
        <v>147</v>
      </c>
      <c r="Z19" s="152"/>
      <c r="AA19" s="152"/>
      <c r="AB19" s="152"/>
      <c r="AC19" s="152"/>
      <c r="AD19" s="152"/>
      <c r="AE19" s="152"/>
      <c r="AF19" s="152"/>
      <c r="AG19" s="152" t="s">
        <v>317</v>
      </c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ht="22.5" outlineLevel="1" x14ac:dyDescent="0.2">
      <c r="A20" s="184">
        <v>10</v>
      </c>
      <c r="B20" s="185" t="s">
        <v>335</v>
      </c>
      <c r="C20" s="194" t="s">
        <v>336</v>
      </c>
      <c r="D20" s="186" t="s">
        <v>250</v>
      </c>
      <c r="E20" s="187">
        <v>12</v>
      </c>
      <c r="F20" s="188"/>
      <c r="G20" s="189">
        <f t="shared" si="0"/>
        <v>0</v>
      </c>
      <c r="H20" s="188"/>
      <c r="I20" s="189">
        <f t="shared" si="1"/>
        <v>0</v>
      </c>
      <c r="J20" s="188"/>
      <c r="K20" s="189">
        <f t="shared" si="2"/>
        <v>0</v>
      </c>
      <c r="L20" s="189">
        <v>21</v>
      </c>
      <c r="M20" s="189">
        <f t="shared" si="3"/>
        <v>0</v>
      </c>
      <c r="N20" s="187">
        <v>0</v>
      </c>
      <c r="O20" s="187">
        <f t="shared" si="4"/>
        <v>0</v>
      </c>
      <c r="P20" s="187">
        <v>0</v>
      </c>
      <c r="Q20" s="187">
        <f t="shared" si="5"/>
        <v>0</v>
      </c>
      <c r="R20" s="189"/>
      <c r="S20" s="189" t="s">
        <v>144</v>
      </c>
      <c r="T20" s="190" t="s">
        <v>145</v>
      </c>
      <c r="U20" s="162">
        <v>0</v>
      </c>
      <c r="V20" s="162">
        <f t="shared" si="6"/>
        <v>0</v>
      </c>
      <c r="W20" s="162"/>
      <c r="X20" s="162" t="s">
        <v>251</v>
      </c>
      <c r="Y20" s="162" t="s">
        <v>147</v>
      </c>
      <c r="Z20" s="152"/>
      <c r="AA20" s="152"/>
      <c r="AB20" s="152"/>
      <c r="AC20" s="152"/>
      <c r="AD20" s="152"/>
      <c r="AE20" s="152"/>
      <c r="AF20" s="152"/>
      <c r="AG20" s="152" t="s">
        <v>317</v>
      </c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outlineLevel="1" x14ac:dyDescent="0.2">
      <c r="A21" s="184">
        <v>11</v>
      </c>
      <c r="B21" s="185" t="s">
        <v>337</v>
      </c>
      <c r="C21" s="194" t="s">
        <v>338</v>
      </c>
      <c r="D21" s="186" t="s">
        <v>250</v>
      </c>
      <c r="E21" s="187">
        <v>3</v>
      </c>
      <c r="F21" s="188"/>
      <c r="G21" s="189">
        <f t="shared" si="0"/>
        <v>0</v>
      </c>
      <c r="H21" s="188"/>
      <c r="I21" s="189">
        <f t="shared" si="1"/>
        <v>0</v>
      </c>
      <c r="J21" s="188"/>
      <c r="K21" s="189">
        <f t="shared" si="2"/>
        <v>0</v>
      </c>
      <c r="L21" s="189">
        <v>21</v>
      </c>
      <c r="M21" s="189">
        <f t="shared" si="3"/>
        <v>0</v>
      </c>
      <c r="N21" s="187">
        <v>0</v>
      </c>
      <c r="O21" s="187">
        <f t="shared" si="4"/>
        <v>0</v>
      </c>
      <c r="P21" s="187">
        <v>0</v>
      </c>
      <c r="Q21" s="187">
        <f t="shared" si="5"/>
        <v>0</v>
      </c>
      <c r="R21" s="189"/>
      <c r="S21" s="189" t="s">
        <v>144</v>
      </c>
      <c r="T21" s="190" t="s">
        <v>145</v>
      </c>
      <c r="U21" s="162">
        <v>0</v>
      </c>
      <c r="V21" s="162">
        <f t="shared" si="6"/>
        <v>0</v>
      </c>
      <c r="W21" s="162"/>
      <c r="X21" s="162" t="s">
        <v>251</v>
      </c>
      <c r="Y21" s="162" t="s">
        <v>147</v>
      </c>
      <c r="Z21" s="152"/>
      <c r="AA21" s="152"/>
      <c r="AB21" s="152"/>
      <c r="AC21" s="152"/>
      <c r="AD21" s="152"/>
      <c r="AE21" s="152"/>
      <c r="AF21" s="152"/>
      <c r="AG21" s="152" t="s">
        <v>317</v>
      </c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ht="22.5" outlineLevel="1" x14ac:dyDescent="0.2">
      <c r="A22" s="184">
        <v>12</v>
      </c>
      <c r="B22" s="185" t="s">
        <v>339</v>
      </c>
      <c r="C22" s="194" t="s">
        <v>340</v>
      </c>
      <c r="D22" s="186" t="s">
        <v>250</v>
      </c>
      <c r="E22" s="187">
        <v>5</v>
      </c>
      <c r="F22" s="188"/>
      <c r="G22" s="189">
        <f t="shared" si="0"/>
        <v>0</v>
      </c>
      <c r="H22" s="188"/>
      <c r="I22" s="189">
        <f t="shared" si="1"/>
        <v>0</v>
      </c>
      <c r="J22" s="188"/>
      <c r="K22" s="189">
        <f t="shared" si="2"/>
        <v>0</v>
      </c>
      <c r="L22" s="189">
        <v>21</v>
      </c>
      <c r="M22" s="189">
        <f t="shared" si="3"/>
        <v>0</v>
      </c>
      <c r="N22" s="187">
        <v>0</v>
      </c>
      <c r="O22" s="187">
        <f t="shared" si="4"/>
        <v>0</v>
      </c>
      <c r="P22" s="187">
        <v>0</v>
      </c>
      <c r="Q22" s="187">
        <f t="shared" si="5"/>
        <v>0</v>
      </c>
      <c r="R22" s="189"/>
      <c r="S22" s="189" t="s">
        <v>144</v>
      </c>
      <c r="T22" s="190" t="s">
        <v>145</v>
      </c>
      <c r="U22" s="162">
        <v>0</v>
      </c>
      <c r="V22" s="162">
        <f t="shared" si="6"/>
        <v>0</v>
      </c>
      <c r="W22" s="162"/>
      <c r="X22" s="162" t="s">
        <v>251</v>
      </c>
      <c r="Y22" s="162" t="s">
        <v>147</v>
      </c>
      <c r="Z22" s="152"/>
      <c r="AA22" s="152"/>
      <c r="AB22" s="152"/>
      <c r="AC22" s="152"/>
      <c r="AD22" s="152"/>
      <c r="AE22" s="152"/>
      <c r="AF22" s="152"/>
      <c r="AG22" s="152" t="s">
        <v>317</v>
      </c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x14ac:dyDescent="0.2">
      <c r="A23" s="155" t="s">
        <v>139</v>
      </c>
      <c r="B23" s="156" t="s">
        <v>73</v>
      </c>
      <c r="C23" s="196" t="s">
        <v>74</v>
      </c>
      <c r="D23" s="172"/>
      <c r="E23" s="173"/>
      <c r="F23" s="174"/>
      <c r="G23" s="174">
        <f>SUMIF(AG24:AG39,"&lt;&gt;NOR",G24:G39)</f>
        <v>0</v>
      </c>
      <c r="H23" s="174"/>
      <c r="I23" s="174">
        <f>SUM(I24:I39)</f>
        <v>0</v>
      </c>
      <c r="J23" s="174"/>
      <c r="K23" s="174">
        <f>SUM(K24:K39)</f>
        <v>0</v>
      </c>
      <c r="L23" s="174"/>
      <c r="M23" s="174">
        <f>SUM(M24:M39)</f>
        <v>0</v>
      </c>
      <c r="N23" s="173"/>
      <c r="O23" s="173">
        <f>SUM(O24:O39)</f>
        <v>0</v>
      </c>
      <c r="P23" s="173"/>
      <c r="Q23" s="173">
        <f>SUM(Q24:Q39)</f>
        <v>0</v>
      </c>
      <c r="R23" s="174"/>
      <c r="S23" s="174"/>
      <c r="T23" s="175"/>
      <c r="U23" s="165"/>
      <c r="V23" s="165">
        <f>SUM(V24:V39)</f>
        <v>0</v>
      </c>
      <c r="W23" s="165"/>
      <c r="X23" s="165"/>
      <c r="Y23" s="165"/>
      <c r="AG23" t="s">
        <v>140</v>
      </c>
    </row>
    <row r="24" spans="1:60" ht="33.75" outlineLevel="1" x14ac:dyDescent="0.2">
      <c r="A24" s="159"/>
      <c r="B24" s="160"/>
      <c r="C24" s="256" t="s">
        <v>341</v>
      </c>
      <c r="D24" s="257"/>
      <c r="E24" s="257"/>
      <c r="F24" s="257"/>
      <c r="G24" s="257"/>
      <c r="H24" s="162"/>
      <c r="I24" s="162"/>
      <c r="J24" s="162"/>
      <c r="K24" s="162"/>
      <c r="L24" s="162"/>
      <c r="M24" s="162"/>
      <c r="N24" s="161"/>
      <c r="O24" s="161"/>
      <c r="P24" s="161"/>
      <c r="Q24" s="161"/>
      <c r="R24" s="162"/>
      <c r="S24" s="162"/>
      <c r="T24" s="162"/>
      <c r="U24" s="162"/>
      <c r="V24" s="162"/>
      <c r="W24" s="162"/>
      <c r="X24" s="162"/>
      <c r="Y24" s="162"/>
      <c r="Z24" s="152"/>
      <c r="AA24" s="152"/>
      <c r="AB24" s="152"/>
      <c r="AC24" s="152"/>
      <c r="AD24" s="152"/>
      <c r="AE24" s="152"/>
      <c r="AF24" s="152"/>
      <c r="AG24" s="152" t="s">
        <v>160</v>
      </c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83" t="str">
        <f>C24</f>
        <v>VZT potrubí čtyřhranné sk.I z polyuretanových sedvičových desek ALP tl. 30 mm, oboustranně chráněné Al folií 80/200 µm (gofrováno) parotěsné, ?=48kg/m3, ?=0,02W/mK,  , třída hořlavosti Bs3, d0 dle EN13501-1, třída vzduchotěsnosti C, spojovánípotrubí pomocí skrytého spojovacího profilu, kombinovaná příruba PVC/Al, příruby přelepeny alubutylovou páskou</v>
      </c>
      <c r="BB24" s="152"/>
      <c r="BC24" s="152"/>
      <c r="BD24" s="152"/>
      <c r="BE24" s="152"/>
      <c r="BF24" s="152"/>
      <c r="BG24" s="152"/>
      <c r="BH24" s="152"/>
    </row>
    <row r="25" spans="1:60" outlineLevel="2" x14ac:dyDescent="0.2">
      <c r="A25" s="159"/>
      <c r="B25" s="160"/>
      <c r="C25" s="254" t="s">
        <v>342</v>
      </c>
      <c r="D25" s="255"/>
      <c r="E25" s="255"/>
      <c r="F25" s="255"/>
      <c r="G25" s="255"/>
      <c r="H25" s="162"/>
      <c r="I25" s="162"/>
      <c r="J25" s="162"/>
      <c r="K25" s="162"/>
      <c r="L25" s="162"/>
      <c r="M25" s="162"/>
      <c r="N25" s="161"/>
      <c r="O25" s="161"/>
      <c r="P25" s="161"/>
      <c r="Q25" s="161"/>
      <c r="R25" s="162"/>
      <c r="S25" s="162"/>
      <c r="T25" s="162"/>
      <c r="U25" s="162"/>
      <c r="V25" s="162"/>
      <c r="W25" s="162"/>
      <c r="X25" s="162"/>
      <c r="Y25" s="162"/>
      <c r="Z25" s="152"/>
      <c r="AA25" s="152"/>
      <c r="AB25" s="152"/>
      <c r="AC25" s="152"/>
      <c r="AD25" s="152"/>
      <c r="AE25" s="152"/>
      <c r="AF25" s="152"/>
      <c r="AG25" s="152" t="s">
        <v>160</v>
      </c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outlineLevel="2" x14ac:dyDescent="0.2">
      <c r="A26" s="159"/>
      <c r="B26" s="160"/>
      <c r="C26" s="254" t="s">
        <v>343</v>
      </c>
      <c r="D26" s="255"/>
      <c r="E26" s="255"/>
      <c r="F26" s="255"/>
      <c r="G26" s="255"/>
      <c r="H26" s="162"/>
      <c r="I26" s="162"/>
      <c r="J26" s="162"/>
      <c r="K26" s="162"/>
      <c r="L26" s="162"/>
      <c r="M26" s="162"/>
      <c r="N26" s="161"/>
      <c r="O26" s="161"/>
      <c r="P26" s="161"/>
      <c r="Q26" s="161"/>
      <c r="R26" s="162"/>
      <c r="S26" s="162"/>
      <c r="T26" s="162"/>
      <c r="U26" s="162"/>
      <c r="V26" s="162"/>
      <c r="W26" s="162"/>
      <c r="X26" s="162"/>
      <c r="Y26" s="162"/>
      <c r="Z26" s="152"/>
      <c r="AA26" s="152"/>
      <c r="AB26" s="152"/>
      <c r="AC26" s="152"/>
      <c r="AD26" s="152"/>
      <c r="AE26" s="152"/>
      <c r="AF26" s="152"/>
      <c r="AG26" s="152" t="s">
        <v>160</v>
      </c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</row>
    <row r="27" spans="1:60" outlineLevel="1" x14ac:dyDescent="0.2">
      <c r="A27" s="184">
        <v>13</v>
      </c>
      <c r="B27" s="185" t="s">
        <v>344</v>
      </c>
      <c r="C27" s="194" t="s">
        <v>345</v>
      </c>
      <c r="D27" s="186" t="s">
        <v>155</v>
      </c>
      <c r="E27" s="187">
        <v>15</v>
      </c>
      <c r="F27" s="188"/>
      <c r="G27" s="189">
        <f>ROUND(E27*F27,2)</f>
        <v>0</v>
      </c>
      <c r="H27" s="188"/>
      <c r="I27" s="189">
        <f>ROUND(E27*H27,2)</f>
        <v>0</v>
      </c>
      <c r="J27" s="188"/>
      <c r="K27" s="189">
        <f>ROUND(E27*J27,2)</f>
        <v>0</v>
      </c>
      <c r="L27" s="189">
        <v>21</v>
      </c>
      <c r="M27" s="189">
        <f>G27*(1+L27/100)</f>
        <v>0</v>
      </c>
      <c r="N27" s="187">
        <v>0</v>
      </c>
      <c r="O27" s="187">
        <f>ROUND(E27*N27,2)</f>
        <v>0</v>
      </c>
      <c r="P27" s="187">
        <v>0</v>
      </c>
      <c r="Q27" s="187">
        <f>ROUND(E27*P27,2)</f>
        <v>0</v>
      </c>
      <c r="R27" s="189"/>
      <c r="S27" s="189" t="s">
        <v>144</v>
      </c>
      <c r="T27" s="190" t="s">
        <v>145</v>
      </c>
      <c r="U27" s="162">
        <v>0</v>
      </c>
      <c r="V27" s="162">
        <f>ROUND(E27*U27,2)</f>
        <v>0</v>
      </c>
      <c r="W27" s="162"/>
      <c r="X27" s="162" t="s">
        <v>251</v>
      </c>
      <c r="Y27" s="162" t="s">
        <v>147</v>
      </c>
      <c r="Z27" s="152"/>
      <c r="AA27" s="152"/>
      <c r="AB27" s="152"/>
      <c r="AC27" s="152"/>
      <c r="AD27" s="152"/>
      <c r="AE27" s="152"/>
      <c r="AF27" s="152"/>
      <c r="AG27" s="152" t="s">
        <v>317</v>
      </c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outlineLevel="1" x14ac:dyDescent="0.2">
      <c r="A28" s="184">
        <v>14</v>
      </c>
      <c r="B28" s="185" t="s">
        <v>346</v>
      </c>
      <c r="C28" s="194" t="s">
        <v>347</v>
      </c>
      <c r="D28" s="186" t="s">
        <v>155</v>
      </c>
      <c r="E28" s="187">
        <v>8</v>
      </c>
      <c r="F28" s="188"/>
      <c r="G28" s="189">
        <f>ROUND(E28*F28,2)</f>
        <v>0</v>
      </c>
      <c r="H28" s="188"/>
      <c r="I28" s="189">
        <f>ROUND(E28*H28,2)</f>
        <v>0</v>
      </c>
      <c r="J28" s="188"/>
      <c r="K28" s="189">
        <f>ROUND(E28*J28,2)</f>
        <v>0</v>
      </c>
      <c r="L28" s="189">
        <v>21</v>
      </c>
      <c r="M28" s="189">
        <f>G28*(1+L28/100)</f>
        <v>0</v>
      </c>
      <c r="N28" s="187">
        <v>0</v>
      </c>
      <c r="O28" s="187">
        <f>ROUND(E28*N28,2)</f>
        <v>0</v>
      </c>
      <c r="P28" s="187">
        <v>0</v>
      </c>
      <c r="Q28" s="187">
        <f>ROUND(E28*P28,2)</f>
        <v>0</v>
      </c>
      <c r="R28" s="189"/>
      <c r="S28" s="189" t="s">
        <v>144</v>
      </c>
      <c r="T28" s="190" t="s">
        <v>145</v>
      </c>
      <c r="U28" s="162">
        <v>0</v>
      </c>
      <c r="V28" s="162">
        <f>ROUND(E28*U28,2)</f>
        <v>0</v>
      </c>
      <c r="W28" s="162"/>
      <c r="X28" s="162" t="s">
        <v>251</v>
      </c>
      <c r="Y28" s="162" t="s">
        <v>147</v>
      </c>
      <c r="Z28" s="152"/>
      <c r="AA28" s="152"/>
      <c r="AB28" s="152"/>
      <c r="AC28" s="152"/>
      <c r="AD28" s="152"/>
      <c r="AE28" s="152"/>
      <c r="AF28" s="152"/>
      <c r="AG28" s="152" t="s">
        <v>317</v>
      </c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</row>
    <row r="29" spans="1:60" outlineLevel="1" x14ac:dyDescent="0.2">
      <c r="A29" s="184">
        <v>15</v>
      </c>
      <c r="B29" s="185" t="s">
        <v>348</v>
      </c>
      <c r="C29" s="194" t="s">
        <v>349</v>
      </c>
      <c r="D29" s="186" t="s">
        <v>155</v>
      </c>
      <c r="E29" s="187">
        <v>3</v>
      </c>
      <c r="F29" s="188"/>
      <c r="G29" s="189">
        <f>ROUND(E29*F29,2)</f>
        <v>0</v>
      </c>
      <c r="H29" s="188"/>
      <c r="I29" s="189">
        <f>ROUND(E29*H29,2)</f>
        <v>0</v>
      </c>
      <c r="J29" s="188"/>
      <c r="K29" s="189">
        <f>ROUND(E29*J29,2)</f>
        <v>0</v>
      </c>
      <c r="L29" s="189">
        <v>21</v>
      </c>
      <c r="M29" s="189">
        <f>G29*(1+L29/100)</f>
        <v>0</v>
      </c>
      <c r="N29" s="187">
        <v>0</v>
      </c>
      <c r="O29" s="187">
        <f>ROUND(E29*N29,2)</f>
        <v>0</v>
      </c>
      <c r="P29" s="187">
        <v>0</v>
      </c>
      <c r="Q29" s="187">
        <f>ROUND(E29*P29,2)</f>
        <v>0</v>
      </c>
      <c r="R29" s="189"/>
      <c r="S29" s="189" t="s">
        <v>144</v>
      </c>
      <c r="T29" s="190" t="s">
        <v>145</v>
      </c>
      <c r="U29" s="162">
        <v>0</v>
      </c>
      <c r="V29" s="162">
        <f>ROUND(E29*U29,2)</f>
        <v>0</v>
      </c>
      <c r="W29" s="162"/>
      <c r="X29" s="162" t="s">
        <v>251</v>
      </c>
      <c r="Y29" s="162" t="s">
        <v>147</v>
      </c>
      <c r="Z29" s="152"/>
      <c r="AA29" s="152"/>
      <c r="AB29" s="152"/>
      <c r="AC29" s="152"/>
      <c r="AD29" s="152"/>
      <c r="AE29" s="152"/>
      <c r="AF29" s="152"/>
      <c r="AG29" s="152" t="s">
        <v>317</v>
      </c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</row>
    <row r="30" spans="1:60" outlineLevel="1" x14ac:dyDescent="0.2">
      <c r="A30" s="184">
        <v>16</v>
      </c>
      <c r="B30" s="185" t="s">
        <v>350</v>
      </c>
      <c r="C30" s="194" t="s">
        <v>351</v>
      </c>
      <c r="D30" s="186" t="s">
        <v>155</v>
      </c>
      <c r="E30" s="187">
        <v>11</v>
      </c>
      <c r="F30" s="188"/>
      <c r="G30" s="189">
        <f>ROUND(E30*F30,2)</f>
        <v>0</v>
      </c>
      <c r="H30" s="188"/>
      <c r="I30" s="189">
        <f>ROUND(E30*H30,2)</f>
        <v>0</v>
      </c>
      <c r="J30" s="188"/>
      <c r="K30" s="189">
        <f>ROUND(E30*J30,2)</f>
        <v>0</v>
      </c>
      <c r="L30" s="189">
        <v>21</v>
      </c>
      <c r="M30" s="189">
        <f>G30*(1+L30/100)</f>
        <v>0</v>
      </c>
      <c r="N30" s="187">
        <v>0</v>
      </c>
      <c r="O30" s="187">
        <f>ROUND(E30*N30,2)</f>
        <v>0</v>
      </c>
      <c r="P30" s="187">
        <v>0</v>
      </c>
      <c r="Q30" s="187">
        <f>ROUND(E30*P30,2)</f>
        <v>0</v>
      </c>
      <c r="R30" s="189"/>
      <c r="S30" s="189" t="s">
        <v>144</v>
      </c>
      <c r="T30" s="190" t="s">
        <v>145</v>
      </c>
      <c r="U30" s="162">
        <v>0</v>
      </c>
      <c r="V30" s="162">
        <f>ROUND(E30*U30,2)</f>
        <v>0</v>
      </c>
      <c r="W30" s="162"/>
      <c r="X30" s="162" t="s">
        <v>251</v>
      </c>
      <c r="Y30" s="162" t="s">
        <v>147</v>
      </c>
      <c r="Z30" s="152"/>
      <c r="AA30" s="152"/>
      <c r="AB30" s="152"/>
      <c r="AC30" s="152"/>
      <c r="AD30" s="152"/>
      <c r="AE30" s="152"/>
      <c r="AF30" s="152"/>
      <c r="AG30" s="152" t="s">
        <v>317</v>
      </c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outlineLevel="1" x14ac:dyDescent="0.2">
      <c r="A31" s="176">
        <v>17</v>
      </c>
      <c r="B31" s="177" t="s">
        <v>352</v>
      </c>
      <c r="C31" s="192" t="s">
        <v>353</v>
      </c>
      <c r="D31" s="178" t="s">
        <v>155</v>
      </c>
      <c r="E31" s="179">
        <v>23</v>
      </c>
      <c r="F31" s="180"/>
      <c r="G31" s="181">
        <f>ROUND(E31*F31,2)</f>
        <v>0</v>
      </c>
      <c r="H31" s="180"/>
      <c r="I31" s="181">
        <f>ROUND(E31*H31,2)</f>
        <v>0</v>
      </c>
      <c r="J31" s="180"/>
      <c r="K31" s="181">
        <f>ROUND(E31*J31,2)</f>
        <v>0</v>
      </c>
      <c r="L31" s="181">
        <v>21</v>
      </c>
      <c r="M31" s="181">
        <f>G31*(1+L31/100)</f>
        <v>0</v>
      </c>
      <c r="N31" s="179">
        <v>0</v>
      </c>
      <c r="O31" s="179">
        <f>ROUND(E31*N31,2)</f>
        <v>0</v>
      </c>
      <c r="P31" s="179">
        <v>0</v>
      </c>
      <c r="Q31" s="179">
        <f>ROUND(E31*P31,2)</f>
        <v>0</v>
      </c>
      <c r="R31" s="181"/>
      <c r="S31" s="181" t="s">
        <v>144</v>
      </c>
      <c r="T31" s="182" t="s">
        <v>145</v>
      </c>
      <c r="U31" s="162">
        <v>0</v>
      </c>
      <c r="V31" s="162">
        <f>ROUND(E31*U31,2)</f>
        <v>0</v>
      </c>
      <c r="W31" s="162"/>
      <c r="X31" s="162" t="s">
        <v>251</v>
      </c>
      <c r="Y31" s="162" t="s">
        <v>147</v>
      </c>
      <c r="Z31" s="152"/>
      <c r="AA31" s="152"/>
      <c r="AB31" s="152"/>
      <c r="AC31" s="152"/>
      <c r="AD31" s="152"/>
      <c r="AE31" s="152"/>
      <c r="AF31" s="152"/>
      <c r="AG31" s="152" t="s">
        <v>317</v>
      </c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</row>
    <row r="32" spans="1:60" ht="33.75" outlineLevel="2" x14ac:dyDescent="0.2">
      <c r="A32" s="159"/>
      <c r="B32" s="160"/>
      <c r="C32" s="256" t="s">
        <v>354</v>
      </c>
      <c r="D32" s="257"/>
      <c r="E32" s="257"/>
      <c r="F32" s="257"/>
      <c r="G32" s="257"/>
      <c r="H32" s="162"/>
      <c r="I32" s="162"/>
      <c r="J32" s="162"/>
      <c r="K32" s="162"/>
      <c r="L32" s="162"/>
      <c r="M32" s="162"/>
      <c r="N32" s="161"/>
      <c r="O32" s="161"/>
      <c r="P32" s="161"/>
      <c r="Q32" s="161"/>
      <c r="R32" s="162"/>
      <c r="S32" s="162"/>
      <c r="T32" s="162"/>
      <c r="U32" s="162"/>
      <c r="V32" s="162"/>
      <c r="W32" s="162"/>
      <c r="X32" s="162"/>
      <c r="Y32" s="162"/>
      <c r="Z32" s="152"/>
      <c r="AA32" s="152"/>
      <c r="AB32" s="152"/>
      <c r="AC32" s="152"/>
      <c r="AD32" s="152"/>
      <c r="AE32" s="152"/>
      <c r="AF32" s="152"/>
      <c r="AG32" s="152" t="s">
        <v>160</v>
      </c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83" t="str">
        <f>C32</f>
        <v>VZT potrubí čtyřhranné sk.I z polyuretanových sedvičových desek ALP tl. 20 mm, oboustranně chráněné Al folií 80/80 µm (gofrováno) parotěsné, ?=48kg/m3, ?=0,02W/mK,  třída vzduchotěsnosti C, spojovánípotrubí pomocí skrytého spojovacího profilu                                                                                                                     třída hořlavosti Bs3, d0 dle EN13501-1</v>
      </c>
      <c r="BB32" s="152"/>
      <c r="BC32" s="152"/>
      <c r="BD32" s="152"/>
      <c r="BE32" s="152"/>
      <c r="BF32" s="152"/>
      <c r="BG32" s="152"/>
      <c r="BH32" s="152"/>
    </row>
    <row r="33" spans="1:60" outlineLevel="3" x14ac:dyDescent="0.2">
      <c r="A33" s="159"/>
      <c r="B33" s="160"/>
      <c r="C33" s="254" t="s">
        <v>342</v>
      </c>
      <c r="D33" s="255"/>
      <c r="E33" s="255"/>
      <c r="F33" s="255"/>
      <c r="G33" s="255"/>
      <c r="H33" s="162"/>
      <c r="I33" s="162"/>
      <c r="J33" s="162"/>
      <c r="K33" s="162"/>
      <c r="L33" s="162"/>
      <c r="M33" s="162"/>
      <c r="N33" s="161"/>
      <c r="O33" s="161"/>
      <c r="P33" s="161"/>
      <c r="Q33" s="161"/>
      <c r="R33" s="162"/>
      <c r="S33" s="162"/>
      <c r="T33" s="162"/>
      <c r="U33" s="162"/>
      <c r="V33" s="162"/>
      <c r="W33" s="162"/>
      <c r="X33" s="162"/>
      <c r="Y33" s="162"/>
      <c r="Z33" s="152"/>
      <c r="AA33" s="152"/>
      <c r="AB33" s="152"/>
      <c r="AC33" s="152"/>
      <c r="AD33" s="152"/>
      <c r="AE33" s="152"/>
      <c r="AF33" s="152"/>
      <c r="AG33" s="152" t="s">
        <v>160</v>
      </c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</row>
    <row r="34" spans="1:60" outlineLevel="3" x14ac:dyDescent="0.2">
      <c r="A34" s="159"/>
      <c r="B34" s="160"/>
      <c r="C34" s="254" t="s">
        <v>343</v>
      </c>
      <c r="D34" s="255"/>
      <c r="E34" s="255"/>
      <c r="F34" s="255"/>
      <c r="G34" s="255"/>
      <c r="H34" s="162"/>
      <c r="I34" s="162"/>
      <c r="J34" s="162"/>
      <c r="K34" s="162"/>
      <c r="L34" s="162"/>
      <c r="M34" s="162"/>
      <c r="N34" s="161"/>
      <c r="O34" s="161"/>
      <c r="P34" s="161"/>
      <c r="Q34" s="161"/>
      <c r="R34" s="162"/>
      <c r="S34" s="162"/>
      <c r="T34" s="162"/>
      <c r="U34" s="162"/>
      <c r="V34" s="162"/>
      <c r="W34" s="162"/>
      <c r="X34" s="162"/>
      <c r="Y34" s="162"/>
      <c r="Z34" s="152"/>
      <c r="AA34" s="152"/>
      <c r="AB34" s="152"/>
      <c r="AC34" s="152"/>
      <c r="AD34" s="152"/>
      <c r="AE34" s="152"/>
      <c r="AF34" s="152"/>
      <c r="AG34" s="152" t="s">
        <v>160</v>
      </c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</row>
    <row r="35" spans="1:60" outlineLevel="1" x14ac:dyDescent="0.2">
      <c r="A35" s="184">
        <v>18</v>
      </c>
      <c r="B35" s="185" t="s">
        <v>355</v>
      </c>
      <c r="C35" s="194" t="s">
        <v>345</v>
      </c>
      <c r="D35" s="186" t="s">
        <v>155</v>
      </c>
      <c r="E35" s="187">
        <v>81</v>
      </c>
      <c r="F35" s="188"/>
      <c r="G35" s="189">
        <f>ROUND(E35*F35,2)</f>
        <v>0</v>
      </c>
      <c r="H35" s="188"/>
      <c r="I35" s="189">
        <f>ROUND(E35*H35,2)</f>
        <v>0</v>
      </c>
      <c r="J35" s="188"/>
      <c r="K35" s="189">
        <f>ROUND(E35*J35,2)</f>
        <v>0</v>
      </c>
      <c r="L35" s="189">
        <v>21</v>
      </c>
      <c r="M35" s="189">
        <f>G35*(1+L35/100)</f>
        <v>0</v>
      </c>
      <c r="N35" s="187">
        <v>0</v>
      </c>
      <c r="O35" s="187">
        <f>ROUND(E35*N35,2)</f>
        <v>0</v>
      </c>
      <c r="P35" s="187">
        <v>0</v>
      </c>
      <c r="Q35" s="187">
        <f>ROUND(E35*P35,2)</f>
        <v>0</v>
      </c>
      <c r="R35" s="189"/>
      <c r="S35" s="189" t="s">
        <v>144</v>
      </c>
      <c r="T35" s="190" t="s">
        <v>145</v>
      </c>
      <c r="U35" s="162">
        <v>0</v>
      </c>
      <c r="V35" s="162">
        <f>ROUND(E35*U35,2)</f>
        <v>0</v>
      </c>
      <c r="W35" s="162"/>
      <c r="X35" s="162" t="s">
        <v>251</v>
      </c>
      <c r="Y35" s="162" t="s">
        <v>147</v>
      </c>
      <c r="Z35" s="152"/>
      <c r="AA35" s="152"/>
      <c r="AB35" s="152"/>
      <c r="AC35" s="152"/>
      <c r="AD35" s="152"/>
      <c r="AE35" s="152"/>
      <c r="AF35" s="152"/>
      <c r="AG35" s="152" t="s">
        <v>317</v>
      </c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</row>
    <row r="36" spans="1:60" outlineLevel="1" x14ac:dyDescent="0.2">
      <c r="A36" s="184">
        <v>19</v>
      </c>
      <c r="B36" s="185" t="s">
        <v>356</v>
      </c>
      <c r="C36" s="194" t="s">
        <v>347</v>
      </c>
      <c r="D36" s="186" t="s">
        <v>155</v>
      </c>
      <c r="E36" s="187">
        <v>9</v>
      </c>
      <c r="F36" s="188"/>
      <c r="G36" s="189">
        <f>ROUND(E36*F36,2)</f>
        <v>0</v>
      </c>
      <c r="H36" s="188"/>
      <c r="I36" s="189">
        <f>ROUND(E36*H36,2)</f>
        <v>0</v>
      </c>
      <c r="J36" s="188"/>
      <c r="K36" s="189">
        <f>ROUND(E36*J36,2)</f>
        <v>0</v>
      </c>
      <c r="L36" s="189">
        <v>21</v>
      </c>
      <c r="M36" s="189">
        <f>G36*(1+L36/100)</f>
        <v>0</v>
      </c>
      <c r="N36" s="187">
        <v>0</v>
      </c>
      <c r="O36" s="187">
        <f>ROUND(E36*N36,2)</f>
        <v>0</v>
      </c>
      <c r="P36" s="187">
        <v>0</v>
      </c>
      <c r="Q36" s="187">
        <f>ROUND(E36*P36,2)</f>
        <v>0</v>
      </c>
      <c r="R36" s="189"/>
      <c r="S36" s="189" t="s">
        <v>144</v>
      </c>
      <c r="T36" s="190" t="s">
        <v>145</v>
      </c>
      <c r="U36" s="162">
        <v>0</v>
      </c>
      <c r="V36" s="162">
        <f>ROUND(E36*U36,2)</f>
        <v>0</v>
      </c>
      <c r="W36" s="162"/>
      <c r="X36" s="162" t="s">
        <v>251</v>
      </c>
      <c r="Y36" s="162" t="s">
        <v>147</v>
      </c>
      <c r="Z36" s="152"/>
      <c r="AA36" s="152"/>
      <c r="AB36" s="152"/>
      <c r="AC36" s="152"/>
      <c r="AD36" s="152"/>
      <c r="AE36" s="152"/>
      <c r="AF36" s="152"/>
      <c r="AG36" s="152" t="s">
        <v>317</v>
      </c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</row>
    <row r="37" spans="1:60" outlineLevel="1" x14ac:dyDescent="0.2">
      <c r="A37" s="184">
        <v>20</v>
      </c>
      <c r="B37" s="185" t="s">
        <v>357</v>
      </c>
      <c r="C37" s="194" t="s">
        <v>358</v>
      </c>
      <c r="D37" s="186" t="s">
        <v>155</v>
      </c>
      <c r="E37" s="187">
        <v>41</v>
      </c>
      <c r="F37" s="188"/>
      <c r="G37" s="189">
        <f>ROUND(E37*F37,2)</f>
        <v>0</v>
      </c>
      <c r="H37" s="188"/>
      <c r="I37" s="189">
        <f>ROUND(E37*H37,2)</f>
        <v>0</v>
      </c>
      <c r="J37" s="188"/>
      <c r="K37" s="189">
        <f>ROUND(E37*J37,2)</f>
        <v>0</v>
      </c>
      <c r="L37" s="189">
        <v>21</v>
      </c>
      <c r="M37" s="189">
        <f>G37*(1+L37/100)</f>
        <v>0</v>
      </c>
      <c r="N37" s="187">
        <v>0</v>
      </c>
      <c r="O37" s="187">
        <f>ROUND(E37*N37,2)</f>
        <v>0</v>
      </c>
      <c r="P37" s="187">
        <v>0</v>
      </c>
      <c r="Q37" s="187">
        <f>ROUND(E37*P37,2)</f>
        <v>0</v>
      </c>
      <c r="R37" s="189"/>
      <c r="S37" s="189" t="s">
        <v>144</v>
      </c>
      <c r="T37" s="190" t="s">
        <v>145</v>
      </c>
      <c r="U37" s="162">
        <v>0</v>
      </c>
      <c r="V37" s="162">
        <f>ROUND(E37*U37,2)</f>
        <v>0</v>
      </c>
      <c r="W37" s="162"/>
      <c r="X37" s="162" t="s">
        <v>251</v>
      </c>
      <c r="Y37" s="162" t="s">
        <v>147</v>
      </c>
      <c r="Z37" s="152"/>
      <c r="AA37" s="152"/>
      <c r="AB37" s="152"/>
      <c r="AC37" s="152"/>
      <c r="AD37" s="152"/>
      <c r="AE37" s="152"/>
      <c r="AF37" s="152"/>
      <c r="AG37" s="152" t="s">
        <v>317</v>
      </c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</row>
    <row r="38" spans="1:60" outlineLevel="1" x14ac:dyDescent="0.2">
      <c r="A38" s="184">
        <v>21</v>
      </c>
      <c r="B38" s="185" t="s">
        <v>359</v>
      </c>
      <c r="C38" s="194" t="s">
        <v>349</v>
      </c>
      <c r="D38" s="186" t="s">
        <v>155</v>
      </c>
      <c r="E38" s="187">
        <v>36</v>
      </c>
      <c r="F38" s="188"/>
      <c r="G38" s="189">
        <f>ROUND(E38*F38,2)</f>
        <v>0</v>
      </c>
      <c r="H38" s="188"/>
      <c r="I38" s="189">
        <f>ROUND(E38*H38,2)</f>
        <v>0</v>
      </c>
      <c r="J38" s="188"/>
      <c r="K38" s="189">
        <f>ROUND(E38*J38,2)</f>
        <v>0</v>
      </c>
      <c r="L38" s="189">
        <v>21</v>
      </c>
      <c r="M38" s="189">
        <f>G38*(1+L38/100)</f>
        <v>0</v>
      </c>
      <c r="N38" s="187">
        <v>0</v>
      </c>
      <c r="O38" s="187">
        <f>ROUND(E38*N38,2)</f>
        <v>0</v>
      </c>
      <c r="P38" s="187">
        <v>0</v>
      </c>
      <c r="Q38" s="187">
        <f>ROUND(E38*P38,2)</f>
        <v>0</v>
      </c>
      <c r="R38" s="189"/>
      <c r="S38" s="189" t="s">
        <v>144</v>
      </c>
      <c r="T38" s="190" t="s">
        <v>145</v>
      </c>
      <c r="U38" s="162">
        <v>0</v>
      </c>
      <c r="V38" s="162">
        <f>ROUND(E38*U38,2)</f>
        <v>0</v>
      </c>
      <c r="W38" s="162"/>
      <c r="X38" s="162" t="s">
        <v>251</v>
      </c>
      <c r="Y38" s="162" t="s">
        <v>147</v>
      </c>
      <c r="Z38" s="152"/>
      <c r="AA38" s="152"/>
      <c r="AB38" s="152"/>
      <c r="AC38" s="152"/>
      <c r="AD38" s="152"/>
      <c r="AE38" s="152"/>
      <c r="AF38" s="152"/>
      <c r="AG38" s="152" t="s">
        <v>317</v>
      </c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</row>
    <row r="39" spans="1:60" outlineLevel="1" x14ac:dyDescent="0.2">
      <c r="A39" s="184">
        <v>22</v>
      </c>
      <c r="B39" s="185" t="s">
        <v>360</v>
      </c>
      <c r="C39" s="194" t="s">
        <v>353</v>
      </c>
      <c r="D39" s="186" t="s">
        <v>155</v>
      </c>
      <c r="E39" s="187">
        <v>21</v>
      </c>
      <c r="F39" s="188"/>
      <c r="G39" s="189">
        <f>ROUND(E39*F39,2)</f>
        <v>0</v>
      </c>
      <c r="H39" s="188"/>
      <c r="I39" s="189">
        <f>ROUND(E39*H39,2)</f>
        <v>0</v>
      </c>
      <c r="J39" s="188"/>
      <c r="K39" s="189">
        <f>ROUND(E39*J39,2)</f>
        <v>0</v>
      </c>
      <c r="L39" s="189">
        <v>21</v>
      </c>
      <c r="M39" s="189">
        <f>G39*(1+L39/100)</f>
        <v>0</v>
      </c>
      <c r="N39" s="187">
        <v>0</v>
      </c>
      <c r="O39" s="187">
        <f>ROUND(E39*N39,2)</f>
        <v>0</v>
      </c>
      <c r="P39" s="187">
        <v>0</v>
      </c>
      <c r="Q39" s="187">
        <f>ROUND(E39*P39,2)</f>
        <v>0</v>
      </c>
      <c r="R39" s="189"/>
      <c r="S39" s="189" t="s">
        <v>144</v>
      </c>
      <c r="T39" s="190" t="s">
        <v>145</v>
      </c>
      <c r="U39" s="162">
        <v>0</v>
      </c>
      <c r="V39" s="162">
        <f>ROUND(E39*U39,2)</f>
        <v>0</v>
      </c>
      <c r="W39" s="162"/>
      <c r="X39" s="162" t="s">
        <v>251</v>
      </c>
      <c r="Y39" s="162" t="s">
        <v>147</v>
      </c>
      <c r="Z39" s="152"/>
      <c r="AA39" s="152"/>
      <c r="AB39" s="152"/>
      <c r="AC39" s="152"/>
      <c r="AD39" s="152"/>
      <c r="AE39" s="152"/>
      <c r="AF39" s="152"/>
      <c r="AG39" s="152" t="s">
        <v>317</v>
      </c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</row>
    <row r="40" spans="1:60" x14ac:dyDescent="0.2">
      <c r="A40" s="166" t="s">
        <v>139</v>
      </c>
      <c r="B40" s="167" t="s">
        <v>75</v>
      </c>
      <c r="C40" s="191" t="s">
        <v>76</v>
      </c>
      <c r="D40" s="168"/>
      <c r="E40" s="169"/>
      <c r="F40" s="170"/>
      <c r="G40" s="170">
        <f>SUMIF(AG41:AG48,"&lt;&gt;NOR",G41:G48)</f>
        <v>0</v>
      </c>
      <c r="H40" s="170"/>
      <c r="I40" s="170">
        <f>SUM(I41:I48)</f>
        <v>0</v>
      </c>
      <c r="J40" s="170"/>
      <c r="K40" s="170">
        <f>SUM(K41:K48)</f>
        <v>0</v>
      </c>
      <c r="L40" s="170"/>
      <c r="M40" s="170">
        <f>SUM(M41:M48)</f>
        <v>0</v>
      </c>
      <c r="N40" s="169"/>
      <c r="O40" s="169">
        <f>SUM(O41:O48)</f>
        <v>0</v>
      </c>
      <c r="P40" s="169"/>
      <c r="Q40" s="169">
        <f>SUM(Q41:Q48)</f>
        <v>0</v>
      </c>
      <c r="R40" s="170"/>
      <c r="S40" s="170"/>
      <c r="T40" s="171"/>
      <c r="U40" s="165"/>
      <c r="V40" s="165">
        <f>SUM(V41:V48)</f>
        <v>0</v>
      </c>
      <c r="W40" s="165"/>
      <c r="X40" s="165"/>
      <c r="Y40" s="165"/>
      <c r="AG40" t="s">
        <v>140</v>
      </c>
    </row>
    <row r="41" spans="1:60" outlineLevel="1" x14ac:dyDescent="0.2">
      <c r="A41" s="176">
        <v>23</v>
      </c>
      <c r="B41" s="177" t="s">
        <v>361</v>
      </c>
      <c r="C41" s="192" t="s">
        <v>362</v>
      </c>
      <c r="D41" s="178" t="s">
        <v>242</v>
      </c>
      <c r="E41" s="179">
        <v>2</v>
      </c>
      <c r="F41" s="180"/>
      <c r="G41" s="181">
        <f>ROUND(E41*F41,2)</f>
        <v>0</v>
      </c>
      <c r="H41" s="180"/>
      <c r="I41" s="181">
        <f>ROUND(E41*H41,2)</f>
        <v>0</v>
      </c>
      <c r="J41" s="180"/>
      <c r="K41" s="181">
        <f>ROUND(E41*J41,2)</f>
        <v>0</v>
      </c>
      <c r="L41" s="181">
        <v>21</v>
      </c>
      <c r="M41" s="181">
        <f>G41*(1+L41/100)</f>
        <v>0</v>
      </c>
      <c r="N41" s="179">
        <v>0</v>
      </c>
      <c r="O41" s="179">
        <f>ROUND(E41*N41,2)</f>
        <v>0</v>
      </c>
      <c r="P41" s="179">
        <v>0</v>
      </c>
      <c r="Q41" s="179">
        <f>ROUND(E41*P41,2)</f>
        <v>0</v>
      </c>
      <c r="R41" s="181"/>
      <c r="S41" s="181" t="s">
        <v>144</v>
      </c>
      <c r="T41" s="182" t="s">
        <v>145</v>
      </c>
      <c r="U41" s="162">
        <v>0</v>
      </c>
      <c r="V41" s="162">
        <f>ROUND(E41*U41,2)</f>
        <v>0</v>
      </c>
      <c r="W41" s="162"/>
      <c r="X41" s="162" t="s">
        <v>146</v>
      </c>
      <c r="Y41" s="162" t="s">
        <v>147</v>
      </c>
      <c r="Z41" s="152"/>
      <c r="AA41" s="152"/>
      <c r="AB41" s="152"/>
      <c r="AC41" s="152"/>
      <c r="AD41" s="152"/>
      <c r="AE41" s="152"/>
      <c r="AF41" s="152"/>
      <c r="AG41" s="152" t="s">
        <v>239</v>
      </c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</row>
    <row r="42" spans="1:60" outlineLevel="2" x14ac:dyDescent="0.2">
      <c r="A42" s="159"/>
      <c r="B42" s="160"/>
      <c r="C42" s="256" t="s">
        <v>363</v>
      </c>
      <c r="D42" s="257"/>
      <c r="E42" s="257"/>
      <c r="F42" s="257"/>
      <c r="G42" s="257"/>
      <c r="H42" s="162"/>
      <c r="I42" s="162"/>
      <c r="J42" s="162"/>
      <c r="K42" s="162"/>
      <c r="L42" s="162"/>
      <c r="M42" s="162"/>
      <c r="N42" s="161"/>
      <c r="O42" s="161"/>
      <c r="P42" s="161"/>
      <c r="Q42" s="161"/>
      <c r="R42" s="162"/>
      <c r="S42" s="162"/>
      <c r="T42" s="162"/>
      <c r="U42" s="162"/>
      <c r="V42" s="162"/>
      <c r="W42" s="162"/>
      <c r="X42" s="162"/>
      <c r="Y42" s="162"/>
      <c r="Z42" s="152"/>
      <c r="AA42" s="152"/>
      <c r="AB42" s="152"/>
      <c r="AC42" s="152"/>
      <c r="AD42" s="152"/>
      <c r="AE42" s="152"/>
      <c r="AF42" s="152"/>
      <c r="AG42" s="152" t="s">
        <v>160</v>
      </c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</row>
    <row r="43" spans="1:60" outlineLevel="1" x14ac:dyDescent="0.2">
      <c r="A43" s="176">
        <v>24</v>
      </c>
      <c r="B43" s="177" t="s">
        <v>364</v>
      </c>
      <c r="C43" s="192" t="s">
        <v>365</v>
      </c>
      <c r="D43" s="178" t="s">
        <v>242</v>
      </c>
      <c r="E43" s="179">
        <v>1</v>
      </c>
      <c r="F43" s="180"/>
      <c r="G43" s="181">
        <f>ROUND(E43*F43,2)</f>
        <v>0</v>
      </c>
      <c r="H43" s="180"/>
      <c r="I43" s="181">
        <f>ROUND(E43*H43,2)</f>
        <v>0</v>
      </c>
      <c r="J43" s="180"/>
      <c r="K43" s="181">
        <f>ROUND(E43*J43,2)</f>
        <v>0</v>
      </c>
      <c r="L43" s="181">
        <v>21</v>
      </c>
      <c r="M43" s="181">
        <f>G43*(1+L43/100)</f>
        <v>0</v>
      </c>
      <c r="N43" s="179">
        <v>0</v>
      </c>
      <c r="O43" s="179">
        <f>ROUND(E43*N43,2)</f>
        <v>0</v>
      </c>
      <c r="P43" s="179">
        <v>0</v>
      </c>
      <c r="Q43" s="179">
        <f>ROUND(E43*P43,2)</f>
        <v>0</v>
      </c>
      <c r="R43" s="181"/>
      <c r="S43" s="181" t="s">
        <v>144</v>
      </c>
      <c r="T43" s="182" t="s">
        <v>145</v>
      </c>
      <c r="U43" s="162">
        <v>0</v>
      </c>
      <c r="V43" s="162">
        <f>ROUND(E43*U43,2)</f>
        <v>0</v>
      </c>
      <c r="W43" s="162"/>
      <c r="X43" s="162" t="s">
        <v>146</v>
      </c>
      <c r="Y43" s="162" t="s">
        <v>147</v>
      </c>
      <c r="Z43" s="152"/>
      <c r="AA43" s="152"/>
      <c r="AB43" s="152"/>
      <c r="AC43" s="152"/>
      <c r="AD43" s="152"/>
      <c r="AE43" s="152"/>
      <c r="AF43" s="152"/>
      <c r="AG43" s="152" t="s">
        <v>239</v>
      </c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</row>
    <row r="44" spans="1:60" outlineLevel="2" x14ac:dyDescent="0.2">
      <c r="A44" s="159"/>
      <c r="B44" s="160"/>
      <c r="C44" s="256" t="s">
        <v>363</v>
      </c>
      <c r="D44" s="257"/>
      <c r="E44" s="257"/>
      <c r="F44" s="257"/>
      <c r="G44" s="257"/>
      <c r="H44" s="162"/>
      <c r="I44" s="162"/>
      <c r="J44" s="162"/>
      <c r="K44" s="162"/>
      <c r="L44" s="162"/>
      <c r="M44" s="162"/>
      <c r="N44" s="161"/>
      <c r="O44" s="161"/>
      <c r="P44" s="161"/>
      <c r="Q44" s="161"/>
      <c r="R44" s="162"/>
      <c r="S44" s="162"/>
      <c r="T44" s="162"/>
      <c r="U44" s="162"/>
      <c r="V44" s="162"/>
      <c r="W44" s="162"/>
      <c r="X44" s="162"/>
      <c r="Y44" s="162"/>
      <c r="Z44" s="152"/>
      <c r="AA44" s="152"/>
      <c r="AB44" s="152"/>
      <c r="AC44" s="152"/>
      <c r="AD44" s="152"/>
      <c r="AE44" s="152"/>
      <c r="AF44" s="152"/>
      <c r="AG44" s="152" t="s">
        <v>160</v>
      </c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</row>
    <row r="45" spans="1:60" outlineLevel="1" x14ac:dyDescent="0.2">
      <c r="A45" s="184">
        <v>25</v>
      </c>
      <c r="B45" s="185" t="s">
        <v>366</v>
      </c>
      <c r="C45" s="194" t="s">
        <v>367</v>
      </c>
      <c r="D45" s="186" t="s">
        <v>250</v>
      </c>
      <c r="E45" s="187">
        <v>12</v>
      </c>
      <c r="F45" s="188"/>
      <c r="G45" s="189">
        <f>ROUND(E45*F45,2)</f>
        <v>0</v>
      </c>
      <c r="H45" s="188"/>
      <c r="I45" s="189">
        <f>ROUND(E45*H45,2)</f>
        <v>0</v>
      </c>
      <c r="J45" s="188"/>
      <c r="K45" s="189">
        <f>ROUND(E45*J45,2)</f>
        <v>0</v>
      </c>
      <c r="L45" s="189">
        <v>21</v>
      </c>
      <c r="M45" s="189">
        <f>G45*(1+L45/100)</f>
        <v>0</v>
      </c>
      <c r="N45" s="187">
        <v>0</v>
      </c>
      <c r="O45" s="187">
        <f>ROUND(E45*N45,2)</f>
        <v>0</v>
      </c>
      <c r="P45" s="187">
        <v>0</v>
      </c>
      <c r="Q45" s="187">
        <f>ROUND(E45*P45,2)</f>
        <v>0</v>
      </c>
      <c r="R45" s="189"/>
      <c r="S45" s="189" t="s">
        <v>144</v>
      </c>
      <c r="T45" s="190" t="s">
        <v>145</v>
      </c>
      <c r="U45" s="162">
        <v>0</v>
      </c>
      <c r="V45" s="162">
        <f>ROUND(E45*U45,2)</f>
        <v>0</v>
      </c>
      <c r="W45" s="162"/>
      <c r="X45" s="162" t="s">
        <v>146</v>
      </c>
      <c r="Y45" s="162" t="s">
        <v>147</v>
      </c>
      <c r="Z45" s="152"/>
      <c r="AA45" s="152"/>
      <c r="AB45" s="152"/>
      <c r="AC45" s="152"/>
      <c r="AD45" s="152"/>
      <c r="AE45" s="152"/>
      <c r="AF45" s="152"/>
      <c r="AG45" s="152" t="s">
        <v>239</v>
      </c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</row>
    <row r="46" spans="1:60" outlineLevel="1" x14ac:dyDescent="0.2">
      <c r="A46" s="184">
        <v>26</v>
      </c>
      <c r="B46" s="185" t="s">
        <v>368</v>
      </c>
      <c r="C46" s="194" t="s">
        <v>369</v>
      </c>
      <c r="D46" s="186" t="s">
        <v>250</v>
      </c>
      <c r="E46" s="187">
        <v>12</v>
      </c>
      <c r="F46" s="188"/>
      <c r="G46" s="189">
        <f>ROUND(E46*F46,2)</f>
        <v>0</v>
      </c>
      <c r="H46" s="188"/>
      <c r="I46" s="189">
        <f>ROUND(E46*H46,2)</f>
        <v>0</v>
      </c>
      <c r="J46" s="188"/>
      <c r="K46" s="189">
        <f>ROUND(E46*J46,2)</f>
        <v>0</v>
      </c>
      <c r="L46" s="189">
        <v>21</v>
      </c>
      <c r="M46" s="189">
        <f>G46*(1+L46/100)</f>
        <v>0</v>
      </c>
      <c r="N46" s="187">
        <v>0</v>
      </c>
      <c r="O46" s="187">
        <f>ROUND(E46*N46,2)</f>
        <v>0</v>
      </c>
      <c r="P46" s="187">
        <v>0</v>
      </c>
      <c r="Q46" s="187">
        <f>ROUND(E46*P46,2)</f>
        <v>0</v>
      </c>
      <c r="R46" s="189"/>
      <c r="S46" s="189" t="s">
        <v>144</v>
      </c>
      <c r="T46" s="190" t="s">
        <v>145</v>
      </c>
      <c r="U46" s="162">
        <v>0</v>
      </c>
      <c r="V46" s="162">
        <f>ROUND(E46*U46,2)</f>
        <v>0</v>
      </c>
      <c r="W46" s="162"/>
      <c r="X46" s="162" t="s">
        <v>146</v>
      </c>
      <c r="Y46" s="162" t="s">
        <v>147</v>
      </c>
      <c r="Z46" s="152"/>
      <c r="AA46" s="152"/>
      <c r="AB46" s="152"/>
      <c r="AC46" s="152"/>
      <c r="AD46" s="152"/>
      <c r="AE46" s="152"/>
      <c r="AF46" s="152"/>
      <c r="AG46" s="152" t="s">
        <v>239</v>
      </c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</row>
    <row r="47" spans="1:60" outlineLevel="1" x14ac:dyDescent="0.2">
      <c r="A47" s="184">
        <v>27</v>
      </c>
      <c r="B47" s="185" t="s">
        <v>370</v>
      </c>
      <c r="C47" s="194" t="s">
        <v>371</v>
      </c>
      <c r="D47" s="186" t="s">
        <v>250</v>
      </c>
      <c r="E47" s="187">
        <v>12</v>
      </c>
      <c r="F47" s="188"/>
      <c r="G47" s="189">
        <f>ROUND(E47*F47,2)</f>
        <v>0</v>
      </c>
      <c r="H47" s="188"/>
      <c r="I47" s="189">
        <f>ROUND(E47*H47,2)</f>
        <v>0</v>
      </c>
      <c r="J47" s="188"/>
      <c r="K47" s="189">
        <f>ROUND(E47*J47,2)</f>
        <v>0</v>
      </c>
      <c r="L47" s="189">
        <v>21</v>
      </c>
      <c r="M47" s="189">
        <f>G47*(1+L47/100)</f>
        <v>0</v>
      </c>
      <c r="N47" s="187">
        <v>0</v>
      </c>
      <c r="O47" s="187">
        <f>ROUND(E47*N47,2)</f>
        <v>0</v>
      </c>
      <c r="P47" s="187">
        <v>0</v>
      </c>
      <c r="Q47" s="187">
        <f>ROUND(E47*P47,2)</f>
        <v>0</v>
      </c>
      <c r="R47" s="189"/>
      <c r="S47" s="189" t="s">
        <v>144</v>
      </c>
      <c r="T47" s="190" t="s">
        <v>145</v>
      </c>
      <c r="U47" s="162">
        <v>0</v>
      </c>
      <c r="V47" s="162">
        <f>ROUND(E47*U47,2)</f>
        <v>0</v>
      </c>
      <c r="W47" s="162"/>
      <c r="X47" s="162" t="s">
        <v>251</v>
      </c>
      <c r="Y47" s="162" t="s">
        <v>147</v>
      </c>
      <c r="Z47" s="152"/>
      <c r="AA47" s="152"/>
      <c r="AB47" s="152"/>
      <c r="AC47" s="152"/>
      <c r="AD47" s="152"/>
      <c r="AE47" s="152"/>
      <c r="AF47" s="152"/>
      <c r="AG47" s="152" t="s">
        <v>317</v>
      </c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</row>
    <row r="48" spans="1:60" outlineLevel="1" x14ac:dyDescent="0.2">
      <c r="A48" s="184">
        <v>28</v>
      </c>
      <c r="B48" s="185" t="s">
        <v>372</v>
      </c>
      <c r="C48" s="194" t="s">
        <v>373</v>
      </c>
      <c r="D48" s="186" t="s">
        <v>250</v>
      </c>
      <c r="E48" s="187">
        <v>12</v>
      </c>
      <c r="F48" s="188"/>
      <c r="G48" s="189">
        <f>ROUND(E48*F48,2)</f>
        <v>0</v>
      </c>
      <c r="H48" s="188"/>
      <c r="I48" s="189">
        <f>ROUND(E48*H48,2)</f>
        <v>0</v>
      </c>
      <c r="J48" s="188"/>
      <c r="K48" s="189">
        <f>ROUND(E48*J48,2)</f>
        <v>0</v>
      </c>
      <c r="L48" s="189">
        <v>21</v>
      </c>
      <c r="M48" s="189">
        <f>G48*(1+L48/100)</f>
        <v>0</v>
      </c>
      <c r="N48" s="187">
        <v>0</v>
      </c>
      <c r="O48" s="187">
        <f>ROUND(E48*N48,2)</f>
        <v>0</v>
      </c>
      <c r="P48" s="187">
        <v>0</v>
      </c>
      <c r="Q48" s="187">
        <f>ROUND(E48*P48,2)</f>
        <v>0</v>
      </c>
      <c r="R48" s="189"/>
      <c r="S48" s="189" t="s">
        <v>144</v>
      </c>
      <c r="T48" s="190" t="s">
        <v>145</v>
      </c>
      <c r="U48" s="162">
        <v>0</v>
      </c>
      <c r="V48" s="162">
        <f>ROUND(E48*U48,2)</f>
        <v>0</v>
      </c>
      <c r="W48" s="162"/>
      <c r="X48" s="162" t="s">
        <v>251</v>
      </c>
      <c r="Y48" s="162" t="s">
        <v>147</v>
      </c>
      <c r="Z48" s="152"/>
      <c r="AA48" s="152"/>
      <c r="AB48" s="152"/>
      <c r="AC48" s="152"/>
      <c r="AD48" s="152"/>
      <c r="AE48" s="152"/>
      <c r="AF48" s="152"/>
      <c r="AG48" s="152" t="s">
        <v>317</v>
      </c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</row>
    <row r="49" spans="1:60" x14ac:dyDescent="0.2">
      <c r="A49" s="166" t="s">
        <v>139</v>
      </c>
      <c r="B49" s="167" t="s">
        <v>77</v>
      </c>
      <c r="C49" s="191" t="s">
        <v>78</v>
      </c>
      <c r="D49" s="168"/>
      <c r="E49" s="169"/>
      <c r="F49" s="170"/>
      <c r="G49" s="170">
        <f>SUMIF(AG50:AG55,"&lt;&gt;NOR",G50:G55)</f>
        <v>0</v>
      </c>
      <c r="H49" s="170"/>
      <c r="I49" s="170">
        <f>SUM(I50:I55)</f>
        <v>0</v>
      </c>
      <c r="J49" s="170"/>
      <c r="K49" s="170">
        <f>SUM(K50:K55)</f>
        <v>0</v>
      </c>
      <c r="L49" s="170"/>
      <c r="M49" s="170">
        <f>SUM(M50:M55)</f>
        <v>0</v>
      </c>
      <c r="N49" s="169"/>
      <c r="O49" s="169">
        <f>SUM(O50:O55)</f>
        <v>0</v>
      </c>
      <c r="P49" s="169"/>
      <c r="Q49" s="169">
        <f>SUM(Q50:Q55)</f>
        <v>0</v>
      </c>
      <c r="R49" s="170"/>
      <c r="S49" s="170"/>
      <c r="T49" s="171"/>
      <c r="U49" s="165"/>
      <c r="V49" s="165">
        <f>SUM(V50:V55)</f>
        <v>0</v>
      </c>
      <c r="W49" s="165"/>
      <c r="X49" s="165"/>
      <c r="Y49" s="165"/>
      <c r="AG49" t="s">
        <v>140</v>
      </c>
    </row>
    <row r="50" spans="1:60" outlineLevel="1" x14ac:dyDescent="0.2">
      <c r="A50" s="184">
        <v>29</v>
      </c>
      <c r="B50" s="185" t="s">
        <v>374</v>
      </c>
      <c r="C50" s="194" t="s">
        <v>375</v>
      </c>
      <c r="D50" s="186" t="s">
        <v>155</v>
      </c>
      <c r="E50" s="187">
        <v>40</v>
      </c>
      <c r="F50" s="188"/>
      <c r="G50" s="189">
        <f t="shared" ref="G50:G55" si="7">ROUND(E50*F50,2)</f>
        <v>0</v>
      </c>
      <c r="H50" s="188"/>
      <c r="I50" s="189">
        <f t="shared" ref="I50:I55" si="8">ROUND(E50*H50,2)</f>
        <v>0</v>
      </c>
      <c r="J50" s="188"/>
      <c r="K50" s="189">
        <f t="shared" ref="K50:K55" si="9">ROUND(E50*J50,2)</f>
        <v>0</v>
      </c>
      <c r="L50" s="189">
        <v>21</v>
      </c>
      <c r="M50" s="189">
        <f t="shared" ref="M50:M55" si="10">G50*(1+L50/100)</f>
        <v>0</v>
      </c>
      <c r="N50" s="187">
        <v>0</v>
      </c>
      <c r="O50" s="187">
        <f t="shared" ref="O50:O55" si="11">ROUND(E50*N50,2)</f>
        <v>0</v>
      </c>
      <c r="P50" s="187">
        <v>0</v>
      </c>
      <c r="Q50" s="187">
        <f t="shared" ref="Q50:Q55" si="12">ROUND(E50*P50,2)</f>
        <v>0</v>
      </c>
      <c r="R50" s="189"/>
      <c r="S50" s="189" t="s">
        <v>144</v>
      </c>
      <c r="T50" s="190" t="s">
        <v>145</v>
      </c>
      <c r="U50" s="162">
        <v>0</v>
      </c>
      <c r="V50" s="162">
        <f t="shared" ref="V50:V55" si="13">ROUND(E50*U50,2)</f>
        <v>0</v>
      </c>
      <c r="W50" s="162"/>
      <c r="X50" s="162" t="s">
        <v>146</v>
      </c>
      <c r="Y50" s="162" t="s">
        <v>147</v>
      </c>
      <c r="Z50" s="152"/>
      <c r="AA50" s="152"/>
      <c r="AB50" s="152"/>
      <c r="AC50" s="152"/>
      <c r="AD50" s="152"/>
      <c r="AE50" s="152"/>
      <c r="AF50" s="152"/>
      <c r="AG50" s="152" t="s">
        <v>239</v>
      </c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</row>
    <row r="51" spans="1:60" outlineLevel="1" x14ac:dyDescent="0.2">
      <c r="A51" s="184">
        <v>30</v>
      </c>
      <c r="B51" s="185" t="s">
        <v>376</v>
      </c>
      <c r="C51" s="194" t="s">
        <v>377</v>
      </c>
      <c r="D51" s="186" t="s">
        <v>155</v>
      </c>
      <c r="E51" s="187">
        <v>40</v>
      </c>
      <c r="F51" s="188"/>
      <c r="G51" s="189">
        <f t="shared" si="7"/>
        <v>0</v>
      </c>
      <c r="H51" s="188"/>
      <c r="I51" s="189">
        <f t="shared" si="8"/>
        <v>0</v>
      </c>
      <c r="J51" s="188"/>
      <c r="K51" s="189">
        <f t="shared" si="9"/>
        <v>0</v>
      </c>
      <c r="L51" s="189">
        <v>21</v>
      </c>
      <c r="M51" s="189">
        <f t="shared" si="10"/>
        <v>0</v>
      </c>
      <c r="N51" s="187">
        <v>0</v>
      </c>
      <c r="O51" s="187">
        <f t="shared" si="11"/>
        <v>0</v>
      </c>
      <c r="P51" s="187">
        <v>0</v>
      </c>
      <c r="Q51" s="187">
        <f t="shared" si="12"/>
        <v>0</v>
      </c>
      <c r="R51" s="189"/>
      <c r="S51" s="189" t="s">
        <v>144</v>
      </c>
      <c r="T51" s="190" t="s">
        <v>145</v>
      </c>
      <c r="U51" s="162">
        <v>0</v>
      </c>
      <c r="V51" s="162">
        <f t="shared" si="13"/>
        <v>0</v>
      </c>
      <c r="W51" s="162"/>
      <c r="X51" s="162" t="s">
        <v>146</v>
      </c>
      <c r="Y51" s="162" t="s">
        <v>147</v>
      </c>
      <c r="Z51" s="152"/>
      <c r="AA51" s="152"/>
      <c r="AB51" s="152"/>
      <c r="AC51" s="152"/>
      <c r="AD51" s="152"/>
      <c r="AE51" s="152"/>
      <c r="AF51" s="152"/>
      <c r="AG51" s="152" t="s">
        <v>239</v>
      </c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</row>
    <row r="52" spans="1:60" outlineLevel="1" x14ac:dyDescent="0.2">
      <c r="A52" s="184">
        <v>31</v>
      </c>
      <c r="B52" s="185" t="s">
        <v>378</v>
      </c>
      <c r="C52" s="194" t="s">
        <v>379</v>
      </c>
      <c r="D52" s="186" t="s">
        <v>250</v>
      </c>
      <c r="E52" s="187">
        <v>1</v>
      </c>
      <c r="F52" s="188"/>
      <c r="G52" s="189">
        <f t="shared" si="7"/>
        <v>0</v>
      </c>
      <c r="H52" s="188"/>
      <c r="I52" s="189">
        <f t="shared" si="8"/>
        <v>0</v>
      </c>
      <c r="J52" s="188"/>
      <c r="K52" s="189">
        <f t="shared" si="9"/>
        <v>0</v>
      </c>
      <c r="L52" s="189">
        <v>21</v>
      </c>
      <c r="M52" s="189">
        <f t="shared" si="10"/>
        <v>0</v>
      </c>
      <c r="N52" s="187">
        <v>0</v>
      </c>
      <c r="O52" s="187">
        <f t="shared" si="11"/>
        <v>0</v>
      </c>
      <c r="P52" s="187">
        <v>0</v>
      </c>
      <c r="Q52" s="187">
        <f t="shared" si="12"/>
        <v>0</v>
      </c>
      <c r="R52" s="189"/>
      <c r="S52" s="189" t="s">
        <v>144</v>
      </c>
      <c r="T52" s="190" t="s">
        <v>145</v>
      </c>
      <c r="U52" s="162">
        <v>0</v>
      </c>
      <c r="V52" s="162">
        <f t="shared" si="13"/>
        <v>0</v>
      </c>
      <c r="W52" s="162"/>
      <c r="X52" s="162" t="s">
        <v>251</v>
      </c>
      <c r="Y52" s="162" t="s">
        <v>147</v>
      </c>
      <c r="Z52" s="152"/>
      <c r="AA52" s="152"/>
      <c r="AB52" s="152"/>
      <c r="AC52" s="152"/>
      <c r="AD52" s="152"/>
      <c r="AE52" s="152"/>
      <c r="AF52" s="152"/>
      <c r="AG52" s="152" t="s">
        <v>317</v>
      </c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</row>
    <row r="53" spans="1:60" outlineLevel="1" x14ac:dyDescent="0.2">
      <c r="A53" s="184">
        <v>32</v>
      </c>
      <c r="B53" s="185" t="s">
        <v>380</v>
      </c>
      <c r="C53" s="194" t="s">
        <v>381</v>
      </c>
      <c r="D53" s="186" t="s">
        <v>250</v>
      </c>
      <c r="E53" s="187">
        <v>1</v>
      </c>
      <c r="F53" s="188"/>
      <c r="G53" s="189">
        <f t="shared" si="7"/>
        <v>0</v>
      </c>
      <c r="H53" s="188"/>
      <c r="I53" s="189">
        <f t="shared" si="8"/>
        <v>0</v>
      </c>
      <c r="J53" s="188"/>
      <c r="K53" s="189">
        <f t="shared" si="9"/>
        <v>0</v>
      </c>
      <c r="L53" s="189">
        <v>21</v>
      </c>
      <c r="M53" s="189">
        <f t="shared" si="10"/>
        <v>0</v>
      </c>
      <c r="N53" s="187">
        <v>0</v>
      </c>
      <c r="O53" s="187">
        <f t="shared" si="11"/>
        <v>0</v>
      </c>
      <c r="P53" s="187">
        <v>0</v>
      </c>
      <c r="Q53" s="187">
        <f t="shared" si="12"/>
        <v>0</v>
      </c>
      <c r="R53" s="189"/>
      <c r="S53" s="189" t="s">
        <v>144</v>
      </c>
      <c r="T53" s="190" t="s">
        <v>145</v>
      </c>
      <c r="U53" s="162">
        <v>0</v>
      </c>
      <c r="V53" s="162">
        <f t="shared" si="13"/>
        <v>0</v>
      </c>
      <c r="W53" s="162"/>
      <c r="X53" s="162" t="s">
        <v>146</v>
      </c>
      <c r="Y53" s="162" t="s">
        <v>147</v>
      </c>
      <c r="Z53" s="152"/>
      <c r="AA53" s="152"/>
      <c r="AB53" s="152"/>
      <c r="AC53" s="152"/>
      <c r="AD53" s="152"/>
      <c r="AE53" s="152"/>
      <c r="AF53" s="152"/>
      <c r="AG53" s="152" t="s">
        <v>239</v>
      </c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</row>
    <row r="54" spans="1:60" outlineLevel="1" x14ac:dyDescent="0.2">
      <c r="A54" s="184">
        <v>33</v>
      </c>
      <c r="B54" s="185" t="s">
        <v>382</v>
      </c>
      <c r="C54" s="194" t="s">
        <v>383</v>
      </c>
      <c r="D54" s="186" t="s">
        <v>250</v>
      </c>
      <c r="E54" s="187">
        <v>1</v>
      </c>
      <c r="F54" s="188"/>
      <c r="G54" s="189">
        <f t="shared" si="7"/>
        <v>0</v>
      </c>
      <c r="H54" s="188"/>
      <c r="I54" s="189">
        <f t="shared" si="8"/>
        <v>0</v>
      </c>
      <c r="J54" s="188"/>
      <c r="K54" s="189">
        <f t="shared" si="9"/>
        <v>0</v>
      </c>
      <c r="L54" s="189">
        <v>21</v>
      </c>
      <c r="M54" s="189">
        <f t="shared" si="10"/>
        <v>0</v>
      </c>
      <c r="N54" s="187">
        <v>0</v>
      </c>
      <c r="O54" s="187">
        <f t="shared" si="11"/>
        <v>0</v>
      </c>
      <c r="P54" s="187">
        <v>0</v>
      </c>
      <c r="Q54" s="187">
        <f t="shared" si="12"/>
        <v>0</v>
      </c>
      <c r="R54" s="189"/>
      <c r="S54" s="189" t="s">
        <v>144</v>
      </c>
      <c r="T54" s="190" t="s">
        <v>145</v>
      </c>
      <c r="U54" s="162">
        <v>0</v>
      </c>
      <c r="V54" s="162">
        <f t="shared" si="13"/>
        <v>0</v>
      </c>
      <c r="W54" s="162"/>
      <c r="X54" s="162" t="s">
        <v>146</v>
      </c>
      <c r="Y54" s="162" t="s">
        <v>147</v>
      </c>
      <c r="Z54" s="152"/>
      <c r="AA54" s="152"/>
      <c r="AB54" s="152"/>
      <c r="AC54" s="152"/>
      <c r="AD54" s="152"/>
      <c r="AE54" s="152"/>
      <c r="AF54" s="152"/>
      <c r="AG54" s="152" t="s">
        <v>239</v>
      </c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</row>
    <row r="55" spans="1:60" outlineLevel="1" x14ac:dyDescent="0.2">
      <c r="A55" s="184">
        <v>34</v>
      </c>
      <c r="B55" s="185" t="s">
        <v>384</v>
      </c>
      <c r="C55" s="194" t="s">
        <v>385</v>
      </c>
      <c r="D55" s="186" t="s">
        <v>250</v>
      </c>
      <c r="E55" s="187">
        <v>1</v>
      </c>
      <c r="F55" s="188"/>
      <c r="G55" s="189">
        <f t="shared" si="7"/>
        <v>0</v>
      </c>
      <c r="H55" s="188"/>
      <c r="I55" s="189">
        <f t="shared" si="8"/>
        <v>0</v>
      </c>
      <c r="J55" s="188"/>
      <c r="K55" s="189">
        <f t="shared" si="9"/>
        <v>0</v>
      </c>
      <c r="L55" s="189">
        <v>21</v>
      </c>
      <c r="M55" s="189">
        <f t="shared" si="10"/>
        <v>0</v>
      </c>
      <c r="N55" s="187">
        <v>0</v>
      </c>
      <c r="O55" s="187">
        <f t="shared" si="11"/>
        <v>0</v>
      </c>
      <c r="P55" s="187">
        <v>0</v>
      </c>
      <c r="Q55" s="187">
        <f t="shared" si="12"/>
        <v>0</v>
      </c>
      <c r="R55" s="189"/>
      <c r="S55" s="189" t="s">
        <v>144</v>
      </c>
      <c r="T55" s="190" t="s">
        <v>145</v>
      </c>
      <c r="U55" s="162">
        <v>0</v>
      </c>
      <c r="V55" s="162">
        <f t="shared" si="13"/>
        <v>0</v>
      </c>
      <c r="W55" s="162"/>
      <c r="X55" s="162" t="s">
        <v>146</v>
      </c>
      <c r="Y55" s="162" t="s">
        <v>147</v>
      </c>
      <c r="Z55" s="152"/>
      <c r="AA55" s="152"/>
      <c r="AB55" s="152"/>
      <c r="AC55" s="152"/>
      <c r="AD55" s="152"/>
      <c r="AE55" s="152"/>
      <c r="AF55" s="152"/>
      <c r="AG55" s="152" t="s">
        <v>239</v>
      </c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</row>
    <row r="56" spans="1:60" x14ac:dyDescent="0.2">
      <c r="A56" s="166" t="s">
        <v>139</v>
      </c>
      <c r="B56" s="167" t="s">
        <v>79</v>
      </c>
      <c r="C56" s="191" t="s">
        <v>80</v>
      </c>
      <c r="D56" s="168"/>
      <c r="E56" s="169"/>
      <c r="F56" s="170"/>
      <c r="G56" s="170">
        <f>SUMIF(AG57:AG67,"&lt;&gt;NOR",G57:G67)</f>
        <v>0</v>
      </c>
      <c r="H56" s="170"/>
      <c r="I56" s="170">
        <f>SUM(I57:I67)</f>
        <v>0</v>
      </c>
      <c r="J56" s="170"/>
      <c r="K56" s="170">
        <f>SUM(K57:K67)</f>
        <v>0</v>
      </c>
      <c r="L56" s="170"/>
      <c r="M56" s="170">
        <f>SUM(M57:M67)</f>
        <v>0</v>
      </c>
      <c r="N56" s="169"/>
      <c r="O56" s="169">
        <f>SUM(O57:O67)</f>
        <v>0</v>
      </c>
      <c r="P56" s="169"/>
      <c r="Q56" s="169">
        <f>SUM(Q57:Q67)</f>
        <v>0</v>
      </c>
      <c r="R56" s="170"/>
      <c r="S56" s="170"/>
      <c r="T56" s="171"/>
      <c r="U56" s="165"/>
      <c r="V56" s="165">
        <f>SUM(V57:V67)</f>
        <v>0</v>
      </c>
      <c r="W56" s="165"/>
      <c r="X56" s="165"/>
      <c r="Y56" s="165"/>
      <c r="AG56" t="s">
        <v>140</v>
      </c>
    </row>
    <row r="57" spans="1:60" outlineLevel="1" x14ac:dyDescent="0.2">
      <c r="A57" s="176">
        <v>35</v>
      </c>
      <c r="B57" s="177" t="s">
        <v>386</v>
      </c>
      <c r="C57" s="192" t="s">
        <v>387</v>
      </c>
      <c r="D57" s="178" t="s">
        <v>242</v>
      </c>
      <c r="E57" s="179">
        <v>50</v>
      </c>
      <c r="F57" s="180"/>
      <c r="G57" s="181">
        <f>ROUND(E57*F57,2)</f>
        <v>0</v>
      </c>
      <c r="H57" s="180"/>
      <c r="I57" s="181">
        <f>ROUND(E57*H57,2)</f>
        <v>0</v>
      </c>
      <c r="J57" s="180"/>
      <c r="K57" s="181">
        <f>ROUND(E57*J57,2)</f>
        <v>0</v>
      </c>
      <c r="L57" s="181">
        <v>21</v>
      </c>
      <c r="M57" s="181">
        <f>G57*(1+L57/100)</f>
        <v>0</v>
      </c>
      <c r="N57" s="179">
        <v>0</v>
      </c>
      <c r="O57" s="179">
        <f>ROUND(E57*N57,2)</f>
        <v>0</v>
      </c>
      <c r="P57" s="179">
        <v>0</v>
      </c>
      <c r="Q57" s="179">
        <f>ROUND(E57*P57,2)</f>
        <v>0</v>
      </c>
      <c r="R57" s="181"/>
      <c r="S57" s="181" t="s">
        <v>144</v>
      </c>
      <c r="T57" s="182" t="s">
        <v>145</v>
      </c>
      <c r="U57" s="162">
        <v>0</v>
      </c>
      <c r="V57" s="162">
        <f>ROUND(E57*U57,2)</f>
        <v>0</v>
      </c>
      <c r="W57" s="162"/>
      <c r="X57" s="162" t="s">
        <v>146</v>
      </c>
      <c r="Y57" s="162" t="s">
        <v>147</v>
      </c>
      <c r="Z57" s="152"/>
      <c r="AA57" s="152"/>
      <c r="AB57" s="152"/>
      <c r="AC57" s="152"/>
      <c r="AD57" s="152"/>
      <c r="AE57" s="152"/>
      <c r="AF57" s="152"/>
      <c r="AG57" s="152" t="s">
        <v>239</v>
      </c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</row>
    <row r="58" spans="1:60" outlineLevel="2" x14ac:dyDescent="0.2">
      <c r="A58" s="159"/>
      <c r="B58" s="160"/>
      <c r="C58" s="256" t="s">
        <v>388</v>
      </c>
      <c r="D58" s="257"/>
      <c r="E58" s="257"/>
      <c r="F58" s="257"/>
      <c r="G58" s="257"/>
      <c r="H58" s="162"/>
      <c r="I58" s="162"/>
      <c r="J58" s="162"/>
      <c r="K58" s="162"/>
      <c r="L58" s="162"/>
      <c r="M58" s="162"/>
      <c r="N58" s="161"/>
      <c r="O58" s="161"/>
      <c r="P58" s="161"/>
      <c r="Q58" s="161"/>
      <c r="R58" s="162"/>
      <c r="S58" s="162"/>
      <c r="T58" s="162"/>
      <c r="U58" s="162"/>
      <c r="V58" s="162"/>
      <c r="W58" s="162"/>
      <c r="X58" s="162"/>
      <c r="Y58" s="162"/>
      <c r="Z58" s="152"/>
      <c r="AA58" s="152"/>
      <c r="AB58" s="152"/>
      <c r="AC58" s="152"/>
      <c r="AD58" s="152"/>
      <c r="AE58" s="152"/>
      <c r="AF58" s="152"/>
      <c r="AG58" s="152" t="s">
        <v>160</v>
      </c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</row>
    <row r="59" spans="1:60" outlineLevel="3" x14ac:dyDescent="0.2">
      <c r="A59" s="159"/>
      <c r="B59" s="160"/>
      <c r="C59" s="254" t="s">
        <v>389</v>
      </c>
      <c r="D59" s="255"/>
      <c r="E59" s="255"/>
      <c r="F59" s="255"/>
      <c r="G59" s="255"/>
      <c r="H59" s="162"/>
      <c r="I59" s="162"/>
      <c r="J59" s="162"/>
      <c r="K59" s="162"/>
      <c r="L59" s="162"/>
      <c r="M59" s="162"/>
      <c r="N59" s="161"/>
      <c r="O59" s="161"/>
      <c r="P59" s="161"/>
      <c r="Q59" s="161"/>
      <c r="R59" s="162"/>
      <c r="S59" s="162"/>
      <c r="T59" s="162"/>
      <c r="U59" s="162"/>
      <c r="V59" s="162"/>
      <c r="W59" s="162"/>
      <c r="X59" s="162"/>
      <c r="Y59" s="162"/>
      <c r="Z59" s="152"/>
      <c r="AA59" s="152"/>
      <c r="AB59" s="152"/>
      <c r="AC59" s="152"/>
      <c r="AD59" s="152"/>
      <c r="AE59" s="152"/>
      <c r="AF59" s="152"/>
      <c r="AG59" s="152" t="s">
        <v>160</v>
      </c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</row>
    <row r="60" spans="1:60" ht="22.5" outlineLevel="3" x14ac:dyDescent="0.2">
      <c r="A60" s="159"/>
      <c r="B60" s="160"/>
      <c r="C60" s="254" t="s">
        <v>390</v>
      </c>
      <c r="D60" s="255"/>
      <c r="E60" s="255"/>
      <c r="F60" s="255"/>
      <c r="G60" s="255"/>
      <c r="H60" s="162"/>
      <c r="I60" s="162"/>
      <c r="J60" s="162"/>
      <c r="K60" s="162"/>
      <c r="L60" s="162"/>
      <c r="M60" s="162"/>
      <c r="N60" s="161"/>
      <c r="O60" s="161"/>
      <c r="P60" s="161"/>
      <c r="Q60" s="161"/>
      <c r="R60" s="162"/>
      <c r="S60" s="162"/>
      <c r="T60" s="162"/>
      <c r="U60" s="162"/>
      <c r="V60" s="162"/>
      <c r="W60" s="162"/>
      <c r="X60" s="162"/>
      <c r="Y60" s="162"/>
      <c r="Z60" s="152"/>
      <c r="AA60" s="152"/>
      <c r="AB60" s="152"/>
      <c r="AC60" s="152"/>
      <c r="AD60" s="152"/>
      <c r="AE60" s="152"/>
      <c r="AF60" s="152"/>
      <c r="AG60" s="152" t="s">
        <v>160</v>
      </c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83" t="str">
        <f>C60</f>
        <v>nízkoteplotní izolace zabraňující kondenzaci a tepelným ztrátám s vysokým odporem proti difuzi vodní páry (lambda=0,033W/mK, mí=10000) včetně izolovaných závěsů</v>
      </c>
      <c r="BB60" s="152"/>
      <c r="BC60" s="152"/>
      <c r="BD60" s="152"/>
      <c r="BE60" s="152"/>
      <c r="BF60" s="152"/>
      <c r="BG60" s="152"/>
      <c r="BH60" s="152"/>
    </row>
    <row r="61" spans="1:60" outlineLevel="3" x14ac:dyDescent="0.2">
      <c r="A61" s="159"/>
      <c r="B61" s="160"/>
      <c r="C61" s="254" t="s">
        <v>391</v>
      </c>
      <c r="D61" s="255"/>
      <c r="E61" s="255"/>
      <c r="F61" s="255"/>
      <c r="G61" s="255"/>
      <c r="H61" s="162"/>
      <c r="I61" s="162"/>
      <c r="J61" s="162"/>
      <c r="K61" s="162"/>
      <c r="L61" s="162"/>
      <c r="M61" s="162"/>
      <c r="N61" s="161"/>
      <c r="O61" s="161"/>
      <c r="P61" s="161"/>
      <c r="Q61" s="161"/>
      <c r="R61" s="162"/>
      <c r="S61" s="162"/>
      <c r="T61" s="162"/>
      <c r="U61" s="162"/>
      <c r="V61" s="162"/>
      <c r="W61" s="162"/>
      <c r="X61" s="162"/>
      <c r="Y61" s="162"/>
      <c r="Z61" s="152"/>
      <c r="AA61" s="152"/>
      <c r="AB61" s="152"/>
      <c r="AC61" s="152"/>
      <c r="AD61" s="152"/>
      <c r="AE61" s="152"/>
      <c r="AF61" s="152"/>
      <c r="AG61" s="152" t="s">
        <v>160</v>
      </c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</row>
    <row r="62" spans="1:60" outlineLevel="3" x14ac:dyDescent="0.2">
      <c r="A62" s="159"/>
      <c r="B62" s="160"/>
      <c r="C62" s="254" t="s">
        <v>392</v>
      </c>
      <c r="D62" s="255"/>
      <c r="E62" s="255"/>
      <c r="F62" s="255"/>
      <c r="G62" s="255"/>
      <c r="H62" s="162"/>
      <c r="I62" s="162"/>
      <c r="J62" s="162"/>
      <c r="K62" s="162"/>
      <c r="L62" s="162"/>
      <c r="M62" s="162"/>
      <c r="N62" s="161"/>
      <c r="O62" s="161"/>
      <c r="P62" s="161"/>
      <c r="Q62" s="161"/>
      <c r="R62" s="162"/>
      <c r="S62" s="162"/>
      <c r="T62" s="162"/>
      <c r="U62" s="162"/>
      <c r="V62" s="162"/>
      <c r="W62" s="162"/>
      <c r="X62" s="162"/>
      <c r="Y62" s="162"/>
      <c r="Z62" s="152"/>
      <c r="AA62" s="152"/>
      <c r="AB62" s="152"/>
      <c r="AC62" s="152"/>
      <c r="AD62" s="152"/>
      <c r="AE62" s="152"/>
      <c r="AF62" s="152"/>
      <c r="AG62" s="152" t="s">
        <v>160</v>
      </c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</row>
    <row r="63" spans="1:60" outlineLevel="1" x14ac:dyDescent="0.2">
      <c r="A63" s="184">
        <v>36</v>
      </c>
      <c r="B63" s="185" t="s">
        <v>393</v>
      </c>
      <c r="C63" s="194" t="s">
        <v>394</v>
      </c>
      <c r="D63" s="186" t="s">
        <v>242</v>
      </c>
      <c r="E63" s="187">
        <v>2</v>
      </c>
      <c r="F63" s="188"/>
      <c r="G63" s="189">
        <f>ROUND(E63*F63,2)</f>
        <v>0</v>
      </c>
      <c r="H63" s="188"/>
      <c r="I63" s="189">
        <f>ROUND(E63*H63,2)</f>
        <v>0</v>
      </c>
      <c r="J63" s="188"/>
      <c r="K63" s="189">
        <f>ROUND(E63*J63,2)</f>
        <v>0</v>
      </c>
      <c r="L63" s="189">
        <v>21</v>
      </c>
      <c r="M63" s="189">
        <f>G63*(1+L63/100)</f>
        <v>0</v>
      </c>
      <c r="N63" s="187">
        <v>0</v>
      </c>
      <c r="O63" s="187">
        <f>ROUND(E63*N63,2)</f>
        <v>0</v>
      </c>
      <c r="P63" s="187">
        <v>0</v>
      </c>
      <c r="Q63" s="187">
        <f>ROUND(E63*P63,2)</f>
        <v>0</v>
      </c>
      <c r="R63" s="189"/>
      <c r="S63" s="189" t="s">
        <v>144</v>
      </c>
      <c r="T63" s="190" t="s">
        <v>145</v>
      </c>
      <c r="U63" s="162">
        <v>0</v>
      </c>
      <c r="V63" s="162">
        <f>ROUND(E63*U63,2)</f>
        <v>0</v>
      </c>
      <c r="W63" s="162"/>
      <c r="X63" s="162" t="s">
        <v>146</v>
      </c>
      <c r="Y63" s="162" t="s">
        <v>147</v>
      </c>
      <c r="Z63" s="152"/>
      <c r="AA63" s="152"/>
      <c r="AB63" s="152"/>
      <c r="AC63" s="152"/>
      <c r="AD63" s="152"/>
      <c r="AE63" s="152"/>
      <c r="AF63" s="152"/>
      <c r="AG63" s="152" t="s">
        <v>239</v>
      </c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</row>
    <row r="64" spans="1:60" outlineLevel="1" x14ac:dyDescent="0.2">
      <c r="A64" s="184">
        <v>37</v>
      </c>
      <c r="B64" s="185" t="s">
        <v>395</v>
      </c>
      <c r="C64" s="194" t="s">
        <v>396</v>
      </c>
      <c r="D64" s="186" t="s">
        <v>242</v>
      </c>
      <c r="E64" s="187">
        <v>20</v>
      </c>
      <c r="F64" s="188"/>
      <c r="G64" s="189">
        <f>ROUND(E64*F64,2)</f>
        <v>0</v>
      </c>
      <c r="H64" s="188"/>
      <c r="I64" s="189">
        <f>ROUND(E64*H64,2)</f>
        <v>0</v>
      </c>
      <c r="J64" s="188"/>
      <c r="K64" s="189">
        <f>ROUND(E64*J64,2)</f>
        <v>0</v>
      </c>
      <c r="L64" s="189">
        <v>21</v>
      </c>
      <c r="M64" s="189">
        <f>G64*(1+L64/100)</f>
        <v>0</v>
      </c>
      <c r="N64" s="187">
        <v>0</v>
      </c>
      <c r="O64" s="187">
        <f>ROUND(E64*N64,2)</f>
        <v>0</v>
      </c>
      <c r="P64" s="187">
        <v>0</v>
      </c>
      <c r="Q64" s="187">
        <f>ROUND(E64*P64,2)</f>
        <v>0</v>
      </c>
      <c r="R64" s="189"/>
      <c r="S64" s="189" t="s">
        <v>144</v>
      </c>
      <c r="T64" s="190" t="s">
        <v>145</v>
      </c>
      <c r="U64" s="162">
        <v>0</v>
      </c>
      <c r="V64" s="162">
        <f>ROUND(E64*U64,2)</f>
        <v>0</v>
      </c>
      <c r="W64" s="162"/>
      <c r="X64" s="162" t="s">
        <v>146</v>
      </c>
      <c r="Y64" s="162" t="s">
        <v>147</v>
      </c>
      <c r="Z64" s="152"/>
      <c r="AA64" s="152"/>
      <c r="AB64" s="152"/>
      <c r="AC64" s="152"/>
      <c r="AD64" s="152"/>
      <c r="AE64" s="152"/>
      <c r="AF64" s="152"/>
      <c r="AG64" s="152" t="s">
        <v>239</v>
      </c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</row>
    <row r="65" spans="1:60" outlineLevel="1" x14ac:dyDescent="0.2">
      <c r="A65" s="184">
        <v>38</v>
      </c>
      <c r="B65" s="185" t="s">
        <v>397</v>
      </c>
      <c r="C65" s="194" t="s">
        <v>398</v>
      </c>
      <c r="D65" s="186" t="s">
        <v>399</v>
      </c>
      <c r="E65" s="187">
        <v>15</v>
      </c>
      <c r="F65" s="188"/>
      <c r="G65" s="189">
        <f>ROUND(E65*F65,2)</f>
        <v>0</v>
      </c>
      <c r="H65" s="188"/>
      <c r="I65" s="189">
        <f>ROUND(E65*H65,2)</f>
        <v>0</v>
      </c>
      <c r="J65" s="188"/>
      <c r="K65" s="189">
        <f>ROUND(E65*J65,2)</f>
        <v>0</v>
      </c>
      <c r="L65" s="189">
        <v>21</v>
      </c>
      <c r="M65" s="189">
        <f>G65*(1+L65/100)</f>
        <v>0</v>
      </c>
      <c r="N65" s="187">
        <v>0</v>
      </c>
      <c r="O65" s="187">
        <f>ROUND(E65*N65,2)</f>
        <v>0</v>
      </c>
      <c r="P65" s="187">
        <v>0</v>
      </c>
      <c r="Q65" s="187">
        <f>ROUND(E65*P65,2)</f>
        <v>0</v>
      </c>
      <c r="R65" s="189"/>
      <c r="S65" s="189" t="s">
        <v>144</v>
      </c>
      <c r="T65" s="190" t="s">
        <v>145</v>
      </c>
      <c r="U65" s="162">
        <v>0</v>
      </c>
      <c r="V65" s="162">
        <f>ROUND(E65*U65,2)</f>
        <v>0</v>
      </c>
      <c r="W65" s="162"/>
      <c r="X65" s="162" t="s">
        <v>251</v>
      </c>
      <c r="Y65" s="162" t="s">
        <v>147</v>
      </c>
      <c r="Z65" s="152"/>
      <c r="AA65" s="152"/>
      <c r="AB65" s="152"/>
      <c r="AC65" s="152"/>
      <c r="AD65" s="152"/>
      <c r="AE65" s="152"/>
      <c r="AF65" s="152"/>
      <c r="AG65" s="152" t="s">
        <v>317</v>
      </c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</row>
    <row r="66" spans="1:60" outlineLevel="1" x14ac:dyDescent="0.2">
      <c r="A66" s="184">
        <v>39</v>
      </c>
      <c r="B66" s="185" t="s">
        <v>400</v>
      </c>
      <c r="C66" s="194" t="s">
        <v>401</v>
      </c>
      <c r="D66" s="186" t="s">
        <v>250</v>
      </c>
      <c r="E66" s="187">
        <v>2</v>
      </c>
      <c r="F66" s="188"/>
      <c r="G66" s="189">
        <f>ROUND(E66*F66,2)</f>
        <v>0</v>
      </c>
      <c r="H66" s="188"/>
      <c r="I66" s="189">
        <f>ROUND(E66*H66,2)</f>
        <v>0</v>
      </c>
      <c r="J66" s="188"/>
      <c r="K66" s="189">
        <f>ROUND(E66*J66,2)</f>
        <v>0</v>
      </c>
      <c r="L66" s="189">
        <v>21</v>
      </c>
      <c r="M66" s="189">
        <f>G66*(1+L66/100)</f>
        <v>0</v>
      </c>
      <c r="N66" s="187">
        <v>0</v>
      </c>
      <c r="O66" s="187">
        <f>ROUND(E66*N66,2)</f>
        <v>0</v>
      </c>
      <c r="P66" s="187">
        <v>0</v>
      </c>
      <c r="Q66" s="187">
        <f>ROUND(E66*P66,2)</f>
        <v>0</v>
      </c>
      <c r="R66" s="189"/>
      <c r="S66" s="189" t="s">
        <v>144</v>
      </c>
      <c r="T66" s="190" t="s">
        <v>145</v>
      </c>
      <c r="U66" s="162">
        <v>0</v>
      </c>
      <c r="V66" s="162">
        <f>ROUND(E66*U66,2)</f>
        <v>0</v>
      </c>
      <c r="W66" s="162"/>
      <c r="X66" s="162" t="s">
        <v>146</v>
      </c>
      <c r="Y66" s="162" t="s">
        <v>147</v>
      </c>
      <c r="Z66" s="152"/>
      <c r="AA66" s="152"/>
      <c r="AB66" s="152"/>
      <c r="AC66" s="152"/>
      <c r="AD66" s="152"/>
      <c r="AE66" s="152"/>
      <c r="AF66" s="152"/>
      <c r="AG66" s="152" t="s">
        <v>239</v>
      </c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</row>
    <row r="67" spans="1:60" outlineLevel="1" x14ac:dyDescent="0.2">
      <c r="A67" s="184">
        <v>40</v>
      </c>
      <c r="B67" s="185" t="s">
        <v>402</v>
      </c>
      <c r="C67" s="194" t="s">
        <v>403</v>
      </c>
      <c r="D67" s="186" t="s">
        <v>250</v>
      </c>
      <c r="E67" s="187">
        <v>2</v>
      </c>
      <c r="F67" s="188"/>
      <c r="G67" s="189">
        <f>ROUND(E67*F67,2)</f>
        <v>0</v>
      </c>
      <c r="H67" s="188"/>
      <c r="I67" s="189">
        <f>ROUND(E67*H67,2)</f>
        <v>0</v>
      </c>
      <c r="J67" s="188"/>
      <c r="K67" s="189">
        <f>ROUND(E67*J67,2)</f>
        <v>0</v>
      </c>
      <c r="L67" s="189">
        <v>21</v>
      </c>
      <c r="M67" s="189">
        <f>G67*(1+L67/100)</f>
        <v>0</v>
      </c>
      <c r="N67" s="187">
        <v>0</v>
      </c>
      <c r="O67" s="187">
        <f>ROUND(E67*N67,2)</f>
        <v>0</v>
      </c>
      <c r="P67" s="187">
        <v>0</v>
      </c>
      <c r="Q67" s="187">
        <f>ROUND(E67*P67,2)</f>
        <v>0</v>
      </c>
      <c r="R67" s="189"/>
      <c r="S67" s="189" t="s">
        <v>144</v>
      </c>
      <c r="T67" s="190" t="s">
        <v>145</v>
      </c>
      <c r="U67" s="162">
        <v>0</v>
      </c>
      <c r="V67" s="162">
        <f>ROUND(E67*U67,2)</f>
        <v>0</v>
      </c>
      <c r="W67" s="162"/>
      <c r="X67" s="162" t="s">
        <v>146</v>
      </c>
      <c r="Y67" s="162" t="s">
        <v>147</v>
      </c>
      <c r="Z67" s="152"/>
      <c r="AA67" s="152"/>
      <c r="AB67" s="152"/>
      <c r="AC67" s="152"/>
      <c r="AD67" s="152"/>
      <c r="AE67" s="152"/>
      <c r="AF67" s="152"/>
      <c r="AG67" s="152" t="s">
        <v>239</v>
      </c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</row>
    <row r="68" spans="1:60" x14ac:dyDescent="0.2">
      <c r="A68" s="166" t="s">
        <v>139</v>
      </c>
      <c r="B68" s="167" t="s">
        <v>69</v>
      </c>
      <c r="C68" s="191" t="s">
        <v>70</v>
      </c>
      <c r="D68" s="168"/>
      <c r="E68" s="169"/>
      <c r="F68" s="170"/>
      <c r="G68" s="170">
        <f>SUMIF(AG69:AG75,"&lt;&gt;NOR",G69:G75)</f>
        <v>0</v>
      </c>
      <c r="H68" s="170"/>
      <c r="I68" s="170">
        <f>SUM(I69:I75)</f>
        <v>0</v>
      </c>
      <c r="J68" s="170"/>
      <c r="K68" s="170">
        <f>SUM(K69:K75)</f>
        <v>0</v>
      </c>
      <c r="L68" s="170"/>
      <c r="M68" s="170">
        <f>SUM(M69:M75)</f>
        <v>0</v>
      </c>
      <c r="N68" s="169"/>
      <c r="O68" s="169">
        <f>SUM(O69:O75)</f>
        <v>0</v>
      </c>
      <c r="P68" s="169"/>
      <c r="Q68" s="169">
        <f>SUM(Q69:Q75)</f>
        <v>0</v>
      </c>
      <c r="R68" s="170"/>
      <c r="S68" s="170"/>
      <c r="T68" s="171"/>
      <c r="U68" s="165"/>
      <c r="V68" s="165">
        <f>SUM(V69:V75)</f>
        <v>0</v>
      </c>
      <c r="W68" s="165"/>
      <c r="X68" s="165"/>
      <c r="Y68" s="165"/>
      <c r="AG68" t="s">
        <v>140</v>
      </c>
    </row>
    <row r="69" spans="1:60" outlineLevel="1" x14ac:dyDescent="0.2">
      <c r="A69" s="184">
        <v>41</v>
      </c>
      <c r="B69" s="185" t="s">
        <v>404</v>
      </c>
      <c r="C69" s="194" t="s">
        <v>405</v>
      </c>
      <c r="D69" s="186" t="s">
        <v>250</v>
      </c>
      <c r="E69" s="187">
        <v>2</v>
      </c>
      <c r="F69" s="188"/>
      <c r="G69" s="189">
        <f t="shared" ref="G69:G75" si="14">ROUND(E69*F69,2)</f>
        <v>0</v>
      </c>
      <c r="H69" s="188"/>
      <c r="I69" s="189">
        <f t="shared" ref="I69:I75" si="15">ROUND(E69*H69,2)</f>
        <v>0</v>
      </c>
      <c r="J69" s="188"/>
      <c r="K69" s="189">
        <f t="shared" ref="K69:K75" si="16">ROUND(E69*J69,2)</f>
        <v>0</v>
      </c>
      <c r="L69" s="189">
        <v>21</v>
      </c>
      <c r="M69" s="189">
        <f t="shared" ref="M69:M75" si="17">G69*(1+L69/100)</f>
        <v>0</v>
      </c>
      <c r="N69" s="187">
        <v>0</v>
      </c>
      <c r="O69" s="187">
        <f t="shared" ref="O69:O75" si="18">ROUND(E69*N69,2)</f>
        <v>0</v>
      </c>
      <c r="P69" s="187">
        <v>0</v>
      </c>
      <c r="Q69" s="187">
        <f t="shared" ref="Q69:Q75" si="19">ROUND(E69*P69,2)</f>
        <v>0</v>
      </c>
      <c r="R69" s="189"/>
      <c r="S69" s="189" t="s">
        <v>144</v>
      </c>
      <c r="T69" s="190" t="s">
        <v>145</v>
      </c>
      <c r="U69" s="162">
        <v>0</v>
      </c>
      <c r="V69" s="162">
        <f t="shared" ref="V69:V75" si="20">ROUND(E69*U69,2)</f>
        <v>0</v>
      </c>
      <c r="W69" s="162"/>
      <c r="X69" s="162" t="s">
        <v>251</v>
      </c>
      <c r="Y69" s="162" t="s">
        <v>147</v>
      </c>
      <c r="Z69" s="152"/>
      <c r="AA69" s="152"/>
      <c r="AB69" s="152"/>
      <c r="AC69" s="152"/>
      <c r="AD69" s="152"/>
      <c r="AE69" s="152"/>
      <c r="AF69" s="152"/>
      <c r="AG69" s="152" t="s">
        <v>317</v>
      </c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2"/>
      <c r="BG69" s="152"/>
      <c r="BH69" s="152"/>
    </row>
    <row r="70" spans="1:60" outlineLevel="1" x14ac:dyDescent="0.2">
      <c r="A70" s="184">
        <v>42</v>
      </c>
      <c r="B70" s="185" t="s">
        <v>406</v>
      </c>
      <c r="C70" s="194" t="s">
        <v>407</v>
      </c>
      <c r="D70" s="186" t="s">
        <v>408</v>
      </c>
      <c r="E70" s="187">
        <v>1</v>
      </c>
      <c r="F70" s="188"/>
      <c r="G70" s="189">
        <f t="shared" si="14"/>
        <v>0</v>
      </c>
      <c r="H70" s="188"/>
      <c r="I70" s="189">
        <f t="shared" si="15"/>
        <v>0</v>
      </c>
      <c r="J70" s="188"/>
      <c r="K70" s="189">
        <f t="shared" si="16"/>
        <v>0</v>
      </c>
      <c r="L70" s="189">
        <v>21</v>
      </c>
      <c r="M70" s="189">
        <f t="shared" si="17"/>
        <v>0</v>
      </c>
      <c r="N70" s="187">
        <v>0</v>
      </c>
      <c r="O70" s="187">
        <f t="shared" si="18"/>
        <v>0</v>
      </c>
      <c r="P70" s="187">
        <v>0</v>
      </c>
      <c r="Q70" s="187">
        <f t="shared" si="19"/>
        <v>0</v>
      </c>
      <c r="R70" s="189"/>
      <c r="S70" s="189" t="s">
        <v>144</v>
      </c>
      <c r="T70" s="190" t="s">
        <v>145</v>
      </c>
      <c r="U70" s="162">
        <v>0</v>
      </c>
      <c r="V70" s="162">
        <f t="shared" si="20"/>
        <v>0</v>
      </c>
      <c r="W70" s="162"/>
      <c r="X70" s="162" t="s">
        <v>251</v>
      </c>
      <c r="Y70" s="162" t="s">
        <v>147</v>
      </c>
      <c r="Z70" s="152"/>
      <c r="AA70" s="152"/>
      <c r="AB70" s="152"/>
      <c r="AC70" s="152"/>
      <c r="AD70" s="152"/>
      <c r="AE70" s="152"/>
      <c r="AF70" s="152"/>
      <c r="AG70" s="152" t="s">
        <v>317</v>
      </c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</row>
    <row r="71" spans="1:60" outlineLevel="1" x14ac:dyDescent="0.2">
      <c r="A71" s="184">
        <v>43</v>
      </c>
      <c r="B71" s="185" t="s">
        <v>409</v>
      </c>
      <c r="C71" s="194" t="s">
        <v>410</v>
      </c>
      <c r="D71" s="186" t="s">
        <v>408</v>
      </c>
      <c r="E71" s="187">
        <v>1</v>
      </c>
      <c r="F71" s="188"/>
      <c r="G71" s="189">
        <f t="shared" si="14"/>
        <v>0</v>
      </c>
      <c r="H71" s="188"/>
      <c r="I71" s="189">
        <f t="shared" si="15"/>
        <v>0</v>
      </c>
      <c r="J71" s="188"/>
      <c r="K71" s="189">
        <f t="shared" si="16"/>
        <v>0</v>
      </c>
      <c r="L71" s="189">
        <v>21</v>
      </c>
      <c r="M71" s="189">
        <f t="shared" si="17"/>
        <v>0</v>
      </c>
      <c r="N71" s="187">
        <v>0</v>
      </c>
      <c r="O71" s="187">
        <f t="shared" si="18"/>
        <v>0</v>
      </c>
      <c r="P71" s="187">
        <v>0</v>
      </c>
      <c r="Q71" s="187">
        <f t="shared" si="19"/>
        <v>0</v>
      </c>
      <c r="R71" s="189"/>
      <c r="S71" s="189" t="s">
        <v>144</v>
      </c>
      <c r="T71" s="190" t="s">
        <v>145</v>
      </c>
      <c r="U71" s="162">
        <v>0</v>
      </c>
      <c r="V71" s="162">
        <f t="shared" si="20"/>
        <v>0</v>
      </c>
      <c r="W71" s="162"/>
      <c r="X71" s="162" t="s">
        <v>251</v>
      </c>
      <c r="Y71" s="162" t="s">
        <v>147</v>
      </c>
      <c r="Z71" s="152"/>
      <c r="AA71" s="152"/>
      <c r="AB71" s="152"/>
      <c r="AC71" s="152"/>
      <c r="AD71" s="152"/>
      <c r="AE71" s="152"/>
      <c r="AF71" s="152"/>
      <c r="AG71" s="152" t="s">
        <v>317</v>
      </c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</row>
    <row r="72" spans="1:60" outlineLevel="1" x14ac:dyDescent="0.2">
      <c r="A72" s="184">
        <v>44</v>
      </c>
      <c r="B72" s="185" t="s">
        <v>411</v>
      </c>
      <c r="C72" s="194" t="s">
        <v>412</v>
      </c>
      <c r="D72" s="186" t="s">
        <v>399</v>
      </c>
      <c r="E72" s="187">
        <v>500</v>
      </c>
      <c r="F72" s="188"/>
      <c r="G72" s="189">
        <f t="shared" si="14"/>
        <v>0</v>
      </c>
      <c r="H72" s="188"/>
      <c r="I72" s="189">
        <f t="shared" si="15"/>
        <v>0</v>
      </c>
      <c r="J72" s="188"/>
      <c r="K72" s="189">
        <f t="shared" si="16"/>
        <v>0</v>
      </c>
      <c r="L72" s="189">
        <v>21</v>
      </c>
      <c r="M72" s="189">
        <f t="shared" si="17"/>
        <v>0</v>
      </c>
      <c r="N72" s="187">
        <v>0</v>
      </c>
      <c r="O72" s="187">
        <f t="shared" si="18"/>
        <v>0</v>
      </c>
      <c r="P72" s="187">
        <v>0</v>
      </c>
      <c r="Q72" s="187">
        <f t="shared" si="19"/>
        <v>0</v>
      </c>
      <c r="R72" s="189"/>
      <c r="S72" s="189" t="s">
        <v>144</v>
      </c>
      <c r="T72" s="190" t="s">
        <v>145</v>
      </c>
      <c r="U72" s="162">
        <v>0</v>
      </c>
      <c r="V72" s="162">
        <f t="shared" si="20"/>
        <v>0</v>
      </c>
      <c r="W72" s="162"/>
      <c r="X72" s="162" t="s">
        <v>146</v>
      </c>
      <c r="Y72" s="162" t="s">
        <v>147</v>
      </c>
      <c r="Z72" s="152"/>
      <c r="AA72" s="152"/>
      <c r="AB72" s="152"/>
      <c r="AC72" s="152"/>
      <c r="AD72" s="152"/>
      <c r="AE72" s="152"/>
      <c r="AF72" s="152"/>
      <c r="AG72" s="152" t="s">
        <v>239</v>
      </c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  <c r="BG72" s="152"/>
      <c r="BH72" s="152"/>
    </row>
    <row r="73" spans="1:60" outlineLevel="1" x14ac:dyDescent="0.2">
      <c r="A73" s="184">
        <v>45</v>
      </c>
      <c r="B73" s="185" t="s">
        <v>413</v>
      </c>
      <c r="C73" s="194" t="s">
        <v>414</v>
      </c>
      <c r="D73" s="186" t="s">
        <v>399</v>
      </c>
      <c r="E73" s="187">
        <v>2000</v>
      </c>
      <c r="F73" s="188"/>
      <c r="G73" s="189">
        <f t="shared" si="14"/>
        <v>0</v>
      </c>
      <c r="H73" s="188"/>
      <c r="I73" s="189">
        <f t="shared" si="15"/>
        <v>0</v>
      </c>
      <c r="J73" s="188"/>
      <c r="K73" s="189">
        <f t="shared" si="16"/>
        <v>0</v>
      </c>
      <c r="L73" s="189">
        <v>21</v>
      </c>
      <c r="M73" s="189">
        <f t="shared" si="17"/>
        <v>0</v>
      </c>
      <c r="N73" s="187">
        <v>0</v>
      </c>
      <c r="O73" s="187">
        <f t="shared" si="18"/>
        <v>0</v>
      </c>
      <c r="P73" s="187">
        <v>0</v>
      </c>
      <c r="Q73" s="187">
        <f t="shared" si="19"/>
        <v>0</v>
      </c>
      <c r="R73" s="189"/>
      <c r="S73" s="189" t="s">
        <v>144</v>
      </c>
      <c r="T73" s="190" t="s">
        <v>145</v>
      </c>
      <c r="U73" s="162">
        <v>0</v>
      </c>
      <c r="V73" s="162">
        <f t="shared" si="20"/>
        <v>0</v>
      </c>
      <c r="W73" s="162"/>
      <c r="X73" s="162" t="s">
        <v>251</v>
      </c>
      <c r="Y73" s="162" t="s">
        <v>147</v>
      </c>
      <c r="Z73" s="152"/>
      <c r="AA73" s="152"/>
      <c r="AB73" s="152"/>
      <c r="AC73" s="152"/>
      <c r="AD73" s="152"/>
      <c r="AE73" s="152"/>
      <c r="AF73" s="152"/>
      <c r="AG73" s="152" t="s">
        <v>317</v>
      </c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</row>
    <row r="74" spans="1:60" outlineLevel="1" x14ac:dyDescent="0.2">
      <c r="A74" s="184">
        <v>46</v>
      </c>
      <c r="B74" s="185" t="s">
        <v>415</v>
      </c>
      <c r="C74" s="194" t="s">
        <v>416</v>
      </c>
      <c r="D74" s="186" t="s">
        <v>408</v>
      </c>
      <c r="E74" s="187">
        <v>1</v>
      </c>
      <c r="F74" s="188"/>
      <c r="G74" s="189">
        <f t="shared" si="14"/>
        <v>0</v>
      </c>
      <c r="H74" s="188"/>
      <c r="I74" s="189">
        <f t="shared" si="15"/>
        <v>0</v>
      </c>
      <c r="J74" s="188"/>
      <c r="K74" s="189">
        <f t="shared" si="16"/>
        <v>0</v>
      </c>
      <c r="L74" s="189">
        <v>21</v>
      </c>
      <c r="M74" s="189">
        <f t="shared" si="17"/>
        <v>0</v>
      </c>
      <c r="N74" s="187">
        <v>0</v>
      </c>
      <c r="O74" s="187">
        <f t="shared" si="18"/>
        <v>0</v>
      </c>
      <c r="P74" s="187">
        <v>0</v>
      </c>
      <c r="Q74" s="187">
        <f t="shared" si="19"/>
        <v>0</v>
      </c>
      <c r="R74" s="189"/>
      <c r="S74" s="189" t="s">
        <v>144</v>
      </c>
      <c r="T74" s="190" t="s">
        <v>145</v>
      </c>
      <c r="U74" s="162">
        <v>0</v>
      </c>
      <c r="V74" s="162">
        <f t="shared" si="20"/>
        <v>0</v>
      </c>
      <c r="W74" s="162"/>
      <c r="X74" s="162" t="s">
        <v>146</v>
      </c>
      <c r="Y74" s="162" t="s">
        <v>147</v>
      </c>
      <c r="Z74" s="152"/>
      <c r="AA74" s="152"/>
      <c r="AB74" s="152"/>
      <c r="AC74" s="152"/>
      <c r="AD74" s="152"/>
      <c r="AE74" s="152"/>
      <c r="AF74" s="152"/>
      <c r="AG74" s="152" t="s">
        <v>239</v>
      </c>
      <c r="AH74" s="152"/>
      <c r="AI74" s="152"/>
      <c r="AJ74" s="152"/>
      <c r="AK74" s="15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2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2"/>
    </row>
    <row r="75" spans="1:60" outlineLevel="1" x14ac:dyDescent="0.2">
      <c r="A75" s="184">
        <v>47</v>
      </c>
      <c r="B75" s="185" t="s">
        <v>417</v>
      </c>
      <c r="C75" s="194" t="s">
        <v>418</v>
      </c>
      <c r="D75" s="186" t="s">
        <v>408</v>
      </c>
      <c r="E75" s="187">
        <v>1</v>
      </c>
      <c r="F75" s="188"/>
      <c r="G75" s="189">
        <f t="shared" si="14"/>
        <v>0</v>
      </c>
      <c r="H75" s="188"/>
      <c r="I75" s="189">
        <f t="shared" si="15"/>
        <v>0</v>
      </c>
      <c r="J75" s="188"/>
      <c r="K75" s="189">
        <f t="shared" si="16"/>
        <v>0</v>
      </c>
      <c r="L75" s="189">
        <v>21</v>
      </c>
      <c r="M75" s="189">
        <f t="shared" si="17"/>
        <v>0</v>
      </c>
      <c r="N75" s="187">
        <v>0</v>
      </c>
      <c r="O75" s="187">
        <f t="shared" si="18"/>
        <v>0</v>
      </c>
      <c r="P75" s="187">
        <v>0</v>
      </c>
      <c r="Q75" s="187">
        <f t="shared" si="19"/>
        <v>0</v>
      </c>
      <c r="R75" s="189"/>
      <c r="S75" s="189" t="s">
        <v>144</v>
      </c>
      <c r="T75" s="190" t="s">
        <v>145</v>
      </c>
      <c r="U75" s="162">
        <v>0</v>
      </c>
      <c r="V75" s="162">
        <f t="shared" si="20"/>
        <v>0</v>
      </c>
      <c r="W75" s="162"/>
      <c r="X75" s="162" t="s">
        <v>146</v>
      </c>
      <c r="Y75" s="162" t="s">
        <v>147</v>
      </c>
      <c r="Z75" s="152"/>
      <c r="AA75" s="152"/>
      <c r="AB75" s="152"/>
      <c r="AC75" s="152"/>
      <c r="AD75" s="152"/>
      <c r="AE75" s="152"/>
      <c r="AF75" s="152"/>
      <c r="AG75" s="152" t="s">
        <v>239</v>
      </c>
      <c r="AH75" s="152"/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2"/>
      <c r="BG75" s="152"/>
      <c r="BH75" s="152"/>
    </row>
    <row r="76" spans="1:60" x14ac:dyDescent="0.2">
      <c r="A76" s="166" t="s">
        <v>139</v>
      </c>
      <c r="B76" s="167" t="s">
        <v>97</v>
      </c>
      <c r="C76" s="191" t="s">
        <v>98</v>
      </c>
      <c r="D76" s="168"/>
      <c r="E76" s="169"/>
      <c r="F76" s="170"/>
      <c r="G76" s="170">
        <f>SUMIF(AG77:AG77,"&lt;&gt;NOR",G77:G77)</f>
        <v>0</v>
      </c>
      <c r="H76" s="170"/>
      <c r="I76" s="170">
        <f>SUM(I77:I77)</f>
        <v>0</v>
      </c>
      <c r="J76" s="170"/>
      <c r="K76" s="170">
        <f>SUM(K77:K77)</f>
        <v>0</v>
      </c>
      <c r="L76" s="170"/>
      <c r="M76" s="170">
        <f>SUM(M77:M77)</f>
        <v>0</v>
      </c>
      <c r="N76" s="169"/>
      <c r="O76" s="169">
        <f>SUM(O77:O77)</f>
        <v>0</v>
      </c>
      <c r="P76" s="169"/>
      <c r="Q76" s="169">
        <f>SUM(Q77:Q77)</f>
        <v>0</v>
      </c>
      <c r="R76" s="170"/>
      <c r="S76" s="170"/>
      <c r="T76" s="171"/>
      <c r="U76" s="165"/>
      <c r="V76" s="165">
        <f>SUM(V77:V77)</f>
        <v>0</v>
      </c>
      <c r="W76" s="165"/>
      <c r="X76" s="165"/>
      <c r="Y76" s="165"/>
      <c r="AG76" t="s">
        <v>140</v>
      </c>
    </row>
    <row r="77" spans="1:60" outlineLevel="1" x14ac:dyDescent="0.2">
      <c r="A77" s="176">
        <v>48</v>
      </c>
      <c r="B77" s="177" t="s">
        <v>419</v>
      </c>
      <c r="C77" s="192" t="s">
        <v>420</v>
      </c>
      <c r="D77" s="178" t="s">
        <v>279</v>
      </c>
      <c r="E77" s="179">
        <v>1</v>
      </c>
      <c r="F77" s="180"/>
      <c r="G77" s="181">
        <f>ROUND(E77*F77,2)</f>
        <v>0</v>
      </c>
      <c r="H77" s="180"/>
      <c r="I77" s="181">
        <f>ROUND(E77*H77,2)</f>
        <v>0</v>
      </c>
      <c r="J77" s="180"/>
      <c r="K77" s="181">
        <f>ROUND(E77*J77,2)</f>
        <v>0</v>
      </c>
      <c r="L77" s="181">
        <v>21</v>
      </c>
      <c r="M77" s="181">
        <f>G77*(1+L77/100)</f>
        <v>0</v>
      </c>
      <c r="N77" s="179">
        <v>0</v>
      </c>
      <c r="O77" s="179">
        <f>ROUND(E77*N77,2)</f>
        <v>0</v>
      </c>
      <c r="P77" s="179">
        <v>0</v>
      </c>
      <c r="Q77" s="179">
        <f>ROUND(E77*P77,2)</f>
        <v>0</v>
      </c>
      <c r="R77" s="181"/>
      <c r="S77" s="181" t="s">
        <v>144</v>
      </c>
      <c r="T77" s="182" t="s">
        <v>145</v>
      </c>
      <c r="U77" s="162">
        <v>0</v>
      </c>
      <c r="V77" s="162">
        <f>ROUND(E77*U77,2)</f>
        <v>0</v>
      </c>
      <c r="W77" s="162"/>
      <c r="X77" s="162" t="s">
        <v>146</v>
      </c>
      <c r="Y77" s="162" t="s">
        <v>147</v>
      </c>
      <c r="Z77" s="152"/>
      <c r="AA77" s="152"/>
      <c r="AB77" s="152"/>
      <c r="AC77" s="152"/>
      <c r="AD77" s="152"/>
      <c r="AE77" s="152"/>
      <c r="AF77" s="152"/>
      <c r="AG77" s="152" t="s">
        <v>148</v>
      </c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</row>
    <row r="78" spans="1:60" x14ac:dyDescent="0.2">
      <c r="A78" s="3"/>
      <c r="B78" s="4"/>
      <c r="C78" s="195"/>
      <c r="D78" s="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AE78">
        <v>12</v>
      </c>
      <c r="AF78">
        <v>21</v>
      </c>
      <c r="AG78" t="s">
        <v>125</v>
      </c>
    </row>
    <row r="79" spans="1:60" x14ac:dyDescent="0.2">
      <c r="A79" s="155"/>
      <c r="B79" s="156" t="s">
        <v>29</v>
      </c>
      <c r="C79" s="196"/>
      <c r="D79" s="157"/>
      <c r="E79" s="158"/>
      <c r="F79" s="158"/>
      <c r="G79" s="175">
        <f>G8+G13+G23+G40+G49+G56+G68+G76</f>
        <v>0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AE79">
        <f>SUMIF(L7:L77,AE78,G7:G77)</f>
        <v>0</v>
      </c>
      <c r="AF79">
        <f>SUMIF(L7:L77,AF78,G7:G77)</f>
        <v>0</v>
      </c>
      <c r="AG79" t="s">
        <v>313</v>
      </c>
    </row>
    <row r="80" spans="1:60" x14ac:dyDescent="0.2">
      <c r="C80" s="197"/>
      <c r="D80" s="10"/>
      <c r="AG80" t="s">
        <v>314</v>
      </c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G6StEp3i1qrcwfYFeHZGOBgMs/7aUeIcqZWtWz1ZuvmellS6ikf3njYPF7+mZni7L8CP4cUZfj2BSHS3AVk5lQ==" saltValue="Z94cx3FBOnvwHTTHcnd3Mw==" spinCount="100000" sheet="1" formatRows="0"/>
  <mergeCells count="18">
    <mergeCell ref="C24:G24"/>
    <mergeCell ref="A1:G1"/>
    <mergeCell ref="C2:G2"/>
    <mergeCell ref="C3:G3"/>
    <mergeCell ref="C4:G4"/>
    <mergeCell ref="C10:G10"/>
    <mergeCell ref="C62:G62"/>
    <mergeCell ref="C25:G25"/>
    <mergeCell ref="C26:G26"/>
    <mergeCell ref="C32:G32"/>
    <mergeCell ref="C33:G33"/>
    <mergeCell ref="C34:G34"/>
    <mergeCell ref="C42:G42"/>
    <mergeCell ref="C44:G44"/>
    <mergeCell ref="C58:G58"/>
    <mergeCell ref="C59:G59"/>
    <mergeCell ref="C60:G60"/>
    <mergeCell ref="C61:G6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88C7E-E343-4BB8-B08B-3D567ACCA6DB}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D13" sqref="D13"/>
    </sheetView>
  </sheetViews>
  <sheetFormatPr defaultRowHeight="12.75" outlineLevelRow="2" x14ac:dyDescent="0.2"/>
  <cols>
    <col min="1" max="1" width="3.42578125" customWidth="1"/>
    <col min="2" max="2" width="12.5703125" style="125" customWidth="1"/>
    <col min="3" max="3" width="63.28515625" style="12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0" t="s">
        <v>112</v>
      </c>
      <c r="B1" s="260"/>
      <c r="C1" s="260"/>
      <c r="D1" s="260"/>
      <c r="E1" s="260"/>
      <c r="F1" s="260"/>
      <c r="G1" s="260"/>
      <c r="AG1" t="s">
        <v>113</v>
      </c>
    </row>
    <row r="2" spans="1:60" ht="24.95" customHeight="1" x14ac:dyDescent="0.2">
      <c r="A2" s="144" t="s">
        <v>7</v>
      </c>
      <c r="B2" s="49" t="s">
        <v>43</v>
      </c>
      <c r="C2" s="261" t="s">
        <v>44</v>
      </c>
      <c r="D2" s="262"/>
      <c r="E2" s="262"/>
      <c r="F2" s="262"/>
      <c r="G2" s="263"/>
      <c r="AG2" t="s">
        <v>114</v>
      </c>
    </row>
    <row r="3" spans="1:60" ht="24.95" customHeight="1" x14ac:dyDescent="0.2">
      <c r="A3" s="144" t="s">
        <v>8</v>
      </c>
      <c r="B3" s="49" t="s">
        <v>47</v>
      </c>
      <c r="C3" s="261" t="s">
        <v>48</v>
      </c>
      <c r="D3" s="262"/>
      <c r="E3" s="262"/>
      <c r="F3" s="262"/>
      <c r="G3" s="263"/>
      <c r="AC3" s="125" t="s">
        <v>114</v>
      </c>
      <c r="AG3" t="s">
        <v>115</v>
      </c>
    </row>
    <row r="4" spans="1:60" ht="24.95" customHeight="1" x14ac:dyDescent="0.2">
      <c r="A4" s="145" t="s">
        <v>9</v>
      </c>
      <c r="B4" s="146" t="s">
        <v>53</v>
      </c>
      <c r="C4" s="264" t="s">
        <v>54</v>
      </c>
      <c r="D4" s="265"/>
      <c r="E4" s="265"/>
      <c r="F4" s="265"/>
      <c r="G4" s="266"/>
      <c r="AG4" t="s">
        <v>116</v>
      </c>
    </row>
    <row r="5" spans="1:60" x14ac:dyDescent="0.2">
      <c r="D5" s="10"/>
    </row>
    <row r="6" spans="1:60" ht="38.25" x14ac:dyDescent="0.2">
      <c r="A6" s="148" t="s">
        <v>117</v>
      </c>
      <c r="B6" s="150" t="s">
        <v>118</v>
      </c>
      <c r="C6" s="150" t="s">
        <v>119</v>
      </c>
      <c r="D6" s="149" t="s">
        <v>120</v>
      </c>
      <c r="E6" s="148" t="s">
        <v>121</v>
      </c>
      <c r="F6" s="147" t="s">
        <v>122</v>
      </c>
      <c r="G6" s="148" t="s">
        <v>29</v>
      </c>
      <c r="H6" s="151" t="s">
        <v>30</v>
      </c>
      <c r="I6" s="151" t="s">
        <v>123</v>
      </c>
      <c r="J6" s="151" t="s">
        <v>31</v>
      </c>
      <c r="K6" s="151" t="s">
        <v>124</v>
      </c>
      <c r="L6" s="151" t="s">
        <v>125</v>
      </c>
      <c r="M6" s="151" t="s">
        <v>126</v>
      </c>
      <c r="N6" s="151" t="s">
        <v>127</v>
      </c>
      <c r="O6" s="151" t="s">
        <v>128</v>
      </c>
      <c r="P6" s="151" t="s">
        <v>129</v>
      </c>
      <c r="Q6" s="151" t="s">
        <v>130</v>
      </c>
      <c r="R6" s="151" t="s">
        <v>131</v>
      </c>
      <c r="S6" s="151" t="s">
        <v>132</v>
      </c>
      <c r="T6" s="151" t="s">
        <v>133</v>
      </c>
      <c r="U6" s="151" t="s">
        <v>134</v>
      </c>
      <c r="V6" s="151" t="s">
        <v>135</v>
      </c>
      <c r="W6" s="151" t="s">
        <v>136</v>
      </c>
      <c r="X6" s="151" t="s">
        <v>137</v>
      </c>
      <c r="Y6" s="151" t="s">
        <v>138</v>
      </c>
    </row>
    <row r="7" spans="1:60" hidden="1" x14ac:dyDescent="0.2">
      <c r="A7" s="3"/>
      <c r="B7" s="4"/>
      <c r="C7" s="4"/>
      <c r="D7" s="6"/>
      <c r="E7" s="153"/>
      <c r="F7" s="154"/>
      <c r="G7" s="154"/>
      <c r="H7" s="154"/>
      <c r="I7" s="154"/>
      <c r="J7" s="154"/>
      <c r="K7" s="154"/>
      <c r="L7" s="154"/>
      <c r="M7" s="154"/>
      <c r="N7" s="153"/>
      <c r="O7" s="153"/>
      <c r="P7" s="153"/>
      <c r="Q7" s="153"/>
      <c r="R7" s="154"/>
      <c r="S7" s="154"/>
      <c r="T7" s="154"/>
      <c r="U7" s="154"/>
      <c r="V7" s="154"/>
      <c r="W7" s="154"/>
      <c r="X7" s="154"/>
      <c r="Y7" s="154"/>
    </row>
    <row r="8" spans="1:60" x14ac:dyDescent="0.2">
      <c r="A8" s="166" t="s">
        <v>139</v>
      </c>
      <c r="B8" s="167" t="s">
        <v>110</v>
      </c>
      <c r="C8" s="191" t="s">
        <v>27</v>
      </c>
      <c r="D8" s="168"/>
      <c r="E8" s="169"/>
      <c r="F8" s="170"/>
      <c r="G8" s="170">
        <f>SUMIF(AG9:AG20,"&lt;&gt;NOR",G9:G20)</f>
        <v>0</v>
      </c>
      <c r="H8" s="170"/>
      <c r="I8" s="170">
        <f>SUM(I9:I20)</f>
        <v>0</v>
      </c>
      <c r="J8" s="170"/>
      <c r="K8" s="170">
        <f>SUM(K9:K20)</f>
        <v>0</v>
      </c>
      <c r="L8" s="170"/>
      <c r="M8" s="170">
        <f>SUM(M9:M20)</f>
        <v>0</v>
      </c>
      <c r="N8" s="169"/>
      <c r="O8" s="169">
        <f>SUM(O9:O20)</f>
        <v>0</v>
      </c>
      <c r="P8" s="169"/>
      <c r="Q8" s="169">
        <f>SUM(Q9:Q20)</f>
        <v>0</v>
      </c>
      <c r="R8" s="170"/>
      <c r="S8" s="170"/>
      <c r="T8" s="171"/>
      <c r="U8" s="165"/>
      <c r="V8" s="165">
        <f>SUM(V9:V20)</f>
        <v>0</v>
      </c>
      <c r="W8" s="165"/>
      <c r="X8" s="165"/>
      <c r="Y8" s="165"/>
      <c r="AG8" t="s">
        <v>140</v>
      </c>
    </row>
    <row r="9" spans="1:60" outlineLevel="1" x14ac:dyDescent="0.2">
      <c r="A9" s="184">
        <v>1</v>
      </c>
      <c r="B9" s="185" t="s">
        <v>421</v>
      </c>
      <c r="C9" s="194" t="s">
        <v>422</v>
      </c>
      <c r="D9" s="186" t="s">
        <v>279</v>
      </c>
      <c r="E9" s="187">
        <v>1</v>
      </c>
      <c r="F9" s="188"/>
      <c r="G9" s="189">
        <f>ROUND(E9*F9,2)</f>
        <v>0</v>
      </c>
      <c r="H9" s="188"/>
      <c r="I9" s="189">
        <f>ROUND(E9*H9,2)</f>
        <v>0</v>
      </c>
      <c r="J9" s="188"/>
      <c r="K9" s="189">
        <f>ROUND(E9*J9,2)</f>
        <v>0</v>
      </c>
      <c r="L9" s="189">
        <v>21</v>
      </c>
      <c r="M9" s="189">
        <f>G9*(1+L9/100)</f>
        <v>0</v>
      </c>
      <c r="N9" s="187">
        <v>0</v>
      </c>
      <c r="O9" s="187">
        <f>ROUND(E9*N9,2)</f>
        <v>0</v>
      </c>
      <c r="P9" s="187">
        <v>0</v>
      </c>
      <c r="Q9" s="187">
        <f>ROUND(E9*P9,2)</f>
        <v>0</v>
      </c>
      <c r="R9" s="189"/>
      <c r="S9" s="189" t="s">
        <v>144</v>
      </c>
      <c r="T9" s="190" t="s">
        <v>145</v>
      </c>
      <c r="U9" s="162">
        <v>0</v>
      </c>
      <c r="V9" s="162">
        <f>ROUND(E9*U9,2)</f>
        <v>0</v>
      </c>
      <c r="W9" s="162"/>
      <c r="X9" s="162" t="s">
        <v>146</v>
      </c>
      <c r="Y9" s="162" t="s">
        <v>147</v>
      </c>
      <c r="Z9" s="152"/>
      <c r="AA9" s="152"/>
      <c r="AB9" s="152"/>
      <c r="AC9" s="152"/>
      <c r="AD9" s="152"/>
      <c r="AE9" s="152"/>
      <c r="AF9" s="152"/>
      <c r="AG9" s="152" t="s">
        <v>148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outlineLevel="1" x14ac:dyDescent="0.2">
      <c r="A10" s="176">
        <v>2</v>
      </c>
      <c r="B10" s="177" t="s">
        <v>423</v>
      </c>
      <c r="C10" s="192" t="s">
        <v>424</v>
      </c>
      <c r="D10" s="178" t="s">
        <v>279</v>
      </c>
      <c r="E10" s="179">
        <v>1</v>
      </c>
      <c r="F10" s="180"/>
      <c r="G10" s="181">
        <f>ROUND(E10*F10,2)</f>
        <v>0</v>
      </c>
      <c r="H10" s="180"/>
      <c r="I10" s="181">
        <f>ROUND(E10*H10,2)</f>
        <v>0</v>
      </c>
      <c r="J10" s="180"/>
      <c r="K10" s="181">
        <f>ROUND(E10*J10,2)</f>
        <v>0</v>
      </c>
      <c r="L10" s="181">
        <v>21</v>
      </c>
      <c r="M10" s="181">
        <f>G10*(1+L10/100)</f>
        <v>0</v>
      </c>
      <c r="N10" s="179">
        <v>0</v>
      </c>
      <c r="O10" s="179">
        <f>ROUND(E10*N10,2)</f>
        <v>0</v>
      </c>
      <c r="P10" s="179">
        <v>0</v>
      </c>
      <c r="Q10" s="179">
        <f>ROUND(E10*P10,2)</f>
        <v>0</v>
      </c>
      <c r="R10" s="181"/>
      <c r="S10" s="181" t="s">
        <v>144</v>
      </c>
      <c r="T10" s="182" t="s">
        <v>145</v>
      </c>
      <c r="U10" s="162">
        <v>0</v>
      </c>
      <c r="V10" s="162">
        <f>ROUND(E10*U10,2)</f>
        <v>0</v>
      </c>
      <c r="W10" s="162"/>
      <c r="X10" s="162" t="s">
        <v>146</v>
      </c>
      <c r="Y10" s="162" t="s">
        <v>147</v>
      </c>
      <c r="Z10" s="152"/>
      <c r="AA10" s="152"/>
      <c r="AB10" s="152"/>
      <c r="AC10" s="152"/>
      <c r="AD10" s="152"/>
      <c r="AE10" s="152"/>
      <c r="AF10" s="152"/>
      <c r="AG10" s="152" t="s">
        <v>148</v>
      </c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</row>
    <row r="11" spans="1:60" outlineLevel="2" x14ac:dyDescent="0.2">
      <c r="A11" s="159"/>
      <c r="B11" s="160"/>
      <c r="C11" s="256" t="s">
        <v>425</v>
      </c>
      <c r="D11" s="257"/>
      <c r="E11" s="257"/>
      <c r="F11" s="257"/>
      <c r="G11" s="257"/>
      <c r="H11" s="162"/>
      <c r="I11" s="162"/>
      <c r="J11" s="162"/>
      <c r="K11" s="162"/>
      <c r="L11" s="162"/>
      <c r="M11" s="162"/>
      <c r="N11" s="161"/>
      <c r="O11" s="161"/>
      <c r="P11" s="161"/>
      <c r="Q11" s="161"/>
      <c r="R11" s="162"/>
      <c r="S11" s="162"/>
      <c r="T11" s="162"/>
      <c r="U11" s="162"/>
      <c r="V11" s="162"/>
      <c r="W11" s="162"/>
      <c r="X11" s="162"/>
      <c r="Y11" s="162"/>
      <c r="Z11" s="152"/>
      <c r="AA11" s="152"/>
      <c r="AB11" s="152"/>
      <c r="AC11" s="152"/>
      <c r="AD11" s="152"/>
      <c r="AE11" s="152"/>
      <c r="AF11" s="152"/>
      <c r="AG11" s="152" t="s">
        <v>160</v>
      </c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outlineLevel="1" x14ac:dyDescent="0.2">
      <c r="A12" s="184">
        <v>3</v>
      </c>
      <c r="B12" s="185" t="s">
        <v>426</v>
      </c>
      <c r="C12" s="194" t="s">
        <v>427</v>
      </c>
      <c r="D12" s="186" t="s">
        <v>279</v>
      </c>
      <c r="E12" s="187">
        <v>1</v>
      </c>
      <c r="F12" s="188"/>
      <c r="G12" s="189">
        <f>ROUND(E12*F12,2)</f>
        <v>0</v>
      </c>
      <c r="H12" s="188"/>
      <c r="I12" s="189">
        <f>ROUND(E12*H12,2)</f>
        <v>0</v>
      </c>
      <c r="J12" s="188"/>
      <c r="K12" s="189">
        <f>ROUND(E12*J12,2)</f>
        <v>0</v>
      </c>
      <c r="L12" s="189">
        <v>21</v>
      </c>
      <c r="M12" s="189">
        <f>G12*(1+L12/100)</f>
        <v>0</v>
      </c>
      <c r="N12" s="187">
        <v>0</v>
      </c>
      <c r="O12" s="187">
        <f>ROUND(E12*N12,2)</f>
        <v>0</v>
      </c>
      <c r="P12" s="187">
        <v>0</v>
      </c>
      <c r="Q12" s="187">
        <f>ROUND(E12*P12,2)</f>
        <v>0</v>
      </c>
      <c r="R12" s="189"/>
      <c r="S12" s="189" t="s">
        <v>144</v>
      </c>
      <c r="T12" s="190" t="s">
        <v>145</v>
      </c>
      <c r="U12" s="162">
        <v>0</v>
      </c>
      <c r="V12" s="162">
        <f>ROUND(E12*U12,2)</f>
        <v>0</v>
      </c>
      <c r="W12" s="162"/>
      <c r="X12" s="162" t="s">
        <v>146</v>
      </c>
      <c r="Y12" s="162" t="s">
        <v>147</v>
      </c>
      <c r="Z12" s="152"/>
      <c r="AA12" s="152"/>
      <c r="AB12" s="152"/>
      <c r="AC12" s="152"/>
      <c r="AD12" s="152"/>
      <c r="AE12" s="152"/>
      <c r="AF12" s="152"/>
      <c r="AG12" s="152" t="s">
        <v>148</v>
      </c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outlineLevel="1" x14ac:dyDescent="0.2">
      <c r="A13" s="176">
        <v>4</v>
      </c>
      <c r="B13" s="177" t="s">
        <v>428</v>
      </c>
      <c r="C13" s="192" t="s">
        <v>429</v>
      </c>
      <c r="D13" s="178" t="s">
        <v>279</v>
      </c>
      <c r="E13" s="179">
        <v>1</v>
      </c>
      <c r="F13" s="180"/>
      <c r="G13" s="181">
        <f>ROUND(E13*F13,2)</f>
        <v>0</v>
      </c>
      <c r="H13" s="180"/>
      <c r="I13" s="181">
        <f>ROUND(E13*H13,2)</f>
        <v>0</v>
      </c>
      <c r="J13" s="180"/>
      <c r="K13" s="181">
        <f>ROUND(E13*J13,2)</f>
        <v>0</v>
      </c>
      <c r="L13" s="181">
        <v>21</v>
      </c>
      <c r="M13" s="181">
        <f>G13*(1+L13/100)</f>
        <v>0</v>
      </c>
      <c r="N13" s="179">
        <v>0</v>
      </c>
      <c r="O13" s="179">
        <f>ROUND(E13*N13,2)</f>
        <v>0</v>
      </c>
      <c r="P13" s="179">
        <v>0</v>
      </c>
      <c r="Q13" s="179">
        <f>ROUND(E13*P13,2)</f>
        <v>0</v>
      </c>
      <c r="R13" s="181"/>
      <c r="S13" s="181" t="s">
        <v>144</v>
      </c>
      <c r="T13" s="182" t="s">
        <v>145</v>
      </c>
      <c r="U13" s="162">
        <v>0</v>
      </c>
      <c r="V13" s="162">
        <f>ROUND(E13*U13,2)</f>
        <v>0</v>
      </c>
      <c r="W13" s="162"/>
      <c r="X13" s="162" t="s">
        <v>146</v>
      </c>
      <c r="Y13" s="162" t="s">
        <v>147</v>
      </c>
      <c r="Z13" s="152"/>
      <c r="AA13" s="152"/>
      <c r="AB13" s="152"/>
      <c r="AC13" s="152"/>
      <c r="AD13" s="152"/>
      <c r="AE13" s="152"/>
      <c r="AF13" s="152"/>
      <c r="AG13" s="152" t="s">
        <v>148</v>
      </c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</row>
    <row r="14" spans="1:60" outlineLevel="2" x14ac:dyDescent="0.2">
      <c r="A14" s="159"/>
      <c r="B14" s="160"/>
      <c r="C14" s="256" t="s">
        <v>430</v>
      </c>
      <c r="D14" s="257"/>
      <c r="E14" s="257"/>
      <c r="F14" s="257"/>
      <c r="G14" s="257"/>
      <c r="H14" s="162"/>
      <c r="I14" s="162"/>
      <c r="J14" s="162"/>
      <c r="K14" s="162"/>
      <c r="L14" s="162"/>
      <c r="M14" s="162"/>
      <c r="N14" s="161"/>
      <c r="O14" s="161"/>
      <c r="P14" s="161"/>
      <c r="Q14" s="161"/>
      <c r="R14" s="162"/>
      <c r="S14" s="162"/>
      <c r="T14" s="162"/>
      <c r="U14" s="162"/>
      <c r="V14" s="162"/>
      <c r="W14" s="162"/>
      <c r="X14" s="162"/>
      <c r="Y14" s="162"/>
      <c r="Z14" s="152"/>
      <c r="AA14" s="152"/>
      <c r="AB14" s="152"/>
      <c r="AC14" s="152"/>
      <c r="AD14" s="152"/>
      <c r="AE14" s="152"/>
      <c r="AF14" s="152"/>
      <c r="AG14" s="152" t="s">
        <v>160</v>
      </c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outlineLevel="1" x14ac:dyDescent="0.2">
      <c r="A15" s="184">
        <v>5</v>
      </c>
      <c r="B15" s="185" t="s">
        <v>431</v>
      </c>
      <c r="C15" s="194" t="s">
        <v>432</v>
      </c>
      <c r="D15" s="186" t="s">
        <v>279</v>
      </c>
      <c r="E15" s="187">
        <v>1</v>
      </c>
      <c r="F15" s="188"/>
      <c r="G15" s="189">
        <f t="shared" ref="G15:G20" si="0">ROUND(E15*F15,2)</f>
        <v>0</v>
      </c>
      <c r="H15" s="188"/>
      <c r="I15" s="189">
        <f t="shared" ref="I15:I20" si="1">ROUND(E15*H15,2)</f>
        <v>0</v>
      </c>
      <c r="J15" s="188"/>
      <c r="K15" s="189">
        <f t="shared" ref="K15:K20" si="2">ROUND(E15*J15,2)</f>
        <v>0</v>
      </c>
      <c r="L15" s="189">
        <v>21</v>
      </c>
      <c r="M15" s="189">
        <f t="shared" ref="M15:M20" si="3">G15*(1+L15/100)</f>
        <v>0</v>
      </c>
      <c r="N15" s="187">
        <v>0</v>
      </c>
      <c r="O15" s="187">
        <f t="shared" ref="O15:O20" si="4">ROUND(E15*N15,2)</f>
        <v>0</v>
      </c>
      <c r="P15" s="187">
        <v>0</v>
      </c>
      <c r="Q15" s="187">
        <f t="shared" ref="Q15:Q20" si="5">ROUND(E15*P15,2)</f>
        <v>0</v>
      </c>
      <c r="R15" s="189"/>
      <c r="S15" s="189" t="s">
        <v>144</v>
      </c>
      <c r="T15" s="190" t="s">
        <v>145</v>
      </c>
      <c r="U15" s="162">
        <v>0</v>
      </c>
      <c r="V15" s="162">
        <f t="shared" ref="V15:V20" si="6">ROUND(E15*U15,2)</f>
        <v>0</v>
      </c>
      <c r="W15" s="162"/>
      <c r="X15" s="162" t="s">
        <v>146</v>
      </c>
      <c r="Y15" s="162" t="s">
        <v>147</v>
      </c>
      <c r="Z15" s="152"/>
      <c r="AA15" s="152"/>
      <c r="AB15" s="152"/>
      <c r="AC15" s="152"/>
      <c r="AD15" s="152"/>
      <c r="AE15" s="152"/>
      <c r="AF15" s="152"/>
      <c r="AG15" s="152" t="s">
        <v>148</v>
      </c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outlineLevel="1" x14ac:dyDescent="0.2">
      <c r="A16" s="184">
        <v>6</v>
      </c>
      <c r="B16" s="185" t="s">
        <v>433</v>
      </c>
      <c r="C16" s="194" t="s">
        <v>434</v>
      </c>
      <c r="D16" s="186" t="s">
        <v>279</v>
      </c>
      <c r="E16" s="187">
        <v>1</v>
      </c>
      <c r="F16" s="188"/>
      <c r="G16" s="189">
        <f t="shared" si="0"/>
        <v>0</v>
      </c>
      <c r="H16" s="188"/>
      <c r="I16" s="189">
        <f t="shared" si="1"/>
        <v>0</v>
      </c>
      <c r="J16" s="188"/>
      <c r="K16" s="189">
        <f t="shared" si="2"/>
        <v>0</v>
      </c>
      <c r="L16" s="189">
        <v>21</v>
      </c>
      <c r="M16" s="189">
        <f t="shared" si="3"/>
        <v>0</v>
      </c>
      <c r="N16" s="187">
        <v>0</v>
      </c>
      <c r="O16" s="187">
        <f t="shared" si="4"/>
        <v>0</v>
      </c>
      <c r="P16" s="187">
        <v>0</v>
      </c>
      <c r="Q16" s="187">
        <f t="shared" si="5"/>
        <v>0</v>
      </c>
      <c r="R16" s="189"/>
      <c r="S16" s="189" t="s">
        <v>144</v>
      </c>
      <c r="T16" s="190" t="s">
        <v>145</v>
      </c>
      <c r="U16" s="162">
        <v>0</v>
      </c>
      <c r="V16" s="162">
        <f t="shared" si="6"/>
        <v>0</v>
      </c>
      <c r="W16" s="162"/>
      <c r="X16" s="162" t="s">
        <v>146</v>
      </c>
      <c r="Y16" s="162" t="s">
        <v>147</v>
      </c>
      <c r="Z16" s="152"/>
      <c r="AA16" s="152"/>
      <c r="AB16" s="152"/>
      <c r="AC16" s="152"/>
      <c r="AD16" s="152"/>
      <c r="AE16" s="152"/>
      <c r="AF16" s="152"/>
      <c r="AG16" s="152" t="s">
        <v>148</v>
      </c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outlineLevel="1" x14ac:dyDescent="0.2">
      <c r="A17" s="184">
        <v>7</v>
      </c>
      <c r="B17" s="185" t="s">
        <v>435</v>
      </c>
      <c r="C17" s="194" t="s">
        <v>436</v>
      </c>
      <c r="D17" s="186" t="s">
        <v>279</v>
      </c>
      <c r="E17" s="187">
        <v>1</v>
      </c>
      <c r="F17" s="188"/>
      <c r="G17" s="189">
        <f t="shared" si="0"/>
        <v>0</v>
      </c>
      <c r="H17" s="188"/>
      <c r="I17" s="189">
        <f t="shared" si="1"/>
        <v>0</v>
      </c>
      <c r="J17" s="188"/>
      <c r="K17" s="189">
        <f t="shared" si="2"/>
        <v>0</v>
      </c>
      <c r="L17" s="189">
        <v>21</v>
      </c>
      <c r="M17" s="189">
        <f t="shared" si="3"/>
        <v>0</v>
      </c>
      <c r="N17" s="187">
        <v>0</v>
      </c>
      <c r="O17" s="187">
        <f t="shared" si="4"/>
        <v>0</v>
      </c>
      <c r="P17" s="187">
        <v>0</v>
      </c>
      <c r="Q17" s="187">
        <f t="shared" si="5"/>
        <v>0</v>
      </c>
      <c r="R17" s="189"/>
      <c r="S17" s="189" t="s">
        <v>144</v>
      </c>
      <c r="T17" s="190" t="s">
        <v>145</v>
      </c>
      <c r="U17" s="162">
        <v>0</v>
      </c>
      <c r="V17" s="162">
        <f t="shared" si="6"/>
        <v>0</v>
      </c>
      <c r="W17" s="162"/>
      <c r="X17" s="162" t="s">
        <v>146</v>
      </c>
      <c r="Y17" s="162" t="s">
        <v>147</v>
      </c>
      <c r="Z17" s="152"/>
      <c r="AA17" s="152"/>
      <c r="AB17" s="152"/>
      <c r="AC17" s="152"/>
      <c r="AD17" s="152"/>
      <c r="AE17" s="152"/>
      <c r="AF17" s="152"/>
      <c r="AG17" s="152" t="s">
        <v>148</v>
      </c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outlineLevel="1" x14ac:dyDescent="0.2">
      <c r="A18" s="184">
        <v>8</v>
      </c>
      <c r="B18" s="185" t="s">
        <v>437</v>
      </c>
      <c r="C18" s="194" t="s">
        <v>438</v>
      </c>
      <c r="D18" s="186" t="s">
        <v>279</v>
      </c>
      <c r="E18" s="187">
        <v>1</v>
      </c>
      <c r="F18" s="188"/>
      <c r="G18" s="189">
        <f t="shared" si="0"/>
        <v>0</v>
      </c>
      <c r="H18" s="188"/>
      <c r="I18" s="189">
        <f t="shared" si="1"/>
        <v>0</v>
      </c>
      <c r="J18" s="188"/>
      <c r="K18" s="189">
        <f t="shared" si="2"/>
        <v>0</v>
      </c>
      <c r="L18" s="189">
        <v>21</v>
      </c>
      <c r="M18" s="189">
        <f t="shared" si="3"/>
        <v>0</v>
      </c>
      <c r="N18" s="187">
        <v>0</v>
      </c>
      <c r="O18" s="187">
        <f t="shared" si="4"/>
        <v>0</v>
      </c>
      <c r="P18" s="187">
        <v>0</v>
      </c>
      <c r="Q18" s="187">
        <f t="shared" si="5"/>
        <v>0</v>
      </c>
      <c r="R18" s="189"/>
      <c r="S18" s="189" t="s">
        <v>144</v>
      </c>
      <c r="T18" s="190" t="s">
        <v>145</v>
      </c>
      <c r="U18" s="162">
        <v>0</v>
      </c>
      <c r="V18" s="162">
        <f t="shared" si="6"/>
        <v>0</v>
      </c>
      <c r="W18" s="162"/>
      <c r="X18" s="162" t="s">
        <v>146</v>
      </c>
      <c r="Y18" s="162" t="s">
        <v>147</v>
      </c>
      <c r="Z18" s="152"/>
      <c r="AA18" s="152"/>
      <c r="AB18" s="152"/>
      <c r="AC18" s="152"/>
      <c r="AD18" s="152"/>
      <c r="AE18" s="152"/>
      <c r="AF18" s="152"/>
      <c r="AG18" s="152" t="s">
        <v>148</v>
      </c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</row>
    <row r="19" spans="1:60" outlineLevel="1" x14ac:dyDescent="0.2">
      <c r="A19" s="184">
        <v>9</v>
      </c>
      <c r="B19" s="185" t="s">
        <v>439</v>
      </c>
      <c r="C19" s="194" t="s">
        <v>440</v>
      </c>
      <c r="D19" s="186" t="s">
        <v>441</v>
      </c>
      <c r="E19" s="187">
        <v>1</v>
      </c>
      <c r="F19" s="188"/>
      <c r="G19" s="189">
        <f t="shared" si="0"/>
        <v>0</v>
      </c>
      <c r="H19" s="188"/>
      <c r="I19" s="189">
        <f t="shared" si="1"/>
        <v>0</v>
      </c>
      <c r="J19" s="188"/>
      <c r="K19" s="189">
        <f t="shared" si="2"/>
        <v>0</v>
      </c>
      <c r="L19" s="189">
        <v>21</v>
      </c>
      <c r="M19" s="189">
        <f t="shared" si="3"/>
        <v>0</v>
      </c>
      <c r="N19" s="187">
        <v>0</v>
      </c>
      <c r="O19" s="187">
        <f t="shared" si="4"/>
        <v>0</v>
      </c>
      <c r="P19" s="187">
        <v>0</v>
      </c>
      <c r="Q19" s="187">
        <f t="shared" si="5"/>
        <v>0</v>
      </c>
      <c r="R19" s="189"/>
      <c r="S19" s="189" t="s">
        <v>144</v>
      </c>
      <c r="T19" s="190" t="s">
        <v>145</v>
      </c>
      <c r="U19" s="162">
        <v>0</v>
      </c>
      <c r="V19" s="162">
        <f t="shared" si="6"/>
        <v>0</v>
      </c>
      <c r="W19" s="162"/>
      <c r="X19" s="162" t="s">
        <v>54</v>
      </c>
      <c r="Y19" s="162" t="s">
        <v>147</v>
      </c>
      <c r="Z19" s="152"/>
      <c r="AA19" s="152"/>
      <c r="AB19" s="152"/>
      <c r="AC19" s="152"/>
      <c r="AD19" s="152"/>
      <c r="AE19" s="152"/>
      <c r="AF19" s="152"/>
      <c r="AG19" s="152" t="s">
        <v>442</v>
      </c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outlineLevel="1" x14ac:dyDescent="0.2">
      <c r="A20" s="176">
        <v>10</v>
      </c>
      <c r="B20" s="177" t="s">
        <v>443</v>
      </c>
      <c r="C20" s="192" t="s">
        <v>444</v>
      </c>
      <c r="D20" s="178" t="s">
        <v>441</v>
      </c>
      <c r="E20" s="179">
        <v>1</v>
      </c>
      <c r="F20" s="180"/>
      <c r="G20" s="181">
        <f t="shared" si="0"/>
        <v>0</v>
      </c>
      <c r="H20" s="180"/>
      <c r="I20" s="181">
        <f t="shared" si="1"/>
        <v>0</v>
      </c>
      <c r="J20" s="180"/>
      <c r="K20" s="181">
        <f t="shared" si="2"/>
        <v>0</v>
      </c>
      <c r="L20" s="181">
        <v>21</v>
      </c>
      <c r="M20" s="181">
        <f t="shared" si="3"/>
        <v>0</v>
      </c>
      <c r="N20" s="179">
        <v>0</v>
      </c>
      <c r="O20" s="179">
        <f t="shared" si="4"/>
        <v>0</v>
      </c>
      <c r="P20" s="179">
        <v>0</v>
      </c>
      <c r="Q20" s="179">
        <f t="shared" si="5"/>
        <v>0</v>
      </c>
      <c r="R20" s="181"/>
      <c r="S20" s="181" t="s">
        <v>144</v>
      </c>
      <c r="T20" s="182" t="s">
        <v>145</v>
      </c>
      <c r="U20" s="162">
        <v>0</v>
      </c>
      <c r="V20" s="162">
        <f t="shared" si="6"/>
        <v>0</v>
      </c>
      <c r="W20" s="162"/>
      <c r="X20" s="162" t="s">
        <v>54</v>
      </c>
      <c r="Y20" s="162" t="s">
        <v>147</v>
      </c>
      <c r="Z20" s="152"/>
      <c r="AA20" s="152"/>
      <c r="AB20" s="152"/>
      <c r="AC20" s="152"/>
      <c r="AD20" s="152"/>
      <c r="AE20" s="152"/>
      <c r="AF20" s="152"/>
      <c r="AG20" s="152" t="s">
        <v>442</v>
      </c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x14ac:dyDescent="0.2">
      <c r="A21" s="3"/>
      <c r="B21" s="4"/>
      <c r="C21" s="195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AE21">
        <v>12</v>
      </c>
      <c r="AF21">
        <v>21</v>
      </c>
      <c r="AG21" t="s">
        <v>125</v>
      </c>
    </row>
    <row r="22" spans="1:60" x14ac:dyDescent="0.2">
      <c r="A22" s="155"/>
      <c r="B22" s="156" t="s">
        <v>29</v>
      </c>
      <c r="C22" s="196"/>
      <c r="D22" s="157"/>
      <c r="E22" s="158"/>
      <c r="F22" s="158"/>
      <c r="G22" s="175">
        <f>G8</f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AE22">
        <f>SUMIF(L7:L20,AE21,G7:G20)</f>
        <v>0</v>
      </c>
      <c r="AF22">
        <f>SUMIF(L7:L20,AF21,G7:G20)</f>
        <v>0</v>
      </c>
      <c r="AG22" t="s">
        <v>313</v>
      </c>
    </row>
    <row r="23" spans="1:60" x14ac:dyDescent="0.2">
      <c r="C23" s="197"/>
      <c r="D23" s="10"/>
      <c r="AG23" t="s">
        <v>314</v>
      </c>
    </row>
    <row r="24" spans="1:60" x14ac:dyDescent="0.2">
      <c r="D24" s="10"/>
    </row>
    <row r="25" spans="1:60" x14ac:dyDescent="0.2">
      <c r="D25" s="10"/>
    </row>
    <row r="26" spans="1:60" x14ac:dyDescent="0.2">
      <c r="D26" s="10"/>
    </row>
    <row r="27" spans="1:60" x14ac:dyDescent="0.2">
      <c r="D27" s="10"/>
    </row>
    <row r="28" spans="1:60" x14ac:dyDescent="0.2">
      <c r="D28" s="10"/>
    </row>
    <row r="29" spans="1:60" x14ac:dyDescent="0.2">
      <c r="D29" s="10"/>
    </row>
    <row r="30" spans="1:60" x14ac:dyDescent="0.2">
      <c r="D30" s="10"/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D9O5wWxvaBICpjd6xHkx32paHziVIeO1wqSDE9MoH8cSbee/8ofUu/pMvb2bcohYo0dxqa27sOqAeAkUNneKpQ==" saltValue="XGmIcEwULxbjuQU/BouMwA==" spinCount="100000" sheet="1" formatRows="0"/>
  <mergeCells count="6">
    <mergeCell ref="C14:G14"/>
    <mergeCell ref="A1:G1"/>
    <mergeCell ref="C2:G2"/>
    <mergeCell ref="C3:G3"/>
    <mergeCell ref="C4:G4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01 0101 Pol</vt:lpstr>
      <vt:lpstr>01 0102 Pol</vt:lpstr>
      <vt:lpstr>01 0103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0101 Pol'!Názvy_tisku</vt:lpstr>
      <vt:lpstr>'01 0102 Pol'!Názvy_tisku</vt:lpstr>
      <vt:lpstr>'01 0103 Pol'!Názvy_tisku</vt:lpstr>
      <vt:lpstr>oadresa</vt:lpstr>
      <vt:lpstr>Stavba!Objednatel</vt:lpstr>
      <vt:lpstr>Stavba!Objekt</vt:lpstr>
      <vt:lpstr>'01 0101 Pol'!Oblast_tisku</vt:lpstr>
      <vt:lpstr>'01 0102 Pol'!Oblast_tisku</vt:lpstr>
      <vt:lpstr>'01 0103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Kryštof Horák</dc:creator>
  <cp:lastModifiedBy>Kryštof Horák</cp:lastModifiedBy>
  <cp:lastPrinted>2019-03-19T12:27:02Z</cp:lastPrinted>
  <dcterms:created xsi:type="dcterms:W3CDTF">2009-04-08T07:15:50Z</dcterms:created>
  <dcterms:modified xsi:type="dcterms:W3CDTF">2025-05-20T19:01:33Z</dcterms:modified>
</cp:coreProperties>
</file>