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O10 Zpevněné plochy" sheetId="2" r:id="rId2"/>
    <sheet name="02 - SO20 Ocelové konstrukce" sheetId="3" r:id="rId3"/>
    <sheet name="03 - SO30 Úprava opláštění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'01 - SO10 Zpevněné plochy'!$C$94:$K$373</definedName>
    <definedName name="_xlnm.Print_Area" localSheetId="1">'01 - SO10 Zpevněné plochy'!$C$4:$J$39,'01 - SO10 Zpevněné plochy'!$C$45:$J$76,'01 - SO10 Zpevněné plochy'!$C$82:$J$373</definedName>
    <definedName name="_xlnm.Print_Titles" localSheetId="1">'01 - SO10 Zpevněné plochy'!$94:$94</definedName>
    <definedName name="_xlnm._FilterDatabase" localSheetId="2" hidden="1">'02 - SO20 Ocelové konstrukce'!$C$82:$K$92</definedName>
    <definedName name="_xlnm.Print_Area" localSheetId="2">'02 - SO20 Ocelové konstrukce'!$C$4:$J$39,'02 - SO20 Ocelové konstrukce'!$C$45:$J$64,'02 - SO20 Ocelové konstrukce'!$C$70:$J$92</definedName>
    <definedName name="_xlnm.Print_Titles" localSheetId="2">'02 - SO20 Ocelové konstrukce'!$82:$82</definedName>
    <definedName name="_xlnm._FilterDatabase" localSheetId="3" hidden="1">'03 - SO30 Úprava opláštění'!$C$90:$K$181</definedName>
    <definedName name="_xlnm.Print_Area" localSheetId="3">'03 - SO30 Úprava opláštění'!$C$4:$J$39,'03 - SO30 Úprava opláštění'!$C$45:$J$72,'03 - SO30 Úprava opláštění'!$C$78:$J$181</definedName>
    <definedName name="_xlnm.Print_Titles" localSheetId="3">'03 - SO30 Úprava opláštění'!$90:$90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80"/>
  <c r="BH180"/>
  <c r="BG180"/>
  <c r="BF180"/>
  <c r="T180"/>
  <c r="T179"/>
  <c r="R180"/>
  <c r="R179"/>
  <c r="P180"/>
  <c r="P179"/>
  <c r="BI177"/>
  <c r="BH177"/>
  <c r="BG177"/>
  <c r="BF177"/>
  <c r="T177"/>
  <c r="R177"/>
  <c r="R176"/>
  <c r="P177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8"/>
  <c r="BH148"/>
  <c r="BG148"/>
  <c r="BF148"/>
  <c r="T148"/>
  <c r="R148"/>
  <c r="P148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4"/>
  <c r="BH124"/>
  <c r="BG124"/>
  <c r="BF124"/>
  <c r="T124"/>
  <c r="R124"/>
  <c r="P124"/>
  <c r="BI122"/>
  <c r="BH122"/>
  <c r="BG122"/>
  <c r="BF122"/>
  <c r="T122"/>
  <c r="R122"/>
  <c r="P122"/>
  <c r="BI118"/>
  <c r="BH118"/>
  <c r="BG118"/>
  <c r="BF118"/>
  <c r="T118"/>
  <c r="R118"/>
  <c r="P118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T93"/>
  <c r="R94"/>
  <c r="R93"/>
  <c r="P94"/>
  <c r="P93"/>
  <c r="J88"/>
  <c r="J87"/>
  <c r="F87"/>
  <c r="F85"/>
  <c r="E83"/>
  <c r="J55"/>
  <c r="J54"/>
  <c r="F54"/>
  <c r="F52"/>
  <c r="E50"/>
  <c r="J18"/>
  <c r="E18"/>
  <c r="F88"/>
  <c r="J17"/>
  <c r="J12"/>
  <c r="J85"/>
  <c r="E7"/>
  <c r="E81"/>
  <c i="3" r="J37"/>
  <c r="J36"/>
  <c i="1" r="AY56"/>
  <c i="3" r="J35"/>
  <c i="1" r="AX56"/>
  <c i="3"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6"/>
  <c r="BH86"/>
  <c r="BG86"/>
  <c r="BF86"/>
  <c r="T86"/>
  <c r="T85"/>
  <c r="T84"/>
  <c r="R86"/>
  <c r="R85"/>
  <c r="R84"/>
  <c r="P86"/>
  <c r="P85"/>
  <c r="P84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2" r="J37"/>
  <c r="J36"/>
  <c i="1" r="AY55"/>
  <c i="2" r="J35"/>
  <c i="1" r="AX55"/>
  <c i="2" r="BI369"/>
  <c r="BH369"/>
  <c r="BG369"/>
  <c r="BF369"/>
  <c r="T369"/>
  <c r="T368"/>
  <c r="R369"/>
  <c r="R368"/>
  <c r="P369"/>
  <c r="P368"/>
  <c r="BI363"/>
  <c r="BH363"/>
  <c r="BG363"/>
  <c r="BF363"/>
  <c r="T363"/>
  <c r="T362"/>
  <c r="R363"/>
  <c r="R362"/>
  <c r="P363"/>
  <c r="P362"/>
  <c r="BI357"/>
  <c r="BH357"/>
  <c r="BG357"/>
  <c r="BF357"/>
  <c r="T357"/>
  <c r="T356"/>
  <c r="R357"/>
  <c r="R356"/>
  <c r="P357"/>
  <c r="P356"/>
  <c r="BI351"/>
  <c r="BH351"/>
  <c r="BG351"/>
  <c r="BF351"/>
  <c r="T351"/>
  <c r="T350"/>
  <c r="R351"/>
  <c r="R350"/>
  <c r="P351"/>
  <c r="P350"/>
  <c r="BI345"/>
  <c r="BH345"/>
  <c r="BG345"/>
  <c r="BF345"/>
  <c r="T345"/>
  <c r="T344"/>
  <c r="T343"/>
  <c r="R345"/>
  <c r="R344"/>
  <c r="R343"/>
  <c r="P345"/>
  <c r="P344"/>
  <c r="P343"/>
  <c r="BI341"/>
  <c r="BH341"/>
  <c r="BG341"/>
  <c r="BF341"/>
  <c r="T341"/>
  <c r="T340"/>
  <c r="R341"/>
  <c r="R340"/>
  <c r="P341"/>
  <c r="P340"/>
  <c r="BI338"/>
  <c r="BH338"/>
  <c r="BG338"/>
  <c r="BF338"/>
  <c r="T338"/>
  <c r="R338"/>
  <c r="P338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4"/>
  <c r="BH324"/>
  <c r="BG324"/>
  <c r="BF324"/>
  <c r="T324"/>
  <c r="R324"/>
  <c r="P324"/>
  <c r="BI317"/>
  <c r="BH317"/>
  <c r="BG317"/>
  <c r="BF317"/>
  <c r="T317"/>
  <c r="R317"/>
  <c r="P317"/>
  <c r="BI313"/>
  <c r="BH313"/>
  <c r="BG313"/>
  <c r="BF313"/>
  <c r="T313"/>
  <c r="R313"/>
  <c r="P313"/>
  <c r="BI309"/>
  <c r="BH309"/>
  <c r="BG309"/>
  <c r="BF309"/>
  <c r="T309"/>
  <c r="R309"/>
  <c r="P309"/>
  <c r="BI306"/>
  <c r="BH306"/>
  <c r="BG306"/>
  <c r="BF306"/>
  <c r="T306"/>
  <c r="R306"/>
  <c r="P306"/>
  <c r="BI302"/>
  <c r="BH302"/>
  <c r="BG302"/>
  <c r="BF302"/>
  <c r="T302"/>
  <c r="R302"/>
  <c r="P302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1"/>
  <c r="BH281"/>
  <c r="BG281"/>
  <c r="BF281"/>
  <c r="T281"/>
  <c r="R281"/>
  <c r="P281"/>
  <c r="BI277"/>
  <c r="BH277"/>
  <c r="BG277"/>
  <c r="BF277"/>
  <c r="T277"/>
  <c r="R277"/>
  <c r="P277"/>
  <c r="BI272"/>
  <c r="BH272"/>
  <c r="BG272"/>
  <c r="BF272"/>
  <c r="T272"/>
  <c r="R272"/>
  <c r="P272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58"/>
  <c r="BH258"/>
  <c r="BG258"/>
  <c r="BF258"/>
  <c r="T258"/>
  <c r="R258"/>
  <c r="P258"/>
  <c r="BI253"/>
  <c r="BH253"/>
  <c r="BG253"/>
  <c r="BF253"/>
  <c r="T253"/>
  <c r="R253"/>
  <c r="P253"/>
  <c r="BI248"/>
  <c r="BH248"/>
  <c r="BG248"/>
  <c r="BF248"/>
  <c r="T248"/>
  <c r="R248"/>
  <c r="P248"/>
  <c r="BI240"/>
  <c r="BH240"/>
  <c r="BG240"/>
  <c r="BF240"/>
  <c r="T240"/>
  <c r="R240"/>
  <c r="P240"/>
  <c r="BI233"/>
  <c r="BH233"/>
  <c r="BG233"/>
  <c r="BF233"/>
  <c r="T233"/>
  <c r="R233"/>
  <c r="P233"/>
  <c r="BI226"/>
  <c r="BH226"/>
  <c r="BG226"/>
  <c r="BF226"/>
  <c r="T226"/>
  <c r="R226"/>
  <c r="P226"/>
  <c r="BI220"/>
  <c r="BH220"/>
  <c r="BG220"/>
  <c r="BF220"/>
  <c r="T220"/>
  <c r="T219"/>
  <c r="R220"/>
  <c r="R219"/>
  <c r="P220"/>
  <c r="P219"/>
  <c r="BI214"/>
  <c r="BH214"/>
  <c r="BG214"/>
  <c r="BF214"/>
  <c r="T214"/>
  <c r="R214"/>
  <c r="P214"/>
  <c r="BI211"/>
  <c r="BH211"/>
  <c r="BG211"/>
  <c r="BF211"/>
  <c r="T211"/>
  <c r="R211"/>
  <c r="P211"/>
  <c r="BI206"/>
  <c r="BH206"/>
  <c r="BG206"/>
  <c r="BF206"/>
  <c r="T206"/>
  <c r="R206"/>
  <c r="P206"/>
  <c r="BI201"/>
  <c r="BH201"/>
  <c r="BG201"/>
  <c r="BF201"/>
  <c r="T201"/>
  <c r="R201"/>
  <c r="P201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5"/>
  <c r="BH165"/>
  <c r="BG165"/>
  <c r="BF165"/>
  <c r="T165"/>
  <c r="R165"/>
  <c r="P165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5"/>
  <c r="BH145"/>
  <c r="BG145"/>
  <c r="BF145"/>
  <c r="T145"/>
  <c r="R145"/>
  <c r="P145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2"/>
  <c r="BH122"/>
  <c r="BG122"/>
  <c r="BF122"/>
  <c r="T122"/>
  <c r="R122"/>
  <c r="P122"/>
  <c r="BI115"/>
  <c r="BH115"/>
  <c r="BG115"/>
  <c r="BF115"/>
  <c r="T115"/>
  <c r="R115"/>
  <c r="P115"/>
  <c r="BI110"/>
  <c r="BH110"/>
  <c r="BG110"/>
  <c r="BF110"/>
  <c r="T110"/>
  <c r="R110"/>
  <c r="P110"/>
  <c r="BI105"/>
  <c r="BH105"/>
  <c r="BG105"/>
  <c r="BF105"/>
  <c r="T105"/>
  <c r="R105"/>
  <c r="P105"/>
  <c r="BI98"/>
  <c r="BH98"/>
  <c r="BG98"/>
  <c r="BF98"/>
  <c r="T98"/>
  <c r="R98"/>
  <c r="P98"/>
  <c r="J92"/>
  <c r="J91"/>
  <c r="F91"/>
  <c r="F89"/>
  <c r="E87"/>
  <c r="J55"/>
  <c r="J54"/>
  <c r="F54"/>
  <c r="F52"/>
  <c r="E50"/>
  <c r="J18"/>
  <c r="E18"/>
  <c r="F92"/>
  <c r="J17"/>
  <c r="J12"/>
  <c r="J89"/>
  <c r="E7"/>
  <c r="E48"/>
  <c i="1" r="L50"/>
  <c r="AM50"/>
  <c r="AM49"/>
  <c r="L49"/>
  <c r="AM47"/>
  <c r="L47"/>
  <c r="L45"/>
  <c r="L44"/>
  <c i="2" r="J302"/>
  <c r="J145"/>
  <c r="J136"/>
  <c r="BK309"/>
  <c r="BK136"/>
  <c r="J290"/>
  <c r="BK226"/>
  <c i="3" r="BK89"/>
  <c r="J90"/>
  <c i="4" r="J162"/>
  <c r="BK139"/>
  <c r="J177"/>
  <c r="BK153"/>
  <c r="J104"/>
  <c r="BK102"/>
  <c i="2" r="J357"/>
  <c r="J168"/>
  <c r="J345"/>
  <c r="BK286"/>
  <c r="BK240"/>
  <c r="BK145"/>
  <c r="BK290"/>
  <c r="J115"/>
  <c r="BK294"/>
  <c r="BK233"/>
  <c i="3" r="J92"/>
  <c i="4" r="J159"/>
  <c r="J142"/>
  <c r="J167"/>
  <c r="BK143"/>
  <c r="BK124"/>
  <c i="2" r="BK306"/>
  <c r="BK154"/>
  <c r="J341"/>
  <c r="J288"/>
  <c r="J211"/>
  <c r="J173"/>
  <c r="BK332"/>
  <c r="BK158"/>
  <c r="BK206"/>
  <c i="3" r="BK91"/>
  <c i="4" r="J172"/>
  <c r="BK149"/>
  <c r="BK104"/>
  <c r="BK159"/>
  <c r="J118"/>
  <c r="BK97"/>
  <c i="2" r="BK351"/>
  <c r="J183"/>
  <c r="BK313"/>
  <c r="BK186"/>
  <c r="BK191"/>
  <c r="BK334"/>
  <c r="J178"/>
  <c r="J324"/>
  <c r="J268"/>
  <c r="BK201"/>
  <c i="3" r="BK92"/>
  <c i="4" r="BK177"/>
  <c r="BK158"/>
  <c r="J129"/>
  <c r="BK169"/>
  <c r="BK148"/>
  <c r="BK142"/>
  <c r="BK94"/>
  <c i="2" r="BK324"/>
  <c r="J150"/>
  <c r="J332"/>
  <c r="BK266"/>
  <c r="J206"/>
  <c r="J110"/>
  <c r="BK268"/>
  <c r="BK345"/>
  <c r="BK288"/>
  <c r="BK258"/>
  <c r="BK131"/>
  <c i="4" r="BK167"/>
  <c r="J135"/>
  <c r="BK100"/>
  <c r="J156"/>
  <c r="BK106"/>
  <c r="J100"/>
  <c i="2" r="J233"/>
  <c r="BK357"/>
  <c r="J294"/>
  <c r="BK248"/>
  <c r="BK183"/>
  <c r="J363"/>
  <c r="J220"/>
  <c r="BK220"/>
  <c r="BK105"/>
  <c i="4" r="BK180"/>
  <c r="BK156"/>
  <c r="J122"/>
  <c r="J165"/>
  <c r="BK135"/>
  <c r="J112"/>
  <c r="J94"/>
  <c i="2" r="J226"/>
  <c r="BK122"/>
  <c r="J334"/>
  <c r="J158"/>
  <c r="J165"/>
  <c r="BK281"/>
  <c r="BK98"/>
  <c r="J297"/>
  <c r="J264"/>
  <c r="BK150"/>
  <c i="3" r="BK86"/>
  <c r="J86"/>
  <c i="4" r="J153"/>
  <c r="BK112"/>
  <c r="BK162"/>
  <c r="J133"/>
  <c r="BK131"/>
  <c r="J116"/>
  <c i="2" r="J277"/>
  <c r="BK363"/>
  <c r="J313"/>
  <c r="BK264"/>
  <c r="J186"/>
  <c r="J338"/>
  <c r="J191"/>
  <c r="BK330"/>
  <c r="J281"/>
  <c r="J214"/>
  <c i="3" r="BK90"/>
  <c i="4" r="J155"/>
  <c r="J124"/>
  <c r="BK174"/>
  <c r="J149"/>
  <c r="J97"/>
  <c i="2" r="BK338"/>
  <c r="BK173"/>
  <c r="BK110"/>
  <c r="J309"/>
  <c r="J258"/>
  <c r="BK369"/>
  <c r="BK272"/>
  <c r="J122"/>
  <c r="J154"/>
  <c i="3" r="J89"/>
  <c i="4" r="BK161"/>
  <c r="J131"/>
  <c r="BK172"/>
  <c r="J144"/>
  <c r="BK133"/>
  <c r="J139"/>
  <c i="2" r="J317"/>
  <c r="BK165"/>
  <c r="J240"/>
  <c r="BK115"/>
  <c r="J369"/>
  <c r="J248"/>
  <c r="BK341"/>
  <c r="J286"/>
  <c r="BK211"/>
  <c r="J98"/>
  <c i="3" r="J91"/>
  <c i="4" r="J169"/>
  <c r="BK144"/>
  <c r="J102"/>
  <c r="J158"/>
  <c r="BK108"/>
  <c r="BK118"/>
  <c r="BK99"/>
  <c i="2" r="BK214"/>
  <c r="J351"/>
  <c r="BK297"/>
  <c r="J253"/>
  <c r="BK168"/>
  <c r="J330"/>
  <c r="J141"/>
  <c r="J306"/>
  <c r="J266"/>
  <c r="BK178"/>
  <c i="4" r="J174"/>
  <c r="J148"/>
  <c r="J108"/>
  <c r="J161"/>
  <c r="BK129"/>
  <c r="BK116"/>
  <c i="2" r="J272"/>
  <c r="J131"/>
  <c r="BK317"/>
  <c r="BK277"/>
  <c r="J201"/>
  <c r="BK141"/>
  <c r="BK302"/>
  <c i="1" r="AS54"/>
  <c i="4" r="BK165"/>
  <c r="J143"/>
  <c r="J180"/>
  <c r="BK155"/>
  <c r="J99"/>
  <c r="BK122"/>
  <c r="J106"/>
  <c i="2" r="BK253"/>
  <c r="J105"/>
  <c i="4" l="1" r="T176"/>
  <c i="2" r="BK97"/>
  <c r="J97"/>
  <c r="J61"/>
  <c r="R200"/>
  <c r="P225"/>
  <c r="P247"/>
  <c r="R263"/>
  <c r="BK301"/>
  <c r="J301"/>
  <c r="J67"/>
  <c r="T329"/>
  <c i="3" r="BK88"/>
  <c r="J88"/>
  <c r="J63"/>
  <c i="2" r="T97"/>
  <c r="BK200"/>
  <c r="J200"/>
  <c r="J62"/>
  <c r="T225"/>
  <c r="R247"/>
  <c r="T263"/>
  <c r="P301"/>
  <c r="BK329"/>
  <c r="J329"/>
  <c r="J68"/>
  <c i="3" r="R88"/>
  <c r="R87"/>
  <c r="R83"/>
  <c i="4" r="R96"/>
  <c r="P107"/>
  <c r="BK128"/>
  <c r="J128"/>
  <c r="J64"/>
  <c r="R128"/>
  <c r="BK141"/>
  <c r="J141"/>
  <c r="J67"/>
  <c i="2" r="R97"/>
  <c r="P200"/>
  <c r="R225"/>
  <c r="T247"/>
  <c r="BK263"/>
  <c r="J263"/>
  <c r="J66"/>
  <c r="T301"/>
  <c r="P329"/>
  <c i="3" r="T88"/>
  <c r="T87"/>
  <c r="T83"/>
  <c i="4" r="BK96"/>
  <c r="J96"/>
  <c r="J62"/>
  <c r="BK107"/>
  <c r="J107"/>
  <c r="J63"/>
  <c r="T107"/>
  <c r="P128"/>
  <c r="R141"/>
  <c i="2" r="P97"/>
  <c r="P96"/>
  <c r="P95"/>
  <c i="1" r="AU55"/>
  <c i="2" r="T200"/>
  <c r="BK225"/>
  <c r="J225"/>
  <c r="J64"/>
  <c r="BK247"/>
  <c r="J247"/>
  <c r="J65"/>
  <c r="P263"/>
  <c r="R301"/>
  <c r="R329"/>
  <c i="3" r="P88"/>
  <c r="P87"/>
  <c r="P83"/>
  <c i="1" r="AU56"/>
  <c i="4" r="P96"/>
  <c r="P92"/>
  <c r="T96"/>
  <c r="R107"/>
  <c r="T128"/>
  <c r="P141"/>
  <c r="T141"/>
  <c r="BK164"/>
  <c r="J164"/>
  <c r="J68"/>
  <c r="P164"/>
  <c r="R164"/>
  <c r="T164"/>
  <c r="BK171"/>
  <c r="J171"/>
  <c r="J69"/>
  <c r="P171"/>
  <c r="R171"/>
  <c r="T171"/>
  <c i="2" r="BK219"/>
  <c r="J219"/>
  <c r="J63"/>
  <c r="BK340"/>
  <c r="J340"/>
  <c r="J69"/>
  <c r="BK344"/>
  <c r="J344"/>
  <c r="J71"/>
  <c r="BK350"/>
  <c r="J350"/>
  <c r="J72"/>
  <c r="BK356"/>
  <c r="J356"/>
  <c r="J73"/>
  <c r="BK362"/>
  <c r="J362"/>
  <c r="J74"/>
  <c r="BK368"/>
  <c r="J368"/>
  <c r="J75"/>
  <c i="4" r="BK93"/>
  <c r="J93"/>
  <c r="J61"/>
  <c i="3" r="BK85"/>
  <c r="J85"/>
  <c r="J61"/>
  <c i="4" r="BK138"/>
  <c r="J138"/>
  <c r="J66"/>
  <c r="BK179"/>
  <c r="J179"/>
  <c r="J71"/>
  <c r="J52"/>
  <c r="F55"/>
  <c r="BE99"/>
  <c r="BE102"/>
  <c r="BE108"/>
  <c r="BE116"/>
  <c r="BE122"/>
  <c r="BE124"/>
  <c r="BE131"/>
  <c r="BE133"/>
  <c r="E48"/>
  <c r="BE104"/>
  <c r="BE106"/>
  <c r="BE135"/>
  <c r="BE100"/>
  <c r="BE112"/>
  <c r="BE118"/>
  <c r="BE139"/>
  <c r="BE142"/>
  <c r="BE143"/>
  <c r="BE144"/>
  <c r="BE149"/>
  <c r="BE153"/>
  <c r="BE158"/>
  <c r="BE161"/>
  <c r="BE162"/>
  <c r="BE169"/>
  <c r="BE172"/>
  <c r="BE174"/>
  <c r="BE94"/>
  <c r="BE97"/>
  <c r="BE129"/>
  <c r="BE148"/>
  <c r="BE155"/>
  <c r="BE156"/>
  <c r="BE159"/>
  <c r="BE165"/>
  <c r="BE167"/>
  <c r="BE177"/>
  <c r="BE180"/>
  <c i="3" r="E48"/>
  <c r="BE86"/>
  <c r="F55"/>
  <c r="BE90"/>
  <c r="BE91"/>
  <c r="BE92"/>
  <c r="BE89"/>
  <c r="J52"/>
  <c i="2" r="J52"/>
  <c r="BE110"/>
  <c r="BE115"/>
  <c r="BE122"/>
  <c r="BE141"/>
  <c r="BE158"/>
  <c r="BE165"/>
  <c r="BE168"/>
  <c r="BE186"/>
  <c r="BE191"/>
  <c r="BE240"/>
  <c r="BE248"/>
  <c r="BE253"/>
  <c r="BE272"/>
  <c r="BE286"/>
  <c r="BE306"/>
  <c r="BE309"/>
  <c r="BE313"/>
  <c r="BE332"/>
  <c r="BE351"/>
  <c r="E85"/>
  <c r="BE105"/>
  <c r="BE145"/>
  <c r="BE150"/>
  <c r="BE178"/>
  <c r="BE183"/>
  <c r="BE211"/>
  <c r="BE226"/>
  <c r="BE233"/>
  <c r="BE258"/>
  <c r="BE264"/>
  <c r="BE277"/>
  <c r="BE281"/>
  <c r="BE297"/>
  <c r="BE317"/>
  <c r="BE338"/>
  <c r="BE341"/>
  <c r="BE345"/>
  <c r="BE357"/>
  <c r="BE363"/>
  <c r="BE369"/>
  <c r="F55"/>
  <c r="BE98"/>
  <c r="BE154"/>
  <c r="BE173"/>
  <c r="BE214"/>
  <c r="BE220"/>
  <c r="BE268"/>
  <c r="BE288"/>
  <c r="BE290"/>
  <c r="BE294"/>
  <c r="BE324"/>
  <c r="BE334"/>
  <c r="BE131"/>
  <c r="BE136"/>
  <c r="BE201"/>
  <c r="BE206"/>
  <c r="BE266"/>
  <c r="BE302"/>
  <c r="BE330"/>
  <c i="4" r="F34"/>
  <c i="1" r="BA57"/>
  <c i="3" r="F34"/>
  <c i="1" r="BA56"/>
  <c i="4" r="F35"/>
  <c i="1" r="BB57"/>
  <c i="2" r="F35"/>
  <c i="1" r="BB55"/>
  <c i="2" r="F36"/>
  <c i="1" r="BC55"/>
  <c i="4" r="F36"/>
  <c i="1" r="BC57"/>
  <c i="3" r="F35"/>
  <c i="1" r="BB56"/>
  <c i="4" r="J34"/>
  <c i="1" r="AW57"/>
  <c i="3" r="F37"/>
  <c i="1" r="BD56"/>
  <c i="4" r="F37"/>
  <c i="1" r="BD57"/>
  <c i="3" r="F36"/>
  <c i="1" r="BC56"/>
  <c i="2" r="F34"/>
  <c i="1" r="BA55"/>
  <c i="3" r="J34"/>
  <c i="1" r="AW56"/>
  <c i="2" r="F37"/>
  <c i="1" r="BD55"/>
  <c i="2" r="J34"/>
  <c i="1" r="AW55"/>
  <c i="4" l="1" r="T137"/>
  <c r="P137"/>
  <c r="T92"/>
  <c r="R92"/>
  <c r="R137"/>
  <c r="T91"/>
  <c r="P91"/>
  <c i="1" r="AU57"/>
  <c i="4" r="R91"/>
  <c i="2" r="T96"/>
  <c r="T95"/>
  <c r="R96"/>
  <c r="R95"/>
  <c i="4" r="BK176"/>
  <c r="J176"/>
  <c r="J70"/>
  <c i="3" r="BK84"/>
  <c r="J84"/>
  <c r="J60"/>
  <c i="2" r="BK96"/>
  <c i="3" r="BK87"/>
  <c r="J87"/>
  <c r="J62"/>
  <c i="2" r="BK343"/>
  <c r="J343"/>
  <c r="J70"/>
  <c i="4" r="BK137"/>
  <c r="J137"/>
  <c r="J65"/>
  <c r="BK92"/>
  <c r="J92"/>
  <c r="J60"/>
  <c i="2" r="F33"/>
  <c i="1" r="AZ55"/>
  <c i="2" r="J33"/>
  <c i="1" r="AV55"/>
  <c r="AT55"/>
  <c r="BA54"/>
  <c r="W30"/>
  <c i="4" r="J33"/>
  <c i="1" r="AV57"/>
  <c r="AT57"/>
  <c r="BB54"/>
  <c r="W31"/>
  <c r="AU54"/>
  <c i="3" r="J33"/>
  <c i="1" r="AV56"/>
  <c r="AT56"/>
  <c r="BD54"/>
  <c r="W33"/>
  <c r="BC54"/>
  <c r="AY54"/>
  <c i="3" r="F33"/>
  <c i="1" r="AZ56"/>
  <c i="4" r="F33"/>
  <c i="1" r="AZ57"/>
  <c i="2" l="1" r="BK95"/>
  <c r="J95"/>
  <c r="J59"/>
  <c i="3" r="BK83"/>
  <c r="J83"/>
  <c r="J59"/>
  <c i="2" r="J96"/>
  <c r="J60"/>
  <c i="4" r="BK91"/>
  <c r="J91"/>
  <c r="J59"/>
  <c i="1" r="W32"/>
  <c r="AW54"/>
  <c r="AK30"/>
  <c r="AZ54"/>
  <c r="W29"/>
  <c r="AX54"/>
  <c i="4" l="1" r="J30"/>
  <c i="1" r="AG57"/>
  <c i="2" r="J30"/>
  <c i="1" r="AG55"/>
  <c r="AV54"/>
  <c r="AK29"/>
  <c i="3" r="J30"/>
  <c i="1" r="AG56"/>
  <c i="4" l="1" r="J39"/>
  <c i="3" r="J39"/>
  <c i="2" r="J39"/>
  <c i="1" r="AN55"/>
  <c r="AN56"/>
  <c r="AN57"/>
  <c r="AT54"/>
  <c r="AG54"/>
  <c r="AK26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<sst xmlns="http://schemas.openxmlformats.org/spreadsheetml/2006/main">
  <si>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</si>
  <si>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</si>
  <si>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</si>
  <si>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</si>
  <si>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</si>
  <si>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{ea84fdd4-e8c9-4c0a-8535-e72757aa383c}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</si>
  <si>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</si>
  <si>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</si>
  <si>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</si>
  <si>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</si>
  <si>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</si>
  <si>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</si>
  <si>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</si>
  <si>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</si>
  <si>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</si>
  <si>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</si>
  <si>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</si>
  <si>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Hala historických vozidel</t>
  </si>
  <si>
    <t>KSO:</t>
  </si>
  <si>
    <t/>
  </si>
  <si>
    <t>CC-CZ:</t>
  </si>
  <si>
    <t>Místo:</t>
  </si>
  <si>
    <t xml:space="preserve"> </t>
  </si>
  <si>
    <t>Datum:</t>
  </si>
  <si>
    <t>30. 6. 2025</t>
  </si>
  <si>
    <t>Zadavatel:</t>
  </si>
  <si>
    <t>IČ:</t>
  </si>
  <si>
    <t>Dopravní podnik Ostrava a.s.</t>
  </si>
  <si>
    <t>DIČ:</t>
  </si>
  <si>
    <t>Účastník:</t>
  </si>
  <si>
    <t>Vyplň údaj</t>
  </si>
  <si>
    <t>Projektant:</t>
  </si>
  <si>
    <t>Projekt HTL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</si>
  <si>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</si>
  <si>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</si>
  <si>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</si>
  <si>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</si>
  <si>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</si>
  <si>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</si>
  <si>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</si>
  <si>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</si>
  <si>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</si>
  <si>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</si>
  <si>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</si>
  <si>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</si>
  <si>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</si>
  <si>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</si>
  <si>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</si>
  <si>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</si>
  <si>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</si>
  <si>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</si>
  <si>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</si>
  <si>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</si>
  <si>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</si>
  <si>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</si>
  <si>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</si>
  <si>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</si>
  <si>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</si>
  <si>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</si>
  <si>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</si>
  <si>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</si>
  <si>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</si>
  <si>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</si>
  <si>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</si>
  <si>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</si>
  <si>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</si>
  <si>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</si>
  <si>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</si>
  <si>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</si>
  <si>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</si>
  <si>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</si>
  <si>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</si>
  <si>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</si>
  <si>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</si>
  <si>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</si>
  <si>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</si>
  <si>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</si>
  <si>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SO10 Zpevněné plochy</t>
  </si>
  <si>
    <t>STA</t>
  </si>
  <si>
    <t>1</t>
  </si>
  <si>
    <t>{ddb4f6e6-78db-43f4-91d2-7fcf896a7967}</t>
  </si>
  <si>
    <t>2</t>
  </si>
  <si>
    <t>02</t>
  </si>
  <si>
    <t>SO20 Ocelové konstrukce</t>
  </si>
  <si>
    <t>{f9a50f56-0f14-40bd-8f47-9115dc7476e0}</t>
  </si>
  <si>
    <t>03</t>
  </si>
  <si>
    <t>SO30 Úprava opláštění</t>
  </si>
  <si>
    <t>{a35107de-8581-46fd-915f-abb35298430c}</t>
  </si>
  <si>
    <t>KRYCÍ LIST SOUPISU PRACÍ</t>
  </si>
  <si>
    <t>Objekt:</t>
  </si>
  <si>
    <t>01 - SO10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</si>
  <si>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</si>
  <si>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</si>
  <si>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</si>
  <si>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</si>
  <si>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</si>
  <si>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</si>
  <si>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</si>
  <si>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</si>
  <si>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</si>
  <si>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</si>
  <si>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</si>
  <si>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</si>
  <si>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</si>
  <si>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</si>
  <si>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</si>
  <si>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</si>
  <si>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</si>
  <si>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</si>
  <si>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</si>
  <si>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</si>
  <si>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</si>
  <si>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</si>
  <si>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</si>
  <si>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</si>
  <si>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</si>
  <si>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</si>
  <si>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</si>
  <si>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</si>
  <si>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</si>
  <si>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</si>
  <si>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</si>
  <si>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</si>
  <si>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</si>
  <si>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</si>
  <si>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</si>
  <si>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</si>
  <si>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</si>
  <si>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</si>
  <si>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113107337</t>
  </si>
  <si>
    <t>Odstranění podkladů nebo krytů strojně plochy jednotlivě do 50 m2 s přemístěním hmot na skládku na vzdálenost do 3 m nebo s naložením na dopravní prostředek z betonu vyztuženého sítěmi, o tl. vrstvy přes 150 do 300 mm</t>
  </si>
  <si>
    <t>m2</t>
  </si>
  <si>
    <t>4</t>
  </si>
  <si>
    <t>1305533433</t>
  </si>
  <si>
    <t>Online PSC</t>
  </si>
  <si>
    <t>https://podminky.urs.cz/item/CS_URS_2024_01/113107337</t>
  </si>
  <si>
    <t>VV</t>
  </si>
  <si>
    <t>"stávající plocha"</t>
  </si>
  <si>
    <t>19,73</t>
  </si>
  <si>
    <t>"stávající plocha pro kanalizaci"</t>
  </si>
  <si>
    <t>3*1</t>
  </si>
  <si>
    <t>Součet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</si>
  <si>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</si>
  <si>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</si>
  <si>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</si>
  <si>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-2144464195</t>
  </si>
  <si>
    <t>https://podminky.urs.cz/item/CS_URS_2024_01/113202111</t>
  </si>
  <si>
    <t>"stávající obrubníky"</t>
  </si>
  <si>
    <t>18</t>
  </si>
  <si>
    <t>3</t>
  </si>
  <si>
    <t>121151103</t>
  </si>
  <si>
    <t>Sejmutí ornice strojně při souvislé ploše do 100 m2, tl. vrstvy do 200 mm</t>
  </si>
  <si>
    <t>-157384093</t>
  </si>
  <si>
    <t>https://podminky.urs.cz/item/CS_URS_2024_01/121151103</t>
  </si>
  <si>
    <t>"pro novou plochu"</t>
  </si>
  <si>
    <t>57,33-19,73+15</t>
  </si>
  <si>
    <t>131251100</t>
  </si>
  <si>
    <t>Hloubení nezapažených jam a zářezů strojně s urovnáním dna do předepsaného profilu a spádu v hornině třídy těžitelnosti I skupiny 3 do 20 m3</t>
  </si>
  <si>
    <t>m3</t>
  </si>
  <si>
    <t>878790342</t>
  </si>
  <si>
    <t>https://podminky.urs.cz/item/CS_URS_2024_01/131251100</t>
  </si>
  <si>
    <t>"Pro nové plochy"</t>
  </si>
  <si>
    <t>"prohloubení pod stávajícími plochami" 19,73*0,3</t>
  </si>
  <si>
    <t>"pod trávníkem" (57,33-19,73)*0,4</t>
  </si>
  <si>
    <t>"pro obruby" 0,4*0,6*(0,83+8,89+4,24+0,99+0,5)</t>
  </si>
  <si>
    <t>5</t>
  </si>
  <si>
    <t>132254201</t>
  </si>
  <si>
    <t>Hloubení zapažených rýh šířky přes 800 do 2 000 mm strojně s urovnáním dna do předepsaného profilu a spádu v hornině třídy těžitelnosti I skupiny 3 do 20 m3</t>
  </si>
  <si>
    <t>-1871353503</t>
  </si>
  <si>
    <t>https://podminky.urs.cz/item/CS_URS_2024_01/132254201</t>
  </si>
  <si>
    <t>"pro kanalizaci"</t>
  </si>
  <si>
    <t>0,9*1,3*11,2</t>
  </si>
  <si>
    <t>"rozšíření pro V1"</t>
  </si>
  <si>
    <t>2*1,5*1,5</t>
  </si>
  <si>
    <t>"pro drenáž"</t>
  </si>
  <si>
    <t>11,2*0,3*0,4</t>
  </si>
  <si>
    <t>6</t>
  </si>
  <si>
    <t>139001101</t>
  </si>
  <si>
    <t>Příplatek k cenám hloubených vykopávek za ztížení vykopávky v blízkosti podzemního vedení nebo výbušnin pro jakoukoliv třídu horniny</t>
  </si>
  <si>
    <t>881579347</t>
  </si>
  <si>
    <t>https://podminky.urs.cz/item/CS_URS_2024_01/139001101</t>
  </si>
  <si>
    <t>"u stávajících základů"</t>
  </si>
  <si>
    <t>7</t>
  </si>
  <si>
    <t>151101101</t>
  </si>
  <si>
    <t>Zřízení pažení a rozepření stěn rýh pro podzemní vedení příložné pro jakoukoliv mezerovitost, hloubky do 2 m</t>
  </si>
  <si>
    <t>1002922340</t>
  </si>
  <si>
    <t>https://podminky.urs.cz/item/CS_URS_2024_01/151101101</t>
  </si>
  <si>
    <t>"kanalizace"</t>
  </si>
  <si>
    <t>1,3*11,2*2</t>
  </si>
  <si>
    <t>8</t>
  </si>
  <si>
    <t>151101111</t>
  </si>
  <si>
    <t>Odstranění pažení a rozepření stěn rýh pro podzemní vedení s uložením materiálu na vzdálenost do 3 m od kraje výkopu příložné, hloubky do 2 m</t>
  </si>
  <si>
    <t>1243169992</t>
  </si>
  <si>
    <t>https://podminky.urs.cz/item/CS_URS_2024_01/151101111</t>
  </si>
  <si>
    <t>29,12</t>
  </si>
  <si>
    <t>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</si>
  <si>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</si>
  <si>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</si>
  <si>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-1048308375</t>
  </si>
  <si>
    <t>https://podminky.urs.cz/item/CS_URS_2024_01/162751117</t>
  </si>
  <si>
    <t>"odvoz přebytečné zeminy na skládku"</t>
  </si>
  <si>
    <t>24,667+18,948-3,863</t>
  </si>
  <si>
    <t>10</t>
  </si>
  <si>
    <t>171251201</t>
  </si>
  <si>
    <t>Uložení sypaniny na skládky nebo meziskládky bez hutnění s upravením uložené sypaniny do předepsaného tvaru</t>
  </si>
  <si>
    <t>-1558491923</t>
  </si>
  <si>
    <t>https://podminky.urs.cz/item/CS_URS_2024_01/171251201</t>
  </si>
  <si>
    <t>39,752</t>
  </si>
  <si>
    <t>11</t>
  </si>
  <si>
    <t>171201221</t>
  </si>
  <si>
    <t>Poplatek za uložení stavebního odpadu na skládce (skládkovné) zeminy a kamení zatříděného do Katalogu odpadů pod kódem 17 05 04</t>
  </si>
  <si>
    <t>t</t>
  </si>
  <si>
    <t>-937921228</t>
  </si>
  <si>
    <t>https://podminky.urs.cz/item/CS_URS_2024_01/171201221</t>
  </si>
  <si>
    <t>39,752*1,7</t>
  </si>
  <si>
    <t>12</t>
  </si>
  <si>
    <t>174151101</t>
  </si>
  <si>
    <t>Zásyp sypaninou z jakékoliv horniny strojně s uložením výkopku ve vrstvách se zhutněním jam, šachet, rýh nebo kolem objektů v těchto vykopávkách</t>
  </si>
  <si>
    <t>1885226935</t>
  </si>
  <si>
    <t>https://podminky.urs.cz/item/CS_URS_2024_01/174151101</t>
  </si>
  <si>
    <t>"zemina - obsyp a dorovnání kolem obrub"</t>
  </si>
  <si>
    <t>0,5*0,5*(0,83+8,89+4,24+0,99+0,5)</t>
  </si>
  <si>
    <t>"štěrkodrť - nad potrubím, kolem V1"</t>
  </si>
  <si>
    <t>0,9*0,7*11,2+2</t>
  </si>
  <si>
    <t>13</t>
  </si>
  <si>
    <t>M</t>
  </si>
  <si>
    <t>58344197</t>
  </si>
  <si>
    <t>štěrkodrť frakce 0/63</t>
  </si>
  <si>
    <t>527504207</t>
  </si>
  <si>
    <t>12,919*2*1,03</t>
  </si>
  <si>
    <t>14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</si>
  <si>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</si>
  <si>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</si>
  <si>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-708864878</t>
  </si>
  <si>
    <t>https://podminky.urs.cz/item/CS_URS_2024_01/181111121</t>
  </si>
  <si>
    <t>"úprava okolí ploch"</t>
  </si>
  <si>
    <t>52,6</t>
  </si>
  <si>
    <t>181351003</t>
  </si>
  <si>
    <t>Rozprostření a urovnání ornice v rovině nebo ve svahu sklonu do 1:5 strojně při souvislé ploše do 100 m2, tl. vrstvy do 200 mm</t>
  </si>
  <si>
    <t>-1937346684</t>
  </si>
  <si>
    <t>https://podminky.urs.cz/item/CS_URS_2024_01/181351003</t>
  </si>
  <si>
    <t>16</t>
  </si>
  <si>
    <t>181411131</t>
  </si>
  <si>
    <t>Založení trávníku na půdě předem připravené plochy do 1000 m2 výsevem včetně utažení parkového v rovině nebo na svahu do 1:5</t>
  </si>
  <si>
    <t>940556882</t>
  </si>
  <si>
    <t>https://podminky.urs.cz/item/CS_URS_2024_01/181411131</t>
  </si>
  <si>
    <t>17</t>
  </si>
  <si>
    <t>00572410</t>
  </si>
  <si>
    <t>osivo směs travní parková</t>
  </si>
  <si>
    <t>kg</t>
  </si>
  <si>
    <t>1531392211</t>
  </si>
  <si>
    <t>52,6*0,025*1,03</t>
  </si>
  <si>
    <t>181951111</t>
  </si>
  <si>
    <t>Úprava pláně vyrovnáním výškových rozdílů strojně v hornině třídy těžitelnosti I, skupiny 1 až 3 bez zhutnění</t>
  </si>
  <si>
    <t>-44776362</t>
  </si>
  <si>
    <t>https://podminky.urs.cz/item/CS_URS_2024_01/181951111</t>
  </si>
  <si>
    <t>19</t>
  </si>
  <si>
    <t>181951112</t>
  </si>
  <si>
    <t>Úprava pláně vyrovnáním výškových rozdílů strojně v hornině třídy těžitelnosti I, skupiny 1 až 3 se zhutněním</t>
  </si>
  <si>
    <t>263506389</t>
  </si>
  <si>
    <t>https://podminky.urs.cz/item/CS_URS_2024_01/181951112</t>
  </si>
  <si>
    <t>"nová plocha"</t>
  </si>
  <si>
    <t>57,33+0,6*(0,83+8,89+4,24+0,99+0,5)</t>
  </si>
  <si>
    <t>11,2*0,9+1,5*1,5</t>
  </si>
  <si>
    <t>"obnovení stávající plochy nad kanalizací"</t>
  </si>
  <si>
    <t>1*3</t>
  </si>
  <si>
    <t>Zakládání</t>
  </si>
  <si>
    <t>211531111</t>
  </si>
  <si>
    <t>Výplň kamenivem do rýh odvodňovacích žeber nebo trativodů bez zhutnění, s úpravou povrchu výplně kamenivem hrubým drceným frakce 16 až 63 mm</t>
  </si>
  <si>
    <t>980761172</t>
  </si>
  <si>
    <t>https://podminky.urs.cz/item/CS_URS_2024_01/211531111</t>
  </si>
  <si>
    <t>"drenáž kanalizace"</t>
  </si>
  <si>
    <t>0,4*0,3*11,2</t>
  </si>
  <si>
    <t>211971122</t>
  </si>
  <si>
    <t>Zřízení opláštění výplně z geotextilie odvodňovacích žeber nebo trativodů v rýze nebo zářezu se stěnami svislými nebo šikmými o sklonu přes 1:2 při rozvinuté šířce opláštění přes 2,5 m</t>
  </si>
  <si>
    <t>-1366746865</t>
  </si>
  <si>
    <t>https://podminky.urs.cz/item/CS_URS_2024_01/211971122</t>
  </si>
  <si>
    <t>"drenáž"</t>
  </si>
  <si>
    <t>(0,3*2+0,4*2)*11,2</t>
  </si>
  <si>
    <t>22</t>
  </si>
  <si>
    <t>69311197</t>
  </si>
  <si>
    <t>geotextilie netkaná separační, ochranná, filtrační, drenážní PES(70%)+PP(30%) 200g/m2</t>
  </si>
  <si>
    <t>1870465554</t>
  </si>
  <si>
    <t>15,68*1,2</t>
  </si>
  <si>
    <t>23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</si>
  <si>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</si>
  <si>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</si>
  <si>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1692103872</t>
  </si>
  <si>
    <t>https://podminky.urs.cz/item/CS_URS_2024_01/212752101</t>
  </si>
  <si>
    <t>"u kanalizace"</t>
  </si>
  <si>
    <t>11,2</t>
  </si>
  <si>
    <t>Vodorovné konstrukce</t>
  </si>
  <si>
    <t>24</t>
  </si>
  <si>
    <t>451572111</t>
  </si>
  <si>
    <t>Lože pod potrubí, stoky a drobné objekty v otevřeném výkopu z kameniva drobného těženého 0 až 4 mm</t>
  </si>
  <si>
    <t>-1441431197</t>
  </si>
  <si>
    <t>https://podminky.urs.cz/item/CS_URS_2024_01/451572111</t>
  </si>
  <si>
    <t>"pod potrubím, kolem a nad potrubím kanalizace"</t>
  </si>
  <si>
    <t>0,9*(0,15+0,45)*11,2</t>
  </si>
  <si>
    <t>Komunikace pozemní</t>
  </si>
  <si>
    <t>25</t>
  </si>
  <si>
    <t>564871111</t>
  </si>
  <si>
    <t>Podklad ze štěrkodrti ŠD s rozprostřením a zhutněním plochy přes 100 m2, po zhutnění tl. 250 mm</t>
  </si>
  <si>
    <t>1700119381</t>
  </si>
  <si>
    <t>https://podminky.urs.cz/item/CS_URS_2024_01/564871111</t>
  </si>
  <si>
    <t>26</t>
  </si>
  <si>
    <t>567122114</t>
  </si>
  <si>
    <t>Podklad ze směsi stmelené cementem SC bez dilatačních spár, s rozprostřením a zhutněním SC C 8/10 (KSC I), po zhutnění tl. 150 mm</t>
  </si>
  <si>
    <t>-127878801</t>
  </si>
  <si>
    <t>https://podminky.urs.cz/item/CS_URS_2024_01/567122114</t>
  </si>
  <si>
    <t>57,33+0,3*(0,83+8,89+4,24+0,99+0,5)</t>
  </si>
  <si>
    <t>27</t>
  </si>
  <si>
    <t>581131211</t>
  </si>
  <si>
    <t>Kryt cementobetonový silničních komunikací skupiny CB II tl. 200 mm</t>
  </si>
  <si>
    <t>183024105</t>
  </si>
  <si>
    <t>https://podminky.urs.cz/item/CS_URS_2024_01/581131211</t>
  </si>
  <si>
    <t>57,33</t>
  </si>
  <si>
    <t>Úpravy povrchů, podlahy a osazování výplní</t>
  </si>
  <si>
    <t>28</t>
  </si>
  <si>
    <t>631311136</t>
  </si>
  <si>
    <t>Mazanina z betonu prostého bez zvýšených nároků na prostředí tl. přes 120 do 240 mm tř. C 25/30</t>
  </si>
  <si>
    <t>-366728606</t>
  </si>
  <si>
    <t>https://podminky.urs.cz/item/CS_URS_2024_01/631311136</t>
  </si>
  <si>
    <t>"pod V1"</t>
  </si>
  <si>
    <t>0,15*3,14*0,5*0,5</t>
  </si>
  <si>
    <t>29</t>
  </si>
  <si>
    <t>631319203</t>
  </si>
  <si>
    <t>Příplatek k cenám betonových mazanin za vyztužení ocelovými vlákny (drátkobeton) objemové vyztužení 25 kg/m3</t>
  </si>
  <si>
    <t>-1046693223</t>
  </si>
  <si>
    <t>https://podminky.urs.cz/item/CS_URS_2024_01/631319203</t>
  </si>
  <si>
    <t>57,33*0,2</t>
  </si>
  <si>
    <t>30</t>
  </si>
  <si>
    <t>634911124</t>
  </si>
  <si>
    <t>Řezání dilatačních nebo smršťovacích spár v čerstvé betonové mazanině nebo potěru šířky přes 5 do 10 mm, hloubky přes 50 do 80 mm</t>
  </si>
  <si>
    <t>1851497501</t>
  </si>
  <si>
    <t>https://podminky.urs.cz/item/CS_URS_2024_01/634911124</t>
  </si>
  <si>
    <t>"v nové ploše"</t>
  </si>
  <si>
    <t>35</t>
  </si>
  <si>
    <t>Trubní vedení</t>
  </si>
  <si>
    <t>31</t>
  </si>
  <si>
    <t>871310310</t>
  </si>
  <si>
    <t>Montáž kanalizačního potrubí z polypropylenu PP hladkého plnostěnného SN 10 DN 150</t>
  </si>
  <si>
    <t>442649424</t>
  </si>
  <si>
    <t>https://podminky.urs.cz/item/CS_URS_2024_01/871310310</t>
  </si>
  <si>
    <t>32</t>
  </si>
  <si>
    <t>28614207</t>
  </si>
  <si>
    <t>trubka kanalizační PP plnostěnná jednovrstvá DN 160x1000mm SN10</t>
  </si>
  <si>
    <t>-1435161210</t>
  </si>
  <si>
    <t>11,2*1,015 'Přepočtené koeficientem množství</t>
  </si>
  <si>
    <t>33</t>
  </si>
  <si>
    <t>892351111</t>
  </si>
  <si>
    <t>Tlakové zkoušky vodou na potrubí DN 150 nebo 200</t>
  </si>
  <si>
    <t>-10604954</t>
  </si>
  <si>
    <t>https://podminky.urs.cz/item/CS_URS_2024_01/892351111</t>
  </si>
  <si>
    <t>34</t>
  </si>
  <si>
    <t>899204112</t>
  </si>
  <si>
    <t>Osazení mříží litinových včetně rámů a košů na bahno pro třídu zatížení D400, E600</t>
  </si>
  <si>
    <t>kus</t>
  </si>
  <si>
    <t>11672231</t>
  </si>
  <si>
    <t>https://podminky.urs.cz/item/CS_URS_2024_01/899204112</t>
  </si>
  <si>
    <t>"V1"</t>
  </si>
  <si>
    <t>WVN.RF740006W</t>
  </si>
  <si>
    <t>LITINOVÁ DEŠŤOVÁ MŘÍŽ 600/D400 - 420x620</t>
  </si>
  <si>
    <t>-137571896</t>
  </si>
  <si>
    <t>36</t>
  </si>
  <si>
    <t>899623151</t>
  </si>
  <si>
    <t>Obetonování potrubí nebo zdiva stok betonem prostým v otevřeném výkopu, betonem tř. C 16/20</t>
  </si>
  <si>
    <t>-1870604248</t>
  </si>
  <si>
    <t>https://podminky.urs.cz/item/CS_URS_2024_01/899623151</t>
  </si>
  <si>
    <t>"u V1"</t>
  </si>
  <si>
    <t>37</t>
  </si>
  <si>
    <t>899643121</t>
  </si>
  <si>
    <t>Bednění pro obetonování potrubí v otevřeném výkopu zřízení</t>
  </si>
  <si>
    <t>94098274</t>
  </si>
  <si>
    <t>https://podminky.urs.cz/item/CS_URS_2024_01/899643121</t>
  </si>
  <si>
    <t>38</t>
  </si>
  <si>
    <t>899643122</t>
  </si>
  <si>
    <t>Bednění pro obetonování potrubí v otevřeném výkopu odstranění</t>
  </si>
  <si>
    <t>1300003048</t>
  </si>
  <si>
    <t>https://podminky.urs.cz/item/CS_URS_2024_01/899643122</t>
  </si>
  <si>
    <t>39</t>
  </si>
  <si>
    <t>8-ACO</t>
  </si>
  <si>
    <t>D+M Odvodňovací žlab vč. zakrytí ACO Drain monoblock PD 150V C25-D400</t>
  </si>
  <si>
    <t>bm</t>
  </si>
  <si>
    <t>68858585</t>
  </si>
  <si>
    <t>"vč. systémové vpusti + 2x revizní kus"</t>
  </si>
  <si>
    <t>40</t>
  </si>
  <si>
    <t>8-napoj</t>
  </si>
  <si>
    <t>Napojení nové kanalizace na stávající</t>
  </si>
  <si>
    <t>-1574856274</t>
  </si>
  <si>
    <t>41</t>
  </si>
  <si>
    <t>8-UV</t>
  </si>
  <si>
    <t>D+M Vpusť z betonových dílců se sifonem, kalovým dnem - V1 (dle výkresu HTL-4330-V025)</t>
  </si>
  <si>
    <t>kpl</t>
  </si>
  <si>
    <t>-469282878</t>
  </si>
  <si>
    <t>Ostatní konstrukce a práce, bourání</t>
  </si>
  <si>
    <t>42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</si>
  <si>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</si>
  <si>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</si>
  <si>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623148005</t>
  </si>
  <si>
    <t>https://podminky.urs.cz/item/CS_URS_2024_01/916131213</t>
  </si>
  <si>
    <t>0,83+8,89+4,24+0,99+0,5</t>
  </si>
  <si>
    <t>43</t>
  </si>
  <si>
    <t>BTL.0006273.URS</t>
  </si>
  <si>
    <t>obrubník betonový chodníkový ABO 2-15/D 100x15x25cm</t>
  </si>
  <si>
    <t>756997065</t>
  </si>
  <si>
    <t>15,45*1,03</t>
  </si>
  <si>
    <t>44</t>
  </si>
  <si>
    <t>916991121</t>
  </si>
  <si>
    <t>Lože pod obrubníky, krajníky nebo obruby z dlažebních kostek z betonu prostého</t>
  </si>
  <si>
    <t>-809037862</t>
  </si>
  <si>
    <t>https://podminky.urs.cz/item/CS_URS_2024_01/916991121</t>
  </si>
  <si>
    <t>(0,83+8,89+4,24+0,99+0,5)*0,2*0,3</t>
  </si>
  <si>
    <t>45</t>
  </si>
  <si>
    <t>919735126</t>
  </si>
  <si>
    <t>Řezání stávajícího betonového krytu nebo podkladu hloubky přes 250 do 300 mm</t>
  </si>
  <si>
    <t>1938490207</t>
  </si>
  <si>
    <t>https://podminky.urs.cz/item/CS_URS_2024_01/919735126</t>
  </si>
  <si>
    <t>9,23+3*2+1</t>
  </si>
  <si>
    <t>46</t>
  </si>
  <si>
    <t>931994142</t>
  </si>
  <si>
    <t>Těsnění spáry betonové konstrukce pásy, profily, tmely tmelem polyuretanovým spáry dilatační do 4,0 cm2</t>
  </si>
  <si>
    <t>2120395098</t>
  </si>
  <si>
    <t>https://podminky.urs.cz/item/CS_URS_2024_01/931994142</t>
  </si>
  <si>
    <t>5,75</t>
  </si>
  <si>
    <t>"mezi stávající a novou plochou"</t>
  </si>
  <si>
    <t>9,23+5,18+3*2+1</t>
  </si>
  <si>
    <t>47</t>
  </si>
  <si>
    <t>953312122</t>
  </si>
  <si>
    <t>Vložky svislé do dilatačních spár z polystyrenových desek extrudovaných včetně dodání a osazení, v jakémkoliv zdivu přes 10 do 20 mm</t>
  </si>
  <si>
    <t>-1943834429</t>
  </si>
  <si>
    <t>https://podminky.urs.cz/item/CS_URS_2024_01/953312122</t>
  </si>
  <si>
    <t>5,75*0,6</t>
  </si>
  <si>
    <t>997</t>
  </si>
  <si>
    <t>Přesun sutě</t>
  </si>
  <si>
    <t>48</t>
  </si>
  <si>
    <t>997013111</t>
  </si>
  <si>
    <t>Vnitrostaveništní doprava suti a vybouraných hmot vodorovně do 50 m s naložením základní pro budovy a haly výšky do 6 m</t>
  </si>
  <si>
    <t>-1235504813</t>
  </si>
  <si>
    <t>https://podminky.urs.cz/item/CS_URS_2024_01/997013111</t>
  </si>
  <si>
    <t>49</t>
  </si>
  <si>
    <t>997013501</t>
  </si>
  <si>
    <t>Odvoz suti a vybouraných hmot na skládku nebo meziskládku se složením, na vzdálenost do 1 km</t>
  </si>
  <si>
    <t>-763480653</t>
  </si>
  <si>
    <t>https://podminky.urs.cz/item/CS_URS_2024_01/997013501</t>
  </si>
  <si>
    <t>50</t>
  </si>
  <si>
    <t>997013509</t>
  </si>
  <si>
    <t>Odvoz suti a vybouraných hmot na skládku nebo meziskládku se složením, na vzdálenost Příplatek k ceně za každý další započatý 1 km přes 1 km</t>
  </si>
  <si>
    <t>158490099</t>
  </si>
  <si>
    <t>https://podminky.urs.cz/item/CS_URS_2024_01/997013509</t>
  </si>
  <si>
    <t>18,01*9 "Přepočtené koeficientem množství</t>
  </si>
  <si>
    <t>51</t>
  </si>
  <si>
    <t>997013601</t>
  </si>
  <si>
    <t>Poplatek za uložení stavebního odpadu na skládce (skládkovné) z prostého betonu zatříděného do Katalogu odpadů pod kódem 17 01 01</t>
  </si>
  <si>
    <t>-2063248480</t>
  </si>
  <si>
    <t>https://podminky.urs.cz/item/CS_URS_2024_01/997013601</t>
  </si>
  <si>
    <t>998</t>
  </si>
  <si>
    <t>Přesun hmot</t>
  </si>
  <si>
    <t>52</t>
  </si>
  <si>
    <t>998225111</t>
  </si>
  <si>
    <t>Přesun hmot pro komunikace s krytem z kameniva, monolitickým betonovým nebo živičným dopravní vzdálenost do 200 m jakékoliv délky objektu</t>
  </si>
  <si>
    <t>1088973217</t>
  </si>
  <si>
    <t>https://podminky.urs.cz/item/CS_URS_2024_01/998225111</t>
  </si>
  <si>
    <t>VRN</t>
  </si>
  <si>
    <t>Vedlejší rozpočtové náklady</t>
  </si>
  <si>
    <t>VRN1</t>
  </si>
  <si>
    <t>Průzkumné, geodetické a projektové práce</t>
  </si>
  <si>
    <t>53</t>
  </si>
  <si>
    <t>012002000</t>
  </si>
  <si>
    <t>Geodetické práce</t>
  </si>
  <si>
    <t>1277143305</t>
  </si>
  <si>
    <t>https://podminky.urs.cz/item/CS_URS_2024_01/012002000</t>
  </si>
  <si>
    <t>"náklady na vytyčení stavby a sítí"</t>
  </si>
  <si>
    <t>VRN3</t>
  </si>
  <si>
    <t>Zařízení staveniště</t>
  </si>
  <si>
    <t>54</t>
  </si>
  <si>
    <t>030001000</t>
  </si>
  <si>
    <t>-1765831406</t>
  </si>
  <si>
    <t>https://podminky.urs.cz/item/CS_URS_2024_01/030001000</t>
  </si>
  <si>
    <t>"náklady na zařízení staveniště, spotřeby energií atd."</t>
  </si>
  <si>
    <t>VRN4</t>
  </si>
  <si>
    <t>Inženýrská činnost</t>
  </si>
  <si>
    <t>55</t>
  </si>
  <si>
    <t>049103000</t>
  </si>
  <si>
    <t>Náklady vzniklé v souvislosti s realizací stavby</t>
  </si>
  <si>
    <t>1711105407</t>
  </si>
  <si>
    <t>https://podminky.urs.cz/item/CS_URS_2024_01/049103000</t>
  </si>
  <si>
    <t xml:space="preserve">"veškeré kontrolní prohlídky a doklady dle TZ  potřebné pro dokončení díla"</t>
  </si>
  <si>
    <t>VRN7</t>
  </si>
  <si>
    <t>Provozní vlivy</t>
  </si>
  <si>
    <t>56</t>
  </si>
  <si>
    <t>071002000</t>
  </si>
  <si>
    <t>Provoz investora, třetích osob</t>
  </si>
  <si>
    <t>736820178</t>
  </si>
  <si>
    <t>https://podminky.urs.cz/item/CS_URS_2024_01/071002000</t>
  </si>
  <si>
    <t>"provoz investora"</t>
  </si>
  <si>
    <t>VRN9</t>
  </si>
  <si>
    <t>Ostatní náklady</t>
  </si>
  <si>
    <t>57</t>
  </si>
  <si>
    <t>090001000</t>
  </si>
  <si>
    <t>1031332164</t>
  </si>
  <si>
    <t>https://podminky.urs.cz/item/CS_URS_2024_01/090001000</t>
  </si>
  <si>
    <t>"dle potřeb zhotovitele"</t>
  </si>
  <si>
    <t>02 - SO20 Ocelové konstrukce</t>
  </si>
  <si>
    <t>PSV - Práce a dodávky PSV</t>
  </si>
  <si>
    <t xml:space="preserve">    789 - Povrchové úpravy ocelových konstrukcí a technologických zařízení</t>
  </si>
  <si>
    <t>M - Práce a dodávky M</t>
  </si>
  <si>
    <t xml:space="preserve">    43-M - Montáž ocelových konstrukcí</t>
  </si>
  <si>
    <t>PSV</t>
  </si>
  <si>
    <t>Práce a dodávky PSV</t>
  </si>
  <si>
    <t>789</t>
  </si>
  <si>
    <t>Povrchové úpravy ocelových konstrukcí a technologických zařízení</t>
  </si>
  <si>
    <t>789-1</t>
  </si>
  <si>
    <t>Nátěr ocelové konstrukce stupeň C3</t>
  </si>
  <si>
    <t>1155405695</t>
  </si>
  <si>
    <t>Práce a dodávky M</t>
  </si>
  <si>
    <t>43-M</t>
  </si>
  <si>
    <t>Montáž ocelových konstrukcí</t>
  </si>
  <si>
    <t>43-1</t>
  </si>
  <si>
    <t>Dodávka ocelové konstrukce</t>
  </si>
  <si>
    <t>256</t>
  </si>
  <si>
    <t>64</t>
  </si>
  <si>
    <t>-1289900450</t>
  </si>
  <si>
    <t>43-2</t>
  </si>
  <si>
    <t>Doprava ocelové konstrukce</t>
  </si>
  <si>
    <t>soub</t>
  </si>
  <si>
    <t>1158903048</t>
  </si>
  <si>
    <t>43-3</t>
  </si>
  <si>
    <t>Montáž ocelové konstrukce</t>
  </si>
  <si>
    <t>-1290334657</t>
  </si>
  <si>
    <t>43-4</t>
  </si>
  <si>
    <t>Zednická výpomoc (podlití, kotvení, lešení)</t>
  </si>
  <si>
    <t>549108035</t>
  </si>
  <si>
    <t>03 - SO30 Úprava opláštění</t>
  </si>
  <si>
    <t>DOPRAVNÍ PODNIK OSTRAVA a.s.</t>
  </si>
  <si>
    <t xml:space="preserve">    3 - Svislé a kompletní konstrukce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</si>
  <si>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</si>
  <si>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</si>
  <si>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</si>
  <si>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Svislé a kompletní konstrukce</t>
  </si>
  <si>
    <t>349231811</t>
  </si>
  <si>
    <t>Přizdívka z cihel ostění s ozubem ve vybouraných otvorech, s vysekáním kapes pro zavázaní přes 80 do 150 mm</t>
  </si>
  <si>
    <t>1500731858</t>
  </si>
  <si>
    <t>https://podminky.urs.cz/item/CS_URS_2024_01/349231811</t>
  </si>
  <si>
    <t>612325302</t>
  </si>
  <si>
    <t>Vápenocementová omítka ostění nebo nadpraží štuková</t>
  </si>
  <si>
    <t>1876416278</t>
  </si>
  <si>
    <t>https://podminky.urs.cz/item/CS_URS_2024_01/612325302</t>
  </si>
  <si>
    <t>622-1</t>
  </si>
  <si>
    <t>Nátěr vnější omítky fasády</t>
  </si>
  <si>
    <t>729754170</t>
  </si>
  <si>
    <t>622321141</t>
  </si>
  <si>
    <t>Omítka vápenocementová vnějších ploch nanášená ručně dvouvrstvá, tloušťky jádrové omítky do 15 mm a tloušťky štuku do 3 mm štuková stěn</t>
  </si>
  <si>
    <t>964936702</t>
  </si>
  <si>
    <t>https://podminky.urs.cz/item/CS_URS_2024_01/622321141</t>
  </si>
  <si>
    <t>642942941</t>
  </si>
  <si>
    <t>Osazování zárubní nebo rámů kovových dveřních lisovaných nebo z úhelníků bez dveřních křídel na montážní pěnu, plochy otvoru přes 10 m2</t>
  </si>
  <si>
    <t>-897065276</t>
  </si>
  <si>
    <t>https://podminky.urs.cz/item/CS_URS_2024_01/642942941</t>
  </si>
  <si>
    <t>642944121</t>
  </si>
  <si>
    <t>Osazení ocelových dveřních zárubní lisovaných nebo z úhelníků dodatečně s vybetonováním prahu, plochy do 2,5 m2</t>
  </si>
  <si>
    <t>-2031724485</t>
  </si>
  <si>
    <t>https://podminky.urs.cz/item/CS_URS_2024_01/642944121</t>
  </si>
  <si>
    <t>553311320</t>
  </si>
  <si>
    <t>zárubeň ocelová pro běžné zdění H 125 900 L/P</t>
  </si>
  <si>
    <t>-61473664</t>
  </si>
  <si>
    <t>941111111</t>
  </si>
  <si>
    <t>Lešení řadové trubkové lehké pracovní s podlahami s provozním zatížením tř. 3 do 200 kg/m2 šířky tř. W06 od 0,6 do 0,9 m výšky do 10 m montáž</t>
  </si>
  <si>
    <t>224268098</t>
  </si>
  <si>
    <t>https://podminky.urs.cz/item/CS_URS_2024_01/941111111</t>
  </si>
  <si>
    <t>5,00*3,00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</si>
  <si>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</si>
  <si>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</si>
  <si>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1997941667</t>
  </si>
  <si>
    <t>https://podminky.urs.cz/item/CS_URS_2024_01/941111211</t>
  </si>
  <si>
    <t>15,00*20</t>
  </si>
  <si>
    <t>941111811</t>
  </si>
  <si>
    <t>Lešení řadové trubkové lehké pracovní s podlahami s provozním zatížením tř. 3 do 200 kg/m2 šířky tř. W06 od 0,6 do 0,9 m výšky do 10 m demontáž</t>
  </si>
  <si>
    <t>-1684263674</t>
  </si>
  <si>
    <t>https://podminky.urs.cz/item/CS_URS_2024_01/941111811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</si>
  <si>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</si>
  <si>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</si>
  <si>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-1908618741</t>
  </si>
  <si>
    <t>https://podminky.urs.cz/item/CS_URS_2024_01/952901221</t>
  </si>
  <si>
    <t>14,40*3,00</t>
  </si>
  <si>
    <t>962031133</t>
  </si>
  <si>
    <t>Bourání příček nebo přizdívek z cihel pálených plných nebo dutých, tl. přes 100 do 150 mm</t>
  </si>
  <si>
    <t>-1306687971</t>
  </si>
  <si>
    <t>https://podminky.urs.cz/item/CS_URS_2024_01/962031133</t>
  </si>
  <si>
    <t>962051116</t>
  </si>
  <si>
    <t>Bourání příček železobetonových tloušťky do 150 mm</t>
  </si>
  <si>
    <t>-401503033</t>
  </si>
  <si>
    <t>https://podminky.urs.cz/item/CS_URS_2024_01/962051116</t>
  </si>
  <si>
    <t>4,75*0,35</t>
  </si>
  <si>
    <t>-499901510</t>
  </si>
  <si>
    <t>1844896684</t>
  </si>
  <si>
    <t>-833620298</t>
  </si>
  <si>
    <t>997013607</t>
  </si>
  <si>
    <t>Poplatek za uložení stavebního odpadu na skládce (skládkovné) z tašek a keramických výrobků zatříděného do Katalogu odpadů pod kódem 17 01 03</t>
  </si>
  <si>
    <t>-872896905</t>
  </si>
  <si>
    <t>https://podminky.urs.cz/item/CS_URS_2024_01/997013607</t>
  </si>
  <si>
    <t>998021021</t>
  </si>
  <si>
    <t>Přesun hmot pro haly občanské výstavby, výrobu a služby s nosnou svislou konstrukcí zděnou nebo betonovou monolitickou vodorovná dopravní vzdálenost do 100 m základní, pro haly výšky do 20 m</t>
  </si>
  <si>
    <t>-835976824</t>
  </si>
  <si>
    <t>https://podminky.urs.cz/item/CS_URS_2024_01/998021021</t>
  </si>
  <si>
    <t>767</t>
  </si>
  <si>
    <t>Konstrukce zámečnické</t>
  </si>
  <si>
    <t>767-1</t>
  </si>
  <si>
    <t>Dod+Mont oplechování FeZn 0,75 lak r.š. 150 - D1</t>
  </si>
  <si>
    <t>-1552084229</t>
  </si>
  <si>
    <t>767-2</t>
  </si>
  <si>
    <t>Dod+Mont oplechování FeZn 0,75 lak rš 400 - D2</t>
  </si>
  <si>
    <t>965820703</t>
  </si>
  <si>
    <t>767131111</t>
  </si>
  <si>
    <t>Montáž stěn a příček z plechu spojených šroubováním</t>
  </si>
  <si>
    <t>-697667959</t>
  </si>
  <si>
    <t>https://podminky.urs.cz/item/CS_URS_2024_01/767131111</t>
  </si>
  <si>
    <t>3,84*1,20</t>
  </si>
  <si>
    <t>767-3</t>
  </si>
  <si>
    <t>Příplatek na montážní materiál</t>
  </si>
  <si>
    <t>2039262821</t>
  </si>
  <si>
    <t>767134802</t>
  </si>
  <si>
    <t>Demontáž stěn a příček z plechů oplechování stěn plechy šroubovanými</t>
  </si>
  <si>
    <t>-869398680</t>
  </si>
  <si>
    <t>https://podminky.urs.cz/item/CS_URS_2024_01/767134802</t>
  </si>
  <si>
    <t>3,84*2,40</t>
  </si>
  <si>
    <t>767640111</t>
  </si>
  <si>
    <t>Montáž dveří ocelových nebo hliníkových vchodových jednokřídlových bez nadsvětlíku</t>
  </si>
  <si>
    <t>-551708276</t>
  </si>
  <si>
    <t>https://podminky.urs.cz/item/CS_URS_2024_01/767640111</t>
  </si>
  <si>
    <t>55341156</t>
  </si>
  <si>
    <t>dveře jednokřídlé ocelové vchodové 900x1970mm</t>
  </si>
  <si>
    <t>-296076698</t>
  </si>
  <si>
    <t>767652240</t>
  </si>
  <si>
    <t>Montáž vrat garážových nebo průmyslových otvíravých do ocelové konstrukce, plochy přes 13 m2</t>
  </si>
  <si>
    <t>110716310</t>
  </si>
  <si>
    <t>https://podminky.urs.cz/item/CS_URS_2024_01/767652240</t>
  </si>
  <si>
    <t>553-1</t>
  </si>
  <si>
    <t xml:space="preserve">Vrata otevíravá dvoukřídlá 3500*3900,  bezpečnostní prvky standardní, </t>
  </si>
  <si>
    <t>743487686</t>
  </si>
  <si>
    <t>767995112</t>
  </si>
  <si>
    <t>Montáž ostatních atypických zámečnických konstrukcí hmotnosti přes 5 do 10 kg</t>
  </si>
  <si>
    <t>-490534227</t>
  </si>
  <si>
    <t>https://podminky.urs.cz/item/CS_URS_2024_01/767995112</t>
  </si>
  <si>
    <t>767-4</t>
  </si>
  <si>
    <t>Plech ocelový tl. 3 mm - P3</t>
  </si>
  <si>
    <t>533727725</t>
  </si>
  <si>
    <t>998767201</t>
  </si>
  <si>
    <t>Přesun hmot pro zámečnické konstrukce stanovený procentní sazbou (%) z ceny vodorovná dopravní vzdálenost do 50 m základní v objektech výšky do 6 m</t>
  </si>
  <si>
    <t>%</t>
  </si>
  <si>
    <t>-1542513438</t>
  </si>
  <si>
    <t>https://podminky.urs.cz/item/CS_URS_2024_01/998767201</t>
  </si>
  <si>
    <t>783</t>
  </si>
  <si>
    <t>Dokončovací práce - nátěry</t>
  </si>
  <si>
    <t>783314101</t>
  </si>
  <si>
    <t>Základní nátěr zámečnických konstrukcí jednonásobný syntetický</t>
  </si>
  <si>
    <t>1125832399</t>
  </si>
  <si>
    <t>https://podminky.urs.cz/item/CS_URS_2024_01/783314101</t>
  </si>
  <si>
    <t>783315101</t>
  </si>
  <si>
    <t>Mezinátěr zámečnických konstrukcí jednonásobný syntetický standardní</t>
  </si>
  <si>
    <t>-657845848</t>
  </si>
  <si>
    <t>https://podminky.urs.cz/item/CS_URS_2024_01/783315101</t>
  </si>
  <si>
    <t>783317101</t>
  </si>
  <si>
    <t>Krycí nátěr (email) zámečnických konstrukcí jednonásobný syntetický standardní</t>
  </si>
  <si>
    <t>-49237515</t>
  </si>
  <si>
    <t>https://podminky.urs.cz/item/CS_URS_2024_01/783317101</t>
  </si>
  <si>
    <t>784</t>
  </si>
  <si>
    <t>Dokončovací práce - malby a tapety</t>
  </si>
  <si>
    <t>784181001</t>
  </si>
  <si>
    <t>Pačokování jednonásobné v místnostech výšky do 3,80 m</t>
  </si>
  <si>
    <t>628118816</t>
  </si>
  <si>
    <t>https://podminky.urs.cz/item/CS_URS_2024_01/784181001</t>
  </si>
  <si>
    <t>784211001</t>
  </si>
  <si>
    <t>Malby z malířských směsí oděruvzdorných za mokra jednonásobné, bílé za mokra odruvzdorné výborně v místnostech výšky do 3,80 m</t>
  </si>
  <si>
    <t>643650296</t>
  </si>
  <si>
    <t>https://podminky.urs.cz/item/CS_URS_2024_01/784211001</t>
  </si>
  <si>
    <t>071103000</t>
  </si>
  <si>
    <t>Provoz investora</t>
  </si>
  <si>
    <t>1024</t>
  </si>
  <si>
    <t>-187003267</t>
  </si>
  <si>
    <t>https://podminky.urs.cz/item/CS_URS_2024_01/071103000</t>
  </si>
  <si>
    <t>-1748876486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</si>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</sst>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23" xfId="0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7337" TargetMode="External" /><Relationship Id="rId2" Type="http://schemas.openxmlformats.org/officeDocument/2006/relationships/hyperlink" Target="https://podminky.urs.cz/item/CS_URS_2024_01/113202111" TargetMode="External" /><Relationship Id="rId3" Type="http://schemas.openxmlformats.org/officeDocument/2006/relationships/hyperlink" Target="https://podminky.urs.cz/item/CS_URS_2024_01/121151103" TargetMode="External" /><Relationship Id="rId4" Type="http://schemas.openxmlformats.org/officeDocument/2006/relationships/hyperlink" Target="https://podminky.urs.cz/item/CS_URS_2024_01/131251100" TargetMode="External" /><Relationship Id="rId5" Type="http://schemas.openxmlformats.org/officeDocument/2006/relationships/hyperlink" Target="https://podminky.urs.cz/item/CS_URS_2024_01/132254201" TargetMode="External" /><Relationship Id="rId6" Type="http://schemas.openxmlformats.org/officeDocument/2006/relationships/hyperlink" Target="https://podminky.urs.cz/item/CS_URS_2024_01/139001101" TargetMode="External" /><Relationship Id="rId7" Type="http://schemas.openxmlformats.org/officeDocument/2006/relationships/hyperlink" Target="https://podminky.urs.cz/item/CS_URS_2024_01/151101101" TargetMode="External" /><Relationship Id="rId8" Type="http://schemas.openxmlformats.org/officeDocument/2006/relationships/hyperlink" Target="https://podminky.urs.cz/item/CS_URS_2024_01/151101111" TargetMode="External" /><Relationship Id="rId9" Type="http://schemas.openxmlformats.org/officeDocument/2006/relationships/hyperlink" Target="https://podminky.urs.cz/item/CS_URS_2024_01/162751117" TargetMode="External" /><Relationship Id="rId10" Type="http://schemas.openxmlformats.org/officeDocument/2006/relationships/hyperlink" Target="https://podminky.urs.cz/item/CS_URS_2024_01/171251201" TargetMode="External" /><Relationship Id="rId11" Type="http://schemas.openxmlformats.org/officeDocument/2006/relationships/hyperlink" Target="https://podminky.urs.cz/item/CS_URS_2024_01/171201221" TargetMode="External" /><Relationship Id="rId12" Type="http://schemas.openxmlformats.org/officeDocument/2006/relationships/hyperlink" Target="https://podminky.urs.cz/item/CS_URS_2024_01/174151101" TargetMode="External" /><Relationship Id="rId13" Type="http://schemas.openxmlformats.org/officeDocument/2006/relationships/hyperlink" Target="https://podminky.urs.cz/item/CS_URS_2024_01/181111121" TargetMode="External" /><Relationship Id="rId14" Type="http://schemas.openxmlformats.org/officeDocument/2006/relationships/hyperlink" Target="https://podminky.urs.cz/item/CS_URS_2024_01/181351003" TargetMode="External" /><Relationship Id="rId15" Type="http://schemas.openxmlformats.org/officeDocument/2006/relationships/hyperlink" Target="https://podminky.urs.cz/item/CS_URS_2024_01/181411131" TargetMode="External" /><Relationship Id="rId16" Type="http://schemas.openxmlformats.org/officeDocument/2006/relationships/hyperlink" Target="https://podminky.urs.cz/item/CS_URS_2024_01/181951111" TargetMode="External" /><Relationship Id="rId17" Type="http://schemas.openxmlformats.org/officeDocument/2006/relationships/hyperlink" Target="https://podminky.urs.cz/item/CS_URS_2024_01/181951112" TargetMode="External" /><Relationship Id="rId18" Type="http://schemas.openxmlformats.org/officeDocument/2006/relationships/hyperlink" Target="https://podminky.urs.cz/item/CS_URS_2024_01/211531111" TargetMode="External" /><Relationship Id="rId19" Type="http://schemas.openxmlformats.org/officeDocument/2006/relationships/hyperlink" Target="https://podminky.urs.cz/item/CS_URS_2024_01/211971122" TargetMode="External" /><Relationship Id="rId20" Type="http://schemas.openxmlformats.org/officeDocument/2006/relationships/hyperlink" Target="https://podminky.urs.cz/item/CS_URS_2024_01/212752101" TargetMode="External" /><Relationship Id="rId21" Type="http://schemas.openxmlformats.org/officeDocument/2006/relationships/hyperlink" Target="https://podminky.urs.cz/item/CS_URS_2024_01/451572111" TargetMode="External" /><Relationship Id="rId22" Type="http://schemas.openxmlformats.org/officeDocument/2006/relationships/hyperlink" Target="https://podminky.urs.cz/item/CS_URS_2024_01/564871111" TargetMode="External" /><Relationship Id="rId23" Type="http://schemas.openxmlformats.org/officeDocument/2006/relationships/hyperlink" Target="https://podminky.urs.cz/item/CS_URS_2024_01/567122114" TargetMode="External" /><Relationship Id="rId24" Type="http://schemas.openxmlformats.org/officeDocument/2006/relationships/hyperlink" Target="https://podminky.urs.cz/item/CS_URS_2024_01/581131211" TargetMode="External" /><Relationship Id="rId25" Type="http://schemas.openxmlformats.org/officeDocument/2006/relationships/hyperlink" Target="https://podminky.urs.cz/item/CS_URS_2024_01/631311136" TargetMode="External" /><Relationship Id="rId26" Type="http://schemas.openxmlformats.org/officeDocument/2006/relationships/hyperlink" Target="https://podminky.urs.cz/item/CS_URS_2024_01/631319203" TargetMode="External" /><Relationship Id="rId27" Type="http://schemas.openxmlformats.org/officeDocument/2006/relationships/hyperlink" Target="https://podminky.urs.cz/item/CS_URS_2024_01/634911124" TargetMode="External" /><Relationship Id="rId28" Type="http://schemas.openxmlformats.org/officeDocument/2006/relationships/hyperlink" Target="https://podminky.urs.cz/item/CS_URS_2024_01/871310310" TargetMode="External" /><Relationship Id="rId29" Type="http://schemas.openxmlformats.org/officeDocument/2006/relationships/hyperlink" Target="https://podminky.urs.cz/item/CS_URS_2024_01/892351111" TargetMode="External" /><Relationship Id="rId30" Type="http://schemas.openxmlformats.org/officeDocument/2006/relationships/hyperlink" Target="https://podminky.urs.cz/item/CS_URS_2024_01/899204112" TargetMode="External" /><Relationship Id="rId31" Type="http://schemas.openxmlformats.org/officeDocument/2006/relationships/hyperlink" Target="https://podminky.urs.cz/item/CS_URS_2024_01/899623151" TargetMode="External" /><Relationship Id="rId32" Type="http://schemas.openxmlformats.org/officeDocument/2006/relationships/hyperlink" Target="https://podminky.urs.cz/item/CS_URS_2024_01/899643121" TargetMode="External" /><Relationship Id="rId33" Type="http://schemas.openxmlformats.org/officeDocument/2006/relationships/hyperlink" Target="https://podminky.urs.cz/item/CS_URS_2024_01/899643122" TargetMode="External" /><Relationship Id="rId34" Type="http://schemas.openxmlformats.org/officeDocument/2006/relationships/hyperlink" Target="https://podminky.urs.cz/item/CS_URS_2024_01/916131213" TargetMode="External" /><Relationship Id="rId35" Type="http://schemas.openxmlformats.org/officeDocument/2006/relationships/hyperlink" Target="https://podminky.urs.cz/item/CS_URS_2024_01/916991121" TargetMode="External" /><Relationship Id="rId36" Type="http://schemas.openxmlformats.org/officeDocument/2006/relationships/hyperlink" Target="https://podminky.urs.cz/item/CS_URS_2024_01/919735126" TargetMode="External" /><Relationship Id="rId37" Type="http://schemas.openxmlformats.org/officeDocument/2006/relationships/hyperlink" Target="https://podminky.urs.cz/item/CS_URS_2024_01/931994142" TargetMode="External" /><Relationship Id="rId38" Type="http://schemas.openxmlformats.org/officeDocument/2006/relationships/hyperlink" Target="https://podminky.urs.cz/item/CS_URS_2024_01/953312122" TargetMode="External" /><Relationship Id="rId39" Type="http://schemas.openxmlformats.org/officeDocument/2006/relationships/hyperlink" Target="https://podminky.urs.cz/item/CS_URS_2024_01/997013111" TargetMode="External" /><Relationship Id="rId40" Type="http://schemas.openxmlformats.org/officeDocument/2006/relationships/hyperlink" Target="https://podminky.urs.cz/item/CS_URS_2024_01/997013501" TargetMode="External" /><Relationship Id="rId41" Type="http://schemas.openxmlformats.org/officeDocument/2006/relationships/hyperlink" Target="https://podminky.urs.cz/item/CS_URS_2024_01/997013509" TargetMode="External" /><Relationship Id="rId42" Type="http://schemas.openxmlformats.org/officeDocument/2006/relationships/hyperlink" Target="https://podminky.urs.cz/item/CS_URS_2024_01/997013601" TargetMode="External" /><Relationship Id="rId43" Type="http://schemas.openxmlformats.org/officeDocument/2006/relationships/hyperlink" Target="https://podminky.urs.cz/item/CS_URS_2024_01/998225111" TargetMode="External" /><Relationship Id="rId44" Type="http://schemas.openxmlformats.org/officeDocument/2006/relationships/hyperlink" Target="https://podminky.urs.cz/item/CS_URS_2024_01/012002000" TargetMode="External" /><Relationship Id="rId45" Type="http://schemas.openxmlformats.org/officeDocument/2006/relationships/hyperlink" Target="https://podminky.urs.cz/item/CS_URS_2024_01/030001000" TargetMode="External" /><Relationship Id="rId46" Type="http://schemas.openxmlformats.org/officeDocument/2006/relationships/hyperlink" Target="https://podminky.urs.cz/item/CS_URS_2024_01/049103000" TargetMode="External" /><Relationship Id="rId47" Type="http://schemas.openxmlformats.org/officeDocument/2006/relationships/hyperlink" Target="https://podminky.urs.cz/item/CS_URS_2024_01/071002000" TargetMode="External" /><Relationship Id="rId48" Type="http://schemas.openxmlformats.org/officeDocument/2006/relationships/hyperlink" Target="https://podminky.urs.cz/item/CS_URS_2024_01/090001000" TargetMode="External" /><Relationship Id="rId4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349231811" TargetMode="External" /><Relationship Id="rId2" Type="http://schemas.openxmlformats.org/officeDocument/2006/relationships/hyperlink" Target="https://podminky.urs.cz/item/CS_URS_2024_01/612325302" TargetMode="External" /><Relationship Id="rId3" Type="http://schemas.openxmlformats.org/officeDocument/2006/relationships/hyperlink" Target="https://podminky.urs.cz/item/CS_URS_2024_01/622321141" TargetMode="External" /><Relationship Id="rId4" Type="http://schemas.openxmlformats.org/officeDocument/2006/relationships/hyperlink" Target="https://podminky.urs.cz/item/CS_URS_2024_01/642942941" TargetMode="External" /><Relationship Id="rId5" Type="http://schemas.openxmlformats.org/officeDocument/2006/relationships/hyperlink" Target="https://podminky.urs.cz/item/CS_URS_2024_01/642944121" TargetMode="External" /><Relationship Id="rId6" Type="http://schemas.openxmlformats.org/officeDocument/2006/relationships/hyperlink" Target="https://podminky.urs.cz/item/CS_URS_2024_01/941111111" TargetMode="External" /><Relationship Id="rId7" Type="http://schemas.openxmlformats.org/officeDocument/2006/relationships/hyperlink" Target="https://podminky.urs.cz/item/CS_URS_2024_01/941111211" TargetMode="External" /><Relationship Id="rId8" Type="http://schemas.openxmlformats.org/officeDocument/2006/relationships/hyperlink" Target="https://podminky.urs.cz/item/CS_URS_2024_01/941111811" TargetMode="External" /><Relationship Id="rId9" Type="http://schemas.openxmlformats.org/officeDocument/2006/relationships/hyperlink" Target="https://podminky.urs.cz/item/CS_URS_2024_01/952901221" TargetMode="External" /><Relationship Id="rId10" Type="http://schemas.openxmlformats.org/officeDocument/2006/relationships/hyperlink" Target="https://podminky.urs.cz/item/CS_URS_2024_01/962031133" TargetMode="External" /><Relationship Id="rId11" Type="http://schemas.openxmlformats.org/officeDocument/2006/relationships/hyperlink" Target="https://podminky.urs.cz/item/CS_URS_2024_01/962051116" TargetMode="External" /><Relationship Id="rId12" Type="http://schemas.openxmlformats.org/officeDocument/2006/relationships/hyperlink" Target="https://podminky.urs.cz/item/CS_URS_2024_01/997013501" TargetMode="External" /><Relationship Id="rId13" Type="http://schemas.openxmlformats.org/officeDocument/2006/relationships/hyperlink" Target="https://podminky.urs.cz/item/CS_URS_2024_01/997013509" TargetMode="External" /><Relationship Id="rId14" Type="http://schemas.openxmlformats.org/officeDocument/2006/relationships/hyperlink" Target="https://podminky.urs.cz/item/CS_URS_2024_01/997013601" TargetMode="External" /><Relationship Id="rId15" Type="http://schemas.openxmlformats.org/officeDocument/2006/relationships/hyperlink" Target="https://podminky.urs.cz/item/CS_URS_2024_01/997013607" TargetMode="External" /><Relationship Id="rId16" Type="http://schemas.openxmlformats.org/officeDocument/2006/relationships/hyperlink" Target="https://podminky.urs.cz/item/CS_URS_2024_01/998021021" TargetMode="External" /><Relationship Id="rId17" Type="http://schemas.openxmlformats.org/officeDocument/2006/relationships/hyperlink" Target="https://podminky.urs.cz/item/CS_URS_2024_01/767131111" TargetMode="External" /><Relationship Id="rId18" Type="http://schemas.openxmlformats.org/officeDocument/2006/relationships/hyperlink" Target="https://podminky.urs.cz/item/CS_URS_2024_01/767134802" TargetMode="External" /><Relationship Id="rId19" Type="http://schemas.openxmlformats.org/officeDocument/2006/relationships/hyperlink" Target="https://podminky.urs.cz/item/CS_URS_2024_01/767640111" TargetMode="External" /><Relationship Id="rId20" Type="http://schemas.openxmlformats.org/officeDocument/2006/relationships/hyperlink" Target="https://podminky.urs.cz/item/CS_URS_2024_01/767652240" TargetMode="External" /><Relationship Id="rId21" Type="http://schemas.openxmlformats.org/officeDocument/2006/relationships/hyperlink" Target="https://podminky.urs.cz/item/CS_URS_2024_01/767995112" TargetMode="External" /><Relationship Id="rId22" Type="http://schemas.openxmlformats.org/officeDocument/2006/relationships/hyperlink" Target="https://podminky.urs.cz/item/CS_URS_2024_01/998767201" TargetMode="External" /><Relationship Id="rId23" Type="http://schemas.openxmlformats.org/officeDocument/2006/relationships/hyperlink" Target="https://podminky.urs.cz/item/CS_URS_2024_01/783314101" TargetMode="External" /><Relationship Id="rId24" Type="http://schemas.openxmlformats.org/officeDocument/2006/relationships/hyperlink" Target="https://podminky.urs.cz/item/CS_URS_2024_01/783315101" TargetMode="External" /><Relationship Id="rId25" Type="http://schemas.openxmlformats.org/officeDocument/2006/relationships/hyperlink" Target="https://podminky.urs.cz/item/CS_URS_2024_01/783317101" TargetMode="External" /><Relationship Id="rId26" Type="http://schemas.openxmlformats.org/officeDocument/2006/relationships/hyperlink" Target="https://podminky.urs.cz/item/CS_URS_2024_01/784181001" TargetMode="External" /><Relationship Id="rId27" Type="http://schemas.openxmlformats.org/officeDocument/2006/relationships/hyperlink" Target="https://podminky.urs.cz/item/CS_URS_2024_01/784211001" TargetMode="External" /><Relationship Id="rId28" Type="http://schemas.openxmlformats.org/officeDocument/2006/relationships/hyperlink" Target="https://podminky.urs.cz/item/CS_URS_2024_01/071103000" TargetMode="External" /><Relationship Id="rId29" Type="http://schemas.openxmlformats.org/officeDocument/2006/relationships/hyperlink" Target="https://podminky.urs.cz/item/CS_URS_2024_01/030001000" TargetMode="External" /><Relationship Id="rId3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Hala historických vozidel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30. 6. 2025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Ostrava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Projekt HTL s.r.o.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SO10 Zpevněné plochy'!J30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'01 - SO10 Zpevněné plochy'!P95</f>
        <v>0</v>
      </c>
      <c r="AV55" s="122">
        <f>'01 - SO10 Zpevněné plochy'!J33</f>
        <v>0</v>
      </c>
      <c r="AW55" s="122">
        <f>'01 - SO10 Zpevněné plochy'!J34</f>
        <v>0</v>
      </c>
      <c r="AX55" s="122">
        <f>'01 - SO10 Zpevněné plochy'!J35</f>
        <v>0</v>
      </c>
      <c r="AY55" s="122">
        <f>'01 - SO10 Zpevněné plochy'!J36</f>
        <v>0</v>
      </c>
      <c r="AZ55" s="122">
        <f>'01 - SO10 Zpevněné plochy'!F33</f>
        <v>0</v>
      </c>
      <c r="BA55" s="122">
        <f>'01 - SO10 Zpevněné plochy'!F34</f>
        <v>0</v>
      </c>
      <c r="BB55" s="122">
        <f>'01 - SO10 Zpevněné plochy'!F35</f>
        <v>0</v>
      </c>
      <c r="BC55" s="122">
        <f>'01 - SO10 Zpevněné plochy'!F36</f>
        <v>0</v>
      </c>
      <c r="BD55" s="124">
        <f>'01 - SO10 Zpevněné plochy'!F37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16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SO20 Ocelové konstrukce'!J30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'02 - SO20 Ocelové konstrukce'!P83</f>
        <v>0</v>
      </c>
      <c r="AV56" s="122">
        <f>'02 - SO20 Ocelové konstrukce'!J33</f>
        <v>0</v>
      </c>
      <c r="AW56" s="122">
        <f>'02 - SO20 Ocelové konstrukce'!J34</f>
        <v>0</v>
      </c>
      <c r="AX56" s="122">
        <f>'02 - SO20 Ocelové konstrukce'!J35</f>
        <v>0</v>
      </c>
      <c r="AY56" s="122">
        <f>'02 - SO20 Ocelové konstrukce'!J36</f>
        <v>0</v>
      </c>
      <c r="AZ56" s="122">
        <f>'02 - SO20 Ocelové konstrukce'!F33</f>
        <v>0</v>
      </c>
      <c r="BA56" s="122">
        <f>'02 - SO20 Ocelové konstrukce'!F34</f>
        <v>0</v>
      </c>
      <c r="BB56" s="122">
        <f>'02 - SO20 Ocelové konstrukce'!F35</f>
        <v>0</v>
      </c>
      <c r="BC56" s="122">
        <f>'02 - SO20 Ocelové konstrukce'!F36</f>
        <v>0</v>
      </c>
      <c r="BD56" s="124">
        <f>'02 - SO20 Ocelové konstrukce'!F37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16.5" customHeight="1">
      <c r="A57" s="113" t="s">
        <v>75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SO30 Úprava opláštění'!J30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6">
        <v>0</v>
      </c>
      <c r="AT57" s="127">
        <f>ROUND(SUM(AV57:AW57),2)</f>
        <v>0</v>
      </c>
      <c r="AU57" s="128">
        <f>'03 - SO30 Úprava opláštění'!P91</f>
        <v>0</v>
      </c>
      <c r="AV57" s="127">
        <f>'03 - SO30 Úprava opláštění'!J33</f>
        <v>0</v>
      </c>
      <c r="AW57" s="127">
        <f>'03 - SO30 Úprava opláštění'!J34</f>
        <v>0</v>
      </c>
      <c r="AX57" s="127">
        <f>'03 - SO30 Úprava opláštění'!J35</f>
        <v>0</v>
      </c>
      <c r="AY57" s="127">
        <f>'03 - SO30 Úprava opláštění'!J36</f>
        <v>0</v>
      </c>
      <c r="AZ57" s="127">
        <f>'03 - SO30 Úprava opláštění'!F33</f>
        <v>0</v>
      </c>
      <c r="BA57" s="127">
        <f>'03 - SO30 Úprava opláštění'!F34</f>
        <v>0</v>
      </c>
      <c r="BB57" s="127">
        <f>'03 - SO30 Úprava opláštění'!F35</f>
        <v>0</v>
      </c>
      <c r="BC57" s="127">
        <f>'03 - SO30 Úprava opláštění'!F36</f>
        <v>0</v>
      </c>
      <c r="BD57" s="129">
        <f>'03 - SO30 Úprava opláštění'!F37</f>
        <v>0</v>
      </c>
      <c r="BE57" s="7"/>
      <c r="BT57" s="125" t="s">
        <v>79</v>
      </c>
      <c r="BV57" s="125" t="s">
        <v>73</v>
      </c>
      <c r="BW57" s="125" t="s">
        <v>87</v>
      </c>
      <c r="BX57" s="125" t="s">
        <v>5</v>
      </c>
      <c r="CL57" s="125" t="s">
        <v>22</v>
      </c>
      <c r="CM57" s="125" t="s">
        <v>81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nWRO7d/tkC03tAtGJXfqjV41/UHBlSpMlSDNZn/VE6cUrxGcJAHj/cdOgxKgSExd8DydVaQTFGYK9i2CfmdoTw==" hashValue="MxiVX21nFsiJWTebcJ8uy9Kc9IigxyeMqyepqtdGlwuq80p9XbBZowXdRhfzSZjmJmPLPNgRSsSPPLIAbC85NQ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1 - SO10 Zpevněné plochy'!C2" display="/"/>
    <hyperlink ref="A56" location="'02 - SO20 Ocelové konstrukce'!C2" display="/"/>
    <hyperlink ref="A57" location="'03 - SO30 Úprava opláště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88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Hala historických vozidel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30. 6. 2025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22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ROUND(J95,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ROUND((SUM(BE95:BE373)),  2)</f>
        <v>0</v>
      </c>
      <c r="G33" s="40"/>
      <c r="H33" s="40"/>
      <c r="I33" s="150">
        <v>0.20999999999999999</v>
      </c>
      <c r="J33" s="149">
        <f>ROUND(((SUM(BE95:BE373))*I33),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ROUND((SUM(BF95:BF373)),  2)</f>
        <v>0</v>
      </c>
      <c r="G34" s="40"/>
      <c r="H34" s="40"/>
      <c r="I34" s="150">
        <v>0.14999999999999999</v>
      </c>
      <c r="J34" s="149">
        <f>ROUND(((SUM(BF95:BF373))*I34),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ROUND((SUM(BG95:BG373)),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ROUND((SUM(BH95:BH373)),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ROUND((SUM(BI95:BI373)),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Hala historických vozidel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SO10 Zpevněné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30. 6. 2025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Ostrava a.s.</v>
      </c>
      <c r="G54" s="42"/>
      <c r="H54" s="42"/>
      <c r="I54" s="34" t="s">
        <v>31</v>
      </c>
      <c r="J54" s="38" t="str">
        <f>E21</f>
        <v>Projekt HTL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92</v>
      </c>
      <c r="D57" s="164"/>
      <c r="E57" s="164"/>
      <c r="F57" s="164"/>
      <c r="G57" s="164"/>
      <c r="H57" s="164"/>
      <c r="I57" s="164"/>
      <c r="J57" s="165" t="s">
        <v>93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J95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9" customFormat="1" ht="24.96" customHeight="1">
      <c r="A60" s="9"/>
      <c r="B60" s="167"/>
      <c r="C60" s="168"/>
      <c r="D60" s="169" t="s">
        <v>95</v>
      </c>
      <c r="E60" s="170"/>
      <c r="F60" s="170"/>
      <c r="G60" s="170"/>
      <c r="H60" s="170"/>
      <c r="I60" s="170"/>
      <c r="J60" s="171">
        <f>J96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96</v>
      </c>
      <c r="E61" s="176"/>
      <c r="F61" s="176"/>
      <c r="G61" s="176"/>
      <c r="H61" s="176"/>
      <c r="I61" s="176"/>
      <c r="J61" s="177">
        <f>J97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97</v>
      </c>
      <c r="E62" s="176"/>
      <c r="F62" s="176"/>
      <c r="G62" s="176"/>
      <c r="H62" s="176"/>
      <c r="I62" s="176"/>
      <c r="J62" s="177">
        <f>J200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98</v>
      </c>
      <c r="E63" s="176"/>
      <c r="F63" s="176"/>
      <c r="G63" s="176"/>
      <c r="H63" s="176"/>
      <c r="I63" s="176"/>
      <c r="J63" s="177">
        <f>J219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99</v>
      </c>
      <c r="E64" s="176"/>
      <c r="F64" s="176"/>
      <c r="G64" s="176"/>
      <c r="H64" s="176"/>
      <c r="I64" s="176"/>
      <c r="J64" s="177">
        <f>J225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100</v>
      </c>
      <c r="E65" s="176"/>
      <c r="F65" s="176"/>
      <c r="G65" s="176"/>
      <c r="H65" s="176"/>
      <c r="I65" s="176"/>
      <c r="J65" s="177">
        <f>J247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101</v>
      </c>
      <c r="E66" s="176"/>
      <c r="F66" s="176"/>
      <c r="G66" s="176"/>
      <c r="H66" s="176"/>
      <c r="I66" s="176"/>
      <c r="J66" s="177">
        <f>J263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102</v>
      </c>
      <c r="E67" s="176"/>
      <c r="F67" s="176"/>
      <c r="G67" s="176"/>
      <c r="H67" s="176"/>
      <c r="I67" s="176"/>
      <c r="J67" s="177">
        <f>J301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103</v>
      </c>
      <c r="E68" s="176"/>
      <c r="F68" s="176"/>
      <c r="G68" s="176"/>
      <c r="H68" s="176"/>
      <c r="I68" s="176"/>
      <c r="J68" s="177">
        <f>J329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104</v>
      </c>
      <c r="E69" s="176"/>
      <c r="F69" s="176"/>
      <c r="G69" s="176"/>
      <c r="H69" s="176"/>
      <c r="I69" s="176"/>
      <c r="J69" s="177">
        <f>J340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105</v>
      </c>
      <c r="E70" s="170"/>
      <c r="F70" s="170"/>
      <c r="G70" s="170"/>
      <c r="H70" s="170"/>
      <c r="I70" s="170"/>
      <c r="J70" s="171">
        <f>J343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3"/>
      <c r="C71" s="174"/>
      <c r="D71" s="175" t="s">
        <v>106</v>
      </c>
      <c r="E71" s="176"/>
      <c r="F71" s="176"/>
      <c r="G71" s="176"/>
      <c r="H71" s="176"/>
      <c r="I71" s="176"/>
      <c r="J71" s="177">
        <f>J344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107</v>
      </c>
      <c r="E72" s="176"/>
      <c r="F72" s="176"/>
      <c r="G72" s="176"/>
      <c r="H72" s="176"/>
      <c r="I72" s="176"/>
      <c r="J72" s="177">
        <f>J350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108</v>
      </c>
      <c r="E73" s="176"/>
      <c r="F73" s="176"/>
      <c r="G73" s="176"/>
      <c r="H73" s="176"/>
      <c r="I73" s="176"/>
      <c r="J73" s="177">
        <f>J356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109</v>
      </c>
      <c r="E74" s="176"/>
      <c r="F74" s="176"/>
      <c r="G74" s="176"/>
      <c r="H74" s="176"/>
      <c r="I74" s="176"/>
      <c r="J74" s="177">
        <f>J362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110</v>
      </c>
      <c r="E75" s="176"/>
      <c r="F75" s="176"/>
      <c r="G75" s="176"/>
      <c r="H75" s="176"/>
      <c r="I75" s="176"/>
      <c r="J75" s="177">
        <f>J368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111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62" t="str">
        <f>E7</f>
        <v>Hala historických vozidel</v>
      </c>
      <c r="F85" s="34"/>
      <c r="G85" s="34"/>
      <c r="H85" s="34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89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E9</f>
        <v>01 - SO10 Zpevněné plochy</v>
      </c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F12</f>
        <v xml:space="preserve"> </v>
      </c>
      <c r="G89" s="42"/>
      <c r="H89" s="42"/>
      <c r="I89" s="34" t="s">
        <v>23</v>
      </c>
      <c r="J89" s="74" t="str">
        <f>IF(J12="","",J12)</f>
        <v>30. 6. 2025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E15</f>
        <v>Dopravní podnik Ostrava a.s.</v>
      </c>
      <c r="G91" s="42"/>
      <c r="H91" s="42"/>
      <c r="I91" s="34" t="s">
        <v>31</v>
      </c>
      <c r="J91" s="38" t="str">
        <f>E21</f>
        <v>Projekt HTL s.r.o.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29</v>
      </c>
      <c r="D92" s="42"/>
      <c r="E92" s="42"/>
      <c r="F92" s="29" t="str">
        <f>IF(E18="","",E18)</f>
        <v>Vyplň údaj</v>
      </c>
      <c r="G92" s="42"/>
      <c r="H92" s="42"/>
      <c r="I92" s="34" t="s">
        <v>34</v>
      </c>
      <c r="J92" s="38" t="str">
        <f>E24</f>
        <v xml:space="preserve"> 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79"/>
      <c r="B94" s="180"/>
      <c r="C94" s="181" t="s">
        <v>112</v>
      </c>
      <c r="D94" s="182" t="s">
        <v>56</v>
      </c>
      <c r="E94" s="182" t="s">
        <v>52</v>
      </c>
      <c r="F94" s="182" t="s">
        <v>53</v>
      </c>
      <c r="G94" s="182" t="s">
        <v>113</v>
      </c>
      <c r="H94" s="182" t="s">
        <v>114</v>
      </c>
      <c r="I94" s="182" t="s">
        <v>115</v>
      </c>
      <c r="J94" s="183" t="s">
        <v>93</v>
      </c>
      <c r="K94" s="184" t="s">
        <v>116</v>
      </c>
      <c r="L94" s="185"/>
      <c r="M94" s="94" t="s">
        <v>19</v>
      </c>
      <c r="N94" s="95" t="s">
        <v>41</v>
      </c>
      <c r="O94" s="95" t="s">
        <v>117</v>
      </c>
      <c r="P94" s="95" t="s">
        <v>118</v>
      </c>
      <c r="Q94" s="95" t="s">
        <v>119</v>
      </c>
      <c r="R94" s="95" t="s">
        <v>120</v>
      </c>
      <c r="S94" s="95" t="s">
        <v>121</v>
      </c>
      <c r="T94" s="96" t="s">
        <v>122</v>
      </c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</row>
    <row r="95" s="2" customFormat="1" ht="22.8" customHeight="1">
      <c r="A95" s="40"/>
      <c r="B95" s="41"/>
      <c r="C95" s="101" t="s">
        <v>123</v>
      </c>
      <c r="D95" s="42"/>
      <c r="E95" s="42"/>
      <c r="F95" s="42"/>
      <c r="G95" s="42"/>
      <c r="H95" s="42"/>
      <c r="I95" s="42"/>
      <c r="J95" s="186">
        <f>BK95</f>
        <v>0</v>
      </c>
      <c r="K95" s="42"/>
      <c r="L95" s="46"/>
      <c r="M95" s="97"/>
      <c r="N95" s="187"/>
      <c r="O95" s="98"/>
      <c r="P95" s="188">
        <f>P96+P343</f>
        <v>0</v>
      </c>
      <c r="Q95" s="98"/>
      <c r="R95" s="188">
        <f>R96+R343</f>
        <v>146.59604038000001</v>
      </c>
      <c r="S95" s="98"/>
      <c r="T95" s="189">
        <f>T96+T343</f>
        <v>18.009900000000002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70</v>
      </c>
      <c r="AU95" s="19" t="s">
        <v>94</v>
      </c>
      <c r="BK95" s="190">
        <f>BK96+BK343</f>
        <v>0</v>
      </c>
    </row>
    <row r="96" s="12" customFormat="1" ht="25.92" customHeight="1">
      <c r="A96" s="12"/>
      <c r="B96" s="191"/>
      <c r="C96" s="192"/>
      <c r="D96" s="193" t="s">
        <v>70</v>
      </c>
      <c r="E96" s="194" t="s">
        <v>124</v>
      </c>
      <c r="F96" s="194" t="s">
        <v>125</v>
      </c>
      <c r="G96" s="192"/>
      <c r="H96" s="192"/>
      <c r="I96" s="195"/>
      <c r="J96" s="196">
        <f>BK96</f>
        <v>0</v>
      </c>
      <c r="K96" s="192"/>
      <c r="L96" s="197"/>
      <c r="M96" s="198"/>
      <c r="N96" s="199"/>
      <c r="O96" s="199"/>
      <c r="P96" s="200">
        <f>P97+P200+P219+P225+P247+P263+P301+P329+P340</f>
        <v>0</v>
      </c>
      <c r="Q96" s="199"/>
      <c r="R96" s="200">
        <f>R97+R200+R219+R225+R247+R263+R301+R329+R340</f>
        <v>146.59604038000001</v>
      </c>
      <c r="S96" s="199"/>
      <c r="T96" s="201">
        <f>T97+T200+T219+T225+T247+T263+T301+T329+T340</f>
        <v>18.009900000000002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79</v>
      </c>
      <c r="AT96" s="203" t="s">
        <v>70</v>
      </c>
      <c r="AU96" s="203" t="s">
        <v>71</v>
      </c>
      <c r="AY96" s="202" t="s">
        <v>126</v>
      </c>
      <c r="BK96" s="204">
        <f>BK97+BK200+BK219+BK225+BK247+BK263+BK301+BK329+BK340</f>
        <v>0</v>
      </c>
    </row>
    <row r="97" s="12" customFormat="1" ht="22.8" customHeight="1">
      <c r="A97" s="12"/>
      <c r="B97" s="191"/>
      <c r="C97" s="192"/>
      <c r="D97" s="193" t="s">
        <v>70</v>
      </c>
      <c r="E97" s="205" t="s">
        <v>79</v>
      </c>
      <c r="F97" s="205" t="s">
        <v>127</v>
      </c>
      <c r="G97" s="192"/>
      <c r="H97" s="192"/>
      <c r="I97" s="195"/>
      <c r="J97" s="206">
        <f>BK97</f>
        <v>0</v>
      </c>
      <c r="K97" s="192"/>
      <c r="L97" s="197"/>
      <c r="M97" s="198"/>
      <c r="N97" s="199"/>
      <c r="O97" s="199"/>
      <c r="P97" s="200">
        <f>SUM(P98:P199)</f>
        <v>0</v>
      </c>
      <c r="Q97" s="199"/>
      <c r="R97" s="200">
        <f>SUM(R98:R199)</f>
        <v>26.638814799999999</v>
      </c>
      <c r="S97" s="199"/>
      <c r="T97" s="201">
        <f>SUM(T98:T199)</f>
        <v>18.009900000000002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79</v>
      </c>
      <c r="AT97" s="203" t="s">
        <v>70</v>
      </c>
      <c r="AU97" s="203" t="s">
        <v>79</v>
      </c>
      <c r="AY97" s="202" t="s">
        <v>126</v>
      </c>
      <c r="BK97" s="204">
        <f>SUM(BK98:BK199)</f>
        <v>0</v>
      </c>
    </row>
    <row r="98" s="2" customFormat="1" ht="66.75" customHeight="1">
      <c r="A98" s="40"/>
      <c r="B98" s="41"/>
      <c r="C98" s="207" t="s">
        <v>79</v>
      </c>
      <c r="D98" s="207" t="s">
        <v>128</v>
      </c>
      <c r="E98" s="208" t="s">
        <v>129</v>
      </c>
      <c r="F98" s="209" t="s">
        <v>130</v>
      </c>
      <c r="G98" s="210" t="s">
        <v>131</v>
      </c>
      <c r="H98" s="211">
        <v>22.73</v>
      </c>
      <c r="I98" s="212"/>
      <c r="J98" s="213">
        <f>ROUND(I98*H98,2)</f>
        <v>0</v>
      </c>
      <c r="K98" s="214"/>
      <c r="L98" s="46"/>
      <c r="M98" s="215" t="s">
        <v>19</v>
      </c>
      <c r="N98" s="216" t="s">
        <v>42</v>
      </c>
      <c r="O98" s="86"/>
      <c r="P98" s="217">
        <f>O98*H98</f>
        <v>0</v>
      </c>
      <c r="Q98" s="217">
        <v>0</v>
      </c>
      <c r="R98" s="217">
        <f>Q98*H98</f>
        <v>0</v>
      </c>
      <c r="S98" s="217">
        <v>0.63</v>
      </c>
      <c r="T98" s="218">
        <f>S98*H98</f>
        <v>14.319900000000001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9" t="s">
        <v>132</v>
      </c>
      <c r="AT98" s="219" t="s">
        <v>128</v>
      </c>
      <c r="AU98" s="219" t="s">
        <v>81</v>
      </c>
      <c r="AY98" s="19" t="s">
        <v>126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19" t="s">
        <v>79</v>
      </c>
      <c r="BK98" s="220">
        <f>ROUND(I98*H98,2)</f>
        <v>0</v>
      </c>
      <c r="BL98" s="19" t="s">
        <v>132</v>
      </c>
      <c r="BM98" s="219" t="s">
        <v>133</v>
      </c>
    </row>
    <row r="99" s="2" customFormat="1">
      <c r="A99" s="40"/>
      <c r="B99" s="41"/>
      <c r="C99" s="42"/>
      <c r="D99" s="221" t="s">
        <v>134</v>
      </c>
      <c r="E99" s="42"/>
      <c r="F99" s="222" t="s">
        <v>135</v>
      </c>
      <c r="G99" s="42"/>
      <c r="H99" s="42"/>
      <c r="I99" s="223"/>
      <c r="J99" s="42"/>
      <c r="K99" s="42"/>
      <c r="L99" s="46"/>
      <c r="M99" s="224"/>
      <c r="N99" s="225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134</v>
      </c>
      <c r="AU99" s="19" t="s">
        <v>81</v>
      </c>
    </row>
    <row r="100" s="13" customFormat="1">
      <c r="A100" s="13"/>
      <c r="B100" s="226"/>
      <c r="C100" s="227"/>
      <c r="D100" s="228" t="s">
        <v>136</v>
      </c>
      <c r="E100" s="229" t="s">
        <v>19</v>
      </c>
      <c r="F100" s="230" t="s">
        <v>137</v>
      </c>
      <c r="G100" s="227"/>
      <c r="H100" s="229" t="s">
        <v>19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136</v>
      </c>
      <c r="AU100" s="236" t="s">
        <v>81</v>
      </c>
      <c r="AV100" s="13" t="s">
        <v>79</v>
      </c>
      <c r="AW100" s="13" t="s">
        <v>33</v>
      </c>
      <c r="AX100" s="13" t="s">
        <v>71</v>
      </c>
      <c r="AY100" s="236" t="s">
        <v>126</v>
      </c>
    </row>
    <row r="101" s="14" customFormat="1">
      <c r="A101" s="14"/>
      <c r="B101" s="237"/>
      <c r="C101" s="238"/>
      <c r="D101" s="228" t="s">
        <v>136</v>
      </c>
      <c r="E101" s="239" t="s">
        <v>19</v>
      </c>
      <c r="F101" s="240" t="s">
        <v>138</v>
      </c>
      <c r="G101" s="238"/>
      <c r="H101" s="241">
        <v>19.73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136</v>
      </c>
      <c r="AU101" s="247" t="s">
        <v>81</v>
      </c>
      <c r="AV101" s="14" t="s">
        <v>81</v>
      </c>
      <c r="AW101" s="14" t="s">
        <v>33</v>
      </c>
      <c r="AX101" s="14" t="s">
        <v>71</v>
      </c>
      <c r="AY101" s="247" t="s">
        <v>126</v>
      </c>
    </row>
    <row r="102" s="13" customFormat="1">
      <c r="A102" s="13"/>
      <c r="B102" s="226"/>
      <c r="C102" s="227"/>
      <c r="D102" s="228" t="s">
        <v>136</v>
      </c>
      <c r="E102" s="229" t="s">
        <v>19</v>
      </c>
      <c r="F102" s="230" t="s">
        <v>139</v>
      </c>
      <c r="G102" s="227"/>
      <c r="H102" s="229" t="s">
        <v>19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136</v>
      </c>
      <c r="AU102" s="236" t="s">
        <v>81</v>
      </c>
      <c r="AV102" s="13" t="s">
        <v>79</v>
      </c>
      <c r="AW102" s="13" t="s">
        <v>33</v>
      </c>
      <c r="AX102" s="13" t="s">
        <v>71</v>
      </c>
      <c r="AY102" s="236" t="s">
        <v>126</v>
      </c>
    </row>
    <row r="103" s="14" customFormat="1">
      <c r="A103" s="14"/>
      <c r="B103" s="237"/>
      <c r="C103" s="238"/>
      <c r="D103" s="228" t="s">
        <v>136</v>
      </c>
      <c r="E103" s="239" t="s">
        <v>19</v>
      </c>
      <c r="F103" s="240" t="s">
        <v>140</v>
      </c>
      <c r="G103" s="238"/>
      <c r="H103" s="241">
        <v>3</v>
      </c>
      <c r="I103" s="242"/>
      <c r="J103" s="238"/>
      <c r="K103" s="238"/>
      <c r="L103" s="243"/>
      <c r="M103" s="244"/>
      <c r="N103" s="245"/>
      <c r="O103" s="245"/>
      <c r="P103" s="245"/>
      <c r="Q103" s="245"/>
      <c r="R103" s="245"/>
      <c r="S103" s="245"/>
      <c r="T103" s="246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7" t="s">
        <v>136</v>
      </c>
      <c r="AU103" s="247" t="s">
        <v>81</v>
      </c>
      <c r="AV103" s="14" t="s">
        <v>81</v>
      </c>
      <c r="AW103" s="14" t="s">
        <v>33</v>
      </c>
      <c r="AX103" s="14" t="s">
        <v>71</v>
      </c>
      <c r="AY103" s="247" t="s">
        <v>126</v>
      </c>
    </row>
    <row r="104" s="15" customFormat="1">
      <c r="A104" s="15"/>
      <c r="B104" s="248"/>
      <c r="C104" s="249"/>
      <c r="D104" s="228" t="s">
        <v>136</v>
      </c>
      <c r="E104" s="250" t="s">
        <v>19</v>
      </c>
      <c r="F104" s="251" t="s">
        <v>141</v>
      </c>
      <c r="G104" s="249"/>
      <c r="H104" s="252">
        <v>22.73</v>
      </c>
      <c r="I104" s="253"/>
      <c r="J104" s="249"/>
      <c r="K104" s="249"/>
      <c r="L104" s="254"/>
      <c r="M104" s="255"/>
      <c r="N104" s="256"/>
      <c r="O104" s="256"/>
      <c r="P104" s="256"/>
      <c r="Q104" s="256"/>
      <c r="R104" s="256"/>
      <c r="S104" s="256"/>
      <c r="T104" s="257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8" t="s">
        <v>136</v>
      </c>
      <c r="AU104" s="258" t="s">
        <v>81</v>
      </c>
      <c r="AV104" s="15" t="s">
        <v>132</v>
      </c>
      <c r="AW104" s="15" t="s">
        <v>33</v>
      </c>
      <c r="AX104" s="15" t="s">
        <v>79</v>
      </c>
      <c r="AY104" s="258" t="s">
        <v>126</v>
      </c>
    </row>
    <row r="105" s="2" customFormat="1" ht="49.05" customHeight="1">
      <c r="A105" s="40"/>
      <c r="B105" s="41"/>
      <c r="C105" s="207" t="s">
        <v>81</v>
      </c>
      <c r="D105" s="207" t="s">
        <v>128</v>
      </c>
      <c r="E105" s="208" t="s">
        <v>142</v>
      </c>
      <c r="F105" s="209" t="s">
        <v>143</v>
      </c>
      <c r="G105" s="210" t="s">
        <v>144</v>
      </c>
      <c r="H105" s="211">
        <v>18</v>
      </c>
      <c r="I105" s="212"/>
      <c r="J105" s="213">
        <f>ROUND(I105*H105,2)</f>
        <v>0</v>
      </c>
      <c r="K105" s="214"/>
      <c r="L105" s="46"/>
      <c r="M105" s="215" t="s">
        <v>19</v>
      </c>
      <c r="N105" s="216" t="s">
        <v>42</v>
      </c>
      <c r="O105" s="86"/>
      <c r="P105" s="217">
        <f>O105*H105</f>
        <v>0</v>
      </c>
      <c r="Q105" s="217">
        <v>0</v>
      </c>
      <c r="R105" s="217">
        <f>Q105*H105</f>
        <v>0</v>
      </c>
      <c r="S105" s="217">
        <v>0.20499999999999999</v>
      </c>
      <c r="T105" s="218">
        <f>S105*H105</f>
        <v>3.6899999999999999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9" t="s">
        <v>132</v>
      </c>
      <c r="AT105" s="219" t="s">
        <v>128</v>
      </c>
      <c r="AU105" s="219" t="s">
        <v>81</v>
      </c>
      <c r="AY105" s="19" t="s">
        <v>126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19" t="s">
        <v>79</v>
      </c>
      <c r="BK105" s="220">
        <f>ROUND(I105*H105,2)</f>
        <v>0</v>
      </c>
      <c r="BL105" s="19" t="s">
        <v>132</v>
      </c>
      <c r="BM105" s="219" t="s">
        <v>145</v>
      </c>
    </row>
    <row r="106" s="2" customFormat="1">
      <c r="A106" s="40"/>
      <c r="B106" s="41"/>
      <c r="C106" s="42"/>
      <c r="D106" s="221" t="s">
        <v>134</v>
      </c>
      <c r="E106" s="42"/>
      <c r="F106" s="222" t="s">
        <v>146</v>
      </c>
      <c r="G106" s="42"/>
      <c r="H106" s="42"/>
      <c r="I106" s="223"/>
      <c r="J106" s="42"/>
      <c r="K106" s="42"/>
      <c r="L106" s="46"/>
      <c r="M106" s="224"/>
      <c r="N106" s="225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134</v>
      </c>
      <c r="AU106" s="19" t="s">
        <v>81</v>
      </c>
    </row>
    <row r="107" s="13" customFormat="1">
      <c r="A107" s="13"/>
      <c r="B107" s="226"/>
      <c r="C107" s="227"/>
      <c r="D107" s="228" t="s">
        <v>136</v>
      </c>
      <c r="E107" s="229" t="s">
        <v>19</v>
      </c>
      <c r="F107" s="230" t="s">
        <v>147</v>
      </c>
      <c r="G107" s="227"/>
      <c r="H107" s="229" t="s">
        <v>19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136</v>
      </c>
      <c r="AU107" s="236" t="s">
        <v>81</v>
      </c>
      <c r="AV107" s="13" t="s">
        <v>79</v>
      </c>
      <c r="AW107" s="13" t="s">
        <v>33</v>
      </c>
      <c r="AX107" s="13" t="s">
        <v>71</v>
      </c>
      <c r="AY107" s="236" t="s">
        <v>126</v>
      </c>
    </row>
    <row r="108" s="14" customFormat="1">
      <c r="A108" s="14"/>
      <c r="B108" s="237"/>
      <c r="C108" s="238"/>
      <c r="D108" s="228" t="s">
        <v>136</v>
      </c>
      <c r="E108" s="239" t="s">
        <v>19</v>
      </c>
      <c r="F108" s="240" t="s">
        <v>148</v>
      </c>
      <c r="G108" s="238"/>
      <c r="H108" s="241">
        <v>18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136</v>
      </c>
      <c r="AU108" s="247" t="s">
        <v>81</v>
      </c>
      <c r="AV108" s="14" t="s">
        <v>81</v>
      </c>
      <c r="AW108" s="14" t="s">
        <v>33</v>
      </c>
      <c r="AX108" s="14" t="s">
        <v>71</v>
      </c>
      <c r="AY108" s="247" t="s">
        <v>126</v>
      </c>
    </row>
    <row r="109" s="15" customFormat="1">
      <c r="A109" s="15"/>
      <c r="B109" s="248"/>
      <c r="C109" s="249"/>
      <c r="D109" s="228" t="s">
        <v>136</v>
      </c>
      <c r="E109" s="250" t="s">
        <v>19</v>
      </c>
      <c r="F109" s="251" t="s">
        <v>141</v>
      </c>
      <c r="G109" s="249"/>
      <c r="H109" s="252">
        <v>18</v>
      </c>
      <c r="I109" s="253"/>
      <c r="J109" s="249"/>
      <c r="K109" s="249"/>
      <c r="L109" s="254"/>
      <c r="M109" s="255"/>
      <c r="N109" s="256"/>
      <c r="O109" s="256"/>
      <c r="P109" s="256"/>
      <c r="Q109" s="256"/>
      <c r="R109" s="256"/>
      <c r="S109" s="256"/>
      <c r="T109" s="257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8" t="s">
        <v>136</v>
      </c>
      <c r="AU109" s="258" t="s">
        <v>81</v>
      </c>
      <c r="AV109" s="15" t="s">
        <v>132</v>
      </c>
      <c r="AW109" s="15" t="s">
        <v>33</v>
      </c>
      <c r="AX109" s="15" t="s">
        <v>79</v>
      </c>
      <c r="AY109" s="258" t="s">
        <v>126</v>
      </c>
    </row>
    <row r="110" s="2" customFormat="1" ht="24.15" customHeight="1">
      <c r="A110" s="40"/>
      <c r="B110" s="41"/>
      <c r="C110" s="207" t="s">
        <v>149</v>
      </c>
      <c r="D110" s="207" t="s">
        <v>128</v>
      </c>
      <c r="E110" s="208" t="s">
        <v>150</v>
      </c>
      <c r="F110" s="209" t="s">
        <v>151</v>
      </c>
      <c r="G110" s="210" t="s">
        <v>131</v>
      </c>
      <c r="H110" s="211">
        <v>52.600000000000001</v>
      </c>
      <c r="I110" s="212"/>
      <c r="J110" s="213">
        <f>ROUND(I110*H110,2)</f>
        <v>0</v>
      </c>
      <c r="K110" s="214"/>
      <c r="L110" s="46"/>
      <c r="M110" s="215" t="s">
        <v>19</v>
      </c>
      <c r="N110" s="216" t="s">
        <v>42</v>
      </c>
      <c r="O110" s="86"/>
      <c r="P110" s="217">
        <f>O110*H110</f>
        <v>0</v>
      </c>
      <c r="Q110" s="217">
        <v>0</v>
      </c>
      <c r="R110" s="217">
        <f>Q110*H110</f>
        <v>0</v>
      </c>
      <c r="S110" s="217">
        <v>0</v>
      </c>
      <c r="T110" s="218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9" t="s">
        <v>132</v>
      </c>
      <c r="AT110" s="219" t="s">
        <v>128</v>
      </c>
      <c r="AU110" s="219" t="s">
        <v>81</v>
      </c>
      <c r="AY110" s="19" t="s">
        <v>126</v>
      </c>
      <c r="BE110" s="220">
        <f>IF(N110="základní",J110,0)</f>
        <v>0</v>
      </c>
      <c r="BF110" s="220">
        <f>IF(N110="snížená",J110,0)</f>
        <v>0</v>
      </c>
      <c r="BG110" s="220">
        <f>IF(N110="zákl. přenesená",J110,0)</f>
        <v>0</v>
      </c>
      <c r="BH110" s="220">
        <f>IF(N110="sníž. přenesená",J110,0)</f>
        <v>0</v>
      </c>
      <c r="BI110" s="220">
        <f>IF(N110="nulová",J110,0)</f>
        <v>0</v>
      </c>
      <c r="BJ110" s="19" t="s">
        <v>79</v>
      </c>
      <c r="BK110" s="220">
        <f>ROUND(I110*H110,2)</f>
        <v>0</v>
      </c>
      <c r="BL110" s="19" t="s">
        <v>132</v>
      </c>
      <c r="BM110" s="219" t="s">
        <v>152</v>
      </c>
    </row>
    <row r="111" s="2" customFormat="1">
      <c r="A111" s="40"/>
      <c r="B111" s="41"/>
      <c r="C111" s="42"/>
      <c r="D111" s="221" t="s">
        <v>134</v>
      </c>
      <c r="E111" s="42"/>
      <c r="F111" s="222" t="s">
        <v>153</v>
      </c>
      <c r="G111" s="42"/>
      <c r="H111" s="42"/>
      <c r="I111" s="223"/>
      <c r="J111" s="42"/>
      <c r="K111" s="42"/>
      <c r="L111" s="46"/>
      <c r="M111" s="224"/>
      <c r="N111" s="225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134</v>
      </c>
      <c r="AU111" s="19" t="s">
        <v>81</v>
      </c>
    </row>
    <row r="112" s="13" customFormat="1">
      <c r="A112" s="13"/>
      <c r="B112" s="226"/>
      <c r="C112" s="227"/>
      <c r="D112" s="228" t="s">
        <v>136</v>
      </c>
      <c r="E112" s="229" t="s">
        <v>19</v>
      </c>
      <c r="F112" s="230" t="s">
        <v>154</v>
      </c>
      <c r="G112" s="227"/>
      <c r="H112" s="229" t="s">
        <v>19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136</v>
      </c>
      <c r="AU112" s="236" t="s">
        <v>81</v>
      </c>
      <c r="AV112" s="13" t="s">
        <v>79</v>
      </c>
      <c r="AW112" s="13" t="s">
        <v>33</v>
      </c>
      <c r="AX112" s="13" t="s">
        <v>71</v>
      </c>
      <c r="AY112" s="236" t="s">
        <v>126</v>
      </c>
    </row>
    <row r="113" s="14" customFormat="1">
      <c r="A113" s="14"/>
      <c r="B113" s="237"/>
      <c r="C113" s="238"/>
      <c r="D113" s="228" t="s">
        <v>136</v>
      </c>
      <c r="E113" s="239" t="s">
        <v>19</v>
      </c>
      <c r="F113" s="240" t="s">
        <v>155</v>
      </c>
      <c r="G113" s="238"/>
      <c r="H113" s="241">
        <v>52.600000000000001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136</v>
      </c>
      <c r="AU113" s="247" t="s">
        <v>81</v>
      </c>
      <c r="AV113" s="14" t="s">
        <v>81</v>
      </c>
      <c r="AW113" s="14" t="s">
        <v>33</v>
      </c>
      <c r="AX113" s="14" t="s">
        <v>71</v>
      </c>
      <c r="AY113" s="247" t="s">
        <v>126</v>
      </c>
    </row>
    <row r="114" s="15" customFormat="1">
      <c r="A114" s="15"/>
      <c r="B114" s="248"/>
      <c r="C114" s="249"/>
      <c r="D114" s="228" t="s">
        <v>136</v>
      </c>
      <c r="E114" s="250" t="s">
        <v>19</v>
      </c>
      <c r="F114" s="251" t="s">
        <v>141</v>
      </c>
      <c r="G114" s="249"/>
      <c r="H114" s="252">
        <v>52.600000000000001</v>
      </c>
      <c r="I114" s="253"/>
      <c r="J114" s="249"/>
      <c r="K114" s="249"/>
      <c r="L114" s="254"/>
      <c r="M114" s="255"/>
      <c r="N114" s="256"/>
      <c r="O114" s="256"/>
      <c r="P114" s="256"/>
      <c r="Q114" s="256"/>
      <c r="R114" s="256"/>
      <c r="S114" s="256"/>
      <c r="T114" s="257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8" t="s">
        <v>136</v>
      </c>
      <c r="AU114" s="258" t="s">
        <v>81</v>
      </c>
      <c r="AV114" s="15" t="s">
        <v>132</v>
      </c>
      <c r="AW114" s="15" t="s">
        <v>33</v>
      </c>
      <c r="AX114" s="15" t="s">
        <v>79</v>
      </c>
      <c r="AY114" s="258" t="s">
        <v>126</v>
      </c>
    </row>
    <row r="115" s="2" customFormat="1" ht="44.25" customHeight="1">
      <c r="A115" s="40"/>
      <c r="B115" s="41"/>
      <c r="C115" s="207" t="s">
        <v>132</v>
      </c>
      <c r="D115" s="207" t="s">
        <v>128</v>
      </c>
      <c r="E115" s="208" t="s">
        <v>156</v>
      </c>
      <c r="F115" s="209" t="s">
        <v>157</v>
      </c>
      <c r="G115" s="210" t="s">
        <v>158</v>
      </c>
      <c r="H115" s="211">
        <v>24.667000000000002</v>
      </c>
      <c r="I115" s="212"/>
      <c r="J115" s="213">
        <f>ROUND(I115*H115,2)</f>
        <v>0</v>
      </c>
      <c r="K115" s="214"/>
      <c r="L115" s="46"/>
      <c r="M115" s="215" t="s">
        <v>19</v>
      </c>
      <c r="N115" s="216" t="s">
        <v>42</v>
      </c>
      <c r="O115" s="86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9" t="s">
        <v>132</v>
      </c>
      <c r="AT115" s="219" t="s">
        <v>128</v>
      </c>
      <c r="AU115" s="219" t="s">
        <v>81</v>
      </c>
      <c r="AY115" s="19" t="s">
        <v>126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19" t="s">
        <v>79</v>
      </c>
      <c r="BK115" s="220">
        <f>ROUND(I115*H115,2)</f>
        <v>0</v>
      </c>
      <c r="BL115" s="19" t="s">
        <v>132</v>
      </c>
      <c r="BM115" s="219" t="s">
        <v>159</v>
      </c>
    </row>
    <row r="116" s="2" customFormat="1">
      <c r="A116" s="40"/>
      <c r="B116" s="41"/>
      <c r="C116" s="42"/>
      <c r="D116" s="221" t="s">
        <v>134</v>
      </c>
      <c r="E116" s="42"/>
      <c r="F116" s="222" t="s">
        <v>160</v>
      </c>
      <c r="G116" s="42"/>
      <c r="H116" s="42"/>
      <c r="I116" s="223"/>
      <c r="J116" s="42"/>
      <c r="K116" s="42"/>
      <c r="L116" s="46"/>
      <c r="M116" s="224"/>
      <c r="N116" s="225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134</v>
      </c>
      <c r="AU116" s="19" t="s">
        <v>81</v>
      </c>
    </row>
    <row r="117" s="13" customFormat="1">
      <c r="A117" s="13"/>
      <c r="B117" s="226"/>
      <c r="C117" s="227"/>
      <c r="D117" s="228" t="s">
        <v>136</v>
      </c>
      <c r="E117" s="229" t="s">
        <v>19</v>
      </c>
      <c r="F117" s="230" t="s">
        <v>161</v>
      </c>
      <c r="G117" s="227"/>
      <c r="H117" s="229" t="s">
        <v>19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136</v>
      </c>
      <c r="AU117" s="236" t="s">
        <v>81</v>
      </c>
      <c r="AV117" s="13" t="s">
        <v>79</v>
      </c>
      <c r="AW117" s="13" t="s">
        <v>33</v>
      </c>
      <c r="AX117" s="13" t="s">
        <v>71</v>
      </c>
      <c r="AY117" s="236" t="s">
        <v>126</v>
      </c>
    </row>
    <row r="118" s="14" customFormat="1">
      <c r="A118" s="14"/>
      <c r="B118" s="237"/>
      <c r="C118" s="238"/>
      <c r="D118" s="228" t="s">
        <v>136</v>
      </c>
      <c r="E118" s="239" t="s">
        <v>19</v>
      </c>
      <c r="F118" s="240" t="s">
        <v>162</v>
      </c>
      <c r="G118" s="238"/>
      <c r="H118" s="241">
        <v>5.9189999999999996</v>
      </c>
      <c r="I118" s="242"/>
      <c r="J118" s="238"/>
      <c r="K118" s="238"/>
      <c r="L118" s="243"/>
      <c r="M118" s="244"/>
      <c r="N118" s="245"/>
      <c r="O118" s="245"/>
      <c r="P118" s="245"/>
      <c r="Q118" s="245"/>
      <c r="R118" s="245"/>
      <c r="S118" s="245"/>
      <c r="T118" s="24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7" t="s">
        <v>136</v>
      </c>
      <c r="AU118" s="247" t="s">
        <v>81</v>
      </c>
      <c r="AV118" s="14" t="s">
        <v>81</v>
      </c>
      <c r="AW118" s="14" t="s">
        <v>33</v>
      </c>
      <c r="AX118" s="14" t="s">
        <v>71</v>
      </c>
      <c r="AY118" s="247" t="s">
        <v>126</v>
      </c>
    </row>
    <row r="119" s="14" customFormat="1">
      <c r="A119" s="14"/>
      <c r="B119" s="237"/>
      <c r="C119" s="238"/>
      <c r="D119" s="228" t="s">
        <v>136</v>
      </c>
      <c r="E119" s="239" t="s">
        <v>19</v>
      </c>
      <c r="F119" s="240" t="s">
        <v>163</v>
      </c>
      <c r="G119" s="238"/>
      <c r="H119" s="241">
        <v>15.039999999999999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136</v>
      </c>
      <c r="AU119" s="247" t="s">
        <v>81</v>
      </c>
      <c r="AV119" s="14" t="s">
        <v>81</v>
      </c>
      <c r="AW119" s="14" t="s">
        <v>33</v>
      </c>
      <c r="AX119" s="14" t="s">
        <v>71</v>
      </c>
      <c r="AY119" s="247" t="s">
        <v>126</v>
      </c>
    </row>
    <row r="120" s="14" customFormat="1">
      <c r="A120" s="14"/>
      <c r="B120" s="237"/>
      <c r="C120" s="238"/>
      <c r="D120" s="228" t="s">
        <v>136</v>
      </c>
      <c r="E120" s="239" t="s">
        <v>19</v>
      </c>
      <c r="F120" s="240" t="s">
        <v>164</v>
      </c>
      <c r="G120" s="238"/>
      <c r="H120" s="241">
        <v>3.7080000000000002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136</v>
      </c>
      <c r="AU120" s="247" t="s">
        <v>81</v>
      </c>
      <c r="AV120" s="14" t="s">
        <v>81</v>
      </c>
      <c r="AW120" s="14" t="s">
        <v>33</v>
      </c>
      <c r="AX120" s="14" t="s">
        <v>71</v>
      </c>
      <c r="AY120" s="247" t="s">
        <v>126</v>
      </c>
    </row>
    <row r="121" s="15" customFormat="1">
      <c r="A121" s="15"/>
      <c r="B121" s="248"/>
      <c r="C121" s="249"/>
      <c r="D121" s="228" t="s">
        <v>136</v>
      </c>
      <c r="E121" s="250" t="s">
        <v>19</v>
      </c>
      <c r="F121" s="251" t="s">
        <v>141</v>
      </c>
      <c r="G121" s="249"/>
      <c r="H121" s="252">
        <v>24.667000000000002</v>
      </c>
      <c r="I121" s="253"/>
      <c r="J121" s="249"/>
      <c r="K121" s="249"/>
      <c r="L121" s="254"/>
      <c r="M121" s="255"/>
      <c r="N121" s="256"/>
      <c r="O121" s="256"/>
      <c r="P121" s="256"/>
      <c r="Q121" s="256"/>
      <c r="R121" s="256"/>
      <c r="S121" s="256"/>
      <c r="T121" s="257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8" t="s">
        <v>136</v>
      </c>
      <c r="AU121" s="258" t="s">
        <v>81</v>
      </c>
      <c r="AV121" s="15" t="s">
        <v>132</v>
      </c>
      <c r="AW121" s="15" t="s">
        <v>33</v>
      </c>
      <c r="AX121" s="15" t="s">
        <v>79</v>
      </c>
      <c r="AY121" s="258" t="s">
        <v>126</v>
      </c>
    </row>
    <row r="122" s="2" customFormat="1" ht="44.25" customHeight="1">
      <c r="A122" s="40"/>
      <c r="B122" s="41"/>
      <c r="C122" s="207" t="s">
        <v>165</v>
      </c>
      <c r="D122" s="207" t="s">
        <v>128</v>
      </c>
      <c r="E122" s="208" t="s">
        <v>166</v>
      </c>
      <c r="F122" s="209" t="s">
        <v>167</v>
      </c>
      <c r="G122" s="210" t="s">
        <v>158</v>
      </c>
      <c r="H122" s="211">
        <v>18.948</v>
      </c>
      <c r="I122" s="212"/>
      <c r="J122" s="213">
        <f>ROUND(I122*H122,2)</f>
        <v>0</v>
      </c>
      <c r="K122" s="214"/>
      <c r="L122" s="46"/>
      <c r="M122" s="215" t="s">
        <v>19</v>
      </c>
      <c r="N122" s="216" t="s">
        <v>42</v>
      </c>
      <c r="O122" s="86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9" t="s">
        <v>132</v>
      </c>
      <c r="AT122" s="219" t="s">
        <v>128</v>
      </c>
      <c r="AU122" s="219" t="s">
        <v>81</v>
      </c>
      <c r="AY122" s="19" t="s">
        <v>126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19" t="s">
        <v>79</v>
      </c>
      <c r="BK122" s="220">
        <f>ROUND(I122*H122,2)</f>
        <v>0</v>
      </c>
      <c r="BL122" s="19" t="s">
        <v>132</v>
      </c>
      <c r="BM122" s="219" t="s">
        <v>168</v>
      </c>
    </row>
    <row r="123" s="2" customFormat="1">
      <c r="A123" s="40"/>
      <c r="B123" s="41"/>
      <c r="C123" s="42"/>
      <c r="D123" s="221" t="s">
        <v>134</v>
      </c>
      <c r="E123" s="42"/>
      <c r="F123" s="222" t="s">
        <v>169</v>
      </c>
      <c r="G123" s="42"/>
      <c r="H123" s="42"/>
      <c r="I123" s="223"/>
      <c r="J123" s="42"/>
      <c r="K123" s="42"/>
      <c r="L123" s="46"/>
      <c r="M123" s="224"/>
      <c r="N123" s="225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134</v>
      </c>
      <c r="AU123" s="19" t="s">
        <v>81</v>
      </c>
    </row>
    <row r="124" s="13" customFormat="1">
      <c r="A124" s="13"/>
      <c r="B124" s="226"/>
      <c r="C124" s="227"/>
      <c r="D124" s="228" t="s">
        <v>136</v>
      </c>
      <c r="E124" s="229" t="s">
        <v>19</v>
      </c>
      <c r="F124" s="230" t="s">
        <v>170</v>
      </c>
      <c r="G124" s="227"/>
      <c r="H124" s="229" t="s">
        <v>19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136</v>
      </c>
      <c r="AU124" s="236" t="s">
        <v>81</v>
      </c>
      <c r="AV124" s="13" t="s">
        <v>79</v>
      </c>
      <c r="AW124" s="13" t="s">
        <v>33</v>
      </c>
      <c r="AX124" s="13" t="s">
        <v>71</v>
      </c>
      <c r="AY124" s="236" t="s">
        <v>126</v>
      </c>
    </row>
    <row r="125" s="14" customFormat="1">
      <c r="A125" s="14"/>
      <c r="B125" s="237"/>
      <c r="C125" s="238"/>
      <c r="D125" s="228" t="s">
        <v>136</v>
      </c>
      <c r="E125" s="239" t="s">
        <v>19</v>
      </c>
      <c r="F125" s="240" t="s">
        <v>171</v>
      </c>
      <c r="G125" s="238"/>
      <c r="H125" s="241">
        <v>13.103999999999999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136</v>
      </c>
      <c r="AU125" s="247" t="s">
        <v>81</v>
      </c>
      <c r="AV125" s="14" t="s">
        <v>81</v>
      </c>
      <c r="AW125" s="14" t="s">
        <v>33</v>
      </c>
      <c r="AX125" s="14" t="s">
        <v>71</v>
      </c>
      <c r="AY125" s="247" t="s">
        <v>126</v>
      </c>
    </row>
    <row r="126" s="13" customFormat="1">
      <c r="A126" s="13"/>
      <c r="B126" s="226"/>
      <c r="C126" s="227"/>
      <c r="D126" s="228" t="s">
        <v>136</v>
      </c>
      <c r="E126" s="229" t="s">
        <v>19</v>
      </c>
      <c r="F126" s="230" t="s">
        <v>172</v>
      </c>
      <c r="G126" s="227"/>
      <c r="H126" s="229" t="s">
        <v>19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136</v>
      </c>
      <c r="AU126" s="236" t="s">
        <v>81</v>
      </c>
      <c r="AV126" s="13" t="s">
        <v>79</v>
      </c>
      <c r="AW126" s="13" t="s">
        <v>33</v>
      </c>
      <c r="AX126" s="13" t="s">
        <v>71</v>
      </c>
      <c r="AY126" s="236" t="s">
        <v>126</v>
      </c>
    </row>
    <row r="127" s="14" customFormat="1">
      <c r="A127" s="14"/>
      <c r="B127" s="237"/>
      <c r="C127" s="238"/>
      <c r="D127" s="228" t="s">
        <v>136</v>
      </c>
      <c r="E127" s="239" t="s">
        <v>19</v>
      </c>
      <c r="F127" s="240" t="s">
        <v>173</v>
      </c>
      <c r="G127" s="238"/>
      <c r="H127" s="241">
        <v>4.5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136</v>
      </c>
      <c r="AU127" s="247" t="s">
        <v>81</v>
      </c>
      <c r="AV127" s="14" t="s">
        <v>81</v>
      </c>
      <c r="AW127" s="14" t="s">
        <v>33</v>
      </c>
      <c r="AX127" s="14" t="s">
        <v>71</v>
      </c>
      <c r="AY127" s="247" t="s">
        <v>126</v>
      </c>
    </row>
    <row r="128" s="13" customFormat="1">
      <c r="A128" s="13"/>
      <c r="B128" s="226"/>
      <c r="C128" s="227"/>
      <c r="D128" s="228" t="s">
        <v>136</v>
      </c>
      <c r="E128" s="229" t="s">
        <v>19</v>
      </c>
      <c r="F128" s="230" t="s">
        <v>174</v>
      </c>
      <c r="G128" s="227"/>
      <c r="H128" s="229" t="s">
        <v>19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136</v>
      </c>
      <c r="AU128" s="236" t="s">
        <v>81</v>
      </c>
      <c r="AV128" s="13" t="s">
        <v>79</v>
      </c>
      <c r="AW128" s="13" t="s">
        <v>33</v>
      </c>
      <c r="AX128" s="13" t="s">
        <v>71</v>
      </c>
      <c r="AY128" s="236" t="s">
        <v>126</v>
      </c>
    </row>
    <row r="129" s="14" customFormat="1">
      <c r="A129" s="14"/>
      <c r="B129" s="237"/>
      <c r="C129" s="238"/>
      <c r="D129" s="228" t="s">
        <v>136</v>
      </c>
      <c r="E129" s="239" t="s">
        <v>19</v>
      </c>
      <c r="F129" s="240" t="s">
        <v>175</v>
      </c>
      <c r="G129" s="238"/>
      <c r="H129" s="241">
        <v>1.3440000000000001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136</v>
      </c>
      <c r="AU129" s="247" t="s">
        <v>81</v>
      </c>
      <c r="AV129" s="14" t="s">
        <v>81</v>
      </c>
      <c r="AW129" s="14" t="s">
        <v>33</v>
      </c>
      <c r="AX129" s="14" t="s">
        <v>71</v>
      </c>
      <c r="AY129" s="247" t="s">
        <v>126</v>
      </c>
    </row>
    <row r="130" s="15" customFormat="1">
      <c r="A130" s="15"/>
      <c r="B130" s="248"/>
      <c r="C130" s="249"/>
      <c r="D130" s="228" t="s">
        <v>136</v>
      </c>
      <c r="E130" s="250" t="s">
        <v>19</v>
      </c>
      <c r="F130" s="251" t="s">
        <v>141</v>
      </c>
      <c r="G130" s="249"/>
      <c r="H130" s="252">
        <v>18.948</v>
      </c>
      <c r="I130" s="253"/>
      <c r="J130" s="249"/>
      <c r="K130" s="249"/>
      <c r="L130" s="254"/>
      <c r="M130" s="255"/>
      <c r="N130" s="256"/>
      <c r="O130" s="256"/>
      <c r="P130" s="256"/>
      <c r="Q130" s="256"/>
      <c r="R130" s="256"/>
      <c r="S130" s="256"/>
      <c r="T130" s="257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8" t="s">
        <v>136</v>
      </c>
      <c r="AU130" s="258" t="s">
        <v>81</v>
      </c>
      <c r="AV130" s="15" t="s">
        <v>132</v>
      </c>
      <c r="AW130" s="15" t="s">
        <v>33</v>
      </c>
      <c r="AX130" s="15" t="s">
        <v>79</v>
      </c>
      <c r="AY130" s="258" t="s">
        <v>126</v>
      </c>
    </row>
    <row r="131" s="2" customFormat="1" ht="37.8" customHeight="1">
      <c r="A131" s="40"/>
      <c r="B131" s="41"/>
      <c r="C131" s="207" t="s">
        <v>176</v>
      </c>
      <c r="D131" s="207" t="s">
        <v>128</v>
      </c>
      <c r="E131" s="208" t="s">
        <v>177</v>
      </c>
      <c r="F131" s="209" t="s">
        <v>178</v>
      </c>
      <c r="G131" s="210" t="s">
        <v>158</v>
      </c>
      <c r="H131" s="211">
        <v>5</v>
      </c>
      <c r="I131" s="212"/>
      <c r="J131" s="213">
        <f>ROUND(I131*H131,2)</f>
        <v>0</v>
      </c>
      <c r="K131" s="214"/>
      <c r="L131" s="46"/>
      <c r="M131" s="215" t="s">
        <v>19</v>
      </c>
      <c r="N131" s="216" t="s">
        <v>42</v>
      </c>
      <c r="O131" s="86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9" t="s">
        <v>132</v>
      </c>
      <c r="AT131" s="219" t="s">
        <v>128</v>
      </c>
      <c r="AU131" s="219" t="s">
        <v>81</v>
      </c>
      <c r="AY131" s="19" t="s">
        <v>126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19" t="s">
        <v>79</v>
      </c>
      <c r="BK131" s="220">
        <f>ROUND(I131*H131,2)</f>
        <v>0</v>
      </c>
      <c r="BL131" s="19" t="s">
        <v>132</v>
      </c>
      <c r="BM131" s="219" t="s">
        <v>179</v>
      </c>
    </row>
    <row r="132" s="2" customFormat="1">
      <c r="A132" s="40"/>
      <c r="B132" s="41"/>
      <c r="C132" s="42"/>
      <c r="D132" s="221" t="s">
        <v>134</v>
      </c>
      <c r="E132" s="42"/>
      <c r="F132" s="222" t="s">
        <v>180</v>
      </c>
      <c r="G132" s="42"/>
      <c r="H132" s="42"/>
      <c r="I132" s="223"/>
      <c r="J132" s="42"/>
      <c r="K132" s="42"/>
      <c r="L132" s="46"/>
      <c r="M132" s="224"/>
      <c r="N132" s="225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134</v>
      </c>
      <c r="AU132" s="19" t="s">
        <v>81</v>
      </c>
    </row>
    <row r="133" s="13" customFormat="1">
      <c r="A133" s="13"/>
      <c r="B133" s="226"/>
      <c r="C133" s="227"/>
      <c r="D133" s="228" t="s">
        <v>136</v>
      </c>
      <c r="E133" s="229" t="s">
        <v>19</v>
      </c>
      <c r="F133" s="230" t="s">
        <v>181</v>
      </c>
      <c r="G133" s="227"/>
      <c r="H133" s="229" t="s">
        <v>19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136</v>
      </c>
      <c r="AU133" s="236" t="s">
        <v>81</v>
      </c>
      <c r="AV133" s="13" t="s">
        <v>79</v>
      </c>
      <c r="AW133" s="13" t="s">
        <v>33</v>
      </c>
      <c r="AX133" s="13" t="s">
        <v>71</v>
      </c>
      <c r="AY133" s="236" t="s">
        <v>126</v>
      </c>
    </row>
    <row r="134" s="14" customFormat="1">
      <c r="A134" s="14"/>
      <c r="B134" s="237"/>
      <c r="C134" s="238"/>
      <c r="D134" s="228" t="s">
        <v>136</v>
      </c>
      <c r="E134" s="239" t="s">
        <v>19</v>
      </c>
      <c r="F134" s="240" t="s">
        <v>165</v>
      </c>
      <c r="G134" s="238"/>
      <c r="H134" s="241">
        <v>5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136</v>
      </c>
      <c r="AU134" s="247" t="s">
        <v>81</v>
      </c>
      <c r="AV134" s="14" t="s">
        <v>81</v>
      </c>
      <c r="AW134" s="14" t="s">
        <v>33</v>
      </c>
      <c r="AX134" s="14" t="s">
        <v>71</v>
      </c>
      <c r="AY134" s="247" t="s">
        <v>126</v>
      </c>
    </row>
    <row r="135" s="15" customFormat="1">
      <c r="A135" s="15"/>
      <c r="B135" s="248"/>
      <c r="C135" s="249"/>
      <c r="D135" s="228" t="s">
        <v>136</v>
      </c>
      <c r="E135" s="250" t="s">
        <v>19</v>
      </c>
      <c r="F135" s="251" t="s">
        <v>141</v>
      </c>
      <c r="G135" s="249"/>
      <c r="H135" s="252">
        <v>5</v>
      </c>
      <c r="I135" s="253"/>
      <c r="J135" s="249"/>
      <c r="K135" s="249"/>
      <c r="L135" s="254"/>
      <c r="M135" s="255"/>
      <c r="N135" s="256"/>
      <c r="O135" s="256"/>
      <c r="P135" s="256"/>
      <c r="Q135" s="256"/>
      <c r="R135" s="256"/>
      <c r="S135" s="256"/>
      <c r="T135" s="25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8" t="s">
        <v>136</v>
      </c>
      <c r="AU135" s="258" t="s">
        <v>81</v>
      </c>
      <c r="AV135" s="15" t="s">
        <v>132</v>
      </c>
      <c r="AW135" s="15" t="s">
        <v>33</v>
      </c>
      <c r="AX135" s="15" t="s">
        <v>79</v>
      </c>
      <c r="AY135" s="258" t="s">
        <v>126</v>
      </c>
    </row>
    <row r="136" s="2" customFormat="1" ht="37.8" customHeight="1">
      <c r="A136" s="40"/>
      <c r="B136" s="41"/>
      <c r="C136" s="207" t="s">
        <v>182</v>
      </c>
      <c r="D136" s="207" t="s">
        <v>128</v>
      </c>
      <c r="E136" s="208" t="s">
        <v>183</v>
      </c>
      <c r="F136" s="209" t="s">
        <v>184</v>
      </c>
      <c r="G136" s="210" t="s">
        <v>131</v>
      </c>
      <c r="H136" s="211">
        <v>29.120000000000001</v>
      </c>
      <c r="I136" s="212"/>
      <c r="J136" s="213">
        <f>ROUND(I136*H136,2)</f>
        <v>0</v>
      </c>
      <c r="K136" s="214"/>
      <c r="L136" s="46"/>
      <c r="M136" s="215" t="s">
        <v>19</v>
      </c>
      <c r="N136" s="216" t="s">
        <v>42</v>
      </c>
      <c r="O136" s="86"/>
      <c r="P136" s="217">
        <f>O136*H136</f>
        <v>0</v>
      </c>
      <c r="Q136" s="217">
        <v>0.00084000000000000003</v>
      </c>
      <c r="R136" s="217">
        <f>Q136*H136</f>
        <v>0.024460800000000001</v>
      </c>
      <c r="S136" s="217">
        <v>0</v>
      </c>
      <c r="T136" s="218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9" t="s">
        <v>132</v>
      </c>
      <c r="AT136" s="219" t="s">
        <v>128</v>
      </c>
      <c r="AU136" s="219" t="s">
        <v>81</v>
      </c>
      <c r="AY136" s="19" t="s">
        <v>126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19" t="s">
        <v>79</v>
      </c>
      <c r="BK136" s="220">
        <f>ROUND(I136*H136,2)</f>
        <v>0</v>
      </c>
      <c r="BL136" s="19" t="s">
        <v>132</v>
      </c>
      <c r="BM136" s="219" t="s">
        <v>185</v>
      </c>
    </row>
    <row r="137" s="2" customFormat="1">
      <c r="A137" s="40"/>
      <c r="B137" s="41"/>
      <c r="C137" s="42"/>
      <c r="D137" s="221" t="s">
        <v>134</v>
      </c>
      <c r="E137" s="42"/>
      <c r="F137" s="222" t="s">
        <v>186</v>
      </c>
      <c r="G137" s="42"/>
      <c r="H137" s="42"/>
      <c r="I137" s="223"/>
      <c r="J137" s="42"/>
      <c r="K137" s="42"/>
      <c r="L137" s="46"/>
      <c r="M137" s="224"/>
      <c r="N137" s="225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134</v>
      </c>
      <c r="AU137" s="19" t="s">
        <v>81</v>
      </c>
    </row>
    <row r="138" s="13" customFormat="1">
      <c r="A138" s="13"/>
      <c r="B138" s="226"/>
      <c r="C138" s="227"/>
      <c r="D138" s="228" t="s">
        <v>136</v>
      </c>
      <c r="E138" s="229" t="s">
        <v>19</v>
      </c>
      <c r="F138" s="230" t="s">
        <v>187</v>
      </c>
      <c r="G138" s="227"/>
      <c r="H138" s="229" t="s">
        <v>19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136</v>
      </c>
      <c r="AU138" s="236" t="s">
        <v>81</v>
      </c>
      <c r="AV138" s="13" t="s">
        <v>79</v>
      </c>
      <c r="AW138" s="13" t="s">
        <v>33</v>
      </c>
      <c r="AX138" s="13" t="s">
        <v>71</v>
      </c>
      <c r="AY138" s="236" t="s">
        <v>126</v>
      </c>
    </row>
    <row r="139" s="14" customFormat="1">
      <c r="A139" s="14"/>
      <c r="B139" s="237"/>
      <c r="C139" s="238"/>
      <c r="D139" s="228" t="s">
        <v>136</v>
      </c>
      <c r="E139" s="239" t="s">
        <v>19</v>
      </c>
      <c r="F139" s="240" t="s">
        <v>188</v>
      </c>
      <c r="G139" s="238"/>
      <c r="H139" s="241">
        <v>29.120000000000001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136</v>
      </c>
      <c r="AU139" s="247" t="s">
        <v>81</v>
      </c>
      <c r="AV139" s="14" t="s">
        <v>81</v>
      </c>
      <c r="AW139" s="14" t="s">
        <v>33</v>
      </c>
      <c r="AX139" s="14" t="s">
        <v>71</v>
      </c>
      <c r="AY139" s="247" t="s">
        <v>126</v>
      </c>
    </row>
    <row r="140" s="15" customFormat="1">
      <c r="A140" s="15"/>
      <c r="B140" s="248"/>
      <c r="C140" s="249"/>
      <c r="D140" s="228" t="s">
        <v>136</v>
      </c>
      <c r="E140" s="250" t="s">
        <v>19</v>
      </c>
      <c r="F140" s="251" t="s">
        <v>141</v>
      </c>
      <c r="G140" s="249"/>
      <c r="H140" s="252">
        <v>29.120000000000001</v>
      </c>
      <c r="I140" s="253"/>
      <c r="J140" s="249"/>
      <c r="K140" s="249"/>
      <c r="L140" s="254"/>
      <c r="M140" s="255"/>
      <c r="N140" s="256"/>
      <c r="O140" s="256"/>
      <c r="P140" s="256"/>
      <c r="Q140" s="256"/>
      <c r="R140" s="256"/>
      <c r="S140" s="256"/>
      <c r="T140" s="257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8" t="s">
        <v>136</v>
      </c>
      <c r="AU140" s="258" t="s">
        <v>81</v>
      </c>
      <c r="AV140" s="15" t="s">
        <v>132</v>
      </c>
      <c r="AW140" s="15" t="s">
        <v>33</v>
      </c>
      <c r="AX140" s="15" t="s">
        <v>79</v>
      </c>
      <c r="AY140" s="258" t="s">
        <v>126</v>
      </c>
    </row>
    <row r="141" s="2" customFormat="1" ht="44.25" customHeight="1">
      <c r="A141" s="40"/>
      <c r="B141" s="41"/>
      <c r="C141" s="207" t="s">
        <v>189</v>
      </c>
      <c r="D141" s="207" t="s">
        <v>128</v>
      </c>
      <c r="E141" s="208" t="s">
        <v>190</v>
      </c>
      <c r="F141" s="209" t="s">
        <v>191</v>
      </c>
      <c r="G141" s="210" t="s">
        <v>131</v>
      </c>
      <c r="H141" s="211">
        <v>29.120000000000001</v>
      </c>
      <c r="I141" s="212"/>
      <c r="J141" s="213">
        <f>ROUND(I141*H141,2)</f>
        <v>0</v>
      </c>
      <c r="K141" s="214"/>
      <c r="L141" s="46"/>
      <c r="M141" s="215" t="s">
        <v>19</v>
      </c>
      <c r="N141" s="216" t="s">
        <v>42</v>
      </c>
      <c r="O141" s="86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9" t="s">
        <v>132</v>
      </c>
      <c r="AT141" s="219" t="s">
        <v>128</v>
      </c>
      <c r="AU141" s="219" t="s">
        <v>81</v>
      </c>
      <c r="AY141" s="19" t="s">
        <v>126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19" t="s">
        <v>79</v>
      </c>
      <c r="BK141" s="220">
        <f>ROUND(I141*H141,2)</f>
        <v>0</v>
      </c>
      <c r="BL141" s="19" t="s">
        <v>132</v>
      </c>
      <c r="BM141" s="219" t="s">
        <v>192</v>
      </c>
    </row>
    <row r="142" s="2" customFormat="1">
      <c r="A142" s="40"/>
      <c r="B142" s="41"/>
      <c r="C142" s="42"/>
      <c r="D142" s="221" t="s">
        <v>134</v>
      </c>
      <c r="E142" s="42"/>
      <c r="F142" s="222" t="s">
        <v>193</v>
      </c>
      <c r="G142" s="42"/>
      <c r="H142" s="42"/>
      <c r="I142" s="223"/>
      <c r="J142" s="42"/>
      <c r="K142" s="42"/>
      <c r="L142" s="46"/>
      <c r="M142" s="224"/>
      <c r="N142" s="225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134</v>
      </c>
      <c r="AU142" s="19" t="s">
        <v>81</v>
      </c>
    </row>
    <row r="143" s="14" customFormat="1">
      <c r="A143" s="14"/>
      <c r="B143" s="237"/>
      <c r="C143" s="238"/>
      <c r="D143" s="228" t="s">
        <v>136</v>
      </c>
      <c r="E143" s="239" t="s">
        <v>19</v>
      </c>
      <c r="F143" s="240" t="s">
        <v>194</v>
      </c>
      <c r="G143" s="238"/>
      <c r="H143" s="241">
        <v>29.120000000000001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136</v>
      </c>
      <c r="AU143" s="247" t="s">
        <v>81</v>
      </c>
      <c r="AV143" s="14" t="s">
        <v>81</v>
      </c>
      <c r="AW143" s="14" t="s">
        <v>33</v>
      </c>
      <c r="AX143" s="14" t="s">
        <v>71</v>
      </c>
      <c r="AY143" s="247" t="s">
        <v>126</v>
      </c>
    </row>
    <row r="144" s="15" customFormat="1">
      <c r="A144" s="15"/>
      <c r="B144" s="248"/>
      <c r="C144" s="249"/>
      <c r="D144" s="228" t="s">
        <v>136</v>
      </c>
      <c r="E144" s="250" t="s">
        <v>19</v>
      </c>
      <c r="F144" s="251" t="s">
        <v>141</v>
      </c>
      <c r="G144" s="249"/>
      <c r="H144" s="252">
        <v>29.120000000000001</v>
      </c>
      <c r="I144" s="253"/>
      <c r="J144" s="249"/>
      <c r="K144" s="249"/>
      <c r="L144" s="254"/>
      <c r="M144" s="255"/>
      <c r="N144" s="256"/>
      <c r="O144" s="256"/>
      <c r="P144" s="256"/>
      <c r="Q144" s="256"/>
      <c r="R144" s="256"/>
      <c r="S144" s="256"/>
      <c r="T144" s="257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8" t="s">
        <v>136</v>
      </c>
      <c r="AU144" s="258" t="s">
        <v>81</v>
      </c>
      <c r="AV144" s="15" t="s">
        <v>132</v>
      </c>
      <c r="AW144" s="15" t="s">
        <v>33</v>
      </c>
      <c r="AX144" s="15" t="s">
        <v>79</v>
      </c>
      <c r="AY144" s="258" t="s">
        <v>126</v>
      </c>
    </row>
    <row r="145" s="2" customFormat="1" ht="62.7" customHeight="1">
      <c r="A145" s="40"/>
      <c r="B145" s="41"/>
      <c r="C145" s="207" t="s">
        <v>195</v>
      </c>
      <c r="D145" s="207" t="s">
        <v>128</v>
      </c>
      <c r="E145" s="208" t="s">
        <v>196</v>
      </c>
      <c r="F145" s="209" t="s">
        <v>197</v>
      </c>
      <c r="G145" s="210" t="s">
        <v>158</v>
      </c>
      <c r="H145" s="211">
        <v>39.752000000000002</v>
      </c>
      <c r="I145" s="212"/>
      <c r="J145" s="213">
        <f>ROUND(I145*H145,2)</f>
        <v>0</v>
      </c>
      <c r="K145" s="214"/>
      <c r="L145" s="46"/>
      <c r="M145" s="215" t="s">
        <v>19</v>
      </c>
      <c r="N145" s="216" t="s">
        <v>42</v>
      </c>
      <c r="O145" s="86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9" t="s">
        <v>132</v>
      </c>
      <c r="AT145" s="219" t="s">
        <v>128</v>
      </c>
      <c r="AU145" s="219" t="s">
        <v>81</v>
      </c>
      <c r="AY145" s="19" t="s">
        <v>126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19" t="s">
        <v>79</v>
      </c>
      <c r="BK145" s="220">
        <f>ROUND(I145*H145,2)</f>
        <v>0</v>
      </c>
      <c r="BL145" s="19" t="s">
        <v>132</v>
      </c>
      <c r="BM145" s="219" t="s">
        <v>198</v>
      </c>
    </row>
    <row r="146" s="2" customFormat="1">
      <c r="A146" s="40"/>
      <c r="B146" s="41"/>
      <c r="C146" s="42"/>
      <c r="D146" s="221" t="s">
        <v>134</v>
      </c>
      <c r="E146" s="42"/>
      <c r="F146" s="222" t="s">
        <v>199</v>
      </c>
      <c r="G146" s="42"/>
      <c r="H146" s="42"/>
      <c r="I146" s="223"/>
      <c r="J146" s="42"/>
      <c r="K146" s="42"/>
      <c r="L146" s="46"/>
      <c r="M146" s="224"/>
      <c r="N146" s="225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134</v>
      </c>
      <c r="AU146" s="19" t="s">
        <v>81</v>
      </c>
    </row>
    <row r="147" s="13" customFormat="1">
      <c r="A147" s="13"/>
      <c r="B147" s="226"/>
      <c r="C147" s="227"/>
      <c r="D147" s="228" t="s">
        <v>136</v>
      </c>
      <c r="E147" s="229" t="s">
        <v>19</v>
      </c>
      <c r="F147" s="230" t="s">
        <v>200</v>
      </c>
      <c r="G147" s="227"/>
      <c r="H147" s="229" t="s">
        <v>19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136</v>
      </c>
      <c r="AU147" s="236" t="s">
        <v>81</v>
      </c>
      <c r="AV147" s="13" t="s">
        <v>79</v>
      </c>
      <c r="AW147" s="13" t="s">
        <v>33</v>
      </c>
      <c r="AX147" s="13" t="s">
        <v>71</v>
      </c>
      <c r="AY147" s="236" t="s">
        <v>126</v>
      </c>
    </row>
    <row r="148" s="14" customFormat="1">
      <c r="A148" s="14"/>
      <c r="B148" s="237"/>
      <c r="C148" s="238"/>
      <c r="D148" s="228" t="s">
        <v>136</v>
      </c>
      <c r="E148" s="239" t="s">
        <v>19</v>
      </c>
      <c r="F148" s="240" t="s">
        <v>201</v>
      </c>
      <c r="G148" s="238"/>
      <c r="H148" s="241">
        <v>39.752000000000002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136</v>
      </c>
      <c r="AU148" s="247" t="s">
        <v>81</v>
      </c>
      <c r="AV148" s="14" t="s">
        <v>81</v>
      </c>
      <c r="AW148" s="14" t="s">
        <v>33</v>
      </c>
      <c r="AX148" s="14" t="s">
        <v>71</v>
      </c>
      <c r="AY148" s="247" t="s">
        <v>126</v>
      </c>
    </row>
    <row r="149" s="15" customFormat="1">
      <c r="A149" s="15"/>
      <c r="B149" s="248"/>
      <c r="C149" s="249"/>
      <c r="D149" s="228" t="s">
        <v>136</v>
      </c>
      <c r="E149" s="250" t="s">
        <v>19</v>
      </c>
      <c r="F149" s="251" t="s">
        <v>141</v>
      </c>
      <c r="G149" s="249"/>
      <c r="H149" s="252">
        <v>39.752000000000002</v>
      </c>
      <c r="I149" s="253"/>
      <c r="J149" s="249"/>
      <c r="K149" s="249"/>
      <c r="L149" s="254"/>
      <c r="M149" s="255"/>
      <c r="N149" s="256"/>
      <c r="O149" s="256"/>
      <c r="P149" s="256"/>
      <c r="Q149" s="256"/>
      <c r="R149" s="256"/>
      <c r="S149" s="256"/>
      <c r="T149" s="257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8" t="s">
        <v>136</v>
      </c>
      <c r="AU149" s="258" t="s">
        <v>81</v>
      </c>
      <c r="AV149" s="15" t="s">
        <v>132</v>
      </c>
      <c r="AW149" s="15" t="s">
        <v>33</v>
      </c>
      <c r="AX149" s="15" t="s">
        <v>79</v>
      </c>
      <c r="AY149" s="258" t="s">
        <v>126</v>
      </c>
    </row>
    <row r="150" s="2" customFormat="1" ht="37.8" customHeight="1">
      <c r="A150" s="40"/>
      <c r="B150" s="41"/>
      <c r="C150" s="207" t="s">
        <v>202</v>
      </c>
      <c r="D150" s="207" t="s">
        <v>128</v>
      </c>
      <c r="E150" s="208" t="s">
        <v>203</v>
      </c>
      <c r="F150" s="209" t="s">
        <v>204</v>
      </c>
      <c r="G150" s="210" t="s">
        <v>158</v>
      </c>
      <c r="H150" s="211">
        <v>39.752000000000002</v>
      </c>
      <c r="I150" s="212"/>
      <c r="J150" s="213">
        <f>ROUND(I150*H150,2)</f>
        <v>0</v>
      </c>
      <c r="K150" s="214"/>
      <c r="L150" s="46"/>
      <c r="M150" s="215" t="s">
        <v>19</v>
      </c>
      <c r="N150" s="216" t="s">
        <v>42</v>
      </c>
      <c r="O150" s="86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9" t="s">
        <v>132</v>
      </c>
      <c r="AT150" s="219" t="s">
        <v>128</v>
      </c>
      <c r="AU150" s="219" t="s">
        <v>81</v>
      </c>
      <c r="AY150" s="19" t="s">
        <v>126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19" t="s">
        <v>79</v>
      </c>
      <c r="BK150" s="220">
        <f>ROUND(I150*H150,2)</f>
        <v>0</v>
      </c>
      <c r="BL150" s="19" t="s">
        <v>132</v>
      </c>
      <c r="BM150" s="219" t="s">
        <v>205</v>
      </c>
    </row>
    <row r="151" s="2" customFormat="1">
      <c r="A151" s="40"/>
      <c r="B151" s="41"/>
      <c r="C151" s="42"/>
      <c r="D151" s="221" t="s">
        <v>134</v>
      </c>
      <c r="E151" s="42"/>
      <c r="F151" s="222" t="s">
        <v>206</v>
      </c>
      <c r="G151" s="42"/>
      <c r="H151" s="42"/>
      <c r="I151" s="223"/>
      <c r="J151" s="42"/>
      <c r="K151" s="42"/>
      <c r="L151" s="46"/>
      <c r="M151" s="224"/>
      <c r="N151" s="225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134</v>
      </c>
      <c r="AU151" s="19" t="s">
        <v>81</v>
      </c>
    </row>
    <row r="152" s="14" customFormat="1">
      <c r="A152" s="14"/>
      <c r="B152" s="237"/>
      <c r="C152" s="238"/>
      <c r="D152" s="228" t="s">
        <v>136</v>
      </c>
      <c r="E152" s="239" t="s">
        <v>19</v>
      </c>
      <c r="F152" s="240" t="s">
        <v>207</v>
      </c>
      <c r="G152" s="238"/>
      <c r="H152" s="241">
        <v>39.752000000000002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136</v>
      </c>
      <c r="AU152" s="247" t="s">
        <v>81</v>
      </c>
      <c r="AV152" s="14" t="s">
        <v>81</v>
      </c>
      <c r="AW152" s="14" t="s">
        <v>33</v>
      </c>
      <c r="AX152" s="14" t="s">
        <v>71</v>
      </c>
      <c r="AY152" s="247" t="s">
        <v>126</v>
      </c>
    </row>
    <row r="153" s="15" customFormat="1">
      <c r="A153" s="15"/>
      <c r="B153" s="248"/>
      <c r="C153" s="249"/>
      <c r="D153" s="228" t="s">
        <v>136</v>
      </c>
      <c r="E153" s="250" t="s">
        <v>19</v>
      </c>
      <c r="F153" s="251" t="s">
        <v>141</v>
      </c>
      <c r="G153" s="249"/>
      <c r="H153" s="252">
        <v>39.752000000000002</v>
      </c>
      <c r="I153" s="253"/>
      <c r="J153" s="249"/>
      <c r="K153" s="249"/>
      <c r="L153" s="254"/>
      <c r="M153" s="255"/>
      <c r="N153" s="256"/>
      <c r="O153" s="256"/>
      <c r="P153" s="256"/>
      <c r="Q153" s="256"/>
      <c r="R153" s="256"/>
      <c r="S153" s="256"/>
      <c r="T153" s="257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8" t="s">
        <v>136</v>
      </c>
      <c r="AU153" s="258" t="s">
        <v>81</v>
      </c>
      <c r="AV153" s="15" t="s">
        <v>132</v>
      </c>
      <c r="AW153" s="15" t="s">
        <v>33</v>
      </c>
      <c r="AX153" s="15" t="s">
        <v>79</v>
      </c>
      <c r="AY153" s="258" t="s">
        <v>126</v>
      </c>
    </row>
    <row r="154" s="2" customFormat="1" ht="44.25" customHeight="1">
      <c r="A154" s="40"/>
      <c r="B154" s="41"/>
      <c r="C154" s="207" t="s">
        <v>208</v>
      </c>
      <c r="D154" s="207" t="s">
        <v>128</v>
      </c>
      <c r="E154" s="208" t="s">
        <v>209</v>
      </c>
      <c r="F154" s="209" t="s">
        <v>210</v>
      </c>
      <c r="G154" s="210" t="s">
        <v>211</v>
      </c>
      <c r="H154" s="211">
        <v>67.578000000000003</v>
      </c>
      <c r="I154" s="212"/>
      <c r="J154" s="213">
        <f>ROUND(I154*H154,2)</f>
        <v>0</v>
      </c>
      <c r="K154" s="214"/>
      <c r="L154" s="46"/>
      <c r="M154" s="215" t="s">
        <v>19</v>
      </c>
      <c r="N154" s="216" t="s">
        <v>42</v>
      </c>
      <c r="O154" s="86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9" t="s">
        <v>132</v>
      </c>
      <c r="AT154" s="219" t="s">
        <v>128</v>
      </c>
      <c r="AU154" s="219" t="s">
        <v>81</v>
      </c>
      <c r="AY154" s="19" t="s">
        <v>126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19" t="s">
        <v>79</v>
      </c>
      <c r="BK154" s="220">
        <f>ROUND(I154*H154,2)</f>
        <v>0</v>
      </c>
      <c r="BL154" s="19" t="s">
        <v>132</v>
      </c>
      <c r="BM154" s="219" t="s">
        <v>212</v>
      </c>
    </row>
    <row r="155" s="2" customFormat="1">
      <c r="A155" s="40"/>
      <c r="B155" s="41"/>
      <c r="C155" s="42"/>
      <c r="D155" s="221" t="s">
        <v>134</v>
      </c>
      <c r="E155" s="42"/>
      <c r="F155" s="222" t="s">
        <v>213</v>
      </c>
      <c r="G155" s="42"/>
      <c r="H155" s="42"/>
      <c r="I155" s="223"/>
      <c r="J155" s="42"/>
      <c r="K155" s="42"/>
      <c r="L155" s="46"/>
      <c r="M155" s="224"/>
      <c r="N155" s="225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134</v>
      </c>
      <c r="AU155" s="19" t="s">
        <v>81</v>
      </c>
    </row>
    <row r="156" s="14" customFormat="1">
      <c r="A156" s="14"/>
      <c r="B156" s="237"/>
      <c r="C156" s="238"/>
      <c r="D156" s="228" t="s">
        <v>136</v>
      </c>
      <c r="E156" s="239" t="s">
        <v>19</v>
      </c>
      <c r="F156" s="240" t="s">
        <v>214</v>
      </c>
      <c r="G156" s="238"/>
      <c r="H156" s="241">
        <v>67.578000000000003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136</v>
      </c>
      <c r="AU156" s="247" t="s">
        <v>81</v>
      </c>
      <c r="AV156" s="14" t="s">
        <v>81</v>
      </c>
      <c r="AW156" s="14" t="s">
        <v>33</v>
      </c>
      <c r="AX156" s="14" t="s">
        <v>71</v>
      </c>
      <c r="AY156" s="247" t="s">
        <v>126</v>
      </c>
    </row>
    <row r="157" s="15" customFormat="1">
      <c r="A157" s="15"/>
      <c r="B157" s="248"/>
      <c r="C157" s="249"/>
      <c r="D157" s="228" t="s">
        <v>136</v>
      </c>
      <c r="E157" s="250" t="s">
        <v>19</v>
      </c>
      <c r="F157" s="251" t="s">
        <v>141</v>
      </c>
      <c r="G157" s="249"/>
      <c r="H157" s="252">
        <v>67.578000000000003</v>
      </c>
      <c r="I157" s="253"/>
      <c r="J157" s="249"/>
      <c r="K157" s="249"/>
      <c r="L157" s="254"/>
      <c r="M157" s="255"/>
      <c r="N157" s="256"/>
      <c r="O157" s="256"/>
      <c r="P157" s="256"/>
      <c r="Q157" s="256"/>
      <c r="R157" s="256"/>
      <c r="S157" s="256"/>
      <c r="T157" s="257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8" t="s">
        <v>136</v>
      </c>
      <c r="AU157" s="258" t="s">
        <v>81</v>
      </c>
      <c r="AV157" s="15" t="s">
        <v>132</v>
      </c>
      <c r="AW157" s="15" t="s">
        <v>33</v>
      </c>
      <c r="AX157" s="15" t="s">
        <v>79</v>
      </c>
      <c r="AY157" s="258" t="s">
        <v>126</v>
      </c>
    </row>
    <row r="158" s="2" customFormat="1" ht="44.25" customHeight="1">
      <c r="A158" s="40"/>
      <c r="B158" s="41"/>
      <c r="C158" s="207" t="s">
        <v>215</v>
      </c>
      <c r="D158" s="207" t="s">
        <v>128</v>
      </c>
      <c r="E158" s="208" t="s">
        <v>216</v>
      </c>
      <c r="F158" s="209" t="s">
        <v>217</v>
      </c>
      <c r="G158" s="210" t="s">
        <v>158</v>
      </c>
      <c r="H158" s="211">
        <v>12.919000000000001</v>
      </c>
      <c r="I158" s="212"/>
      <c r="J158" s="213">
        <f>ROUND(I158*H158,2)</f>
        <v>0</v>
      </c>
      <c r="K158" s="214"/>
      <c r="L158" s="46"/>
      <c r="M158" s="215" t="s">
        <v>19</v>
      </c>
      <c r="N158" s="216" t="s">
        <v>42</v>
      </c>
      <c r="O158" s="86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9" t="s">
        <v>132</v>
      </c>
      <c r="AT158" s="219" t="s">
        <v>128</v>
      </c>
      <c r="AU158" s="219" t="s">
        <v>81</v>
      </c>
      <c r="AY158" s="19" t="s">
        <v>126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19" t="s">
        <v>79</v>
      </c>
      <c r="BK158" s="220">
        <f>ROUND(I158*H158,2)</f>
        <v>0</v>
      </c>
      <c r="BL158" s="19" t="s">
        <v>132</v>
      </c>
      <c r="BM158" s="219" t="s">
        <v>218</v>
      </c>
    </row>
    <row r="159" s="2" customFormat="1">
      <c r="A159" s="40"/>
      <c r="B159" s="41"/>
      <c r="C159" s="42"/>
      <c r="D159" s="221" t="s">
        <v>134</v>
      </c>
      <c r="E159" s="42"/>
      <c r="F159" s="222" t="s">
        <v>219</v>
      </c>
      <c r="G159" s="42"/>
      <c r="H159" s="42"/>
      <c r="I159" s="223"/>
      <c r="J159" s="42"/>
      <c r="K159" s="42"/>
      <c r="L159" s="46"/>
      <c r="M159" s="224"/>
      <c r="N159" s="225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134</v>
      </c>
      <c r="AU159" s="19" t="s">
        <v>81</v>
      </c>
    </row>
    <row r="160" s="13" customFormat="1">
      <c r="A160" s="13"/>
      <c r="B160" s="226"/>
      <c r="C160" s="227"/>
      <c r="D160" s="228" t="s">
        <v>136</v>
      </c>
      <c r="E160" s="229" t="s">
        <v>19</v>
      </c>
      <c r="F160" s="230" t="s">
        <v>220</v>
      </c>
      <c r="G160" s="227"/>
      <c r="H160" s="229" t="s">
        <v>19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136</v>
      </c>
      <c r="AU160" s="236" t="s">
        <v>81</v>
      </c>
      <c r="AV160" s="13" t="s">
        <v>79</v>
      </c>
      <c r="AW160" s="13" t="s">
        <v>33</v>
      </c>
      <c r="AX160" s="13" t="s">
        <v>71</v>
      </c>
      <c r="AY160" s="236" t="s">
        <v>126</v>
      </c>
    </row>
    <row r="161" s="14" customFormat="1">
      <c r="A161" s="14"/>
      <c r="B161" s="237"/>
      <c r="C161" s="238"/>
      <c r="D161" s="228" t="s">
        <v>136</v>
      </c>
      <c r="E161" s="239" t="s">
        <v>19</v>
      </c>
      <c r="F161" s="240" t="s">
        <v>221</v>
      </c>
      <c r="G161" s="238"/>
      <c r="H161" s="241">
        <v>3.863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136</v>
      </c>
      <c r="AU161" s="247" t="s">
        <v>81</v>
      </c>
      <c r="AV161" s="14" t="s">
        <v>81</v>
      </c>
      <c r="AW161" s="14" t="s">
        <v>33</v>
      </c>
      <c r="AX161" s="14" t="s">
        <v>71</v>
      </c>
      <c r="AY161" s="247" t="s">
        <v>126</v>
      </c>
    </row>
    <row r="162" s="13" customFormat="1">
      <c r="A162" s="13"/>
      <c r="B162" s="226"/>
      <c r="C162" s="227"/>
      <c r="D162" s="228" t="s">
        <v>136</v>
      </c>
      <c r="E162" s="229" t="s">
        <v>19</v>
      </c>
      <c r="F162" s="230" t="s">
        <v>222</v>
      </c>
      <c r="G162" s="227"/>
      <c r="H162" s="229" t="s">
        <v>19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136</v>
      </c>
      <c r="AU162" s="236" t="s">
        <v>81</v>
      </c>
      <c r="AV162" s="13" t="s">
        <v>79</v>
      </c>
      <c r="AW162" s="13" t="s">
        <v>33</v>
      </c>
      <c r="AX162" s="13" t="s">
        <v>71</v>
      </c>
      <c r="AY162" s="236" t="s">
        <v>126</v>
      </c>
    </row>
    <row r="163" s="14" customFormat="1">
      <c r="A163" s="14"/>
      <c r="B163" s="237"/>
      <c r="C163" s="238"/>
      <c r="D163" s="228" t="s">
        <v>136</v>
      </c>
      <c r="E163" s="239" t="s">
        <v>19</v>
      </c>
      <c r="F163" s="240" t="s">
        <v>223</v>
      </c>
      <c r="G163" s="238"/>
      <c r="H163" s="241">
        <v>9.0559999999999992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136</v>
      </c>
      <c r="AU163" s="247" t="s">
        <v>81</v>
      </c>
      <c r="AV163" s="14" t="s">
        <v>81</v>
      </c>
      <c r="AW163" s="14" t="s">
        <v>33</v>
      </c>
      <c r="AX163" s="14" t="s">
        <v>71</v>
      </c>
      <c r="AY163" s="247" t="s">
        <v>126</v>
      </c>
    </row>
    <row r="164" s="15" customFormat="1">
      <c r="A164" s="15"/>
      <c r="B164" s="248"/>
      <c r="C164" s="249"/>
      <c r="D164" s="228" t="s">
        <v>136</v>
      </c>
      <c r="E164" s="250" t="s">
        <v>19</v>
      </c>
      <c r="F164" s="251" t="s">
        <v>141</v>
      </c>
      <c r="G164" s="249"/>
      <c r="H164" s="252">
        <v>12.919000000000001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8" t="s">
        <v>136</v>
      </c>
      <c r="AU164" s="258" t="s">
        <v>81</v>
      </c>
      <c r="AV164" s="15" t="s">
        <v>132</v>
      </c>
      <c r="AW164" s="15" t="s">
        <v>33</v>
      </c>
      <c r="AX164" s="15" t="s">
        <v>79</v>
      </c>
      <c r="AY164" s="258" t="s">
        <v>126</v>
      </c>
    </row>
    <row r="165" s="2" customFormat="1" ht="16.5" customHeight="1">
      <c r="A165" s="40"/>
      <c r="B165" s="41"/>
      <c r="C165" s="259" t="s">
        <v>224</v>
      </c>
      <c r="D165" s="259" t="s">
        <v>225</v>
      </c>
      <c r="E165" s="260" t="s">
        <v>226</v>
      </c>
      <c r="F165" s="261" t="s">
        <v>227</v>
      </c>
      <c r="G165" s="262" t="s">
        <v>211</v>
      </c>
      <c r="H165" s="263">
        <v>26.613</v>
      </c>
      <c r="I165" s="264"/>
      <c r="J165" s="265">
        <f>ROUND(I165*H165,2)</f>
        <v>0</v>
      </c>
      <c r="K165" s="266"/>
      <c r="L165" s="267"/>
      <c r="M165" s="268" t="s">
        <v>19</v>
      </c>
      <c r="N165" s="269" t="s">
        <v>42</v>
      </c>
      <c r="O165" s="86"/>
      <c r="P165" s="217">
        <f>O165*H165</f>
        <v>0</v>
      </c>
      <c r="Q165" s="217">
        <v>1</v>
      </c>
      <c r="R165" s="217">
        <f>Q165*H165</f>
        <v>26.613</v>
      </c>
      <c r="S165" s="217">
        <v>0</v>
      </c>
      <c r="T165" s="218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9" t="s">
        <v>189</v>
      </c>
      <c r="AT165" s="219" t="s">
        <v>225</v>
      </c>
      <c r="AU165" s="219" t="s">
        <v>81</v>
      </c>
      <c r="AY165" s="19" t="s">
        <v>126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19" t="s">
        <v>79</v>
      </c>
      <c r="BK165" s="220">
        <f>ROUND(I165*H165,2)</f>
        <v>0</v>
      </c>
      <c r="BL165" s="19" t="s">
        <v>132</v>
      </c>
      <c r="BM165" s="219" t="s">
        <v>228</v>
      </c>
    </row>
    <row r="166" s="14" customFormat="1">
      <c r="A166" s="14"/>
      <c r="B166" s="237"/>
      <c r="C166" s="238"/>
      <c r="D166" s="228" t="s">
        <v>136</v>
      </c>
      <c r="E166" s="239" t="s">
        <v>19</v>
      </c>
      <c r="F166" s="240" t="s">
        <v>229</v>
      </c>
      <c r="G166" s="238"/>
      <c r="H166" s="241">
        <v>26.613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136</v>
      </c>
      <c r="AU166" s="247" t="s">
        <v>81</v>
      </c>
      <c r="AV166" s="14" t="s">
        <v>81</v>
      </c>
      <c r="AW166" s="14" t="s">
        <v>33</v>
      </c>
      <c r="AX166" s="14" t="s">
        <v>71</v>
      </c>
      <c r="AY166" s="247" t="s">
        <v>126</v>
      </c>
    </row>
    <row r="167" s="15" customFormat="1">
      <c r="A167" s="15"/>
      <c r="B167" s="248"/>
      <c r="C167" s="249"/>
      <c r="D167" s="228" t="s">
        <v>136</v>
      </c>
      <c r="E167" s="250" t="s">
        <v>19</v>
      </c>
      <c r="F167" s="251" t="s">
        <v>141</v>
      </c>
      <c r="G167" s="249"/>
      <c r="H167" s="252">
        <v>26.613</v>
      </c>
      <c r="I167" s="253"/>
      <c r="J167" s="249"/>
      <c r="K167" s="249"/>
      <c r="L167" s="254"/>
      <c r="M167" s="255"/>
      <c r="N167" s="256"/>
      <c r="O167" s="256"/>
      <c r="P167" s="256"/>
      <c r="Q167" s="256"/>
      <c r="R167" s="256"/>
      <c r="S167" s="256"/>
      <c r="T167" s="25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8" t="s">
        <v>136</v>
      </c>
      <c r="AU167" s="258" t="s">
        <v>81</v>
      </c>
      <c r="AV167" s="15" t="s">
        <v>132</v>
      </c>
      <c r="AW167" s="15" t="s">
        <v>33</v>
      </c>
      <c r="AX167" s="15" t="s">
        <v>79</v>
      </c>
      <c r="AY167" s="258" t="s">
        <v>126</v>
      </c>
    </row>
    <row r="168" s="2" customFormat="1" ht="55.5" customHeight="1">
      <c r="A168" s="40"/>
      <c r="B168" s="41"/>
      <c r="C168" s="207" t="s">
        <v>230</v>
      </c>
      <c r="D168" s="207" t="s">
        <v>128</v>
      </c>
      <c r="E168" s="208" t="s">
        <v>231</v>
      </c>
      <c r="F168" s="209" t="s">
        <v>232</v>
      </c>
      <c r="G168" s="210" t="s">
        <v>131</v>
      </c>
      <c r="H168" s="211">
        <v>52.600000000000001</v>
      </c>
      <c r="I168" s="212"/>
      <c r="J168" s="213">
        <f>ROUND(I168*H168,2)</f>
        <v>0</v>
      </c>
      <c r="K168" s="214"/>
      <c r="L168" s="46"/>
      <c r="M168" s="215" t="s">
        <v>19</v>
      </c>
      <c r="N168" s="216" t="s">
        <v>42</v>
      </c>
      <c r="O168" s="86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9" t="s">
        <v>132</v>
      </c>
      <c r="AT168" s="219" t="s">
        <v>128</v>
      </c>
      <c r="AU168" s="219" t="s">
        <v>81</v>
      </c>
      <c r="AY168" s="19" t="s">
        <v>126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19" t="s">
        <v>79</v>
      </c>
      <c r="BK168" s="220">
        <f>ROUND(I168*H168,2)</f>
        <v>0</v>
      </c>
      <c r="BL168" s="19" t="s">
        <v>132</v>
      </c>
      <c r="BM168" s="219" t="s">
        <v>233</v>
      </c>
    </row>
    <row r="169" s="2" customFormat="1">
      <c r="A169" s="40"/>
      <c r="B169" s="41"/>
      <c r="C169" s="42"/>
      <c r="D169" s="221" t="s">
        <v>134</v>
      </c>
      <c r="E169" s="42"/>
      <c r="F169" s="222" t="s">
        <v>234</v>
      </c>
      <c r="G169" s="42"/>
      <c r="H169" s="42"/>
      <c r="I169" s="223"/>
      <c r="J169" s="42"/>
      <c r="K169" s="42"/>
      <c r="L169" s="46"/>
      <c r="M169" s="224"/>
      <c r="N169" s="225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134</v>
      </c>
      <c r="AU169" s="19" t="s">
        <v>81</v>
      </c>
    </row>
    <row r="170" s="13" customFormat="1">
      <c r="A170" s="13"/>
      <c r="B170" s="226"/>
      <c r="C170" s="227"/>
      <c r="D170" s="228" t="s">
        <v>136</v>
      </c>
      <c r="E170" s="229" t="s">
        <v>19</v>
      </c>
      <c r="F170" s="230" t="s">
        <v>235</v>
      </c>
      <c r="G170" s="227"/>
      <c r="H170" s="229" t="s">
        <v>19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136</v>
      </c>
      <c r="AU170" s="236" t="s">
        <v>81</v>
      </c>
      <c r="AV170" s="13" t="s">
        <v>79</v>
      </c>
      <c r="AW170" s="13" t="s">
        <v>33</v>
      </c>
      <c r="AX170" s="13" t="s">
        <v>71</v>
      </c>
      <c r="AY170" s="236" t="s">
        <v>126</v>
      </c>
    </row>
    <row r="171" s="14" customFormat="1">
      <c r="A171" s="14"/>
      <c r="B171" s="237"/>
      <c r="C171" s="238"/>
      <c r="D171" s="228" t="s">
        <v>136</v>
      </c>
      <c r="E171" s="239" t="s">
        <v>19</v>
      </c>
      <c r="F171" s="240" t="s">
        <v>236</v>
      </c>
      <c r="G171" s="238"/>
      <c r="H171" s="241">
        <v>52.600000000000001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136</v>
      </c>
      <c r="AU171" s="247" t="s">
        <v>81</v>
      </c>
      <c r="AV171" s="14" t="s">
        <v>81</v>
      </c>
      <c r="AW171" s="14" t="s">
        <v>33</v>
      </c>
      <c r="AX171" s="14" t="s">
        <v>71</v>
      </c>
      <c r="AY171" s="247" t="s">
        <v>126</v>
      </c>
    </row>
    <row r="172" s="15" customFormat="1">
      <c r="A172" s="15"/>
      <c r="B172" s="248"/>
      <c r="C172" s="249"/>
      <c r="D172" s="228" t="s">
        <v>136</v>
      </c>
      <c r="E172" s="250" t="s">
        <v>19</v>
      </c>
      <c r="F172" s="251" t="s">
        <v>141</v>
      </c>
      <c r="G172" s="249"/>
      <c r="H172" s="252">
        <v>52.600000000000001</v>
      </c>
      <c r="I172" s="253"/>
      <c r="J172" s="249"/>
      <c r="K172" s="249"/>
      <c r="L172" s="254"/>
      <c r="M172" s="255"/>
      <c r="N172" s="256"/>
      <c r="O172" s="256"/>
      <c r="P172" s="256"/>
      <c r="Q172" s="256"/>
      <c r="R172" s="256"/>
      <c r="S172" s="256"/>
      <c r="T172" s="25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8" t="s">
        <v>136</v>
      </c>
      <c r="AU172" s="258" t="s">
        <v>81</v>
      </c>
      <c r="AV172" s="15" t="s">
        <v>132</v>
      </c>
      <c r="AW172" s="15" t="s">
        <v>33</v>
      </c>
      <c r="AX172" s="15" t="s">
        <v>79</v>
      </c>
      <c r="AY172" s="258" t="s">
        <v>126</v>
      </c>
    </row>
    <row r="173" s="2" customFormat="1" ht="37.8" customHeight="1">
      <c r="A173" s="40"/>
      <c r="B173" s="41"/>
      <c r="C173" s="207" t="s">
        <v>8</v>
      </c>
      <c r="D173" s="207" t="s">
        <v>128</v>
      </c>
      <c r="E173" s="208" t="s">
        <v>237</v>
      </c>
      <c r="F173" s="209" t="s">
        <v>238</v>
      </c>
      <c r="G173" s="210" t="s">
        <v>131</v>
      </c>
      <c r="H173" s="211">
        <v>52.600000000000001</v>
      </c>
      <c r="I173" s="212"/>
      <c r="J173" s="213">
        <f>ROUND(I173*H173,2)</f>
        <v>0</v>
      </c>
      <c r="K173" s="214"/>
      <c r="L173" s="46"/>
      <c r="M173" s="215" t="s">
        <v>19</v>
      </c>
      <c r="N173" s="216" t="s">
        <v>42</v>
      </c>
      <c r="O173" s="86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9" t="s">
        <v>132</v>
      </c>
      <c r="AT173" s="219" t="s">
        <v>128</v>
      </c>
      <c r="AU173" s="219" t="s">
        <v>81</v>
      </c>
      <c r="AY173" s="19" t="s">
        <v>126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19" t="s">
        <v>79</v>
      </c>
      <c r="BK173" s="220">
        <f>ROUND(I173*H173,2)</f>
        <v>0</v>
      </c>
      <c r="BL173" s="19" t="s">
        <v>132</v>
      </c>
      <c r="BM173" s="219" t="s">
        <v>239</v>
      </c>
    </row>
    <row r="174" s="2" customFormat="1">
      <c r="A174" s="40"/>
      <c r="B174" s="41"/>
      <c r="C174" s="42"/>
      <c r="D174" s="221" t="s">
        <v>134</v>
      </c>
      <c r="E174" s="42"/>
      <c r="F174" s="222" t="s">
        <v>240</v>
      </c>
      <c r="G174" s="42"/>
      <c r="H174" s="42"/>
      <c r="I174" s="223"/>
      <c r="J174" s="42"/>
      <c r="K174" s="42"/>
      <c r="L174" s="46"/>
      <c r="M174" s="224"/>
      <c r="N174" s="225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134</v>
      </c>
      <c r="AU174" s="19" t="s">
        <v>81</v>
      </c>
    </row>
    <row r="175" s="13" customFormat="1">
      <c r="A175" s="13"/>
      <c r="B175" s="226"/>
      <c r="C175" s="227"/>
      <c r="D175" s="228" t="s">
        <v>136</v>
      </c>
      <c r="E175" s="229" t="s">
        <v>19</v>
      </c>
      <c r="F175" s="230" t="s">
        <v>235</v>
      </c>
      <c r="G175" s="227"/>
      <c r="H175" s="229" t="s">
        <v>19</v>
      </c>
      <c r="I175" s="231"/>
      <c r="J175" s="227"/>
      <c r="K175" s="227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136</v>
      </c>
      <c r="AU175" s="236" t="s">
        <v>81</v>
      </c>
      <c r="AV175" s="13" t="s">
        <v>79</v>
      </c>
      <c r="AW175" s="13" t="s">
        <v>33</v>
      </c>
      <c r="AX175" s="13" t="s">
        <v>71</v>
      </c>
      <c r="AY175" s="236" t="s">
        <v>126</v>
      </c>
    </row>
    <row r="176" s="14" customFormat="1">
      <c r="A176" s="14"/>
      <c r="B176" s="237"/>
      <c r="C176" s="238"/>
      <c r="D176" s="228" t="s">
        <v>136</v>
      </c>
      <c r="E176" s="239" t="s">
        <v>19</v>
      </c>
      <c r="F176" s="240" t="s">
        <v>236</v>
      </c>
      <c r="G176" s="238"/>
      <c r="H176" s="241">
        <v>52.600000000000001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136</v>
      </c>
      <c r="AU176" s="247" t="s">
        <v>81</v>
      </c>
      <c r="AV176" s="14" t="s">
        <v>81</v>
      </c>
      <c r="AW176" s="14" t="s">
        <v>33</v>
      </c>
      <c r="AX176" s="14" t="s">
        <v>71</v>
      </c>
      <c r="AY176" s="247" t="s">
        <v>126</v>
      </c>
    </row>
    <row r="177" s="15" customFormat="1">
      <c r="A177" s="15"/>
      <c r="B177" s="248"/>
      <c r="C177" s="249"/>
      <c r="D177" s="228" t="s">
        <v>136</v>
      </c>
      <c r="E177" s="250" t="s">
        <v>19</v>
      </c>
      <c r="F177" s="251" t="s">
        <v>141</v>
      </c>
      <c r="G177" s="249"/>
      <c r="H177" s="252">
        <v>52.600000000000001</v>
      </c>
      <c r="I177" s="253"/>
      <c r="J177" s="249"/>
      <c r="K177" s="249"/>
      <c r="L177" s="254"/>
      <c r="M177" s="255"/>
      <c r="N177" s="256"/>
      <c r="O177" s="256"/>
      <c r="P177" s="256"/>
      <c r="Q177" s="256"/>
      <c r="R177" s="256"/>
      <c r="S177" s="256"/>
      <c r="T177" s="25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8" t="s">
        <v>136</v>
      </c>
      <c r="AU177" s="258" t="s">
        <v>81</v>
      </c>
      <c r="AV177" s="15" t="s">
        <v>132</v>
      </c>
      <c r="AW177" s="15" t="s">
        <v>33</v>
      </c>
      <c r="AX177" s="15" t="s">
        <v>79</v>
      </c>
      <c r="AY177" s="258" t="s">
        <v>126</v>
      </c>
    </row>
    <row r="178" s="2" customFormat="1" ht="37.8" customHeight="1">
      <c r="A178" s="40"/>
      <c r="B178" s="41"/>
      <c r="C178" s="207" t="s">
        <v>241</v>
      </c>
      <c r="D178" s="207" t="s">
        <v>128</v>
      </c>
      <c r="E178" s="208" t="s">
        <v>242</v>
      </c>
      <c r="F178" s="209" t="s">
        <v>243</v>
      </c>
      <c r="G178" s="210" t="s">
        <v>131</v>
      </c>
      <c r="H178" s="211">
        <v>52.600000000000001</v>
      </c>
      <c r="I178" s="212"/>
      <c r="J178" s="213">
        <f>ROUND(I178*H178,2)</f>
        <v>0</v>
      </c>
      <c r="K178" s="214"/>
      <c r="L178" s="46"/>
      <c r="M178" s="215" t="s">
        <v>19</v>
      </c>
      <c r="N178" s="216" t="s">
        <v>42</v>
      </c>
      <c r="O178" s="86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9" t="s">
        <v>132</v>
      </c>
      <c r="AT178" s="219" t="s">
        <v>128</v>
      </c>
      <c r="AU178" s="219" t="s">
        <v>81</v>
      </c>
      <c r="AY178" s="19" t="s">
        <v>126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19" t="s">
        <v>79</v>
      </c>
      <c r="BK178" s="220">
        <f>ROUND(I178*H178,2)</f>
        <v>0</v>
      </c>
      <c r="BL178" s="19" t="s">
        <v>132</v>
      </c>
      <c r="BM178" s="219" t="s">
        <v>244</v>
      </c>
    </row>
    <row r="179" s="2" customFormat="1">
      <c r="A179" s="40"/>
      <c r="B179" s="41"/>
      <c r="C179" s="42"/>
      <c r="D179" s="221" t="s">
        <v>134</v>
      </c>
      <c r="E179" s="42"/>
      <c r="F179" s="222" t="s">
        <v>245</v>
      </c>
      <c r="G179" s="42"/>
      <c r="H179" s="42"/>
      <c r="I179" s="223"/>
      <c r="J179" s="42"/>
      <c r="K179" s="42"/>
      <c r="L179" s="46"/>
      <c r="M179" s="224"/>
      <c r="N179" s="225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134</v>
      </c>
      <c r="AU179" s="19" t="s">
        <v>81</v>
      </c>
    </row>
    <row r="180" s="13" customFormat="1">
      <c r="A180" s="13"/>
      <c r="B180" s="226"/>
      <c r="C180" s="227"/>
      <c r="D180" s="228" t="s">
        <v>136</v>
      </c>
      <c r="E180" s="229" t="s">
        <v>19</v>
      </c>
      <c r="F180" s="230" t="s">
        <v>235</v>
      </c>
      <c r="G180" s="227"/>
      <c r="H180" s="229" t="s">
        <v>19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136</v>
      </c>
      <c r="AU180" s="236" t="s">
        <v>81</v>
      </c>
      <c r="AV180" s="13" t="s">
        <v>79</v>
      </c>
      <c r="AW180" s="13" t="s">
        <v>33</v>
      </c>
      <c r="AX180" s="13" t="s">
        <v>71</v>
      </c>
      <c r="AY180" s="236" t="s">
        <v>126</v>
      </c>
    </row>
    <row r="181" s="14" customFormat="1">
      <c r="A181" s="14"/>
      <c r="B181" s="237"/>
      <c r="C181" s="238"/>
      <c r="D181" s="228" t="s">
        <v>136</v>
      </c>
      <c r="E181" s="239" t="s">
        <v>19</v>
      </c>
      <c r="F181" s="240" t="s">
        <v>236</v>
      </c>
      <c r="G181" s="238"/>
      <c r="H181" s="241">
        <v>52.600000000000001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136</v>
      </c>
      <c r="AU181" s="247" t="s">
        <v>81</v>
      </c>
      <c r="AV181" s="14" t="s">
        <v>81</v>
      </c>
      <c r="AW181" s="14" t="s">
        <v>33</v>
      </c>
      <c r="AX181" s="14" t="s">
        <v>71</v>
      </c>
      <c r="AY181" s="247" t="s">
        <v>126</v>
      </c>
    </row>
    <row r="182" s="15" customFormat="1">
      <c r="A182" s="15"/>
      <c r="B182" s="248"/>
      <c r="C182" s="249"/>
      <c r="D182" s="228" t="s">
        <v>136</v>
      </c>
      <c r="E182" s="250" t="s">
        <v>19</v>
      </c>
      <c r="F182" s="251" t="s">
        <v>141</v>
      </c>
      <c r="G182" s="249"/>
      <c r="H182" s="252">
        <v>52.600000000000001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8" t="s">
        <v>136</v>
      </c>
      <c r="AU182" s="258" t="s">
        <v>81</v>
      </c>
      <c r="AV182" s="15" t="s">
        <v>132</v>
      </c>
      <c r="AW182" s="15" t="s">
        <v>33</v>
      </c>
      <c r="AX182" s="15" t="s">
        <v>79</v>
      </c>
      <c r="AY182" s="258" t="s">
        <v>126</v>
      </c>
    </row>
    <row r="183" s="2" customFormat="1" ht="16.5" customHeight="1">
      <c r="A183" s="40"/>
      <c r="B183" s="41"/>
      <c r="C183" s="259" t="s">
        <v>246</v>
      </c>
      <c r="D183" s="259" t="s">
        <v>225</v>
      </c>
      <c r="E183" s="260" t="s">
        <v>247</v>
      </c>
      <c r="F183" s="261" t="s">
        <v>248</v>
      </c>
      <c r="G183" s="262" t="s">
        <v>249</v>
      </c>
      <c r="H183" s="263">
        <v>1.3540000000000001</v>
      </c>
      <c r="I183" s="264"/>
      <c r="J183" s="265">
        <f>ROUND(I183*H183,2)</f>
        <v>0</v>
      </c>
      <c r="K183" s="266"/>
      <c r="L183" s="267"/>
      <c r="M183" s="268" t="s">
        <v>19</v>
      </c>
      <c r="N183" s="269" t="s">
        <v>42</v>
      </c>
      <c r="O183" s="86"/>
      <c r="P183" s="217">
        <f>O183*H183</f>
        <v>0</v>
      </c>
      <c r="Q183" s="217">
        <v>0.001</v>
      </c>
      <c r="R183" s="217">
        <f>Q183*H183</f>
        <v>0.0013540000000000002</v>
      </c>
      <c r="S183" s="217">
        <v>0</v>
      </c>
      <c r="T183" s="218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9" t="s">
        <v>189</v>
      </c>
      <c r="AT183" s="219" t="s">
        <v>225</v>
      </c>
      <c r="AU183" s="219" t="s">
        <v>81</v>
      </c>
      <c r="AY183" s="19" t="s">
        <v>126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19" t="s">
        <v>79</v>
      </c>
      <c r="BK183" s="220">
        <f>ROUND(I183*H183,2)</f>
        <v>0</v>
      </c>
      <c r="BL183" s="19" t="s">
        <v>132</v>
      </c>
      <c r="BM183" s="219" t="s">
        <v>250</v>
      </c>
    </row>
    <row r="184" s="14" customFormat="1">
      <c r="A184" s="14"/>
      <c r="B184" s="237"/>
      <c r="C184" s="238"/>
      <c r="D184" s="228" t="s">
        <v>136</v>
      </c>
      <c r="E184" s="239" t="s">
        <v>19</v>
      </c>
      <c r="F184" s="240" t="s">
        <v>251</v>
      </c>
      <c r="G184" s="238"/>
      <c r="H184" s="241">
        <v>1.3540000000000001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136</v>
      </c>
      <c r="AU184" s="247" t="s">
        <v>81</v>
      </c>
      <c r="AV184" s="14" t="s">
        <v>81</v>
      </c>
      <c r="AW184" s="14" t="s">
        <v>33</v>
      </c>
      <c r="AX184" s="14" t="s">
        <v>71</v>
      </c>
      <c r="AY184" s="247" t="s">
        <v>126</v>
      </c>
    </row>
    <row r="185" s="15" customFormat="1">
      <c r="A185" s="15"/>
      <c r="B185" s="248"/>
      <c r="C185" s="249"/>
      <c r="D185" s="228" t="s">
        <v>136</v>
      </c>
      <c r="E185" s="250" t="s">
        <v>19</v>
      </c>
      <c r="F185" s="251" t="s">
        <v>141</v>
      </c>
      <c r="G185" s="249"/>
      <c r="H185" s="252">
        <v>1.3540000000000001</v>
      </c>
      <c r="I185" s="253"/>
      <c r="J185" s="249"/>
      <c r="K185" s="249"/>
      <c r="L185" s="254"/>
      <c r="M185" s="255"/>
      <c r="N185" s="256"/>
      <c r="O185" s="256"/>
      <c r="P185" s="256"/>
      <c r="Q185" s="256"/>
      <c r="R185" s="256"/>
      <c r="S185" s="256"/>
      <c r="T185" s="25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8" t="s">
        <v>136</v>
      </c>
      <c r="AU185" s="258" t="s">
        <v>81</v>
      </c>
      <c r="AV185" s="15" t="s">
        <v>132</v>
      </c>
      <c r="AW185" s="15" t="s">
        <v>33</v>
      </c>
      <c r="AX185" s="15" t="s">
        <v>79</v>
      </c>
      <c r="AY185" s="258" t="s">
        <v>126</v>
      </c>
    </row>
    <row r="186" s="2" customFormat="1" ht="33" customHeight="1">
      <c r="A186" s="40"/>
      <c r="B186" s="41"/>
      <c r="C186" s="207" t="s">
        <v>148</v>
      </c>
      <c r="D186" s="207" t="s">
        <v>128</v>
      </c>
      <c r="E186" s="208" t="s">
        <v>252</v>
      </c>
      <c r="F186" s="209" t="s">
        <v>253</v>
      </c>
      <c r="G186" s="210" t="s">
        <v>131</v>
      </c>
      <c r="H186" s="211">
        <v>52.600000000000001</v>
      </c>
      <c r="I186" s="212"/>
      <c r="J186" s="213">
        <f>ROUND(I186*H186,2)</f>
        <v>0</v>
      </c>
      <c r="K186" s="214"/>
      <c r="L186" s="46"/>
      <c r="M186" s="215" t="s">
        <v>19</v>
      </c>
      <c r="N186" s="216" t="s">
        <v>42</v>
      </c>
      <c r="O186" s="86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9" t="s">
        <v>132</v>
      </c>
      <c r="AT186" s="219" t="s">
        <v>128</v>
      </c>
      <c r="AU186" s="219" t="s">
        <v>81</v>
      </c>
      <c r="AY186" s="19" t="s">
        <v>126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19" t="s">
        <v>79</v>
      </c>
      <c r="BK186" s="220">
        <f>ROUND(I186*H186,2)</f>
        <v>0</v>
      </c>
      <c r="BL186" s="19" t="s">
        <v>132</v>
      </c>
      <c r="BM186" s="219" t="s">
        <v>254</v>
      </c>
    </row>
    <row r="187" s="2" customFormat="1">
      <c r="A187" s="40"/>
      <c r="B187" s="41"/>
      <c r="C187" s="42"/>
      <c r="D187" s="221" t="s">
        <v>134</v>
      </c>
      <c r="E187" s="42"/>
      <c r="F187" s="222" t="s">
        <v>255</v>
      </c>
      <c r="G187" s="42"/>
      <c r="H187" s="42"/>
      <c r="I187" s="223"/>
      <c r="J187" s="42"/>
      <c r="K187" s="42"/>
      <c r="L187" s="46"/>
      <c r="M187" s="224"/>
      <c r="N187" s="225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134</v>
      </c>
      <c r="AU187" s="19" t="s">
        <v>81</v>
      </c>
    </row>
    <row r="188" s="13" customFormat="1">
      <c r="A188" s="13"/>
      <c r="B188" s="226"/>
      <c r="C188" s="227"/>
      <c r="D188" s="228" t="s">
        <v>136</v>
      </c>
      <c r="E188" s="229" t="s">
        <v>19</v>
      </c>
      <c r="F188" s="230" t="s">
        <v>235</v>
      </c>
      <c r="G188" s="227"/>
      <c r="H188" s="229" t="s">
        <v>19</v>
      </c>
      <c r="I188" s="231"/>
      <c r="J188" s="227"/>
      <c r="K188" s="227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136</v>
      </c>
      <c r="AU188" s="236" t="s">
        <v>81</v>
      </c>
      <c r="AV188" s="13" t="s">
        <v>79</v>
      </c>
      <c r="AW188" s="13" t="s">
        <v>33</v>
      </c>
      <c r="AX188" s="13" t="s">
        <v>71</v>
      </c>
      <c r="AY188" s="236" t="s">
        <v>126</v>
      </c>
    </row>
    <row r="189" s="14" customFormat="1">
      <c r="A189" s="14"/>
      <c r="B189" s="237"/>
      <c r="C189" s="238"/>
      <c r="D189" s="228" t="s">
        <v>136</v>
      </c>
      <c r="E189" s="239" t="s">
        <v>19</v>
      </c>
      <c r="F189" s="240" t="s">
        <v>236</v>
      </c>
      <c r="G189" s="238"/>
      <c r="H189" s="241">
        <v>52.600000000000001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136</v>
      </c>
      <c r="AU189" s="247" t="s">
        <v>81</v>
      </c>
      <c r="AV189" s="14" t="s">
        <v>81</v>
      </c>
      <c r="AW189" s="14" t="s">
        <v>33</v>
      </c>
      <c r="AX189" s="14" t="s">
        <v>71</v>
      </c>
      <c r="AY189" s="247" t="s">
        <v>126</v>
      </c>
    </row>
    <row r="190" s="15" customFormat="1">
      <c r="A190" s="15"/>
      <c r="B190" s="248"/>
      <c r="C190" s="249"/>
      <c r="D190" s="228" t="s">
        <v>136</v>
      </c>
      <c r="E190" s="250" t="s">
        <v>19</v>
      </c>
      <c r="F190" s="251" t="s">
        <v>141</v>
      </c>
      <c r="G190" s="249"/>
      <c r="H190" s="252">
        <v>52.600000000000001</v>
      </c>
      <c r="I190" s="253"/>
      <c r="J190" s="249"/>
      <c r="K190" s="249"/>
      <c r="L190" s="254"/>
      <c r="M190" s="255"/>
      <c r="N190" s="256"/>
      <c r="O190" s="256"/>
      <c r="P190" s="256"/>
      <c r="Q190" s="256"/>
      <c r="R190" s="256"/>
      <c r="S190" s="256"/>
      <c r="T190" s="257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8" t="s">
        <v>136</v>
      </c>
      <c r="AU190" s="258" t="s">
        <v>81</v>
      </c>
      <c r="AV190" s="15" t="s">
        <v>132</v>
      </c>
      <c r="AW190" s="15" t="s">
        <v>33</v>
      </c>
      <c r="AX190" s="15" t="s">
        <v>79</v>
      </c>
      <c r="AY190" s="258" t="s">
        <v>126</v>
      </c>
    </row>
    <row r="191" s="2" customFormat="1" ht="33" customHeight="1">
      <c r="A191" s="40"/>
      <c r="B191" s="41"/>
      <c r="C191" s="207" t="s">
        <v>256</v>
      </c>
      <c r="D191" s="207" t="s">
        <v>128</v>
      </c>
      <c r="E191" s="208" t="s">
        <v>257</v>
      </c>
      <c r="F191" s="209" t="s">
        <v>258</v>
      </c>
      <c r="G191" s="210" t="s">
        <v>131</v>
      </c>
      <c r="H191" s="211">
        <v>81.930000000000007</v>
      </c>
      <c r="I191" s="212"/>
      <c r="J191" s="213">
        <f>ROUND(I191*H191,2)</f>
        <v>0</v>
      </c>
      <c r="K191" s="214"/>
      <c r="L191" s="46"/>
      <c r="M191" s="215" t="s">
        <v>19</v>
      </c>
      <c r="N191" s="216" t="s">
        <v>42</v>
      </c>
      <c r="O191" s="86"/>
      <c r="P191" s="217">
        <f>O191*H191</f>
        <v>0</v>
      </c>
      <c r="Q191" s="217">
        <v>0</v>
      </c>
      <c r="R191" s="217">
        <f>Q191*H191</f>
        <v>0</v>
      </c>
      <c r="S191" s="217">
        <v>0</v>
      </c>
      <c r="T191" s="218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9" t="s">
        <v>132</v>
      </c>
      <c r="AT191" s="219" t="s">
        <v>128</v>
      </c>
      <c r="AU191" s="219" t="s">
        <v>81</v>
      </c>
      <c r="AY191" s="19" t="s">
        <v>126</v>
      </c>
      <c r="BE191" s="220">
        <f>IF(N191="základní",J191,0)</f>
        <v>0</v>
      </c>
      <c r="BF191" s="220">
        <f>IF(N191="snížená",J191,0)</f>
        <v>0</v>
      </c>
      <c r="BG191" s="220">
        <f>IF(N191="zákl. přenesená",J191,0)</f>
        <v>0</v>
      </c>
      <c r="BH191" s="220">
        <f>IF(N191="sníž. přenesená",J191,0)</f>
        <v>0</v>
      </c>
      <c r="BI191" s="220">
        <f>IF(N191="nulová",J191,0)</f>
        <v>0</v>
      </c>
      <c r="BJ191" s="19" t="s">
        <v>79</v>
      </c>
      <c r="BK191" s="220">
        <f>ROUND(I191*H191,2)</f>
        <v>0</v>
      </c>
      <c r="BL191" s="19" t="s">
        <v>132</v>
      </c>
      <c r="BM191" s="219" t="s">
        <v>259</v>
      </c>
    </row>
    <row r="192" s="2" customFormat="1">
      <c r="A192" s="40"/>
      <c r="B192" s="41"/>
      <c r="C192" s="42"/>
      <c r="D192" s="221" t="s">
        <v>134</v>
      </c>
      <c r="E192" s="42"/>
      <c r="F192" s="222" t="s">
        <v>260</v>
      </c>
      <c r="G192" s="42"/>
      <c r="H192" s="42"/>
      <c r="I192" s="223"/>
      <c r="J192" s="42"/>
      <c r="K192" s="42"/>
      <c r="L192" s="46"/>
      <c r="M192" s="224"/>
      <c r="N192" s="225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134</v>
      </c>
      <c r="AU192" s="19" t="s">
        <v>81</v>
      </c>
    </row>
    <row r="193" s="13" customFormat="1">
      <c r="A193" s="13"/>
      <c r="B193" s="226"/>
      <c r="C193" s="227"/>
      <c r="D193" s="228" t="s">
        <v>136</v>
      </c>
      <c r="E193" s="229" t="s">
        <v>19</v>
      </c>
      <c r="F193" s="230" t="s">
        <v>261</v>
      </c>
      <c r="G193" s="227"/>
      <c r="H193" s="229" t="s">
        <v>19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136</v>
      </c>
      <c r="AU193" s="236" t="s">
        <v>81</v>
      </c>
      <c r="AV193" s="13" t="s">
        <v>79</v>
      </c>
      <c r="AW193" s="13" t="s">
        <v>33</v>
      </c>
      <c r="AX193" s="13" t="s">
        <v>71</v>
      </c>
      <c r="AY193" s="236" t="s">
        <v>126</v>
      </c>
    </row>
    <row r="194" s="14" customFormat="1">
      <c r="A194" s="14"/>
      <c r="B194" s="237"/>
      <c r="C194" s="238"/>
      <c r="D194" s="228" t="s">
        <v>136</v>
      </c>
      <c r="E194" s="239" t="s">
        <v>19</v>
      </c>
      <c r="F194" s="240" t="s">
        <v>262</v>
      </c>
      <c r="G194" s="238"/>
      <c r="H194" s="241">
        <v>66.599999999999994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136</v>
      </c>
      <c r="AU194" s="247" t="s">
        <v>81</v>
      </c>
      <c r="AV194" s="14" t="s">
        <v>81</v>
      </c>
      <c r="AW194" s="14" t="s">
        <v>33</v>
      </c>
      <c r="AX194" s="14" t="s">
        <v>71</v>
      </c>
      <c r="AY194" s="247" t="s">
        <v>126</v>
      </c>
    </row>
    <row r="195" s="13" customFormat="1">
      <c r="A195" s="13"/>
      <c r="B195" s="226"/>
      <c r="C195" s="227"/>
      <c r="D195" s="228" t="s">
        <v>136</v>
      </c>
      <c r="E195" s="229" t="s">
        <v>19</v>
      </c>
      <c r="F195" s="230" t="s">
        <v>187</v>
      </c>
      <c r="G195" s="227"/>
      <c r="H195" s="229" t="s">
        <v>19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136</v>
      </c>
      <c r="AU195" s="236" t="s">
        <v>81</v>
      </c>
      <c r="AV195" s="13" t="s">
        <v>79</v>
      </c>
      <c r="AW195" s="13" t="s">
        <v>33</v>
      </c>
      <c r="AX195" s="13" t="s">
        <v>71</v>
      </c>
      <c r="AY195" s="236" t="s">
        <v>126</v>
      </c>
    </row>
    <row r="196" s="14" customFormat="1">
      <c r="A196" s="14"/>
      <c r="B196" s="237"/>
      <c r="C196" s="238"/>
      <c r="D196" s="228" t="s">
        <v>136</v>
      </c>
      <c r="E196" s="239" t="s">
        <v>19</v>
      </c>
      <c r="F196" s="240" t="s">
        <v>263</v>
      </c>
      <c r="G196" s="238"/>
      <c r="H196" s="241">
        <v>12.33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136</v>
      </c>
      <c r="AU196" s="247" t="s">
        <v>81</v>
      </c>
      <c r="AV196" s="14" t="s">
        <v>81</v>
      </c>
      <c r="AW196" s="14" t="s">
        <v>33</v>
      </c>
      <c r="AX196" s="14" t="s">
        <v>71</v>
      </c>
      <c r="AY196" s="247" t="s">
        <v>126</v>
      </c>
    </row>
    <row r="197" s="13" customFormat="1">
      <c r="A197" s="13"/>
      <c r="B197" s="226"/>
      <c r="C197" s="227"/>
      <c r="D197" s="228" t="s">
        <v>136</v>
      </c>
      <c r="E197" s="229" t="s">
        <v>19</v>
      </c>
      <c r="F197" s="230" t="s">
        <v>264</v>
      </c>
      <c r="G197" s="227"/>
      <c r="H197" s="229" t="s">
        <v>19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136</v>
      </c>
      <c r="AU197" s="236" t="s">
        <v>81</v>
      </c>
      <c r="AV197" s="13" t="s">
        <v>79</v>
      </c>
      <c r="AW197" s="13" t="s">
        <v>33</v>
      </c>
      <c r="AX197" s="13" t="s">
        <v>71</v>
      </c>
      <c r="AY197" s="236" t="s">
        <v>126</v>
      </c>
    </row>
    <row r="198" s="14" customFormat="1">
      <c r="A198" s="14"/>
      <c r="B198" s="237"/>
      <c r="C198" s="238"/>
      <c r="D198" s="228" t="s">
        <v>136</v>
      </c>
      <c r="E198" s="239" t="s">
        <v>19</v>
      </c>
      <c r="F198" s="240" t="s">
        <v>265</v>
      </c>
      <c r="G198" s="238"/>
      <c r="H198" s="241">
        <v>3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7" t="s">
        <v>136</v>
      </c>
      <c r="AU198" s="247" t="s">
        <v>81</v>
      </c>
      <c r="AV198" s="14" t="s">
        <v>81</v>
      </c>
      <c r="AW198" s="14" t="s">
        <v>33</v>
      </c>
      <c r="AX198" s="14" t="s">
        <v>71</v>
      </c>
      <c r="AY198" s="247" t="s">
        <v>126</v>
      </c>
    </row>
    <row r="199" s="15" customFormat="1">
      <c r="A199" s="15"/>
      <c r="B199" s="248"/>
      <c r="C199" s="249"/>
      <c r="D199" s="228" t="s">
        <v>136</v>
      </c>
      <c r="E199" s="250" t="s">
        <v>19</v>
      </c>
      <c r="F199" s="251" t="s">
        <v>141</v>
      </c>
      <c r="G199" s="249"/>
      <c r="H199" s="252">
        <v>81.930000000000007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8" t="s">
        <v>136</v>
      </c>
      <c r="AU199" s="258" t="s">
        <v>81</v>
      </c>
      <c r="AV199" s="15" t="s">
        <v>132</v>
      </c>
      <c r="AW199" s="15" t="s">
        <v>33</v>
      </c>
      <c r="AX199" s="15" t="s">
        <v>79</v>
      </c>
      <c r="AY199" s="258" t="s">
        <v>126</v>
      </c>
    </row>
    <row r="200" s="12" customFormat="1" ht="22.8" customHeight="1">
      <c r="A200" s="12"/>
      <c r="B200" s="191"/>
      <c r="C200" s="192"/>
      <c r="D200" s="193" t="s">
        <v>70</v>
      </c>
      <c r="E200" s="205" t="s">
        <v>81</v>
      </c>
      <c r="F200" s="205" t="s">
        <v>266</v>
      </c>
      <c r="G200" s="192"/>
      <c r="H200" s="192"/>
      <c r="I200" s="195"/>
      <c r="J200" s="206">
        <f>BK200</f>
        <v>0</v>
      </c>
      <c r="K200" s="192"/>
      <c r="L200" s="197"/>
      <c r="M200" s="198"/>
      <c r="N200" s="199"/>
      <c r="O200" s="199"/>
      <c r="P200" s="200">
        <f>SUM(P201:P218)</f>
        <v>0</v>
      </c>
      <c r="Q200" s="199"/>
      <c r="R200" s="200">
        <f>SUM(R201:R218)</f>
        <v>4.4912447999999996</v>
      </c>
      <c r="S200" s="199"/>
      <c r="T200" s="201">
        <f>SUM(T201:T218)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2" t="s">
        <v>79</v>
      </c>
      <c r="AT200" s="203" t="s">
        <v>70</v>
      </c>
      <c r="AU200" s="203" t="s">
        <v>79</v>
      </c>
      <c r="AY200" s="202" t="s">
        <v>126</v>
      </c>
      <c r="BK200" s="204">
        <f>SUM(BK201:BK218)</f>
        <v>0</v>
      </c>
    </row>
    <row r="201" s="2" customFormat="1" ht="44.25" customHeight="1">
      <c r="A201" s="40"/>
      <c r="B201" s="41"/>
      <c r="C201" s="207" t="s">
        <v>14</v>
      </c>
      <c r="D201" s="207" t="s">
        <v>128</v>
      </c>
      <c r="E201" s="208" t="s">
        <v>267</v>
      </c>
      <c r="F201" s="209" t="s">
        <v>268</v>
      </c>
      <c r="G201" s="210" t="s">
        <v>158</v>
      </c>
      <c r="H201" s="211">
        <v>1.3440000000000001</v>
      </c>
      <c r="I201" s="212"/>
      <c r="J201" s="213">
        <f>ROUND(I201*H201,2)</f>
        <v>0</v>
      </c>
      <c r="K201" s="214"/>
      <c r="L201" s="46"/>
      <c r="M201" s="215" t="s">
        <v>19</v>
      </c>
      <c r="N201" s="216" t="s">
        <v>42</v>
      </c>
      <c r="O201" s="86"/>
      <c r="P201" s="217">
        <f>O201*H201</f>
        <v>0</v>
      </c>
      <c r="Q201" s="217">
        <v>1.6299999999999999</v>
      </c>
      <c r="R201" s="217">
        <f>Q201*H201</f>
        <v>2.1907199999999998</v>
      </c>
      <c r="S201" s="217">
        <v>0</v>
      </c>
      <c r="T201" s="218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9" t="s">
        <v>132</v>
      </c>
      <c r="AT201" s="219" t="s">
        <v>128</v>
      </c>
      <c r="AU201" s="219" t="s">
        <v>81</v>
      </c>
      <c r="AY201" s="19" t="s">
        <v>126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19" t="s">
        <v>79</v>
      </c>
      <c r="BK201" s="220">
        <f>ROUND(I201*H201,2)</f>
        <v>0</v>
      </c>
      <c r="BL201" s="19" t="s">
        <v>132</v>
      </c>
      <c r="BM201" s="219" t="s">
        <v>269</v>
      </c>
    </row>
    <row r="202" s="2" customFormat="1">
      <c r="A202" s="40"/>
      <c r="B202" s="41"/>
      <c r="C202" s="42"/>
      <c r="D202" s="221" t="s">
        <v>134</v>
      </c>
      <c r="E202" s="42"/>
      <c r="F202" s="222" t="s">
        <v>270</v>
      </c>
      <c r="G202" s="42"/>
      <c r="H202" s="42"/>
      <c r="I202" s="223"/>
      <c r="J202" s="42"/>
      <c r="K202" s="42"/>
      <c r="L202" s="46"/>
      <c r="M202" s="224"/>
      <c r="N202" s="225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134</v>
      </c>
      <c r="AU202" s="19" t="s">
        <v>81</v>
      </c>
    </row>
    <row r="203" s="13" customFormat="1">
      <c r="A203" s="13"/>
      <c r="B203" s="226"/>
      <c r="C203" s="227"/>
      <c r="D203" s="228" t="s">
        <v>136</v>
      </c>
      <c r="E203" s="229" t="s">
        <v>19</v>
      </c>
      <c r="F203" s="230" t="s">
        <v>271</v>
      </c>
      <c r="G203" s="227"/>
      <c r="H203" s="229" t="s">
        <v>19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136</v>
      </c>
      <c r="AU203" s="236" t="s">
        <v>81</v>
      </c>
      <c r="AV203" s="13" t="s">
        <v>79</v>
      </c>
      <c r="AW203" s="13" t="s">
        <v>33</v>
      </c>
      <c r="AX203" s="13" t="s">
        <v>71</v>
      </c>
      <c r="AY203" s="236" t="s">
        <v>126</v>
      </c>
    </row>
    <row r="204" s="14" customFormat="1">
      <c r="A204" s="14"/>
      <c r="B204" s="237"/>
      <c r="C204" s="238"/>
      <c r="D204" s="228" t="s">
        <v>136</v>
      </c>
      <c r="E204" s="239" t="s">
        <v>19</v>
      </c>
      <c r="F204" s="240" t="s">
        <v>272</v>
      </c>
      <c r="G204" s="238"/>
      <c r="H204" s="241">
        <v>1.3440000000000001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136</v>
      </c>
      <c r="AU204" s="247" t="s">
        <v>81</v>
      </c>
      <c r="AV204" s="14" t="s">
        <v>81</v>
      </c>
      <c r="AW204" s="14" t="s">
        <v>33</v>
      </c>
      <c r="AX204" s="14" t="s">
        <v>71</v>
      </c>
      <c r="AY204" s="247" t="s">
        <v>126</v>
      </c>
    </row>
    <row r="205" s="15" customFormat="1">
      <c r="A205" s="15"/>
      <c r="B205" s="248"/>
      <c r="C205" s="249"/>
      <c r="D205" s="228" t="s">
        <v>136</v>
      </c>
      <c r="E205" s="250" t="s">
        <v>19</v>
      </c>
      <c r="F205" s="251" t="s">
        <v>141</v>
      </c>
      <c r="G205" s="249"/>
      <c r="H205" s="252">
        <v>1.3440000000000001</v>
      </c>
      <c r="I205" s="253"/>
      <c r="J205" s="249"/>
      <c r="K205" s="249"/>
      <c r="L205" s="254"/>
      <c r="M205" s="255"/>
      <c r="N205" s="256"/>
      <c r="O205" s="256"/>
      <c r="P205" s="256"/>
      <c r="Q205" s="256"/>
      <c r="R205" s="256"/>
      <c r="S205" s="256"/>
      <c r="T205" s="257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8" t="s">
        <v>136</v>
      </c>
      <c r="AU205" s="258" t="s">
        <v>81</v>
      </c>
      <c r="AV205" s="15" t="s">
        <v>132</v>
      </c>
      <c r="AW205" s="15" t="s">
        <v>33</v>
      </c>
      <c r="AX205" s="15" t="s">
        <v>79</v>
      </c>
      <c r="AY205" s="258" t="s">
        <v>126</v>
      </c>
    </row>
    <row r="206" s="2" customFormat="1" ht="55.5" customHeight="1">
      <c r="A206" s="40"/>
      <c r="B206" s="41"/>
      <c r="C206" s="207" t="s">
        <v>7</v>
      </c>
      <c r="D206" s="207" t="s">
        <v>128</v>
      </c>
      <c r="E206" s="208" t="s">
        <v>273</v>
      </c>
      <c r="F206" s="209" t="s">
        <v>274</v>
      </c>
      <c r="G206" s="210" t="s">
        <v>131</v>
      </c>
      <c r="H206" s="211">
        <v>15.68</v>
      </c>
      <c r="I206" s="212"/>
      <c r="J206" s="213">
        <f>ROUND(I206*H206,2)</f>
        <v>0</v>
      </c>
      <c r="K206" s="214"/>
      <c r="L206" s="46"/>
      <c r="M206" s="215" t="s">
        <v>19</v>
      </c>
      <c r="N206" s="216" t="s">
        <v>42</v>
      </c>
      <c r="O206" s="86"/>
      <c r="P206" s="217">
        <f>O206*H206</f>
        <v>0</v>
      </c>
      <c r="Q206" s="217">
        <v>0.00027</v>
      </c>
      <c r="R206" s="217">
        <f>Q206*H206</f>
        <v>0.0042335999999999997</v>
      </c>
      <c r="S206" s="217">
        <v>0</v>
      </c>
      <c r="T206" s="218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9" t="s">
        <v>132</v>
      </c>
      <c r="AT206" s="219" t="s">
        <v>128</v>
      </c>
      <c r="AU206" s="219" t="s">
        <v>81</v>
      </c>
      <c r="AY206" s="19" t="s">
        <v>126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19" t="s">
        <v>79</v>
      </c>
      <c r="BK206" s="220">
        <f>ROUND(I206*H206,2)</f>
        <v>0</v>
      </c>
      <c r="BL206" s="19" t="s">
        <v>132</v>
      </c>
      <c r="BM206" s="219" t="s">
        <v>275</v>
      </c>
    </row>
    <row r="207" s="2" customFormat="1">
      <c r="A207" s="40"/>
      <c r="B207" s="41"/>
      <c r="C207" s="42"/>
      <c r="D207" s="221" t="s">
        <v>134</v>
      </c>
      <c r="E207" s="42"/>
      <c r="F207" s="222" t="s">
        <v>276</v>
      </c>
      <c r="G207" s="42"/>
      <c r="H207" s="42"/>
      <c r="I207" s="223"/>
      <c r="J207" s="42"/>
      <c r="K207" s="42"/>
      <c r="L207" s="46"/>
      <c r="M207" s="224"/>
      <c r="N207" s="225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134</v>
      </c>
      <c r="AU207" s="19" t="s">
        <v>81</v>
      </c>
    </row>
    <row r="208" s="13" customFormat="1">
      <c r="A208" s="13"/>
      <c r="B208" s="226"/>
      <c r="C208" s="227"/>
      <c r="D208" s="228" t="s">
        <v>136</v>
      </c>
      <c r="E208" s="229" t="s">
        <v>19</v>
      </c>
      <c r="F208" s="230" t="s">
        <v>277</v>
      </c>
      <c r="G208" s="227"/>
      <c r="H208" s="229" t="s">
        <v>19</v>
      </c>
      <c r="I208" s="231"/>
      <c r="J208" s="227"/>
      <c r="K208" s="227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136</v>
      </c>
      <c r="AU208" s="236" t="s">
        <v>81</v>
      </c>
      <c r="AV208" s="13" t="s">
        <v>79</v>
      </c>
      <c r="AW208" s="13" t="s">
        <v>33</v>
      </c>
      <c r="AX208" s="13" t="s">
        <v>71</v>
      </c>
      <c r="AY208" s="236" t="s">
        <v>126</v>
      </c>
    </row>
    <row r="209" s="14" customFormat="1">
      <c r="A209" s="14"/>
      <c r="B209" s="237"/>
      <c r="C209" s="238"/>
      <c r="D209" s="228" t="s">
        <v>136</v>
      </c>
      <c r="E209" s="239" t="s">
        <v>19</v>
      </c>
      <c r="F209" s="240" t="s">
        <v>278</v>
      </c>
      <c r="G209" s="238"/>
      <c r="H209" s="241">
        <v>15.68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136</v>
      </c>
      <c r="AU209" s="247" t="s">
        <v>81</v>
      </c>
      <c r="AV209" s="14" t="s">
        <v>81</v>
      </c>
      <c r="AW209" s="14" t="s">
        <v>33</v>
      </c>
      <c r="AX209" s="14" t="s">
        <v>71</v>
      </c>
      <c r="AY209" s="247" t="s">
        <v>126</v>
      </c>
    </row>
    <row r="210" s="15" customFormat="1">
      <c r="A210" s="15"/>
      <c r="B210" s="248"/>
      <c r="C210" s="249"/>
      <c r="D210" s="228" t="s">
        <v>136</v>
      </c>
      <c r="E210" s="250" t="s">
        <v>19</v>
      </c>
      <c r="F210" s="251" t="s">
        <v>141</v>
      </c>
      <c r="G210" s="249"/>
      <c r="H210" s="252">
        <v>15.68</v>
      </c>
      <c r="I210" s="253"/>
      <c r="J210" s="249"/>
      <c r="K210" s="249"/>
      <c r="L210" s="254"/>
      <c r="M210" s="255"/>
      <c r="N210" s="256"/>
      <c r="O210" s="256"/>
      <c r="P210" s="256"/>
      <c r="Q210" s="256"/>
      <c r="R210" s="256"/>
      <c r="S210" s="256"/>
      <c r="T210" s="257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8" t="s">
        <v>136</v>
      </c>
      <c r="AU210" s="258" t="s">
        <v>81</v>
      </c>
      <c r="AV210" s="15" t="s">
        <v>132</v>
      </c>
      <c r="AW210" s="15" t="s">
        <v>33</v>
      </c>
      <c r="AX210" s="15" t="s">
        <v>79</v>
      </c>
      <c r="AY210" s="258" t="s">
        <v>126</v>
      </c>
    </row>
    <row r="211" s="2" customFormat="1" ht="24.15" customHeight="1">
      <c r="A211" s="40"/>
      <c r="B211" s="41"/>
      <c r="C211" s="259" t="s">
        <v>279</v>
      </c>
      <c r="D211" s="259" t="s">
        <v>225</v>
      </c>
      <c r="E211" s="260" t="s">
        <v>280</v>
      </c>
      <c r="F211" s="261" t="s">
        <v>281</v>
      </c>
      <c r="G211" s="262" t="s">
        <v>131</v>
      </c>
      <c r="H211" s="263">
        <v>18.815999999999999</v>
      </c>
      <c r="I211" s="264"/>
      <c r="J211" s="265">
        <f>ROUND(I211*H211,2)</f>
        <v>0</v>
      </c>
      <c r="K211" s="266"/>
      <c r="L211" s="267"/>
      <c r="M211" s="268" t="s">
        <v>19</v>
      </c>
      <c r="N211" s="269" t="s">
        <v>42</v>
      </c>
      <c r="O211" s="86"/>
      <c r="P211" s="217">
        <f>O211*H211</f>
        <v>0</v>
      </c>
      <c r="Q211" s="217">
        <v>0.00020000000000000001</v>
      </c>
      <c r="R211" s="217">
        <f>Q211*H211</f>
        <v>0.0037632</v>
      </c>
      <c r="S211" s="217">
        <v>0</v>
      </c>
      <c r="T211" s="218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9" t="s">
        <v>189</v>
      </c>
      <c r="AT211" s="219" t="s">
        <v>225</v>
      </c>
      <c r="AU211" s="219" t="s">
        <v>81</v>
      </c>
      <c r="AY211" s="19" t="s">
        <v>126</v>
      </c>
      <c r="BE211" s="220">
        <f>IF(N211="základní",J211,0)</f>
        <v>0</v>
      </c>
      <c r="BF211" s="220">
        <f>IF(N211="snížená",J211,0)</f>
        <v>0</v>
      </c>
      <c r="BG211" s="220">
        <f>IF(N211="zákl. přenesená",J211,0)</f>
        <v>0</v>
      </c>
      <c r="BH211" s="220">
        <f>IF(N211="sníž. přenesená",J211,0)</f>
        <v>0</v>
      </c>
      <c r="BI211" s="220">
        <f>IF(N211="nulová",J211,0)</f>
        <v>0</v>
      </c>
      <c r="BJ211" s="19" t="s">
        <v>79</v>
      </c>
      <c r="BK211" s="220">
        <f>ROUND(I211*H211,2)</f>
        <v>0</v>
      </c>
      <c r="BL211" s="19" t="s">
        <v>132</v>
      </c>
      <c r="BM211" s="219" t="s">
        <v>282</v>
      </c>
    </row>
    <row r="212" s="14" customFormat="1">
      <c r="A212" s="14"/>
      <c r="B212" s="237"/>
      <c r="C212" s="238"/>
      <c r="D212" s="228" t="s">
        <v>136</v>
      </c>
      <c r="E212" s="239" t="s">
        <v>19</v>
      </c>
      <c r="F212" s="240" t="s">
        <v>283</v>
      </c>
      <c r="G212" s="238"/>
      <c r="H212" s="241">
        <v>18.815999999999999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136</v>
      </c>
      <c r="AU212" s="247" t="s">
        <v>81</v>
      </c>
      <c r="AV212" s="14" t="s">
        <v>81</v>
      </c>
      <c r="AW212" s="14" t="s">
        <v>33</v>
      </c>
      <c r="AX212" s="14" t="s">
        <v>71</v>
      </c>
      <c r="AY212" s="247" t="s">
        <v>126</v>
      </c>
    </row>
    <row r="213" s="15" customFormat="1">
      <c r="A213" s="15"/>
      <c r="B213" s="248"/>
      <c r="C213" s="249"/>
      <c r="D213" s="228" t="s">
        <v>136</v>
      </c>
      <c r="E213" s="250" t="s">
        <v>19</v>
      </c>
      <c r="F213" s="251" t="s">
        <v>141</v>
      </c>
      <c r="G213" s="249"/>
      <c r="H213" s="252">
        <v>18.815999999999999</v>
      </c>
      <c r="I213" s="253"/>
      <c r="J213" s="249"/>
      <c r="K213" s="249"/>
      <c r="L213" s="254"/>
      <c r="M213" s="255"/>
      <c r="N213" s="256"/>
      <c r="O213" s="256"/>
      <c r="P213" s="256"/>
      <c r="Q213" s="256"/>
      <c r="R213" s="256"/>
      <c r="S213" s="256"/>
      <c r="T213" s="257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8" t="s">
        <v>136</v>
      </c>
      <c r="AU213" s="258" t="s">
        <v>81</v>
      </c>
      <c r="AV213" s="15" t="s">
        <v>132</v>
      </c>
      <c r="AW213" s="15" t="s">
        <v>33</v>
      </c>
      <c r="AX213" s="15" t="s">
        <v>79</v>
      </c>
      <c r="AY213" s="258" t="s">
        <v>126</v>
      </c>
    </row>
    <row r="214" s="2" customFormat="1" ht="55.5" customHeight="1">
      <c r="A214" s="40"/>
      <c r="B214" s="41"/>
      <c r="C214" s="207" t="s">
        <v>284</v>
      </c>
      <c r="D214" s="207" t="s">
        <v>128</v>
      </c>
      <c r="E214" s="208" t="s">
        <v>285</v>
      </c>
      <c r="F214" s="209" t="s">
        <v>286</v>
      </c>
      <c r="G214" s="210" t="s">
        <v>144</v>
      </c>
      <c r="H214" s="211">
        <v>11.199999999999999</v>
      </c>
      <c r="I214" s="212"/>
      <c r="J214" s="213">
        <f>ROUND(I214*H214,2)</f>
        <v>0</v>
      </c>
      <c r="K214" s="214"/>
      <c r="L214" s="46"/>
      <c r="M214" s="215" t="s">
        <v>19</v>
      </c>
      <c r="N214" s="216" t="s">
        <v>42</v>
      </c>
      <c r="O214" s="86"/>
      <c r="P214" s="217">
        <f>O214*H214</f>
        <v>0</v>
      </c>
      <c r="Q214" s="217">
        <v>0.20469000000000001</v>
      </c>
      <c r="R214" s="217">
        <f>Q214*H214</f>
        <v>2.2925279999999999</v>
      </c>
      <c r="S214" s="217">
        <v>0</v>
      </c>
      <c r="T214" s="218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9" t="s">
        <v>132</v>
      </c>
      <c r="AT214" s="219" t="s">
        <v>128</v>
      </c>
      <c r="AU214" s="219" t="s">
        <v>81</v>
      </c>
      <c r="AY214" s="19" t="s">
        <v>126</v>
      </c>
      <c r="BE214" s="220">
        <f>IF(N214="základní",J214,0)</f>
        <v>0</v>
      </c>
      <c r="BF214" s="220">
        <f>IF(N214="snížená",J214,0)</f>
        <v>0</v>
      </c>
      <c r="BG214" s="220">
        <f>IF(N214="zákl. přenesená",J214,0)</f>
        <v>0</v>
      </c>
      <c r="BH214" s="220">
        <f>IF(N214="sníž. přenesená",J214,0)</f>
        <v>0</v>
      </c>
      <c r="BI214" s="220">
        <f>IF(N214="nulová",J214,0)</f>
        <v>0</v>
      </c>
      <c r="BJ214" s="19" t="s">
        <v>79</v>
      </c>
      <c r="BK214" s="220">
        <f>ROUND(I214*H214,2)</f>
        <v>0</v>
      </c>
      <c r="BL214" s="19" t="s">
        <v>132</v>
      </c>
      <c r="BM214" s="219" t="s">
        <v>287</v>
      </c>
    </row>
    <row r="215" s="2" customFormat="1">
      <c r="A215" s="40"/>
      <c r="B215" s="41"/>
      <c r="C215" s="42"/>
      <c r="D215" s="221" t="s">
        <v>134</v>
      </c>
      <c r="E215" s="42"/>
      <c r="F215" s="222" t="s">
        <v>288</v>
      </c>
      <c r="G215" s="42"/>
      <c r="H215" s="42"/>
      <c r="I215" s="223"/>
      <c r="J215" s="42"/>
      <c r="K215" s="42"/>
      <c r="L215" s="46"/>
      <c r="M215" s="224"/>
      <c r="N215" s="225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134</v>
      </c>
      <c r="AU215" s="19" t="s">
        <v>81</v>
      </c>
    </row>
    <row r="216" s="13" customFormat="1">
      <c r="A216" s="13"/>
      <c r="B216" s="226"/>
      <c r="C216" s="227"/>
      <c r="D216" s="228" t="s">
        <v>136</v>
      </c>
      <c r="E216" s="229" t="s">
        <v>19</v>
      </c>
      <c r="F216" s="230" t="s">
        <v>289</v>
      </c>
      <c r="G216" s="227"/>
      <c r="H216" s="229" t="s">
        <v>19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136</v>
      </c>
      <c r="AU216" s="236" t="s">
        <v>81</v>
      </c>
      <c r="AV216" s="13" t="s">
        <v>79</v>
      </c>
      <c r="AW216" s="13" t="s">
        <v>33</v>
      </c>
      <c r="AX216" s="13" t="s">
        <v>71</v>
      </c>
      <c r="AY216" s="236" t="s">
        <v>126</v>
      </c>
    </row>
    <row r="217" s="14" customFormat="1">
      <c r="A217" s="14"/>
      <c r="B217" s="237"/>
      <c r="C217" s="238"/>
      <c r="D217" s="228" t="s">
        <v>136</v>
      </c>
      <c r="E217" s="239" t="s">
        <v>19</v>
      </c>
      <c r="F217" s="240" t="s">
        <v>290</v>
      </c>
      <c r="G217" s="238"/>
      <c r="H217" s="241">
        <v>11.199999999999999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136</v>
      </c>
      <c r="AU217" s="247" t="s">
        <v>81</v>
      </c>
      <c r="AV217" s="14" t="s">
        <v>81</v>
      </c>
      <c r="AW217" s="14" t="s">
        <v>33</v>
      </c>
      <c r="AX217" s="14" t="s">
        <v>71</v>
      </c>
      <c r="AY217" s="247" t="s">
        <v>126</v>
      </c>
    </row>
    <row r="218" s="15" customFormat="1">
      <c r="A218" s="15"/>
      <c r="B218" s="248"/>
      <c r="C218" s="249"/>
      <c r="D218" s="228" t="s">
        <v>136</v>
      </c>
      <c r="E218" s="250" t="s">
        <v>19</v>
      </c>
      <c r="F218" s="251" t="s">
        <v>141</v>
      </c>
      <c r="G218" s="249"/>
      <c r="H218" s="252">
        <v>11.199999999999999</v>
      </c>
      <c r="I218" s="253"/>
      <c r="J218" s="249"/>
      <c r="K218" s="249"/>
      <c r="L218" s="254"/>
      <c r="M218" s="255"/>
      <c r="N218" s="256"/>
      <c r="O218" s="256"/>
      <c r="P218" s="256"/>
      <c r="Q218" s="256"/>
      <c r="R218" s="256"/>
      <c r="S218" s="256"/>
      <c r="T218" s="257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8" t="s">
        <v>136</v>
      </c>
      <c r="AU218" s="258" t="s">
        <v>81</v>
      </c>
      <c r="AV218" s="15" t="s">
        <v>132</v>
      </c>
      <c r="AW218" s="15" t="s">
        <v>33</v>
      </c>
      <c r="AX218" s="15" t="s">
        <v>79</v>
      </c>
      <c r="AY218" s="258" t="s">
        <v>126</v>
      </c>
    </row>
    <row r="219" s="12" customFormat="1" ht="22.8" customHeight="1">
      <c r="A219" s="12"/>
      <c r="B219" s="191"/>
      <c r="C219" s="192"/>
      <c r="D219" s="193" t="s">
        <v>70</v>
      </c>
      <c r="E219" s="205" t="s">
        <v>132</v>
      </c>
      <c r="F219" s="205" t="s">
        <v>291</v>
      </c>
      <c r="G219" s="192"/>
      <c r="H219" s="192"/>
      <c r="I219" s="195"/>
      <c r="J219" s="206">
        <f>BK219</f>
        <v>0</v>
      </c>
      <c r="K219" s="192"/>
      <c r="L219" s="197"/>
      <c r="M219" s="198"/>
      <c r="N219" s="199"/>
      <c r="O219" s="199"/>
      <c r="P219" s="200">
        <f>SUM(P220:P224)</f>
        <v>0</v>
      </c>
      <c r="Q219" s="199"/>
      <c r="R219" s="200">
        <f>SUM(R220:R224)</f>
        <v>11.435376960000001</v>
      </c>
      <c r="S219" s="199"/>
      <c r="T219" s="201">
        <f>SUM(T220:T224)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2" t="s">
        <v>79</v>
      </c>
      <c r="AT219" s="203" t="s">
        <v>70</v>
      </c>
      <c r="AU219" s="203" t="s">
        <v>79</v>
      </c>
      <c r="AY219" s="202" t="s">
        <v>126</v>
      </c>
      <c r="BK219" s="204">
        <f>SUM(BK220:BK224)</f>
        <v>0</v>
      </c>
    </row>
    <row r="220" s="2" customFormat="1" ht="33" customHeight="1">
      <c r="A220" s="40"/>
      <c r="B220" s="41"/>
      <c r="C220" s="207" t="s">
        <v>292</v>
      </c>
      <c r="D220" s="207" t="s">
        <v>128</v>
      </c>
      <c r="E220" s="208" t="s">
        <v>293</v>
      </c>
      <c r="F220" s="209" t="s">
        <v>294</v>
      </c>
      <c r="G220" s="210" t="s">
        <v>158</v>
      </c>
      <c r="H220" s="211">
        <v>6.048</v>
      </c>
      <c r="I220" s="212"/>
      <c r="J220" s="213">
        <f>ROUND(I220*H220,2)</f>
        <v>0</v>
      </c>
      <c r="K220" s="214"/>
      <c r="L220" s="46"/>
      <c r="M220" s="215" t="s">
        <v>19</v>
      </c>
      <c r="N220" s="216" t="s">
        <v>42</v>
      </c>
      <c r="O220" s="86"/>
      <c r="P220" s="217">
        <f>O220*H220</f>
        <v>0</v>
      </c>
      <c r="Q220" s="217">
        <v>1.8907700000000001</v>
      </c>
      <c r="R220" s="217">
        <f>Q220*H220</f>
        <v>11.435376960000001</v>
      </c>
      <c r="S220" s="217">
        <v>0</v>
      </c>
      <c r="T220" s="218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9" t="s">
        <v>132</v>
      </c>
      <c r="AT220" s="219" t="s">
        <v>128</v>
      </c>
      <c r="AU220" s="219" t="s">
        <v>81</v>
      </c>
      <c r="AY220" s="19" t="s">
        <v>126</v>
      </c>
      <c r="BE220" s="220">
        <f>IF(N220="základní",J220,0)</f>
        <v>0</v>
      </c>
      <c r="BF220" s="220">
        <f>IF(N220="snížená",J220,0)</f>
        <v>0</v>
      </c>
      <c r="BG220" s="220">
        <f>IF(N220="zákl. přenesená",J220,0)</f>
        <v>0</v>
      </c>
      <c r="BH220" s="220">
        <f>IF(N220="sníž. přenesená",J220,0)</f>
        <v>0</v>
      </c>
      <c r="BI220" s="220">
        <f>IF(N220="nulová",J220,0)</f>
        <v>0</v>
      </c>
      <c r="BJ220" s="19" t="s">
        <v>79</v>
      </c>
      <c r="BK220" s="220">
        <f>ROUND(I220*H220,2)</f>
        <v>0</v>
      </c>
      <c r="BL220" s="19" t="s">
        <v>132</v>
      </c>
      <c r="BM220" s="219" t="s">
        <v>295</v>
      </c>
    </row>
    <row r="221" s="2" customFormat="1">
      <c r="A221" s="40"/>
      <c r="B221" s="41"/>
      <c r="C221" s="42"/>
      <c r="D221" s="221" t="s">
        <v>134</v>
      </c>
      <c r="E221" s="42"/>
      <c r="F221" s="222" t="s">
        <v>296</v>
      </c>
      <c r="G221" s="42"/>
      <c r="H221" s="42"/>
      <c r="I221" s="223"/>
      <c r="J221" s="42"/>
      <c r="K221" s="42"/>
      <c r="L221" s="46"/>
      <c r="M221" s="224"/>
      <c r="N221" s="225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134</v>
      </c>
      <c r="AU221" s="19" t="s">
        <v>81</v>
      </c>
    </row>
    <row r="222" s="13" customFormat="1">
      <c r="A222" s="13"/>
      <c r="B222" s="226"/>
      <c r="C222" s="227"/>
      <c r="D222" s="228" t="s">
        <v>136</v>
      </c>
      <c r="E222" s="229" t="s">
        <v>19</v>
      </c>
      <c r="F222" s="230" t="s">
        <v>297</v>
      </c>
      <c r="G222" s="227"/>
      <c r="H222" s="229" t="s">
        <v>19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136</v>
      </c>
      <c r="AU222" s="236" t="s">
        <v>81</v>
      </c>
      <c r="AV222" s="13" t="s">
        <v>79</v>
      </c>
      <c r="AW222" s="13" t="s">
        <v>33</v>
      </c>
      <c r="AX222" s="13" t="s">
        <v>71</v>
      </c>
      <c r="AY222" s="236" t="s">
        <v>126</v>
      </c>
    </row>
    <row r="223" s="14" customFormat="1">
      <c r="A223" s="14"/>
      <c r="B223" s="237"/>
      <c r="C223" s="238"/>
      <c r="D223" s="228" t="s">
        <v>136</v>
      </c>
      <c r="E223" s="239" t="s">
        <v>19</v>
      </c>
      <c r="F223" s="240" t="s">
        <v>298</v>
      </c>
      <c r="G223" s="238"/>
      <c r="H223" s="241">
        <v>6.048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136</v>
      </c>
      <c r="AU223" s="247" t="s">
        <v>81</v>
      </c>
      <c r="AV223" s="14" t="s">
        <v>81</v>
      </c>
      <c r="AW223" s="14" t="s">
        <v>33</v>
      </c>
      <c r="AX223" s="14" t="s">
        <v>71</v>
      </c>
      <c r="AY223" s="247" t="s">
        <v>126</v>
      </c>
    </row>
    <row r="224" s="15" customFormat="1">
      <c r="A224" s="15"/>
      <c r="B224" s="248"/>
      <c r="C224" s="249"/>
      <c r="D224" s="228" t="s">
        <v>136</v>
      </c>
      <c r="E224" s="250" t="s">
        <v>19</v>
      </c>
      <c r="F224" s="251" t="s">
        <v>141</v>
      </c>
      <c r="G224" s="249"/>
      <c r="H224" s="252">
        <v>6.048</v>
      </c>
      <c r="I224" s="253"/>
      <c r="J224" s="249"/>
      <c r="K224" s="249"/>
      <c r="L224" s="254"/>
      <c r="M224" s="255"/>
      <c r="N224" s="256"/>
      <c r="O224" s="256"/>
      <c r="P224" s="256"/>
      <c r="Q224" s="256"/>
      <c r="R224" s="256"/>
      <c r="S224" s="256"/>
      <c r="T224" s="257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8" t="s">
        <v>136</v>
      </c>
      <c r="AU224" s="258" t="s">
        <v>81</v>
      </c>
      <c r="AV224" s="15" t="s">
        <v>132</v>
      </c>
      <c r="AW224" s="15" t="s">
        <v>33</v>
      </c>
      <c r="AX224" s="15" t="s">
        <v>79</v>
      </c>
      <c r="AY224" s="258" t="s">
        <v>126</v>
      </c>
    </row>
    <row r="225" s="12" customFormat="1" ht="22.8" customHeight="1">
      <c r="A225" s="12"/>
      <c r="B225" s="191"/>
      <c r="C225" s="192"/>
      <c r="D225" s="193" t="s">
        <v>70</v>
      </c>
      <c r="E225" s="205" t="s">
        <v>165</v>
      </c>
      <c r="F225" s="205" t="s">
        <v>299</v>
      </c>
      <c r="G225" s="192"/>
      <c r="H225" s="192"/>
      <c r="I225" s="195"/>
      <c r="J225" s="206">
        <f>BK225</f>
        <v>0</v>
      </c>
      <c r="K225" s="192"/>
      <c r="L225" s="197"/>
      <c r="M225" s="198"/>
      <c r="N225" s="199"/>
      <c r="O225" s="199"/>
      <c r="P225" s="200">
        <f>SUM(P226:P246)</f>
        <v>0</v>
      </c>
      <c r="Q225" s="199"/>
      <c r="R225" s="200">
        <f>SUM(R226:R246)</f>
        <v>94.967096099999992</v>
      </c>
      <c r="S225" s="199"/>
      <c r="T225" s="201">
        <f>SUM(T226:T246)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2" t="s">
        <v>79</v>
      </c>
      <c r="AT225" s="203" t="s">
        <v>70</v>
      </c>
      <c r="AU225" s="203" t="s">
        <v>79</v>
      </c>
      <c r="AY225" s="202" t="s">
        <v>126</v>
      </c>
      <c r="BK225" s="204">
        <f>SUM(BK226:BK246)</f>
        <v>0</v>
      </c>
    </row>
    <row r="226" s="2" customFormat="1" ht="33" customHeight="1">
      <c r="A226" s="40"/>
      <c r="B226" s="41"/>
      <c r="C226" s="207" t="s">
        <v>300</v>
      </c>
      <c r="D226" s="207" t="s">
        <v>128</v>
      </c>
      <c r="E226" s="208" t="s">
        <v>301</v>
      </c>
      <c r="F226" s="209" t="s">
        <v>302</v>
      </c>
      <c r="G226" s="210" t="s">
        <v>131</v>
      </c>
      <c r="H226" s="211">
        <v>69.599999999999994</v>
      </c>
      <c r="I226" s="212"/>
      <c r="J226" s="213">
        <f>ROUND(I226*H226,2)</f>
        <v>0</v>
      </c>
      <c r="K226" s="214"/>
      <c r="L226" s="46"/>
      <c r="M226" s="215" t="s">
        <v>19</v>
      </c>
      <c r="N226" s="216" t="s">
        <v>42</v>
      </c>
      <c r="O226" s="86"/>
      <c r="P226" s="217">
        <f>O226*H226</f>
        <v>0</v>
      </c>
      <c r="Q226" s="217">
        <v>0.57499999999999996</v>
      </c>
      <c r="R226" s="217">
        <f>Q226*H226</f>
        <v>40.019999999999996</v>
      </c>
      <c r="S226" s="217">
        <v>0</v>
      </c>
      <c r="T226" s="218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9" t="s">
        <v>132</v>
      </c>
      <c r="AT226" s="219" t="s">
        <v>128</v>
      </c>
      <c r="AU226" s="219" t="s">
        <v>81</v>
      </c>
      <c r="AY226" s="19" t="s">
        <v>126</v>
      </c>
      <c r="BE226" s="220">
        <f>IF(N226="základní",J226,0)</f>
        <v>0</v>
      </c>
      <c r="BF226" s="220">
        <f>IF(N226="snížená",J226,0)</f>
        <v>0</v>
      </c>
      <c r="BG226" s="220">
        <f>IF(N226="zákl. přenesená",J226,0)</f>
        <v>0</v>
      </c>
      <c r="BH226" s="220">
        <f>IF(N226="sníž. přenesená",J226,0)</f>
        <v>0</v>
      </c>
      <c r="BI226" s="220">
        <f>IF(N226="nulová",J226,0)</f>
        <v>0</v>
      </c>
      <c r="BJ226" s="19" t="s">
        <v>79</v>
      </c>
      <c r="BK226" s="220">
        <f>ROUND(I226*H226,2)</f>
        <v>0</v>
      </c>
      <c r="BL226" s="19" t="s">
        <v>132</v>
      </c>
      <c r="BM226" s="219" t="s">
        <v>303</v>
      </c>
    </row>
    <row r="227" s="2" customFormat="1">
      <c r="A227" s="40"/>
      <c r="B227" s="41"/>
      <c r="C227" s="42"/>
      <c r="D227" s="221" t="s">
        <v>134</v>
      </c>
      <c r="E227" s="42"/>
      <c r="F227" s="222" t="s">
        <v>304</v>
      </c>
      <c r="G227" s="42"/>
      <c r="H227" s="42"/>
      <c r="I227" s="223"/>
      <c r="J227" s="42"/>
      <c r="K227" s="42"/>
      <c r="L227" s="46"/>
      <c r="M227" s="224"/>
      <c r="N227" s="225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134</v>
      </c>
      <c r="AU227" s="19" t="s">
        <v>81</v>
      </c>
    </row>
    <row r="228" s="13" customFormat="1">
      <c r="A228" s="13"/>
      <c r="B228" s="226"/>
      <c r="C228" s="227"/>
      <c r="D228" s="228" t="s">
        <v>136</v>
      </c>
      <c r="E228" s="229" t="s">
        <v>19</v>
      </c>
      <c r="F228" s="230" t="s">
        <v>261</v>
      </c>
      <c r="G228" s="227"/>
      <c r="H228" s="229" t="s">
        <v>19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136</v>
      </c>
      <c r="AU228" s="236" t="s">
        <v>81</v>
      </c>
      <c r="AV228" s="13" t="s">
        <v>79</v>
      </c>
      <c r="AW228" s="13" t="s">
        <v>33</v>
      </c>
      <c r="AX228" s="13" t="s">
        <v>71</v>
      </c>
      <c r="AY228" s="236" t="s">
        <v>126</v>
      </c>
    </row>
    <row r="229" s="14" customFormat="1">
      <c r="A229" s="14"/>
      <c r="B229" s="237"/>
      <c r="C229" s="238"/>
      <c r="D229" s="228" t="s">
        <v>136</v>
      </c>
      <c r="E229" s="239" t="s">
        <v>19</v>
      </c>
      <c r="F229" s="240" t="s">
        <v>262</v>
      </c>
      <c r="G229" s="238"/>
      <c r="H229" s="241">
        <v>66.599999999999994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7" t="s">
        <v>136</v>
      </c>
      <c r="AU229" s="247" t="s">
        <v>81</v>
      </c>
      <c r="AV229" s="14" t="s">
        <v>81</v>
      </c>
      <c r="AW229" s="14" t="s">
        <v>33</v>
      </c>
      <c r="AX229" s="14" t="s">
        <v>71</v>
      </c>
      <c r="AY229" s="247" t="s">
        <v>126</v>
      </c>
    </row>
    <row r="230" s="13" customFormat="1">
      <c r="A230" s="13"/>
      <c r="B230" s="226"/>
      <c r="C230" s="227"/>
      <c r="D230" s="228" t="s">
        <v>136</v>
      </c>
      <c r="E230" s="229" t="s">
        <v>19</v>
      </c>
      <c r="F230" s="230" t="s">
        <v>264</v>
      </c>
      <c r="G230" s="227"/>
      <c r="H230" s="229" t="s">
        <v>19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136</v>
      </c>
      <c r="AU230" s="236" t="s">
        <v>81</v>
      </c>
      <c r="AV230" s="13" t="s">
        <v>79</v>
      </c>
      <c r="AW230" s="13" t="s">
        <v>33</v>
      </c>
      <c r="AX230" s="13" t="s">
        <v>71</v>
      </c>
      <c r="AY230" s="236" t="s">
        <v>126</v>
      </c>
    </row>
    <row r="231" s="14" customFormat="1">
      <c r="A231" s="14"/>
      <c r="B231" s="237"/>
      <c r="C231" s="238"/>
      <c r="D231" s="228" t="s">
        <v>136</v>
      </c>
      <c r="E231" s="239" t="s">
        <v>19</v>
      </c>
      <c r="F231" s="240" t="s">
        <v>265</v>
      </c>
      <c r="G231" s="238"/>
      <c r="H231" s="241">
        <v>3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136</v>
      </c>
      <c r="AU231" s="247" t="s">
        <v>81</v>
      </c>
      <c r="AV231" s="14" t="s">
        <v>81</v>
      </c>
      <c r="AW231" s="14" t="s">
        <v>33</v>
      </c>
      <c r="AX231" s="14" t="s">
        <v>71</v>
      </c>
      <c r="AY231" s="247" t="s">
        <v>126</v>
      </c>
    </row>
    <row r="232" s="15" customFormat="1">
      <c r="A232" s="15"/>
      <c r="B232" s="248"/>
      <c r="C232" s="249"/>
      <c r="D232" s="228" t="s">
        <v>136</v>
      </c>
      <c r="E232" s="250" t="s">
        <v>19</v>
      </c>
      <c r="F232" s="251" t="s">
        <v>141</v>
      </c>
      <c r="G232" s="249"/>
      <c r="H232" s="252">
        <v>69.599999999999994</v>
      </c>
      <c r="I232" s="253"/>
      <c r="J232" s="249"/>
      <c r="K232" s="249"/>
      <c r="L232" s="254"/>
      <c r="M232" s="255"/>
      <c r="N232" s="256"/>
      <c r="O232" s="256"/>
      <c r="P232" s="256"/>
      <c r="Q232" s="256"/>
      <c r="R232" s="256"/>
      <c r="S232" s="256"/>
      <c r="T232" s="257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8" t="s">
        <v>136</v>
      </c>
      <c r="AU232" s="258" t="s">
        <v>81</v>
      </c>
      <c r="AV232" s="15" t="s">
        <v>132</v>
      </c>
      <c r="AW232" s="15" t="s">
        <v>33</v>
      </c>
      <c r="AX232" s="15" t="s">
        <v>79</v>
      </c>
      <c r="AY232" s="258" t="s">
        <v>126</v>
      </c>
    </row>
    <row r="233" s="2" customFormat="1" ht="37.8" customHeight="1">
      <c r="A233" s="40"/>
      <c r="B233" s="41"/>
      <c r="C233" s="207" t="s">
        <v>305</v>
      </c>
      <c r="D233" s="207" t="s">
        <v>128</v>
      </c>
      <c r="E233" s="208" t="s">
        <v>306</v>
      </c>
      <c r="F233" s="209" t="s">
        <v>307</v>
      </c>
      <c r="G233" s="210" t="s">
        <v>131</v>
      </c>
      <c r="H233" s="211">
        <v>64.965000000000003</v>
      </c>
      <c r="I233" s="212"/>
      <c r="J233" s="213">
        <f>ROUND(I233*H233,2)</f>
        <v>0</v>
      </c>
      <c r="K233" s="214"/>
      <c r="L233" s="46"/>
      <c r="M233" s="215" t="s">
        <v>19</v>
      </c>
      <c r="N233" s="216" t="s">
        <v>42</v>
      </c>
      <c r="O233" s="86"/>
      <c r="P233" s="217">
        <f>O233*H233</f>
        <v>0</v>
      </c>
      <c r="Q233" s="217">
        <v>0.38313999999999998</v>
      </c>
      <c r="R233" s="217">
        <f>Q233*H233</f>
        <v>24.8906901</v>
      </c>
      <c r="S233" s="217">
        <v>0</v>
      </c>
      <c r="T233" s="218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9" t="s">
        <v>132</v>
      </c>
      <c r="AT233" s="219" t="s">
        <v>128</v>
      </c>
      <c r="AU233" s="219" t="s">
        <v>81</v>
      </c>
      <c r="AY233" s="19" t="s">
        <v>126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19" t="s">
        <v>79</v>
      </c>
      <c r="BK233" s="220">
        <f>ROUND(I233*H233,2)</f>
        <v>0</v>
      </c>
      <c r="BL233" s="19" t="s">
        <v>132</v>
      </c>
      <c r="BM233" s="219" t="s">
        <v>308</v>
      </c>
    </row>
    <row r="234" s="2" customFormat="1">
      <c r="A234" s="40"/>
      <c r="B234" s="41"/>
      <c r="C234" s="42"/>
      <c r="D234" s="221" t="s">
        <v>134</v>
      </c>
      <c r="E234" s="42"/>
      <c r="F234" s="222" t="s">
        <v>309</v>
      </c>
      <c r="G234" s="42"/>
      <c r="H234" s="42"/>
      <c r="I234" s="223"/>
      <c r="J234" s="42"/>
      <c r="K234" s="42"/>
      <c r="L234" s="46"/>
      <c r="M234" s="224"/>
      <c r="N234" s="225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134</v>
      </c>
      <c r="AU234" s="19" t="s">
        <v>81</v>
      </c>
    </row>
    <row r="235" s="13" customFormat="1">
      <c r="A235" s="13"/>
      <c r="B235" s="226"/>
      <c r="C235" s="227"/>
      <c r="D235" s="228" t="s">
        <v>136</v>
      </c>
      <c r="E235" s="229" t="s">
        <v>19</v>
      </c>
      <c r="F235" s="230" t="s">
        <v>261</v>
      </c>
      <c r="G235" s="227"/>
      <c r="H235" s="229" t="s">
        <v>19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136</v>
      </c>
      <c r="AU235" s="236" t="s">
        <v>81</v>
      </c>
      <c r="AV235" s="13" t="s">
        <v>79</v>
      </c>
      <c r="AW235" s="13" t="s">
        <v>33</v>
      </c>
      <c r="AX235" s="13" t="s">
        <v>71</v>
      </c>
      <c r="AY235" s="236" t="s">
        <v>126</v>
      </c>
    </row>
    <row r="236" s="14" customFormat="1">
      <c r="A236" s="14"/>
      <c r="B236" s="237"/>
      <c r="C236" s="238"/>
      <c r="D236" s="228" t="s">
        <v>136</v>
      </c>
      <c r="E236" s="239" t="s">
        <v>19</v>
      </c>
      <c r="F236" s="240" t="s">
        <v>310</v>
      </c>
      <c r="G236" s="238"/>
      <c r="H236" s="241">
        <v>61.965000000000003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136</v>
      </c>
      <c r="AU236" s="247" t="s">
        <v>81</v>
      </c>
      <c r="AV236" s="14" t="s">
        <v>81</v>
      </c>
      <c r="AW236" s="14" t="s">
        <v>33</v>
      </c>
      <c r="AX236" s="14" t="s">
        <v>71</v>
      </c>
      <c r="AY236" s="247" t="s">
        <v>126</v>
      </c>
    </row>
    <row r="237" s="13" customFormat="1">
      <c r="A237" s="13"/>
      <c r="B237" s="226"/>
      <c r="C237" s="227"/>
      <c r="D237" s="228" t="s">
        <v>136</v>
      </c>
      <c r="E237" s="229" t="s">
        <v>19</v>
      </c>
      <c r="F237" s="230" t="s">
        <v>264</v>
      </c>
      <c r="G237" s="227"/>
      <c r="H237" s="229" t="s">
        <v>19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136</v>
      </c>
      <c r="AU237" s="236" t="s">
        <v>81</v>
      </c>
      <c r="AV237" s="13" t="s">
        <v>79</v>
      </c>
      <c r="AW237" s="13" t="s">
        <v>33</v>
      </c>
      <c r="AX237" s="13" t="s">
        <v>71</v>
      </c>
      <c r="AY237" s="236" t="s">
        <v>126</v>
      </c>
    </row>
    <row r="238" s="14" customFormat="1">
      <c r="A238" s="14"/>
      <c r="B238" s="237"/>
      <c r="C238" s="238"/>
      <c r="D238" s="228" t="s">
        <v>136</v>
      </c>
      <c r="E238" s="239" t="s">
        <v>19</v>
      </c>
      <c r="F238" s="240" t="s">
        <v>265</v>
      </c>
      <c r="G238" s="238"/>
      <c r="H238" s="241">
        <v>3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7" t="s">
        <v>136</v>
      </c>
      <c r="AU238" s="247" t="s">
        <v>81</v>
      </c>
      <c r="AV238" s="14" t="s">
        <v>81</v>
      </c>
      <c r="AW238" s="14" t="s">
        <v>33</v>
      </c>
      <c r="AX238" s="14" t="s">
        <v>71</v>
      </c>
      <c r="AY238" s="247" t="s">
        <v>126</v>
      </c>
    </row>
    <row r="239" s="15" customFormat="1">
      <c r="A239" s="15"/>
      <c r="B239" s="248"/>
      <c r="C239" s="249"/>
      <c r="D239" s="228" t="s">
        <v>136</v>
      </c>
      <c r="E239" s="250" t="s">
        <v>19</v>
      </c>
      <c r="F239" s="251" t="s">
        <v>141</v>
      </c>
      <c r="G239" s="249"/>
      <c r="H239" s="252">
        <v>64.965000000000003</v>
      </c>
      <c r="I239" s="253"/>
      <c r="J239" s="249"/>
      <c r="K239" s="249"/>
      <c r="L239" s="254"/>
      <c r="M239" s="255"/>
      <c r="N239" s="256"/>
      <c r="O239" s="256"/>
      <c r="P239" s="256"/>
      <c r="Q239" s="256"/>
      <c r="R239" s="256"/>
      <c r="S239" s="256"/>
      <c r="T239" s="257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8" t="s">
        <v>136</v>
      </c>
      <c r="AU239" s="258" t="s">
        <v>81</v>
      </c>
      <c r="AV239" s="15" t="s">
        <v>132</v>
      </c>
      <c r="AW239" s="15" t="s">
        <v>33</v>
      </c>
      <c r="AX239" s="15" t="s">
        <v>79</v>
      </c>
      <c r="AY239" s="258" t="s">
        <v>126</v>
      </c>
    </row>
    <row r="240" s="2" customFormat="1" ht="24.15" customHeight="1">
      <c r="A240" s="40"/>
      <c r="B240" s="41"/>
      <c r="C240" s="207" t="s">
        <v>311</v>
      </c>
      <c r="D240" s="207" t="s">
        <v>128</v>
      </c>
      <c r="E240" s="208" t="s">
        <v>312</v>
      </c>
      <c r="F240" s="209" t="s">
        <v>313</v>
      </c>
      <c r="G240" s="210" t="s">
        <v>131</v>
      </c>
      <c r="H240" s="211">
        <v>60.329999999999998</v>
      </c>
      <c r="I240" s="212"/>
      <c r="J240" s="213">
        <f>ROUND(I240*H240,2)</f>
        <v>0</v>
      </c>
      <c r="K240" s="214"/>
      <c r="L240" s="46"/>
      <c r="M240" s="215" t="s">
        <v>19</v>
      </c>
      <c r="N240" s="216" t="s">
        <v>42</v>
      </c>
      <c r="O240" s="86"/>
      <c r="P240" s="217">
        <f>O240*H240</f>
        <v>0</v>
      </c>
      <c r="Q240" s="217">
        <v>0.49819999999999998</v>
      </c>
      <c r="R240" s="217">
        <f>Q240*H240</f>
        <v>30.056405999999999</v>
      </c>
      <c r="S240" s="217">
        <v>0</v>
      </c>
      <c r="T240" s="218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9" t="s">
        <v>132</v>
      </c>
      <c r="AT240" s="219" t="s">
        <v>128</v>
      </c>
      <c r="AU240" s="219" t="s">
        <v>81</v>
      </c>
      <c r="AY240" s="19" t="s">
        <v>126</v>
      </c>
      <c r="BE240" s="220">
        <f>IF(N240="základní",J240,0)</f>
        <v>0</v>
      </c>
      <c r="BF240" s="220">
        <f>IF(N240="snížená",J240,0)</f>
        <v>0</v>
      </c>
      <c r="BG240" s="220">
        <f>IF(N240="zákl. přenesená",J240,0)</f>
        <v>0</v>
      </c>
      <c r="BH240" s="220">
        <f>IF(N240="sníž. přenesená",J240,0)</f>
        <v>0</v>
      </c>
      <c r="BI240" s="220">
        <f>IF(N240="nulová",J240,0)</f>
        <v>0</v>
      </c>
      <c r="BJ240" s="19" t="s">
        <v>79</v>
      </c>
      <c r="BK240" s="220">
        <f>ROUND(I240*H240,2)</f>
        <v>0</v>
      </c>
      <c r="BL240" s="19" t="s">
        <v>132</v>
      </c>
      <c r="BM240" s="219" t="s">
        <v>314</v>
      </c>
    </row>
    <row r="241" s="2" customFormat="1">
      <c r="A241" s="40"/>
      <c r="B241" s="41"/>
      <c r="C241" s="42"/>
      <c r="D241" s="221" t="s">
        <v>134</v>
      </c>
      <c r="E241" s="42"/>
      <c r="F241" s="222" t="s">
        <v>315</v>
      </c>
      <c r="G241" s="42"/>
      <c r="H241" s="42"/>
      <c r="I241" s="223"/>
      <c r="J241" s="42"/>
      <c r="K241" s="42"/>
      <c r="L241" s="46"/>
      <c r="M241" s="224"/>
      <c r="N241" s="225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134</v>
      </c>
      <c r="AU241" s="19" t="s">
        <v>81</v>
      </c>
    </row>
    <row r="242" s="13" customFormat="1">
      <c r="A242" s="13"/>
      <c r="B242" s="226"/>
      <c r="C242" s="227"/>
      <c r="D242" s="228" t="s">
        <v>136</v>
      </c>
      <c r="E242" s="229" t="s">
        <v>19</v>
      </c>
      <c r="F242" s="230" t="s">
        <v>261</v>
      </c>
      <c r="G242" s="227"/>
      <c r="H242" s="229" t="s">
        <v>19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136</v>
      </c>
      <c r="AU242" s="236" t="s">
        <v>81</v>
      </c>
      <c r="AV242" s="13" t="s">
        <v>79</v>
      </c>
      <c r="AW242" s="13" t="s">
        <v>33</v>
      </c>
      <c r="AX242" s="13" t="s">
        <v>71</v>
      </c>
      <c r="AY242" s="236" t="s">
        <v>126</v>
      </c>
    </row>
    <row r="243" s="14" customFormat="1">
      <c r="A243" s="14"/>
      <c r="B243" s="237"/>
      <c r="C243" s="238"/>
      <c r="D243" s="228" t="s">
        <v>136</v>
      </c>
      <c r="E243" s="239" t="s">
        <v>19</v>
      </c>
      <c r="F243" s="240" t="s">
        <v>316</v>
      </c>
      <c r="G243" s="238"/>
      <c r="H243" s="241">
        <v>57.329999999999998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136</v>
      </c>
      <c r="AU243" s="247" t="s">
        <v>81</v>
      </c>
      <c r="AV243" s="14" t="s">
        <v>81</v>
      </c>
      <c r="AW243" s="14" t="s">
        <v>33</v>
      </c>
      <c r="AX243" s="14" t="s">
        <v>71</v>
      </c>
      <c r="AY243" s="247" t="s">
        <v>126</v>
      </c>
    </row>
    <row r="244" s="13" customFormat="1">
      <c r="A244" s="13"/>
      <c r="B244" s="226"/>
      <c r="C244" s="227"/>
      <c r="D244" s="228" t="s">
        <v>136</v>
      </c>
      <c r="E244" s="229" t="s">
        <v>19</v>
      </c>
      <c r="F244" s="230" t="s">
        <v>264</v>
      </c>
      <c r="G244" s="227"/>
      <c r="H244" s="229" t="s">
        <v>19</v>
      </c>
      <c r="I244" s="231"/>
      <c r="J244" s="227"/>
      <c r="K244" s="227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136</v>
      </c>
      <c r="AU244" s="236" t="s">
        <v>81</v>
      </c>
      <c r="AV244" s="13" t="s">
        <v>79</v>
      </c>
      <c r="AW244" s="13" t="s">
        <v>33</v>
      </c>
      <c r="AX244" s="13" t="s">
        <v>71</v>
      </c>
      <c r="AY244" s="236" t="s">
        <v>126</v>
      </c>
    </row>
    <row r="245" s="14" customFormat="1">
      <c r="A245" s="14"/>
      <c r="B245" s="237"/>
      <c r="C245" s="238"/>
      <c r="D245" s="228" t="s">
        <v>136</v>
      </c>
      <c r="E245" s="239" t="s">
        <v>19</v>
      </c>
      <c r="F245" s="240" t="s">
        <v>265</v>
      </c>
      <c r="G245" s="238"/>
      <c r="H245" s="241">
        <v>3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136</v>
      </c>
      <c r="AU245" s="247" t="s">
        <v>81</v>
      </c>
      <c r="AV245" s="14" t="s">
        <v>81</v>
      </c>
      <c r="AW245" s="14" t="s">
        <v>33</v>
      </c>
      <c r="AX245" s="14" t="s">
        <v>71</v>
      </c>
      <c r="AY245" s="247" t="s">
        <v>126</v>
      </c>
    </row>
    <row r="246" s="15" customFormat="1">
      <c r="A246" s="15"/>
      <c r="B246" s="248"/>
      <c r="C246" s="249"/>
      <c r="D246" s="228" t="s">
        <v>136</v>
      </c>
      <c r="E246" s="250" t="s">
        <v>19</v>
      </c>
      <c r="F246" s="251" t="s">
        <v>141</v>
      </c>
      <c r="G246" s="249"/>
      <c r="H246" s="252">
        <v>60.329999999999998</v>
      </c>
      <c r="I246" s="253"/>
      <c r="J246" s="249"/>
      <c r="K246" s="249"/>
      <c r="L246" s="254"/>
      <c r="M246" s="255"/>
      <c r="N246" s="256"/>
      <c r="O246" s="256"/>
      <c r="P246" s="256"/>
      <c r="Q246" s="256"/>
      <c r="R246" s="256"/>
      <c r="S246" s="256"/>
      <c r="T246" s="257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8" t="s">
        <v>136</v>
      </c>
      <c r="AU246" s="258" t="s">
        <v>81</v>
      </c>
      <c r="AV246" s="15" t="s">
        <v>132</v>
      </c>
      <c r="AW246" s="15" t="s">
        <v>33</v>
      </c>
      <c r="AX246" s="15" t="s">
        <v>79</v>
      </c>
      <c r="AY246" s="258" t="s">
        <v>126</v>
      </c>
    </row>
    <row r="247" s="12" customFormat="1" ht="22.8" customHeight="1">
      <c r="A247" s="12"/>
      <c r="B247" s="191"/>
      <c r="C247" s="192"/>
      <c r="D247" s="193" t="s">
        <v>70</v>
      </c>
      <c r="E247" s="205" t="s">
        <v>176</v>
      </c>
      <c r="F247" s="205" t="s">
        <v>317</v>
      </c>
      <c r="G247" s="192"/>
      <c r="H247" s="192"/>
      <c r="I247" s="195"/>
      <c r="J247" s="206">
        <f>BK247</f>
        <v>0</v>
      </c>
      <c r="K247" s="192"/>
      <c r="L247" s="197"/>
      <c r="M247" s="198"/>
      <c r="N247" s="199"/>
      <c r="O247" s="199"/>
      <c r="P247" s="200">
        <f>SUM(P248:P262)</f>
        <v>0</v>
      </c>
      <c r="Q247" s="199"/>
      <c r="R247" s="200">
        <f>SUM(R248:R262)</f>
        <v>0.58508715999999994</v>
      </c>
      <c r="S247" s="199"/>
      <c r="T247" s="201">
        <f>SUM(T248:T262)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2" t="s">
        <v>79</v>
      </c>
      <c r="AT247" s="203" t="s">
        <v>70</v>
      </c>
      <c r="AU247" s="203" t="s">
        <v>79</v>
      </c>
      <c r="AY247" s="202" t="s">
        <v>126</v>
      </c>
      <c r="BK247" s="204">
        <f>SUM(BK248:BK262)</f>
        <v>0</v>
      </c>
    </row>
    <row r="248" s="2" customFormat="1" ht="33" customHeight="1">
      <c r="A248" s="40"/>
      <c r="B248" s="41"/>
      <c r="C248" s="207" t="s">
        <v>318</v>
      </c>
      <c r="D248" s="207" t="s">
        <v>128</v>
      </c>
      <c r="E248" s="208" t="s">
        <v>319</v>
      </c>
      <c r="F248" s="209" t="s">
        <v>320</v>
      </c>
      <c r="G248" s="210" t="s">
        <v>158</v>
      </c>
      <c r="H248" s="211">
        <v>0.11799999999999999</v>
      </c>
      <c r="I248" s="212"/>
      <c r="J248" s="213">
        <f>ROUND(I248*H248,2)</f>
        <v>0</v>
      </c>
      <c r="K248" s="214"/>
      <c r="L248" s="46"/>
      <c r="M248" s="215" t="s">
        <v>19</v>
      </c>
      <c r="N248" s="216" t="s">
        <v>42</v>
      </c>
      <c r="O248" s="86"/>
      <c r="P248" s="217">
        <f>O248*H248</f>
        <v>0</v>
      </c>
      <c r="Q248" s="217">
        <v>2.5018699999999998</v>
      </c>
      <c r="R248" s="217">
        <f>Q248*H248</f>
        <v>0.29522065999999997</v>
      </c>
      <c r="S248" s="217">
        <v>0</v>
      </c>
      <c r="T248" s="218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9" t="s">
        <v>132</v>
      </c>
      <c r="AT248" s="219" t="s">
        <v>128</v>
      </c>
      <c r="AU248" s="219" t="s">
        <v>81</v>
      </c>
      <c r="AY248" s="19" t="s">
        <v>126</v>
      </c>
      <c r="BE248" s="220">
        <f>IF(N248="základní",J248,0)</f>
        <v>0</v>
      </c>
      <c r="BF248" s="220">
        <f>IF(N248="snížená",J248,0)</f>
        <v>0</v>
      </c>
      <c r="BG248" s="220">
        <f>IF(N248="zákl. přenesená",J248,0)</f>
        <v>0</v>
      </c>
      <c r="BH248" s="220">
        <f>IF(N248="sníž. přenesená",J248,0)</f>
        <v>0</v>
      </c>
      <c r="BI248" s="220">
        <f>IF(N248="nulová",J248,0)</f>
        <v>0</v>
      </c>
      <c r="BJ248" s="19" t="s">
        <v>79</v>
      </c>
      <c r="BK248" s="220">
        <f>ROUND(I248*H248,2)</f>
        <v>0</v>
      </c>
      <c r="BL248" s="19" t="s">
        <v>132</v>
      </c>
      <c r="BM248" s="219" t="s">
        <v>321</v>
      </c>
    </row>
    <row r="249" s="2" customFormat="1">
      <c r="A249" s="40"/>
      <c r="B249" s="41"/>
      <c r="C249" s="42"/>
      <c r="D249" s="221" t="s">
        <v>134</v>
      </c>
      <c r="E249" s="42"/>
      <c r="F249" s="222" t="s">
        <v>322</v>
      </c>
      <c r="G249" s="42"/>
      <c r="H249" s="42"/>
      <c r="I249" s="223"/>
      <c r="J249" s="42"/>
      <c r="K249" s="42"/>
      <c r="L249" s="46"/>
      <c r="M249" s="224"/>
      <c r="N249" s="225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134</v>
      </c>
      <c r="AU249" s="19" t="s">
        <v>81</v>
      </c>
    </row>
    <row r="250" s="13" customFormat="1">
      <c r="A250" s="13"/>
      <c r="B250" s="226"/>
      <c r="C250" s="227"/>
      <c r="D250" s="228" t="s">
        <v>136</v>
      </c>
      <c r="E250" s="229" t="s">
        <v>19</v>
      </c>
      <c r="F250" s="230" t="s">
        <v>323</v>
      </c>
      <c r="G250" s="227"/>
      <c r="H250" s="229" t="s">
        <v>19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136</v>
      </c>
      <c r="AU250" s="236" t="s">
        <v>81</v>
      </c>
      <c r="AV250" s="13" t="s">
        <v>79</v>
      </c>
      <c r="AW250" s="13" t="s">
        <v>33</v>
      </c>
      <c r="AX250" s="13" t="s">
        <v>71</v>
      </c>
      <c r="AY250" s="236" t="s">
        <v>126</v>
      </c>
    </row>
    <row r="251" s="14" customFormat="1">
      <c r="A251" s="14"/>
      <c r="B251" s="237"/>
      <c r="C251" s="238"/>
      <c r="D251" s="228" t="s">
        <v>136</v>
      </c>
      <c r="E251" s="239" t="s">
        <v>19</v>
      </c>
      <c r="F251" s="240" t="s">
        <v>324</v>
      </c>
      <c r="G251" s="238"/>
      <c r="H251" s="241">
        <v>0.11799999999999999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136</v>
      </c>
      <c r="AU251" s="247" t="s">
        <v>81</v>
      </c>
      <c r="AV251" s="14" t="s">
        <v>81</v>
      </c>
      <c r="AW251" s="14" t="s">
        <v>33</v>
      </c>
      <c r="AX251" s="14" t="s">
        <v>71</v>
      </c>
      <c r="AY251" s="247" t="s">
        <v>126</v>
      </c>
    </row>
    <row r="252" s="15" customFormat="1">
      <c r="A252" s="15"/>
      <c r="B252" s="248"/>
      <c r="C252" s="249"/>
      <c r="D252" s="228" t="s">
        <v>136</v>
      </c>
      <c r="E252" s="250" t="s">
        <v>19</v>
      </c>
      <c r="F252" s="251" t="s">
        <v>141</v>
      </c>
      <c r="G252" s="249"/>
      <c r="H252" s="252">
        <v>0.11799999999999999</v>
      </c>
      <c r="I252" s="253"/>
      <c r="J252" s="249"/>
      <c r="K252" s="249"/>
      <c r="L252" s="254"/>
      <c r="M252" s="255"/>
      <c r="N252" s="256"/>
      <c r="O252" s="256"/>
      <c r="P252" s="256"/>
      <c r="Q252" s="256"/>
      <c r="R252" s="256"/>
      <c r="S252" s="256"/>
      <c r="T252" s="257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8" t="s">
        <v>136</v>
      </c>
      <c r="AU252" s="258" t="s">
        <v>81</v>
      </c>
      <c r="AV252" s="15" t="s">
        <v>132</v>
      </c>
      <c r="AW252" s="15" t="s">
        <v>33</v>
      </c>
      <c r="AX252" s="15" t="s">
        <v>79</v>
      </c>
      <c r="AY252" s="258" t="s">
        <v>126</v>
      </c>
    </row>
    <row r="253" s="2" customFormat="1" ht="37.8" customHeight="1">
      <c r="A253" s="40"/>
      <c r="B253" s="41"/>
      <c r="C253" s="207" t="s">
        <v>325</v>
      </c>
      <c r="D253" s="207" t="s">
        <v>128</v>
      </c>
      <c r="E253" s="208" t="s">
        <v>326</v>
      </c>
      <c r="F253" s="209" t="s">
        <v>327</v>
      </c>
      <c r="G253" s="210" t="s">
        <v>158</v>
      </c>
      <c r="H253" s="211">
        <v>11.465999999999999</v>
      </c>
      <c r="I253" s="212"/>
      <c r="J253" s="213">
        <f>ROUND(I253*H253,2)</f>
        <v>0</v>
      </c>
      <c r="K253" s="214"/>
      <c r="L253" s="46"/>
      <c r="M253" s="215" t="s">
        <v>19</v>
      </c>
      <c r="N253" s="216" t="s">
        <v>42</v>
      </c>
      <c r="O253" s="86"/>
      <c r="P253" s="217">
        <f>O253*H253</f>
        <v>0</v>
      </c>
      <c r="Q253" s="217">
        <v>0.025250000000000002</v>
      </c>
      <c r="R253" s="217">
        <f>Q253*H253</f>
        <v>0.28951650000000001</v>
      </c>
      <c r="S253" s="217">
        <v>0</v>
      </c>
      <c r="T253" s="218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9" t="s">
        <v>132</v>
      </c>
      <c r="AT253" s="219" t="s">
        <v>128</v>
      </c>
      <c r="AU253" s="219" t="s">
        <v>81</v>
      </c>
      <c r="AY253" s="19" t="s">
        <v>126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19" t="s">
        <v>79</v>
      </c>
      <c r="BK253" s="220">
        <f>ROUND(I253*H253,2)</f>
        <v>0</v>
      </c>
      <c r="BL253" s="19" t="s">
        <v>132</v>
      </c>
      <c r="BM253" s="219" t="s">
        <v>328</v>
      </c>
    </row>
    <row r="254" s="2" customFormat="1">
      <c r="A254" s="40"/>
      <c r="B254" s="41"/>
      <c r="C254" s="42"/>
      <c r="D254" s="221" t="s">
        <v>134</v>
      </c>
      <c r="E254" s="42"/>
      <c r="F254" s="222" t="s">
        <v>329</v>
      </c>
      <c r="G254" s="42"/>
      <c r="H254" s="42"/>
      <c r="I254" s="223"/>
      <c r="J254" s="42"/>
      <c r="K254" s="42"/>
      <c r="L254" s="46"/>
      <c r="M254" s="224"/>
      <c r="N254" s="225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134</v>
      </c>
      <c r="AU254" s="19" t="s">
        <v>81</v>
      </c>
    </row>
    <row r="255" s="13" customFormat="1">
      <c r="A255" s="13"/>
      <c r="B255" s="226"/>
      <c r="C255" s="227"/>
      <c r="D255" s="228" t="s">
        <v>136</v>
      </c>
      <c r="E255" s="229" t="s">
        <v>19</v>
      </c>
      <c r="F255" s="230" t="s">
        <v>261</v>
      </c>
      <c r="G255" s="227"/>
      <c r="H255" s="229" t="s">
        <v>19</v>
      </c>
      <c r="I255" s="231"/>
      <c r="J255" s="227"/>
      <c r="K255" s="227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136</v>
      </c>
      <c r="AU255" s="236" t="s">
        <v>81</v>
      </c>
      <c r="AV255" s="13" t="s">
        <v>79</v>
      </c>
      <c r="AW255" s="13" t="s">
        <v>33</v>
      </c>
      <c r="AX255" s="13" t="s">
        <v>71</v>
      </c>
      <c r="AY255" s="236" t="s">
        <v>126</v>
      </c>
    </row>
    <row r="256" s="14" customFormat="1">
      <c r="A256" s="14"/>
      <c r="B256" s="237"/>
      <c r="C256" s="238"/>
      <c r="D256" s="228" t="s">
        <v>136</v>
      </c>
      <c r="E256" s="239" t="s">
        <v>19</v>
      </c>
      <c r="F256" s="240" t="s">
        <v>330</v>
      </c>
      <c r="G256" s="238"/>
      <c r="H256" s="241">
        <v>11.465999999999999</v>
      </c>
      <c r="I256" s="242"/>
      <c r="J256" s="238"/>
      <c r="K256" s="238"/>
      <c r="L256" s="243"/>
      <c r="M256" s="244"/>
      <c r="N256" s="245"/>
      <c r="O256" s="245"/>
      <c r="P256" s="245"/>
      <c r="Q256" s="245"/>
      <c r="R256" s="245"/>
      <c r="S256" s="245"/>
      <c r="T256" s="24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7" t="s">
        <v>136</v>
      </c>
      <c r="AU256" s="247" t="s">
        <v>81</v>
      </c>
      <c r="AV256" s="14" t="s">
        <v>81</v>
      </c>
      <c r="AW256" s="14" t="s">
        <v>33</v>
      </c>
      <c r="AX256" s="14" t="s">
        <v>71</v>
      </c>
      <c r="AY256" s="247" t="s">
        <v>126</v>
      </c>
    </row>
    <row r="257" s="15" customFormat="1">
      <c r="A257" s="15"/>
      <c r="B257" s="248"/>
      <c r="C257" s="249"/>
      <c r="D257" s="228" t="s">
        <v>136</v>
      </c>
      <c r="E257" s="250" t="s">
        <v>19</v>
      </c>
      <c r="F257" s="251" t="s">
        <v>141</v>
      </c>
      <c r="G257" s="249"/>
      <c r="H257" s="252">
        <v>11.465999999999999</v>
      </c>
      <c r="I257" s="253"/>
      <c r="J257" s="249"/>
      <c r="K257" s="249"/>
      <c r="L257" s="254"/>
      <c r="M257" s="255"/>
      <c r="N257" s="256"/>
      <c r="O257" s="256"/>
      <c r="P257" s="256"/>
      <c r="Q257" s="256"/>
      <c r="R257" s="256"/>
      <c r="S257" s="256"/>
      <c r="T257" s="257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8" t="s">
        <v>136</v>
      </c>
      <c r="AU257" s="258" t="s">
        <v>81</v>
      </c>
      <c r="AV257" s="15" t="s">
        <v>132</v>
      </c>
      <c r="AW257" s="15" t="s">
        <v>33</v>
      </c>
      <c r="AX257" s="15" t="s">
        <v>79</v>
      </c>
      <c r="AY257" s="258" t="s">
        <v>126</v>
      </c>
    </row>
    <row r="258" s="2" customFormat="1" ht="44.25" customHeight="1">
      <c r="A258" s="40"/>
      <c r="B258" s="41"/>
      <c r="C258" s="207" t="s">
        <v>331</v>
      </c>
      <c r="D258" s="207" t="s">
        <v>128</v>
      </c>
      <c r="E258" s="208" t="s">
        <v>332</v>
      </c>
      <c r="F258" s="209" t="s">
        <v>333</v>
      </c>
      <c r="G258" s="210" t="s">
        <v>144</v>
      </c>
      <c r="H258" s="211">
        <v>35</v>
      </c>
      <c r="I258" s="212"/>
      <c r="J258" s="213">
        <f>ROUND(I258*H258,2)</f>
        <v>0</v>
      </c>
      <c r="K258" s="214"/>
      <c r="L258" s="46"/>
      <c r="M258" s="215" t="s">
        <v>19</v>
      </c>
      <c r="N258" s="216" t="s">
        <v>42</v>
      </c>
      <c r="O258" s="86"/>
      <c r="P258" s="217">
        <f>O258*H258</f>
        <v>0</v>
      </c>
      <c r="Q258" s="217">
        <v>1.0000000000000001E-05</v>
      </c>
      <c r="R258" s="217">
        <f>Q258*H258</f>
        <v>0.00035000000000000005</v>
      </c>
      <c r="S258" s="217">
        <v>0</v>
      </c>
      <c r="T258" s="218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9" t="s">
        <v>132</v>
      </c>
      <c r="AT258" s="219" t="s">
        <v>128</v>
      </c>
      <c r="AU258" s="219" t="s">
        <v>81</v>
      </c>
      <c r="AY258" s="19" t="s">
        <v>126</v>
      </c>
      <c r="BE258" s="220">
        <f>IF(N258="základní",J258,0)</f>
        <v>0</v>
      </c>
      <c r="BF258" s="220">
        <f>IF(N258="snížená",J258,0)</f>
        <v>0</v>
      </c>
      <c r="BG258" s="220">
        <f>IF(N258="zákl. přenesená",J258,0)</f>
        <v>0</v>
      </c>
      <c r="BH258" s="220">
        <f>IF(N258="sníž. přenesená",J258,0)</f>
        <v>0</v>
      </c>
      <c r="BI258" s="220">
        <f>IF(N258="nulová",J258,0)</f>
        <v>0</v>
      </c>
      <c r="BJ258" s="19" t="s">
        <v>79</v>
      </c>
      <c r="BK258" s="220">
        <f>ROUND(I258*H258,2)</f>
        <v>0</v>
      </c>
      <c r="BL258" s="19" t="s">
        <v>132</v>
      </c>
      <c r="BM258" s="219" t="s">
        <v>334</v>
      </c>
    </row>
    <row r="259" s="2" customFormat="1">
      <c r="A259" s="40"/>
      <c r="B259" s="41"/>
      <c r="C259" s="42"/>
      <c r="D259" s="221" t="s">
        <v>134</v>
      </c>
      <c r="E259" s="42"/>
      <c r="F259" s="222" t="s">
        <v>335</v>
      </c>
      <c r="G259" s="42"/>
      <c r="H259" s="42"/>
      <c r="I259" s="223"/>
      <c r="J259" s="42"/>
      <c r="K259" s="42"/>
      <c r="L259" s="46"/>
      <c r="M259" s="224"/>
      <c r="N259" s="225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134</v>
      </c>
      <c r="AU259" s="19" t="s">
        <v>81</v>
      </c>
    </row>
    <row r="260" s="13" customFormat="1">
      <c r="A260" s="13"/>
      <c r="B260" s="226"/>
      <c r="C260" s="227"/>
      <c r="D260" s="228" t="s">
        <v>136</v>
      </c>
      <c r="E260" s="229" t="s">
        <v>19</v>
      </c>
      <c r="F260" s="230" t="s">
        <v>336</v>
      </c>
      <c r="G260" s="227"/>
      <c r="H260" s="229" t="s">
        <v>19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136</v>
      </c>
      <c r="AU260" s="236" t="s">
        <v>81</v>
      </c>
      <c r="AV260" s="13" t="s">
        <v>79</v>
      </c>
      <c r="AW260" s="13" t="s">
        <v>33</v>
      </c>
      <c r="AX260" s="13" t="s">
        <v>71</v>
      </c>
      <c r="AY260" s="236" t="s">
        <v>126</v>
      </c>
    </row>
    <row r="261" s="14" customFormat="1">
      <c r="A261" s="14"/>
      <c r="B261" s="237"/>
      <c r="C261" s="238"/>
      <c r="D261" s="228" t="s">
        <v>136</v>
      </c>
      <c r="E261" s="239" t="s">
        <v>19</v>
      </c>
      <c r="F261" s="240" t="s">
        <v>337</v>
      </c>
      <c r="G261" s="238"/>
      <c r="H261" s="241">
        <v>35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136</v>
      </c>
      <c r="AU261" s="247" t="s">
        <v>81</v>
      </c>
      <c r="AV261" s="14" t="s">
        <v>81</v>
      </c>
      <c r="AW261" s="14" t="s">
        <v>33</v>
      </c>
      <c r="AX261" s="14" t="s">
        <v>71</v>
      </c>
      <c r="AY261" s="247" t="s">
        <v>126</v>
      </c>
    </row>
    <row r="262" s="15" customFormat="1">
      <c r="A262" s="15"/>
      <c r="B262" s="248"/>
      <c r="C262" s="249"/>
      <c r="D262" s="228" t="s">
        <v>136</v>
      </c>
      <c r="E262" s="250" t="s">
        <v>19</v>
      </c>
      <c r="F262" s="251" t="s">
        <v>141</v>
      </c>
      <c r="G262" s="249"/>
      <c r="H262" s="252">
        <v>35</v>
      </c>
      <c r="I262" s="253"/>
      <c r="J262" s="249"/>
      <c r="K262" s="249"/>
      <c r="L262" s="254"/>
      <c r="M262" s="255"/>
      <c r="N262" s="256"/>
      <c r="O262" s="256"/>
      <c r="P262" s="256"/>
      <c r="Q262" s="256"/>
      <c r="R262" s="256"/>
      <c r="S262" s="256"/>
      <c r="T262" s="257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8" t="s">
        <v>136</v>
      </c>
      <c r="AU262" s="258" t="s">
        <v>81</v>
      </c>
      <c r="AV262" s="15" t="s">
        <v>132</v>
      </c>
      <c r="AW262" s="15" t="s">
        <v>33</v>
      </c>
      <c r="AX262" s="15" t="s">
        <v>79</v>
      </c>
      <c r="AY262" s="258" t="s">
        <v>126</v>
      </c>
    </row>
    <row r="263" s="12" customFormat="1" ht="22.8" customHeight="1">
      <c r="A263" s="12"/>
      <c r="B263" s="191"/>
      <c r="C263" s="192"/>
      <c r="D263" s="193" t="s">
        <v>70</v>
      </c>
      <c r="E263" s="205" t="s">
        <v>189</v>
      </c>
      <c r="F263" s="205" t="s">
        <v>338</v>
      </c>
      <c r="G263" s="192"/>
      <c r="H263" s="192"/>
      <c r="I263" s="195"/>
      <c r="J263" s="206">
        <f>BK263</f>
        <v>0</v>
      </c>
      <c r="K263" s="192"/>
      <c r="L263" s="197"/>
      <c r="M263" s="198"/>
      <c r="N263" s="199"/>
      <c r="O263" s="199"/>
      <c r="P263" s="200">
        <f>SUM(P264:P300)</f>
        <v>0</v>
      </c>
      <c r="Q263" s="199"/>
      <c r="R263" s="200">
        <f>SUM(R264:R300)</f>
        <v>2.6241104800000001</v>
      </c>
      <c r="S263" s="199"/>
      <c r="T263" s="201">
        <f>SUM(T264:T300)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2" t="s">
        <v>79</v>
      </c>
      <c r="AT263" s="203" t="s">
        <v>70</v>
      </c>
      <c r="AU263" s="203" t="s">
        <v>79</v>
      </c>
      <c r="AY263" s="202" t="s">
        <v>126</v>
      </c>
      <c r="BK263" s="204">
        <f>SUM(BK264:BK300)</f>
        <v>0</v>
      </c>
    </row>
    <row r="264" s="2" customFormat="1" ht="24.15" customHeight="1">
      <c r="A264" s="40"/>
      <c r="B264" s="41"/>
      <c r="C264" s="207" t="s">
        <v>339</v>
      </c>
      <c r="D264" s="207" t="s">
        <v>128</v>
      </c>
      <c r="E264" s="208" t="s">
        <v>340</v>
      </c>
      <c r="F264" s="209" t="s">
        <v>341</v>
      </c>
      <c r="G264" s="210" t="s">
        <v>144</v>
      </c>
      <c r="H264" s="211">
        <v>11.199999999999999</v>
      </c>
      <c r="I264" s="212"/>
      <c r="J264" s="213">
        <f>ROUND(I264*H264,2)</f>
        <v>0</v>
      </c>
      <c r="K264" s="214"/>
      <c r="L264" s="46"/>
      <c r="M264" s="215" t="s">
        <v>19</v>
      </c>
      <c r="N264" s="216" t="s">
        <v>42</v>
      </c>
      <c r="O264" s="86"/>
      <c r="P264" s="217">
        <f>O264*H264</f>
        <v>0</v>
      </c>
      <c r="Q264" s="217">
        <v>1.0000000000000001E-05</v>
      </c>
      <c r="R264" s="217">
        <f>Q264*H264</f>
        <v>0.000112</v>
      </c>
      <c r="S264" s="217">
        <v>0</v>
      </c>
      <c r="T264" s="218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9" t="s">
        <v>132</v>
      </c>
      <c r="AT264" s="219" t="s">
        <v>128</v>
      </c>
      <c r="AU264" s="219" t="s">
        <v>81</v>
      </c>
      <c r="AY264" s="19" t="s">
        <v>126</v>
      </c>
      <c r="BE264" s="220">
        <f>IF(N264="základní",J264,0)</f>
        <v>0</v>
      </c>
      <c r="BF264" s="220">
        <f>IF(N264="snížená",J264,0)</f>
        <v>0</v>
      </c>
      <c r="BG264" s="220">
        <f>IF(N264="zákl. přenesená",J264,0)</f>
        <v>0</v>
      </c>
      <c r="BH264" s="220">
        <f>IF(N264="sníž. přenesená",J264,0)</f>
        <v>0</v>
      </c>
      <c r="BI264" s="220">
        <f>IF(N264="nulová",J264,0)</f>
        <v>0</v>
      </c>
      <c r="BJ264" s="19" t="s">
        <v>79</v>
      </c>
      <c r="BK264" s="220">
        <f>ROUND(I264*H264,2)</f>
        <v>0</v>
      </c>
      <c r="BL264" s="19" t="s">
        <v>132</v>
      </c>
      <c r="BM264" s="219" t="s">
        <v>342</v>
      </c>
    </row>
    <row r="265" s="2" customFormat="1">
      <c r="A265" s="40"/>
      <c r="B265" s="41"/>
      <c r="C265" s="42"/>
      <c r="D265" s="221" t="s">
        <v>134</v>
      </c>
      <c r="E265" s="42"/>
      <c r="F265" s="222" t="s">
        <v>343</v>
      </c>
      <c r="G265" s="42"/>
      <c r="H265" s="42"/>
      <c r="I265" s="223"/>
      <c r="J265" s="42"/>
      <c r="K265" s="42"/>
      <c r="L265" s="46"/>
      <c r="M265" s="224"/>
      <c r="N265" s="225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134</v>
      </c>
      <c r="AU265" s="19" t="s">
        <v>81</v>
      </c>
    </row>
    <row r="266" s="2" customFormat="1" ht="24.15" customHeight="1">
      <c r="A266" s="40"/>
      <c r="B266" s="41"/>
      <c r="C266" s="259" t="s">
        <v>344</v>
      </c>
      <c r="D266" s="259" t="s">
        <v>225</v>
      </c>
      <c r="E266" s="260" t="s">
        <v>345</v>
      </c>
      <c r="F266" s="261" t="s">
        <v>346</v>
      </c>
      <c r="G266" s="262" t="s">
        <v>144</v>
      </c>
      <c r="H266" s="263">
        <v>11.368</v>
      </c>
      <c r="I266" s="264"/>
      <c r="J266" s="265">
        <f>ROUND(I266*H266,2)</f>
        <v>0</v>
      </c>
      <c r="K266" s="266"/>
      <c r="L266" s="267"/>
      <c r="M266" s="268" t="s">
        <v>19</v>
      </c>
      <c r="N266" s="269" t="s">
        <v>42</v>
      </c>
      <c r="O266" s="86"/>
      <c r="P266" s="217">
        <f>O266*H266</f>
        <v>0</v>
      </c>
      <c r="Q266" s="217">
        <v>0.0036099999999999999</v>
      </c>
      <c r="R266" s="217">
        <f>Q266*H266</f>
        <v>0.041038480000000002</v>
      </c>
      <c r="S266" s="217">
        <v>0</v>
      </c>
      <c r="T266" s="218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9" t="s">
        <v>189</v>
      </c>
      <c r="AT266" s="219" t="s">
        <v>225</v>
      </c>
      <c r="AU266" s="219" t="s">
        <v>81</v>
      </c>
      <c r="AY266" s="19" t="s">
        <v>126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19" t="s">
        <v>79</v>
      </c>
      <c r="BK266" s="220">
        <f>ROUND(I266*H266,2)</f>
        <v>0</v>
      </c>
      <c r="BL266" s="19" t="s">
        <v>132</v>
      </c>
      <c r="BM266" s="219" t="s">
        <v>347</v>
      </c>
    </row>
    <row r="267" s="14" customFormat="1">
      <c r="A267" s="14"/>
      <c r="B267" s="237"/>
      <c r="C267" s="238"/>
      <c r="D267" s="228" t="s">
        <v>136</v>
      </c>
      <c r="E267" s="238"/>
      <c r="F267" s="240" t="s">
        <v>348</v>
      </c>
      <c r="G267" s="238"/>
      <c r="H267" s="241">
        <v>11.368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7" t="s">
        <v>136</v>
      </c>
      <c r="AU267" s="247" t="s">
        <v>81</v>
      </c>
      <c r="AV267" s="14" t="s">
        <v>81</v>
      </c>
      <c r="AW267" s="14" t="s">
        <v>4</v>
      </c>
      <c r="AX267" s="14" t="s">
        <v>79</v>
      </c>
      <c r="AY267" s="247" t="s">
        <v>126</v>
      </c>
    </row>
    <row r="268" s="2" customFormat="1" ht="21.75" customHeight="1">
      <c r="A268" s="40"/>
      <c r="B268" s="41"/>
      <c r="C268" s="207" t="s">
        <v>349</v>
      </c>
      <c r="D268" s="207" t="s">
        <v>128</v>
      </c>
      <c r="E268" s="208" t="s">
        <v>350</v>
      </c>
      <c r="F268" s="209" t="s">
        <v>351</v>
      </c>
      <c r="G268" s="210" t="s">
        <v>144</v>
      </c>
      <c r="H268" s="211">
        <v>11.199999999999999</v>
      </c>
      <c r="I268" s="212"/>
      <c r="J268" s="213">
        <f>ROUND(I268*H268,2)</f>
        <v>0</v>
      </c>
      <c r="K268" s="214"/>
      <c r="L268" s="46"/>
      <c r="M268" s="215" t="s">
        <v>19</v>
      </c>
      <c r="N268" s="216" t="s">
        <v>42</v>
      </c>
      <c r="O268" s="86"/>
      <c r="P268" s="217">
        <f>O268*H268</f>
        <v>0</v>
      </c>
      <c r="Q268" s="217">
        <v>0</v>
      </c>
      <c r="R268" s="217">
        <f>Q268*H268</f>
        <v>0</v>
      </c>
      <c r="S268" s="217">
        <v>0</v>
      </c>
      <c r="T268" s="218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9" t="s">
        <v>132</v>
      </c>
      <c r="AT268" s="219" t="s">
        <v>128</v>
      </c>
      <c r="AU268" s="219" t="s">
        <v>81</v>
      </c>
      <c r="AY268" s="19" t="s">
        <v>126</v>
      </c>
      <c r="BE268" s="220">
        <f>IF(N268="základní",J268,0)</f>
        <v>0</v>
      </c>
      <c r="BF268" s="220">
        <f>IF(N268="snížená",J268,0)</f>
        <v>0</v>
      </c>
      <c r="BG268" s="220">
        <f>IF(N268="zákl. přenesená",J268,0)</f>
        <v>0</v>
      </c>
      <c r="BH268" s="220">
        <f>IF(N268="sníž. přenesená",J268,0)</f>
        <v>0</v>
      </c>
      <c r="BI268" s="220">
        <f>IF(N268="nulová",J268,0)</f>
        <v>0</v>
      </c>
      <c r="BJ268" s="19" t="s">
        <v>79</v>
      </c>
      <c r="BK268" s="220">
        <f>ROUND(I268*H268,2)</f>
        <v>0</v>
      </c>
      <c r="BL268" s="19" t="s">
        <v>132</v>
      </c>
      <c r="BM268" s="219" t="s">
        <v>352</v>
      </c>
    </row>
    <row r="269" s="2" customFormat="1">
      <c r="A269" s="40"/>
      <c r="B269" s="41"/>
      <c r="C269" s="42"/>
      <c r="D269" s="221" t="s">
        <v>134</v>
      </c>
      <c r="E269" s="42"/>
      <c r="F269" s="222" t="s">
        <v>353</v>
      </c>
      <c r="G269" s="42"/>
      <c r="H269" s="42"/>
      <c r="I269" s="223"/>
      <c r="J269" s="42"/>
      <c r="K269" s="42"/>
      <c r="L269" s="46"/>
      <c r="M269" s="224"/>
      <c r="N269" s="225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134</v>
      </c>
      <c r="AU269" s="19" t="s">
        <v>81</v>
      </c>
    </row>
    <row r="270" s="14" customFormat="1">
      <c r="A270" s="14"/>
      <c r="B270" s="237"/>
      <c r="C270" s="238"/>
      <c r="D270" s="228" t="s">
        <v>136</v>
      </c>
      <c r="E270" s="239" t="s">
        <v>19</v>
      </c>
      <c r="F270" s="240" t="s">
        <v>290</v>
      </c>
      <c r="G270" s="238"/>
      <c r="H270" s="241">
        <v>11.199999999999999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136</v>
      </c>
      <c r="AU270" s="247" t="s">
        <v>81</v>
      </c>
      <c r="AV270" s="14" t="s">
        <v>81</v>
      </c>
      <c r="AW270" s="14" t="s">
        <v>33</v>
      </c>
      <c r="AX270" s="14" t="s">
        <v>71</v>
      </c>
      <c r="AY270" s="247" t="s">
        <v>126</v>
      </c>
    </row>
    <row r="271" s="15" customFormat="1">
      <c r="A271" s="15"/>
      <c r="B271" s="248"/>
      <c r="C271" s="249"/>
      <c r="D271" s="228" t="s">
        <v>136</v>
      </c>
      <c r="E271" s="250" t="s">
        <v>19</v>
      </c>
      <c r="F271" s="251" t="s">
        <v>141</v>
      </c>
      <c r="G271" s="249"/>
      <c r="H271" s="252">
        <v>11.199999999999999</v>
      </c>
      <c r="I271" s="253"/>
      <c r="J271" s="249"/>
      <c r="K271" s="249"/>
      <c r="L271" s="254"/>
      <c r="M271" s="255"/>
      <c r="N271" s="256"/>
      <c r="O271" s="256"/>
      <c r="P271" s="256"/>
      <c r="Q271" s="256"/>
      <c r="R271" s="256"/>
      <c r="S271" s="256"/>
      <c r="T271" s="257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8" t="s">
        <v>136</v>
      </c>
      <c r="AU271" s="258" t="s">
        <v>81</v>
      </c>
      <c r="AV271" s="15" t="s">
        <v>132</v>
      </c>
      <c r="AW271" s="15" t="s">
        <v>33</v>
      </c>
      <c r="AX271" s="15" t="s">
        <v>79</v>
      </c>
      <c r="AY271" s="258" t="s">
        <v>126</v>
      </c>
    </row>
    <row r="272" s="2" customFormat="1" ht="24.15" customHeight="1">
      <c r="A272" s="40"/>
      <c r="B272" s="41"/>
      <c r="C272" s="207" t="s">
        <v>354</v>
      </c>
      <c r="D272" s="207" t="s">
        <v>128</v>
      </c>
      <c r="E272" s="208" t="s">
        <v>355</v>
      </c>
      <c r="F272" s="209" t="s">
        <v>356</v>
      </c>
      <c r="G272" s="210" t="s">
        <v>357</v>
      </c>
      <c r="H272" s="211">
        <v>1</v>
      </c>
      <c r="I272" s="212"/>
      <c r="J272" s="213">
        <f>ROUND(I272*H272,2)</f>
        <v>0</v>
      </c>
      <c r="K272" s="214"/>
      <c r="L272" s="46"/>
      <c r="M272" s="215" t="s">
        <v>19</v>
      </c>
      <c r="N272" s="216" t="s">
        <v>42</v>
      </c>
      <c r="O272" s="86"/>
      <c r="P272" s="217">
        <f>O272*H272</f>
        <v>0</v>
      </c>
      <c r="Q272" s="217">
        <v>0.21734000000000001</v>
      </c>
      <c r="R272" s="217">
        <f>Q272*H272</f>
        <v>0.21734000000000001</v>
      </c>
      <c r="S272" s="217">
        <v>0</v>
      </c>
      <c r="T272" s="218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9" t="s">
        <v>132</v>
      </c>
      <c r="AT272" s="219" t="s">
        <v>128</v>
      </c>
      <c r="AU272" s="219" t="s">
        <v>81</v>
      </c>
      <c r="AY272" s="19" t="s">
        <v>126</v>
      </c>
      <c r="BE272" s="220">
        <f>IF(N272="základní",J272,0)</f>
        <v>0</v>
      </c>
      <c r="BF272" s="220">
        <f>IF(N272="snížená",J272,0)</f>
        <v>0</v>
      </c>
      <c r="BG272" s="220">
        <f>IF(N272="zákl. přenesená",J272,0)</f>
        <v>0</v>
      </c>
      <c r="BH272" s="220">
        <f>IF(N272="sníž. přenesená",J272,0)</f>
        <v>0</v>
      </c>
      <c r="BI272" s="220">
        <f>IF(N272="nulová",J272,0)</f>
        <v>0</v>
      </c>
      <c r="BJ272" s="19" t="s">
        <v>79</v>
      </c>
      <c r="BK272" s="220">
        <f>ROUND(I272*H272,2)</f>
        <v>0</v>
      </c>
      <c r="BL272" s="19" t="s">
        <v>132</v>
      </c>
      <c r="BM272" s="219" t="s">
        <v>358</v>
      </c>
    </row>
    <row r="273" s="2" customFormat="1">
      <c r="A273" s="40"/>
      <c r="B273" s="41"/>
      <c r="C273" s="42"/>
      <c r="D273" s="221" t="s">
        <v>134</v>
      </c>
      <c r="E273" s="42"/>
      <c r="F273" s="222" t="s">
        <v>359</v>
      </c>
      <c r="G273" s="42"/>
      <c r="H273" s="42"/>
      <c r="I273" s="223"/>
      <c r="J273" s="42"/>
      <c r="K273" s="42"/>
      <c r="L273" s="46"/>
      <c r="M273" s="224"/>
      <c r="N273" s="225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134</v>
      </c>
      <c r="AU273" s="19" t="s">
        <v>81</v>
      </c>
    </row>
    <row r="274" s="13" customFormat="1">
      <c r="A274" s="13"/>
      <c r="B274" s="226"/>
      <c r="C274" s="227"/>
      <c r="D274" s="228" t="s">
        <v>136</v>
      </c>
      <c r="E274" s="229" t="s">
        <v>19</v>
      </c>
      <c r="F274" s="230" t="s">
        <v>360</v>
      </c>
      <c r="G274" s="227"/>
      <c r="H274" s="229" t="s">
        <v>19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136</v>
      </c>
      <c r="AU274" s="236" t="s">
        <v>81</v>
      </c>
      <c r="AV274" s="13" t="s">
        <v>79</v>
      </c>
      <c r="AW274" s="13" t="s">
        <v>33</v>
      </c>
      <c r="AX274" s="13" t="s">
        <v>71</v>
      </c>
      <c r="AY274" s="236" t="s">
        <v>126</v>
      </c>
    </row>
    <row r="275" s="14" customFormat="1">
      <c r="A275" s="14"/>
      <c r="B275" s="237"/>
      <c r="C275" s="238"/>
      <c r="D275" s="228" t="s">
        <v>136</v>
      </c>
      <c r="E275" s="239" t="s">
        <v>19</v>
      </c>
      <c r="F275" s="240" t="s">
        <v>79</v>
      </c>
      <c r="G275" s="238"/>
      <c r="H275" s="241">
        <v>1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136</v>
      </c>
      <c r="AU275" s="247" t="s">
        <v>81</v>
      </c>
      <c r="AV275" s="14" t="s">
        <v>81</v>
      </c>
      <c r="AW275" s="14" t="s">
        <v>33</v>
      </c>
      <c r="AX275" s="14" t="s">
        <v>71</v>
      </c>
      <c r="AY275" s="247" t="s">
        <v>126</v>
      </c>
    </row>
    <row r="276" s="15" customFormat="1">
      <c r="A276" s="15"/>
      <c r="B276" s="248"/>
      <c r="C276" s="249"/>
      <c r="D276" s="228" t="s">
        <v>136</v>
      </c>
      <c r="E276" s="250" t="s">
        <v>19</v>
      </c>
      <c r="F276" s="251" t="s">
        <v>141</v>
      </c>
      <c r="G276" s="249"/>
      <c r="H276" s="252">
        <v>1</v>
      </c>
      <c r="I276" s="253"/>
      <c r="J276" s="249"/>
      <c r="K276" s="249"/>
      <c r="L276" s="254"/>
      <c r="M276" s="255"/>
      <c r="N276" s="256"/>
      <c r="O276" s="256"/>
      <c r="P276" s="256"/>
      <c r="Q276" s="256"/>
      <c r="R276" s="256"/>
      <c r="S276" s="256"/>
      <c r="T276" s="257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8" t="s">
        <v>136</v>
      </c>
      <c r="AU276" s="258" t="s">
        <v>81</v>
      </c>
      <c r="AV276" s="15" t="s">
        <v>132</v>
      </c>
      <c r="AW276" s="15" t="s">
        <v>33</v>
      </c>
      <c r="AX276" s="15" t="s">
        <v>79</v>
      </c>
      <c r="AY276" s="258" t="s">
        <v>126</v>
      </c>
    </row>
    <row r="277" s="2" customFormat="1" ht="24.15" customHeight="1">
      <c r="A277" s="40"/>
      <c r="B277" s="41"/>
      <c r="C277" s="259" t="s">
        <v>337</v>
      </c>
      <c r="D277" s="259" t="s">
        <v>225</v>
      </c>
      <c r="E277" s="260" t="s">
        <v>361</v>
      </c>
      <c r="F277" s="261" t="s">
        <v>362</v>
      </c>
      <c r="G277" s="262" t="s">
        <v>357</v>
      </c>
      <c r="H277" s="263">
        <v>1</v>
      </c>
      <c r="I277" s="264"/>
      <c r="J277" s="265">
        <f>ROUND(I277*H277,2)</f>
        <v>0</v>
      </c>
      <c r="K277" s="266"/>
      <c r="L277" s="267"/>
      <c r="M277" s="268" t="s">
        <v>19</v>
      </c>
      <c r="N277" s="269" t="s">
        <v>42</v>
      </c>
      <c r="O277" s="86"/>
      <c r="P277" s="217">
        <f>O277*H277</f>
        <v>0</v>
      </c>
      <c r="Q277" s="217">
        <v>0.059999999999999998</v>
      </c>
      <c r="R277" s="217">
        <f>Q277*H277</f>
        <v>0.059999999999999998</v>
      </c>
      <c r="S277" s="217">
        <v>0</v>
      </c>
      <c r="T277" s="218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9" t="s">
        <v>189</v>
      </c>
      <c r="AT277" s="219" t="s">
        <v>225</v>
      </c>
      <c r="AU277" s="219" t="s">
        <v>81</v>
      </c>
      <c r="AY277" s="19" t="s">
        <v>126</v>
      </c>
      <c r="BE277" s="220">
        <f>IF(N277="základní",J277,0)</f>
        <v>0</v>
      </c>
      <c r="BF277" s="220">
        <f>IF(N277="snížená",J277,0)</f>
        <v>0</v>
      </c>
      <c r="BG277" s="220">
        <f>IF(N277="zákl. přenesená",J277,0)</f>
        <v>0</v>
      </c>
      <c r="BH277" s="220">
        <f>IF(N277="sníž. přenesená",J277,0)</f>
        <v>0</v>
      </c>
      <c r="BI277" s="220">
        <f>IF(N277="nulová",J277,0)</f>
        <v>0</v>
      </c>
      <c r="BJ277" s="19" t="s">
        <v>79</v>
      </c>
      <c r="BK277" s="220">
        <f>ROUND(I277*H277,2)</f>
        <v>0</v>
      </c>
      <c r="BL277" s="19" t="s">
        <v>132</v>
      </c>
      <c r="BM277" s="219" t="s">
        <v>363</v>
      </c>
    </row>
    <row r="278" s="13" customFormat="1">
      <c r="A278" s="13"/>
      <c r="B278" s="226"/>
      <c r="C278" s="227"/>
      <c r="D278" s="228" t="s">
        <v>136</v>
      </c>
      <c r="E278" s="229" t="s">
        <v>19</v>
      </c>
      <c r="F278" s="230" t="s">
        <v>360</v>
      </c>
      <c r="G278" s="227"/>
      <c r="H278" s="229" t="s">
        <v>19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136</v>
      </c>
      <c r="AU278" s="236" t="s">
        <v>81</v>
      </c>
      <c r="AV278" s="13" t="s">
        <v>79</v>
      </c>
      <c r="AW278" s="13" t="s">
        <v>33</v>
      </c>
      <c r="AX278" s="13" t="s">
        <v>71</v>
      </c>
      <c r="AY278" s="236" t="s">
        <v>126</v>
      </c>
    </row>
    <row r="279" s="14" customFormat="1">
      <c r="A279" s="14"/>
      <c r="B279" s="237"/>
      <c r="C279" s="238"/>
      <c r="D279" s="228" t="s">
        <v>136</v>
      </c>
      <c r="E279" s="239" t="s">
        <v>19</v>
      </c>
      <c r="F279" s="240" t="s">
        <v>79</v>
      </c>
      <c r="G279" s="238"/>
      <c r="H279" s="241">
        <v>1</v>
      </c>
      <c r="I279" s="242"/>
      <c r="J279" s="238"/>
      <c r="K279" s="238"/>
      <c r="L279" s="243"/>
      <c r="M279" s="244"/>
      <c r="N279" s="245"/>
      <c r="O279" s="245"/>
      <c r="P279" s="245"/>
      <c r="Q279" s="245"/>
      <c r="R279" s="245"/>
      <c r="S279" s="245"/>
      <c r="T279" s="24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7" t="s">
        <v>136</v>
      </c>
      <c r="AU279" s="247" t="s">
        <v>81</v>
      </c>
      <c r="AV279" s="14" t="s">
        <v>81</v>
      </c>
      <c r="AW279" s="14" t="s">
        <v>33</v>
      </c>
      <c r="AX279" s="14" t="s">
        <v>71</v>
      </c>
      <c r="AY279" s="247" t="s">
        <v>126</v>
      </c>
    </row>
    <row r="280" s="15" customFormat="1">
      <c r="A280" s="15"/>
      <c r="B280" s="248"/>
      <c r="C280" s="249"/>
      <c r="D280" s="228" t="s">
        <v>136</v>
      </c>
      <c r="E280" s="250" t="s">
        <v>19</v>
      </c>
      <c r="F280" s="251" t="s">
        <v>141</v>
      </c>
      <c r="G280" s="249"/>
      <c r="H280" s="252">
        <v>1</v>
      </c>
      <c r="I280" s="253"/>
      <c r="J280" s="249"/>
      <c r="K280" s="249"/>
      <c r="L280" s="254"/>
      <c r="M280" s="255"/>
      <c r="N280" s="256"/>
      <c r="O280" s="256"/>
      <c r="P280" s="256"/>
      <c r="Q280" s="256"/>
      <c r="R280" s="256"/>
      <c r="S280" s="256"/>
      <c r="T280" s="25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8" t="s">
        <v>136</v>
      </c>
      <c r="AU280" s="258" t="s">
        <v>81</v>
      </c>
      <c r="AV280" s="15" t="s">
        <v>132</v>
      </c>
      <c r="AW280" s="15" t="s">
        <v>33</v>
      </c>
      <c r="AX280" s="15" t="s">
        <v>79</v>
      </c>
      <c r="AY280" s="258" t="s">
        <v>126</v>
      </c>
    </row>
    <row r="281" s="2" customFormat="1" ht="33" customHeight="1">
      <c r="A281" s="40"/>
      <c r="B281" s="41"/>
      <c r="C281" s="207" t="s">
        <v>364</v>
      </c>
      <c r="D281" s="207" t="s">
        <v>128</v>
      </c>
      <c r="E281" s="208" t="s">
        <v>365</v>
      </c>
      <c r="F281" s="209" t="s">
        <v>366</v>
      </c>
      <c r="G281" s="210" t="s">
        <v>158</v>
      </c>
      <c r="H281" s="211">
        <v>1</v>
      </c>
      <c r="I281" s="212"/>
      <c r="J281" s="213">
        <f>ROUND(I281*H281,2)</f>
        <v>0</v>
      </c>
      <c r="K281" s="214"/>
      <c r="L281" s="46"/>
      <c r="M281" s="215" t="s">
        <v>19</v>
      </c>
      <c r="N281" s="216" t="s">
        <v>42</v>
      </c>
      <c r="O281" s="86"/>
      <c r="P281" s="217">
        <f>O281*H281</f>
        <v>0</v>
      </c>
      <c r="Q281" s="217">
        <v>2.3010199999999998</v>
      </c>
      <c r="R281" s="217">
        <f>Q281*H281</f>
        <v>2.3010199999999998</v>
      </c>
      <c r="S281" s="217">
        <v>0</v>
      </c>
      <c r="T281" s="218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9" t="s">
        <v>132</v>
      </c>
      <c r="AT281" s="219" t="s">
        <v>128</v>
      </c>
      <c r="AU281" s="219" t="s">
        <v>81</v>
      </c>
      <c r="AY281" s="19" t="s">
        <v>126</v>
      </c>
      <c r="BE281" s="220">
        <f>IF(N281="základní",J281,0)</f>
        <v>0</v>
      </c>
      <c r="BF281" s="220">
        <f>IF(N281="snížená",J281,0)</f>
        <v>0</v>
      </c>
      <c r="BG281" s="220">
        <f>IF(N281="zákl. přenesená",J281,0)</f>
        <v>0</v>
      </c>
      <c r="BH281" s="220">
        <f>IF(N281="sníž. přenesená",J281,0)</f>
        <v>0</v>
      </c>
      <c r="BI281" s="220">
        <f>IF(N281="nulová",J281,0)</f>
        <v>0</v>
      </c>
      <c r="BJ281" s="19" t="s">
        <v>79</v>
      </c>
      <c r="BK281" s="220">
        <f>ROUND(I281*H281,2)</f>
        <v>0</v>
      </c>
      <c r="BL281" s="19" t="s">
        <v>132</v>
      </c>
      <c r="BM281" s="219" t="s">
        <v>367</v>
      </c>
    </row>
    <row r="282" s="2" customFormat="1">
      <c r="A282" s="40"/>
      <c r="B282" s="41"/>
      <c r="C282" s="42"/>
      <c r="D282" s="221" t="s">
        <v>134</v>
      </c>
      <c r="E282" s="42"/>
      <c r="F282" s="222" t="s">
        <v>368</v>
      </c>
      <c r="G282" s="42"/>
      <c r="H282" s="42"/>
      <c r="I282" s="223"/>
      <c r="J282" s="42"/>
      <c r="K282" s="42"/>
      <c r="L282" s="46"/>
      <c r="M282" s="224"/>
      <c r="N282" s="225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134</v>
      </c>
      <c r="AU282" s="19" t="s">
        <v>81</v>
      </c>
    </row>
    <row r="283" s="13" customFormat="1">
      <c r="A283" s="13"/>
      <c r="B283" s="226"/>
      <c r="C283" s="227"/>
      <c r="D283" s="228" t="s">
        <v>136</v>
      </c>
      <c r="E283" s="229" t="s">
        <v>19</v>
      </c>
      <c r="F283" s="230" t="s">
        <v>369</v>
      </c>
      <c r="G283" s="227"/>
      <c r="H283" s="229" t="s">
        <v>19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136</v>
      </c>
      <c r="AU283" s="236" t="s">
        <v>81</v>
      </c>
      <c r="AV283" s="13" t="s">
        <v>79</v>
      </c>
      <c r="AW283" s="13" t="s">
        <v>33</v>
      </c>
      <c r="AX283" s="13" t="s">
        <v>71</v>
      </c>
      <c r="AY283" s="236" t="s">
        <v>126</v>
      </c>
    </row>
    <row r="284" s="14" customFormat="1">
      <c r="A284" s="14"/>
      <c r="B284" s="237"/>
      <c r="C284" s="238"/>
      <c r="D284" s="228" t="s">
        <v>136</v>
      </c>
      <c r="E284" s="239" t="s">
        <v>19</v>
      </c>
      <c r="F284" s="240" t="s">
        <v>79</v>
      </c>
      <c r="G284" s="238"/>
      <c r="H284" s="241">
        <v>1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136</v>
      </c>
      <c r="AU284" s="247" t="s">
        <v>81</v>
      </c>
      <c r="AV284" s="14" t="s">
        <v>81</v>
      </c>
      <c r="AW284" s="14" t="s">
        <v>33</v>
      </c>
      <c r="AX284" s="14" t="s">
        <v>71</v>
      </c>
      <c r="AY284" s="247" t="s">
        <v>126</v>
      </c>
    </row>
    <row r="285" s="15" customFormat="1">
      <c r="A285" s="15"/>
      <c r="B285" s="248"/>
      <c r="C285" s="249"/>
      <c r="D285" s="228" t="s">
        <v>136</v>
      </c>
      <c r="E285" s="250" t="s">
        <v>19</v>
      </c>
      <c r="F285" s="251" t="s">
        <v>141</v>
      </c>
      <c r="G285" s="249"/>
      <c r="H285" s="252">
        <v>1</v>
      </c>
      <c r="I285" s="253"/>
      <c r="J285" s="249"/>
      <c r="K285" s="249"/>
      <c r="L285" s="254"/>
      <c r="M285" s="255"/>
      <c r="N285" s="256"/>
      <c r="O285" s="256"/>
      <c r="P285" s="256"/>
      <c r="Q285" s="256"/>
      <c r="R285" s="256"/>
      <c r="S285" s="256"/>
      <c r="T285" s="257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58" t="s">
        <v>136</v>
      </c>
      <c r="AU285" s="258" t="s">
        <v>81</v>
      </c>
      <c r="AV285" s="15" t="s">
        <v>132</v>
      </c>
      <c r="AW285" s="15" t="s">
        <v>33</v>
      </c>
      <c r="AX285" s="15" t="s">
        <v>79</v>
      </c>
      <c r="AY285" s="258" t="s">
        <v>126</v>
      </c>
    </row>
    <row r="286" s="2" customFormat="1" ht="24.15" customHeight="1">
      <c r="A286" s="40"/>
      <c r="B286" s="41"/>
      <c r="C286" s="207" t="s">
        <v>370</v>
      </c>
      <c r="D286" s="207" t="s">
        <v>128</v>
      </c>
      <c r="E286" s="208" t="s">
        <v>371</v>
      </c>
      <c r="F286" s="209" t="s">
        <v>372</v>
      </c>
      <c r="G286" s="210" t="s">
        <v>131</v>
      </c>
      <c r="H286" s="211">
        <v>1</v>
      </c>
      <c r="I286" s="212"/>
      <c r="J286" s="213">
        <f>ROUND(I286*H286,2)</f>
        <v>0</v>
      </c>
      <c r="K286" s="214"/>
      <c r="L286" s="46"/>
      <c r="M286" s="215" t="s">
        <v>19</v>
      </c>
      <c r="N286" s="216" t="s">
        <v>42</v>
      </c>
      <c r="O286" s="86"/>
      <c r="P286" s="217">
        <f>O286*H286</f>
        <v>0</v>
      </c>
      <c r="Q286" s="217">
        <v>0.0045999999999999999</v>
      </c>
      <c r="R286" s="217">
        <f>Q286*H286</f>
        <v>0.0045999999999999999</v>
      </c>
      <c r="S286" s="217">
        <v>0</v>
      </c>
      <c r="T286" s="218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9" t="s">
        <v>132</v>
      </c>
      <c r="AT286" s="219" t="s">
        <v>128</v>
      </c>
      <c r="AU286" s="219" t="s">
        <v>81</v>
      </c>
      <c r="AY286" s="19" t="s">
        <v>126</v>
      </c>
      <c r="BE286" s="220">
        <f>IF(N286="základní",J286,0)</f>
        <v>0</v>
      </c>
      <c r="BF286" s="220">
        <f>IF(N286="snížená",J286,0)</f>
        <v>0</v>
      </c>
      <c r="BG286" s="220">
        <f>IF(N286="zákl. přenesená",J286,0)</f>
        <v>0</v>
      </c>
      <c r="BH286" s="220">
        <f>IF(N286="sníž. přenesená",J286,0)</f>
        <v>0</v>
      </c>
      <c r="BI286" s="220">
        <f>IF(N286="nulová",J286,0)</f>
        <v>0</v>
      </c>
      <c r="BJ286" s="19" t="s">
        <v>79</v>
      </c>
      <c r="BK286" s="220">
        <f>ROUND(I286*H286,2)</f>
        <v>0</v>
      </c>
      <c r="BL286" s="19" t="s">
        <v>132</v>
      </c>
      <c r="BM286" s="219" t="s">
        <v>373</v>
      </c>
    </row>
    <row r="287" s="2" customFormat="1">
      <c r="A287" s="40"/>
      <c r="B287" s="41"/>
      <c r="C287" s="42"/>
      <c r="D287" s="221" t="s">
        <v>134</v>
      </c>
      <c r="E287" s="42"/>
      <c r="F287" s="222" t="s">
        <v>374</v>
      </c>
      <c r="G287" s="42"/>
      <c r="H287" s="42"/>
      <c r="I287" s="223"/>
      <c r="J287" s="42"/>
      <c r="K287" s="42"/>
      <c r="L287" s="46"/>
      <c r="M287" s="224"/>
      <c r="N287" s="225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134</v>
      </c>
      <c r="AU287" s="19" t="s">
        <v>81</v>
      </c>
    </row>
    <row r="288" s="2" customFormat="1" ht="24.15" customHeight="1">
      <c r="A288" s="40"/>
      <c r="B288" s="41"/>
      <c r="C288" s="207" t="s">
        <v>375</v>
      </c>
      <c r="D288" s="207" t="s">
        <v>128</v>
      </c>
      <c r="E288" s="208" t="s">
        <v>376</v>
      </c>
      <c r="F288" s="209" t="s">
        <v>377</v>
      </c>
      <c r="G288" s="210" t="s">
        <v>131</v>
      </c>
      <c r="H288" s="211">
        <v>1</v>
      </c>
      <c r="I288" s="212"/>
      <c r="J288" s="213">
        <f>ROUND(I288*H288,2)</f>
        <v>0</v>
      </c>
      <c r="K288" s="214"/>
      <c r="L288" s="46"/>
      <c r="M288" s="215" t="s">
        <v>19</v>
      </c>
      <c r="N288" s="216" t="s">
        <v>42</v>
      </c>
      <c r="O288" s="86"/>
      <c r="P288" s="217">
        <f>O288*H288</f>
        <v>0</v>
      </c>
      <c r="Q288" s="217">
        <v>0</v>
      </c>
      <c r="R288" s="217">
        <f>Q288*H288</f>
        <v>0</v>
      </c>
      <c r="S288" s="217">
        <v>0</v>
      </c>
      <c r="T288" s="218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9" t="s">
        <v>132</v>
      </c>
      <c r="AT288" s="219" t="s">
        <v>128</v>
      </c>
      <c r="AU288" s="219" t="s">
        <v>81</v>
      </c>
      <c r="AY288" s="19" t="s">
        <v>126</v>
      </c>
      <c r="BE288" s="220">
        <f>IF(N288="základní",J288,0)</f>
        <v>0</v>
      </c>
      <c r="BF288" s="220">
        <f>IF(N288="snížená",J288,0)</f>
        <v>0</v>
      </c>
      <c r="BG288" s="220">
        <f>IF(N288="zákl. přenesená",J288,0)</f>
        <v>0</v>
      </c>
      <c r="BH288" s="220">
        <f>IF(N288="sníž. přenesená",J288,0)</f>
        <v>0</v>
      </c>
      <c r="BI288" s="220">
        <f>IF(N288="nulová",J288,0)</f>
        <v>0</v>
      </c>
      <c r="BJ288" s="19" t="s">
        <v>79</v>
      </c>
      <c r="BK288" s="220">
        <f>ROUND(I288*H288,2)</f>
        <v>0</v>
      </c>
      <c r="BL288" s="19" t="s">
        <v>132</v>
      </c>
      <c r="BM288" s="219" t="s">
        <v>378</v>
      </c>
    </row>
    <row r="289" s="2" customFormat="1">
      <c r="A289" s="40"/>
      <c r="B289" s="41"/>
      <c r="C289" s="42"/>
      <c r="D289" s="221" t="s">
        <v>134</v>
      </c>
      <c r="E289" s="42"/>
      <c r="F289" s="222" t="s">
        <v>379</v>
      </c>
      <c r="G289" s="42"/>
      <c r="H289" s="42"/>
      <c r="I289" s="223"/>
      <c r="J289" s="42"/>
      <c r="K289" s="42"/>
      <c r="L289" s="46"/>
      <c r="M289" s="224"/>
      <c r="N289" s="225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134</v>
      </c>
      <c r="AU289" s="19" t="s">
        <v>81</v>
      </c>
    </row>
    <row r="290" s="2" customFormat="1" ht="24.15" customHeight="1">
      <c r="A290" s="40"/>
      <c r="B290" s="41"/>
      <c r="C290" s="207" t="s">
        <v>380</v>
      </c>
      <c r="D290" s="207" t="s">
        <v>128</v>
      </c>
      <c r="E290" s="208" t="s">
        <v>381</v>
      </c>
      <c r="F290" s="209" t="s">
        <v>382</v>
      </c>
      <c r="G290" s="210" t="s">
        <v>383</v>
      </c>
      <c r="H290" s="211">
        <v>5</v>
      </c>
      <c r="I290" s="212"/>
      <c r="J290" s="213">
        <f>ROUND(I290*H290,2)</f>
        <v>0</v>
      </c>
      <c r="K290" s="214"/>
      <c r="L290" s="46"/>
      <c r="M290" s="215" t="s">
        <v>19</v>
      </c>
      <c r="N290" s="216" t="s">
        <v>42</v>
      </c>
      <c r="O290" s="86"/>
      <c r="P290" s="217">
        <f>O290*H290</f>
        <v>0</v>
      </c>
      <c r="Q290" s="217">
        <v>0</v>
      </c>
      <c r="R290" s="217">
        <f>Q290*H290</f>
        <v>0</v>
      </c>
      <c r="S290" s="217">
        <v>0</v>
      </c>
      <c r="T290" s="218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9" t="s">
        <v>132</v>
      </c>
      <c r="AT290" s="219" t="s">
        <v>128</v>
      </c>
      <c r="AU290" s="219" t="s">
        <v>81</v>
      </c>
      <c r="AY290" s="19" t="s">
        <v>126</v>
      </c>
      <c r="BE290" s="220">
        <f>IF(N290="základní",J290,0)</f>
        <v>0</v>
      </c>
      <c r="BF290" s="220">
        <f>IF(N290="snížená",J290,0)</f>
        <v>0</v>
      </c>
      <c r="BG290" s="220">
        <f>IF(N290="zákl. přenesená",J290,0)</f>
        <v>0</v>
      </c>
      <c r="BH290" s="220">
        <f>IF(N290="sníž. přenesená",J290,0)</f>
        <v>0</v>
      </c>
      <c r="BI290" s="220">
        <f>IF(N290="nulová",J290,0)</f>
        <v>0</v>
      </c>
      <c r="BJ290" s="19" t="s">
        <v>79</v>
      </c>
      <c r="BK290" s="220">
        <f>ROUND(I290*H290,2)</f>
        <v>0</v>
      </c>
      <c r="BL290" s="19" t="s">
        <v>132</v>
      </c>
      <c r="BM290" s="219" t="s">
        <v>384</v>
      </c>
    </row>
    <row r="291" s="13" customFormat="1">
      <c r="A291" s="13"/>
      <c r="B291" s="226"/>
      <c r="C291" s="227"/>
      <c r="D291" s="228" t="s">
        <v>136</v>
      </c>
      <c r="E291" s="229" t="s">
        <v>19</v>
      </c>
      <c r="F291" s="230" t="s">
        <v>385</v>
      </c>
      <c r="G291" s="227"/>
      <c r="H291" s="229" t="s">
        <v>19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136</v>
      </c>
      <c r="AU291" s="236" t="s">
        <v>81</v>
      </c>
      <c r="AV291" s="13" t="s">
        <v>79</v>
      </c>
      <c r="AW291" s="13" t="s">
        <v>33</v>
      </c>
      <c r="AX291" s="13" t="s">
        <v>71</v>
      </c>
      <c r="AY291" s="236" t="s">
        <v>126</v>
      </c>
    </row>
    <row r="292" s="14" customFormat="1">
      <c r="A292" s="14"/>
      <c r="B292" s="237"/>
      <c r="C292" s="238"/>
      <c r="D292" s="228" t="s">
        <v>136</v>
      </c>
      <c r="E292" s="239" t="s">
        <v>19</v>
      </c>
      <c r="F292" s="240" t="s">
        <v>165</v>
      </c>
      <c r="G292" s="238"/>
      <c r="H292" s="241">
        <v>5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136</v>
      </c>
      <c r="AU292" s="247" t="s">
        <v>81</v>
      </c>
      <c r="AV292" s="14" t="s">
        <v>81</v>
      </c>
      <c r="AW292" s="14" t="s">
        <v>33</v>
      </c>
      <c r="AX292" s="14" t="s">
        <v>71</v>
      </c>
      <c r="AY292" s="247" t="s">
        <v>126</v>
      </c>
    </row>
    <row r="293" s="15" customFormat="1">
      <c r="A293" s="15"/>
      <c r="B293" s="248"/>
      <c r="C293" s="249"/>
      <c r="D293" s="228" t="s">
        <v>136</v>
      </c>
      <c r="E293" s="250" t="s">
        <v>19</v>
      </c>
      <c r="F293" s="251" t="s">
        <v>141</v>
      </c>
      <c r="G293" s="249"/>
      <c r="H293" s="252">
        <v>5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8" t="s">
        <v>136</v>
      </c>
      <c r="AU293" s="258" t="s">
        <v>81</v>
      </c>
      <c r="AV293" s="15" t="s">
        <v>132</v>
      </c>
      <c r="AW293" s="15" t="s">
        <v>33</v>
      </c>
      <c r="AX293" s="15" t="s">
        <v>79</v>
      </c>
      <c r="AY293" s="258" t="s">
        <v>126</v>
      </c>
    </row>
    <row r="294" s="2" customFormat="1" ht="16.5" customHeight="1">
      <c r="A294" s="40"/>
      <c r="B294" s="41"/>
      <c r="C294" s="207" t="s">
        <v>386</v>
      </c>
      <c r="D294" s="207" t="s">
        <v>128</v>
      </c>
      <c r="E294" s="208" t="s">
        <v>387</v>
      </c>
      <c r="F294" s="209" t="s">
        <v>388</v>
      </c>
      <c r="G294" s="210" t="s">
        <v>357</v>
      </c>
      <c r="H294" s="211">
        <v>1</v>
      </c>
      <c r="I294" s="212"/>
      <c r="J294" s="213">
        <f>ROUND(I294*H294,2)</f>
        <v>0</v>
      </c>
      <c r="K294" s="214"/>
      <c r="L294" s="46"/>
      <c r="M294" s="215" t="s">
        <v>19</v>
      </c>
      <c r="N294" s="216" t="s">
        <v>42</v>
      </c>
      <c r="O294" s="86"/>
      <c r="P294" s="217">
        <f>O294*H294</f>
        <v>0</v>
      </c>
      <c r="Q294" s="217">
        <v>0</v>
      </c>
      <c r="R294" s="217">
        <f>Q294*H294</f>
        <v>0</v>
      </c>
      <c r="S294" s="217">
        <v>0</v>
      </c>
      <c r="T294" s="218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9" t="s">
        <v>132</v>
      </c>
      <c r="AT294" s="219" t="s">
        <v>128</v>
      </c>
      <c r="AU294" s="219" t="s">
        <v>81</v>
      </c>
      <c r="AY294" s="19" t="s">
        <v>126</v>
      </c>
      <c r="BE294" s="220">
        <f>IF(N294="základní",J294,0)</f>
        <v>0</v>
      </c>
      <c r="BF294" s="220">
        <f>IF(N294="snížená",J294,0)</f>
        <v>0</v>
      </c>
      <c r="BG294" s="220">
        <f>IF(N294="zákl. přenesená",J294,0)</f>
        <v>0</v>
      </c>
      <c r="BH294" s="220">
        <f>IF(N294="sníž. přenesená",J294,0)</f>
        <v>0</v>
      </c>
      <c r="BI294" s="220">
        <f>IF(N294="nulová",J294,0)</f>
        <v>0</v>
      </c>
      <c r="BJ294" s="19" t="s">
        <v>79</v>
      </c>
      <c r="BK294" s="220">
        <f>ROUND(I294*H294,2)</f>
        <v>0</v>
      </c>
      <c r="BL294" s="19" t="s">
        <v>132</v>
      </c>
      <c r="BM294" s="219" t="s">
        <v>389</v>
      </c>
    </row>
    <row r="295" s="14" customFormat="1">
      <c r="A295" s="14"/>
      <c r="B295" s="237"/>
      <c r="C295" s="238"/>
      <c r="D295" s="228" t="s">
        <v>136</v>
      </c>
      <c r="E295" s="239" t="s">
        <v>19</v>
      </c>
      <c r="F295" s="240" t="s">
        <v>79</v>
      </c>
      <c r="G295" s="238"/>
      <c r="H295" s="241">
        <v>1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7" t="s">
        <v>136</v>
      </c>
      <c r="AU295" s="247" t="s">
        <v>81</v>
      </c>
      <c r="AV295" s="14" t="s">
        <v>81</v>
      </c>
      <c r="AW295" s="14" t="s">
        <v>33</v>
      </c>
      <c r="AX295" s="14" t="s">
        <v>71</v>
      </c>
      <c r="AY295" s="247" t="s">
        <v>126</v>
      </c>
    </row>
    <row r="296" s="15" customFormat="1">
      <c r="A296" s="15"/>
      <c r="B296" s="248"/>
      <c r="C296" s="249"/>
      <c r="D296" s="228" t="s">
        <v>136</v>
      </c>
      <c r="E296" s="250" t="s">
        <v>19</v>
      </c>
      <c r="F296" s="251" t="s">
        <v>141</v>
      </c>
      <c r="G296" s="249"/>
      <c r="H296" s="252">
        <v>1</v>
      </c>
      <c r="I296" s="253"/>
      <c r="J296" s="249"/>
      <c r="K296" s="249"/>
      <c r="L296" s="254"/>
      <c r="M296" s="255"/>
      <c r="N296" s="256"/>
      <c r="O296" s="256"/>
      <c r="P296" s="256"/>
      <c r="Q296" s="256"/>
      <c r="R296" s="256"/>
      <c r="S296" s="256"/>
      <c r="T296" s="257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58" t="s">
        <v>136</v>
      </c>
      <c r="AU296" s="258" t="s">
        <v>81</v>
      </c>
      <c r="AV296" s="15" t="s">
        <v>132</v>
      </c>
      <c r="AW296" s="15" t="s">
        <v>33</v>
      </c>
      <c r="AX296" s="15" t="s">
        <v>79</v>
      </c>
      <c r="AY296" s="258" t="s">
        <v>126</v>
      </c>
    </row>
    <row r="297" s="2" customFormat="1" ht="33" customHeight="1">
      <c r="A297" s="40"/>
      <c r="B297" s="41"/>
      <c r="C297" s="207" t="s">
        <v>390</v>
      </c>
      <c r="D297" s="207" t="s">
        <v>128</v>
      </c>
      <c r="E297" s="208" t="s">
        <v>391</v>
      </c>
      <c r="F297" s="209" t="s">
        <v>392</v>
      </c>
      <c r="G297" s="210" t="s">
        <v>393</v>
      </c>
      <c r="H297" s="211">
        <v>1</v>
      </c>
      <c r="I297" s="212"/>
      <c r="J297" s="213">
        <f>ROUND(I297*H297,2)</f>
        <v>0</v>
      </c>
      <c r="K297" s="214"/>
      <c r="L297" s="46"/>
      <c r="M297" s="215" t="s">
        <v>19</v>
      </c>
      <c r="N297" s="216" t="s">
        <v>42</v>
      </c>
      <c r="O297" s="86"/>
      <c r="P297" s="217">
        <f>O297*H297</f>
        <v>0</v>
      </c>
      <c r="Q297" s="217">
        <v>0</v>
      </c>
      <c r="R297" s="217">
        <f>Q297*H297</f>
        <v>0</v>
      </c>
      <c r="S297" s="217">
        <v>0</v>
      </c>
      <c r="T297" s="218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9" t="s">
        <v>132</v>
      </c>
      <c r="AT297" s="219" t="s">
        <v>128</v>
      </c>
      <c r="AU297" s="219" t="s">
        <v>81</v>
      </c>
      <c r="AY297" s="19" t="s">
        <v>126</v>
      </c>
      <c r="BE297" s="220">
        <f>IF(N297="základní",J297,0)</f>
        <v>0</v>
      </c>
      <c r="BF297" s="220">
        <f>IF(N297="snížená",J297,0)</f>
        <v>0</v>
      </c>
      <c r="BG297" s="220">
        <f>IF(N297="zákl. přenesená",J297,0)</f>
        <v>0</v>
      </c>
      <c r="BH297" s="220">
        <f>IF(N297="sníž. přenesená",J297,0)</f>
        <v>0</v>
      </c>
      <c r="BI297" s="220">
        <f>IF(N297="nulová",J297,0)</f>
        <v>0</v>
      </c>
      <c r="BJ297" s="19" t="s">
        <v>79</v>
      </c>
      <c r="BK297" s="220">
        <f>ROUND(I297*H297,2)</f>
        <v>0</v>
      </c>
      <c r="BL297" s="19" t="s">
        <v>132</v>
      </c>
      <c r="BM297" s="219" t="s">
        <v>394</v>
      </c>
    </row>
    <row r="298" s="13" customFormat="1">
      <c r="A298" s="13"/>
      <c r="B298" s="226"/>
      <c r="C298" s="227"/>
      <c r="D298" s="228" t="s">
        <v>136</v>
      </c>
      <c r="E298" s="229" t="s">
        <v>19</v>
      </c>
      <c r="F298" s="230" t="s">
        <v>360</v>
      </c>
      <c r="G298" s="227"/>
      <c r="H298" s="229" t="s">
        <v>19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136</v>
      </c>
      <c r="AU298" s="236" t="s">
        <v>81</v>
      </c>
      <c r="AV298" s="13" t="s">
        <v>79</v>
      </c>
      <c r="AW298" s="13" t="s">
        <v>33</v>
      </c>
      <c r="AX298" s="13" t="s">
        <v>71</v>
      </c>
      <c r="AY298" s="236" t="s">
        <v>126</v>
      </c>
    </row>
    <row r="299" s="14" customFormat="1">
      <c r="A299" s="14"/>
      <c r="B299" s="237"/>
      <c r="C299" s="238"/>
      <c r="D299" s="228" t="s">
        <v>136</v>
      </c>
      <c r="E299" s="239" t="s">
        <v>19</v>
      </c>
      <c r="F299" s="240" t="s">
        <v>79</v>
      </c>
      <c r="G299" s="238"/>
      <c r="H299" s="241">
        <v>1</v>
      </c>
      <c r="I299" s="242"/>
      <c r="J299" s="238"/>
      <c r="K299" s="238"/>
      <c r="L299" s="243"/>
      <c r="M299" s="244"/>
      <c r="N299" s="245"/>
      <c r="O299" s="245"/>
      <c r="P299" s="245"/>
      <c r="Q299" s="245"/>
      <c r="R299" s="245"/>
      <c r="S299" s="245"/>
      <c r="T299" s="24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7" t="s">
        <v>136</v>
      </c>
      <c r="AU299" s="247" t="s">
        <v>81</v>
      </c>
      <c r="AV299" s="14" t="s">
        <v>81</v>
      </c>
      <c r="AW299" s="14" t="s">
        <v>33</v>
      </c>
      <c r="AX299" s="14" t="s">
        <v>71</v>
      </c>
      <c r="AY299" s="247" t="s">
        <v>126</v>
      </c>
    </row>
    <row r="300" s="15" customFormat="1">
      <c r="A300" s="15"/>
      <c r="B300" s="248"/>
      <c r="C300" s="249"/>
      <c r="D300" s="228" t="s">
        <v>136</v>
      </c>
      <c r="E300" s="250" t="s">
        <v>19</v>
      </c>
      <c r="F300" s="251" t="s">
        <v>141</v>
      </c>
      <c r="G300" s="249"/>
      <c r="H300" s="252">
        <v>1</v>
      </c>
      <c r="I300" s="253"/>
      <c r="J300" s="249"/>
      <c r="K300" s="249"/>
      <c r="L300" s="254"/>
      <c r="M300" s="255"/>
      <c r="N300" s="256"/>
      <c r="O300" s="256"/>
      <c r="P300" s="256"/>
      <c r="Q300" s="256"/>
      <c r="R300" s="256"/>
      <c r="S300" s="256"/>
      <c r="T300" s="257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8" t="s">
        <v>136</v>
      </c>
      <c r="AU300" s="258" t="s">
        <v>81</v>
      </c>
      <c r="AV300" s="15" t="s">
        <v>132</v>
      </c>
      <c r="AW300" s="15" t="s">
        <v>33</v>
      </c>
      <c r="AX300" s="15" t="s">
        <v>79</v>
      </c>
      <c r="AY300" s="258" t="s">
        <v>126</v>
      </c>
    </row>
    <row r="301" s="12" customFormat="1" ht="22.8" customHeight="1">
      <c r="A301" s="12"/>
      <c r="B301" s="191"/>
      <c r="C301" s="192"/>
      <c r="D301" s="193" t="s">
        <v>70</v>
      </c>
      <c r="E301" s="205" t="s">
        <v>195</v>
      </c>
      <c r="F301" s="205" t="s">
        <v>395</v>
      </c>
      <c r="G301" s="192"/>
      <c r="H301" s="192"/>
      <c r="I301" s="195"/>
      <c r="J301" s="206">
        <f>BK301</f>
        <v>0</v>
      </c>
      <c r="K301" s="192"/>
      <c r="L301" s="197"/>
      <c r="M301" s="198"/>
      <c r="N301" s="199"/>
      <c r="O301" s="199"/>
      <c r="P301" s="200">
        <f>SUM(P302:P328)</f>
        <v>0</v>
      </c>
      <c r="Q301" s="199"/>
      <c r="R301" s="200">
        <f>SUM(R302:R328)</f>
        <v>5.8543100799999994</v>
      </c>
      <c r="S301" s="199"/>
      <c r="T301" s="201">
        <f>SUM(T302:T328)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02" t="s">
        <v>79</v>
      </c>
      <c r="AT301" s="203" t="s">
        <v>70</v>
      </c>
      <c r="AU301" s="203" t="s">
        <v>79</v>
      </c>
      <c r="AY301" s="202" t="s">
        <v>126</v>
      </c>
      <c r="BK301" s="204">
        <f>SUM(BK302:BK328)</f>
        <v>0</v>
      </c>
    </row>
    <row r="302" s="2" customFormat="1" ht="49.05" customHeight="1">
      <c r="A302" s="40"/>
      <c r="B302" s="41"/>
      <c r="C302" s="207" t="s">
        <v>396</v>
      </c>
      <c r="D302" s="207" t="s">
        <v>128</v>
      </c>
      <c r="E302" s="208" t="s">
        <v>397</v>
      </c>
      <c r="F302" s="209" t="s">
        <v>398</v>
      </c>
      <c r="G302" s="210" t="s">
        <v>144</v>
      </c>
      <c r="H302" s="211">
        <v>15.449999999999999</v>
      </c>
      <c r="I302" s="212"/>
      <c r="J302" s="213">
        <f>ROUND(I302*H302,2)</f>
        <v>0</v>
      </c>
      <c r="K302" s="214"/>
      <c r="L302" s="46"/>
      <c r="M302" s="215" t="s">
        <v>19</v>
      </c>
      <c r="N302" s="216" t="s">
        <v>42</v>
      </c>
      <c r="O302" s="86"/>
      <c r="P302" s="217">
        <f>O302*H302</f>
        <v>0</v>
      </c>
      <c r="Q302" s="217">
        <v>0.15540000000000001</v>
      </c>
      <c r="R302" s="217">
        <f>Q302*H302</f>
        <v>2.4009300000000002</v>
      </c>
      <c r="S302" s="217">
        <v>0</v>
      </c>
      <c r="T302" s="218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9" t="s">
        <v>132</v>
      </c>
      <c r="AT302" s="219" t="s">
        <v>128</v>
      </c>
      <c r="AU302" s="219" t="s">
        <v>81</v>
      </c>
      <c r="AY302" s="19" t="s">
        <v>126</v>
      </c>
      <c r="BE302" s="220">
        <f>IF(N302="základní",J302,0)</f>
        <v>0</v>
      </c>
      <c r="BF302" s="220">
        <f>IF(N302="snížená",J302,0)</f>
        <v>0</v>
      </c>
      <c r="BG302" s="220">
        <f>IF(N302="zákl. přenesená",J302,0)</f>
        <v>0</v>
      </c>
      <c r="BH302" s="220">
        <f>IF(N302="sníž. přenesená",J302,0)</f>
        <v>0</v>
      </c>
      <c r="BI302" s="220">
        <f>IF(N302="nulová",J302,0)</f>
        <v>0</v>
      </c>
      <c r="BJ302" s="19" t="s">
        <v>79</v>
      </c>
      <c r="BK302" s="220">
        <f>ROUND(I302*H302,2)</f>
        <v>0</v>
      </c>
      <c r="BL302" s="19" t="s">
        <v>132</v>
      </c>
      <c r="BM302" s="219" t="s">
        <v>399</v>
      </c>
    </row>
    <row r="303" s="2" customFormat="1">
      <c r="A303" s="40"/>
      <c r="B303" s="41"/>
      <c r="C303" s="42"/>
      <c r="D303" s="221" t="s">
        <v>134</v>
      </c>
      <c r="E303" s="42"/>
      <c r="F303" s="222" t="s">
        <v>400</v>
      </c>
      <c r="G303" s="42"/>
      <c r="H303" s="42"/>
      <c r="I303" s="223"/>
      <c r="J303" s="42"/>
      <c r="K303" s="42"/>
      <c r="L303" s="46"/>
      <c r="M303" s="224"/>
      <c r="N303" s="225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134</v>
      </c>
      <c r="AU303" s="19" t="s">
        <v>81</v>
      </c>
    </row>
    <row r="304" s="14" customFormat="1">
      <c r="A304" s="14"/>
      <c r="B304" s="237"/>
      <c r="C304" s="238"/>
      <c r="D304" s="228" t="s">
        <v>136</v>
      </c>
      <c r="E304" s="239" t="s">
        <v>19</v>
      </c>
      <c r="F304" s="240" t="s">
        <v>401</v>
      </c>
      <c r="G304" s="238"/>
      <c r="H304" s="241">
        <v>15.449999999999999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7" t="s">
        <v>136</v>
      </c>
      <c r="AU304" s="247" t="s">
        <v>81</v>
      </c>
      <c r="AV304" s="14" t="s">
        <v>81</v>
      </c>
      <c r="AW304" s="14" t="s">
        <v>33</v>
      </c>
      <c r="AX304" s="14" t="s">
        <v>71</v>
      </c>
      <c r="AY304" s="247" t="s">
        <v>126</v>
      </c>
    </row>
    <row r="305" s="15" customFormat="1">
      <c r="A305" s="15"/>
      <c r="B305" s="248"/>
      <c r="C305" s="249"/>
      <c r="D305" s="228" t="s">
        <v>136</v>
      </c>
      <c r="E305" s="250" t="s">
        <v>19</v>
      </c>
      <c r="F305" s="251" t="s">
        <v>141</v>
      </c>
      <c r="G305" s="249"/>
      <c r="H305" s="252">
        <v>15.449999999999999</v>
      </c>
      <c r="I305" s="253"/>
      <c r="J305" s="249"/>
      <c r="K305" s="249"/>
      <c r="L305" s="254"/>
      <c r="M305" s="255"/>
      <c r="N305" s="256"/>
      <c r="O305" s="256"/>
      <c r="P305" s="256"/>
      <c r="Q305" s="256"/>
      <c r="R305" s="256"/>
      <c r="S305" s="256"/>
      <c r="T305" s="257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8" t="s">
        <v>136</v>
      </c>
      <c r="AU305" s="258" t="s">
        <v>81</v>
      </c>
      <c r="AV305" s="15" t="s">
        <v>132</v>
      </c>
      <c r="AW305" s="15" t="s">
        <v>33</v>
      </c>
      <c r="AX305" s="15" t="s">
        <v>79</v>
      </c>
      <c r="AY305" s="258" t="s">
        <v>126</v>
      </c>
    </row>
    <row r="306" s="2" customFormat="1" ht="24.15" customHeight="1">
      <c r="A306" s="40"/>
      <c r="B306" s="41"/>
      <c r="C306" s="259" t="s">
        <v>402</v>
      </c>
      <c r="D306" s="259" t="s">
        <v>225</v>
      </c>
      <c r="E306" s="260" t="s">
        <v>403</v>
      </c>
      <c r="F306" s="261" t="s">
        <v>404</v>
      </c>
      <c r="G306" s="262" t="s">
        <v>357</v>
      </c>
      <c r="H306" s="263">
        <v>15.914</v>
      </c>
      <c r="I306" s="264"/>
      <c r="J306" s="265">
        <f>ROUND(I306*H306,2)</f>
        <v>0</v>
      </c>
      <c r="K306" s="266"/>
      <c r="L306" s="267"/>
      <c r="M306" s="268" t="s">
        <v>19</v>
      </c>
      <c r="N306" s="269" t="s">
        <v>42</v>
      </c>
      <c r="O306" s="86"/>
      <c r="P306" s="217">
        <f>O306*H306</f>
        <v>0</v>
      </c>
      <c r="Q306" s="217">
        <v>0.085000000000000006</v>
      </c>
      <c r="R306" s="217">
        <f>Q306*H306</f>
        <v>1.3526900000000002</v>
      </c>
      <c r="S306" s="217">
        <v>0</v>
      </c>
      <c r="T306" s="218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9" t="s">
        <v>189</v>
      </c>
      <c r="AT306" s="219" t="s">
        <v>225</v>
      </c>
      <c r="AU306" s="219" t="s">
        <v>81</v>
      </c>
      <c r="AY306" s="19" t="s">
        <v>126</v>
      </c>
      <c r="BE306" s="220">
        <f>IF(N306="základní",J306,0)</f>
        <v>0</v>
      </c>
      <c r="BF306" s="220">
        <f>IF(N306="snížená",J306,0)</f>
        <v>0</v>
      </c>
      <c r="BG306" s="220">
        <f>IF(N306="zákl. přenesená",J306,0)</f>
        <v>0</v>
      </c>
      <c r="BH306" s="220">
        <f>IF(N306="sníž. přenesená",J306,0)</f>
        <v>0</v>
      </c>
      <c r="BI306" s="220">
        <f>IF(N306="nulová",J306,0)</f>
        <v>0</v>
      </c>
      <c r="BJ306" s="19" t="s">
        <v>79</v>
      </c>
      <c r="BK306" s="220">
        <f>ROUND(I306*H306,2)</f>
        <v>0</v>
      </c>
      <c r="BL306" s="19" t="s">
        <v>132</v>
      </c>
      <c r="BM306" s="219" t="s">
        <v>405</v>
      </c>
    </row>
    <row r="307" s="14" customFormat="1">
      <c r="A307" s="14"/>
      <c r="B307" s="237"/>
      <c r="C307" s="238"/>
      <c r="D307" s="228" t="s">
        <v>136</v>
      </c>
      <c r="E307" s="239" t="s">
        <v>19</v>
      </c>
      <c r="F307" s="240" t="s">
        <v>406</v>
      </c>
      <c r="G307" s="238"/>
      <c r="H307" s="241">
        <v>15.914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7" t="s">
        <v>136</v>
      </c>
      <c r="AU307" s="247" t="s">
        <v>81</v>
      </c>
      <c r="AV307" s="14" t="s">
        <v>81</v>
      </c>
      <c r="AW307" s="14" t="s">
        <v>33</v>
      </c>
      <c r="AX307" s="14" t="s">
        <v>71</v>
      </c>
      <c r="AY307" s="247" t="s">
        <v>126</v>
      </c>
    </row>
    <row r="308" s="15" customFormat="1">
      <c r="A308" s="15"/>
      <c r="B308" s="248"/>
      <c r="C308" s="249"/>
      <c r="D308" s="228" t="s">
        <v>136</v>
      </c>
      <c r="E308" s="250" t="s">
        <v>19</v>
      </c>
      <c r="F308" s="251" t="s">
        <v>141</v>
      </c>
      <c r="G308" s="249"/>
      <c r="H308" s="252">
        <v>15.914</v>
      </c>
      <c r="I308" s="253"/>
      <c r="J308" s="249"/>
      <c r="K308" s="249"/>
      <c r="L308" s="254"/>
      <c r="M308" s="255"/>
      <c r="N308" s="256"/>
      <c r="O308" s="256"/>
      <c r="P308" s="256"/>
      <c r="Q308" s="256"/>
      <c r="R308" s="256"/>
      <c r="S308" s="256"/>
      <c r="T308" s="257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8" t="s">
        <v>136</v>
      </c>
      <c r="AU308" s="258" t="s">
        <v>81</v>
      </c>
      <c r="AV308" s="15" t="s">
        <v>132</v>
      </c>
      <c r="AW308" s="15" t="s">
        <v>33</v>
      </c>
      <c r="AX308" s="15" t="s">
        <v>79</v>
      </c>
      <c r="AY308" s="258" t="s">
        <v>126</v>
      </c>
    </row>
    <row r="309" s="2" customFormat="1" ht="24.15" customHeight="1">
      <c r="A309" s="40"/>
      <c r="B309" s="41"/>
      <c r="C309" s="207" t="s">
        <v>407</v>
      </c>
      <c r="D309" s="207" t="s">
        <v>128</v>
      </c>
      <c r="E309" s="208" t="s">
        <v>408</v>
      </c>
      <c r="F309" s="209" t="s">
        <v>409</v>
      </c>
      <c r="G309" s="210" t="s">
        <v>158</v>
      </c>
      <c r="H309" s="211">
        <v>0.92700000000000005</v>
      </c>
      <c r="I309" s="212"/>
      <c r="J309" s="213">
        <f>ROUND(I309*H309,2)</f>
        <v>0</v>
      </c>
      <c r="K309" s="214"/>
      <c r="L309" s="46"/>
      <c r="M309" s="215" t="s">
        <v>19</v>
      </c>
      <c r="N309" s="216" t="s">
        <v>42</v>
      </c>
      <c r="O309" s="86"/>
      <c r="P309" s="217">
        <f>O309*H309</f>
        <v>0</v>
      </c>
      <c r="Q309" s="217">
        <v>2.2563399999999998</v>
      </c>
      <c r="R309" s="217">
        <f>Q309*H309</f>
        <v>2.0916271799999997</v>
      </c>
      <c r="S309" s="217">
        <v>0</v>
      </c>
      <c r="T309" s="218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9" t="s">
        <v>132</v>
      </c>
      <c r="AT309" s="219" t="s">
        <v>128</v>
      </c>
      <c r="AU309" s="219" t="s">
        <v>81</v>
      </c>
      <c r="AY309" s="19" t="s">
        <v>126</v>
      </c>
      <c r="BE309" s="220">
        <f>IF(N309="základní",J309,0)</f>
        <v>0</v>
      </c>
      <c r="BF309" s="220">
        <f>IF(N309="snížená",J309,0)</f>
        <v>0</v>
      </c>
      <c r="BG309" s="220">
        <f>IF(N309="zákl. přenesená",J309,0)</f>
        <v>0</v>
      </c>
      <c r="BH309" s="220">
        <f>IF(N309="sníž. přenesená",J309,0)</f>
        <v>0</v>
      </c>
      <c r="BI309" s="220">
        <f>IF(N309="nulová",J309,0)</f>
        <v>0</v>
      </c>
      <c r="BJ309" s="19" t="s">
        <v>79</v>
      </c>
      <c r="BK309" s="220">
        <f>ROUND(I309*H309,2)</f>
        <v>0</v>
      </c>
      <c r="BL309" s="19" t="s">
        <v>132</v>
      </c>
      <c r="BM309" s="219" t="s">
        <v>410</v>
      </c>
    </row>
    <row r="310" s="2" customFormat="1">
      <c r="A310" s="40"/>
      <c r="B310" s="41"/>
      <c r="C310" s="42"/>
      <c r="D310" s="221" t="s">
        <v>134</v>
      </c>
      <c r="E310" s="42"/>
      <c r="F310" s="222" t="s">
        <v>411</v>
      </c>
      <c r="G310" s="42"/>
      <c r="H310" s="42"/>
      <c r="I310" s="223"/>
      <c r="J310" s="42"/>
      <c r="K310" s="42"/>
      <c r="L310" s="46"/>
      <c r="M310" s="224"/>
      <c r="N310" s="225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134</v>
      </c>
      <c r="AU310" s="19" t="s">
        <v>81</v>
      </c>
    </row>
    <row r="311" s="14" customFormat="1">
      <c r="A311" s="14"/>
      <c r="B311" s="237"/>
      <c r="C311" s="238"/>
      <c r="D311" s="228" t="s">
        <v>136</v>
      </c>
      <c r="E311" s="239" t="s">
        <v>19</v>
      </c>
      <c r="F311" s="240" t="s">
        <v>412</v>
      </c>
      <c r="G311" s="238"/>
      <c r="H311" s="241">
        <v>0.92700000000000005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7" t="s">
        <v>136</v>
      </c>
      <c r="AU311" s="247" t="s">
        <v>81</v>
      </c>
      <c r="AV311" s="14" t="s">
        <v>81</v>
      </c>
      <c r="AW311" s="14" t="s">
        <v>33</v>
      </c>
      <c r="AX311" s="14" t="s">
        <v>71</v>
      </c>
      <c r="AY311" s="247" t="s">
        <v>126</v>
      </c>
    </row>
    <row r="312" s="15" customFormat="1">
      <c r="A312" s="15"/>
      <c r="B312" s="248"/>
      <c r="C312" s="249"/>
      <c r="D312" s="228" t="s">
        <v>136</v>
      </c>
      <c r="E312" s="250" t="s">
        <v>19</v>
      </c>
      <c r="F312" s="251" t="s">
        <v>141</v>
      </c>
      <c r="G312" s="249"/>
      <c r="H312" s="252">
        <v>0.92700000000000005</v>
      </c>
      <c r="I312" s="253"/>
      <c r="J312" s="249"/>
      <c r="K312" s="249"/>
      <c r="L312" s="254"/>
      <c r="M312" s="255"/>
      <c r="N312" s="256"/>
      <c r="O312" s="256"/>
      <c r="P312" s="256"/>
      <c r="Q312" s="256"/>
      <c r="R312" s="256"/>
      <c r="S312" s="256"/>
      <c r="T312" s="257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8" t="s">
        <v>136</v>
      </c>
      <c r="AU312" s="258" t="s">
        <v>81</v>
      </c>
      <c r="AV312" s="15" t="s">
        <v>132</v>
      </c>
      <c r="AW312" s="15" t="s">
        <v>33</v>
      </c>
      <c r="AX312" s="15" t="s">
        <v>79</v>
      </c>
      <c r="AY312" s="258" t="s">
        <v>126</v>
      </c>
    </row>
    <row r="313" s="2" customFormat="1" ht="24.15" customHeight="1">
      <c r="A313" s="40"/>
      <c r="B313" s="41"/>
      <c r="C313" s="207" t="s">
        <v>413</v>
      </c>
      <c r="D313" s="207" t="s">
        <v>128</v>
      </c>
      <c r="E313" s="208" t="s">
        <v>414</v>
      </c>
      <c r="F313" s="209" t="s">
        <v>415</v>
      </c>
      <c r="G313" s="210" t="s">
        <v>144</v>
      </c>
      <c r="H313" s="211">
        <v>16.23</v>
      </c>
      <c r="I313" s="212"/>
      <c r="J313" s="213">
        <f>ROUND(I313*H313,2)</f>
        <v>0</v>
      </c>
      <c r="K313" s="214"/>
      <c r="L313" s="46"/>
      <c r="M313" s="215" t="s">
        <v>19</v>
      </c>
      <c r="N313" s="216" t="s">
        <v>42</v>
      </c>
      <c r="O313" s="86"/>
      <c r="P313" s="217">
        <f>O313*H313</f>
        <v>0</v>
      </c>
      <c r="Q313" s="217">
        <v>0.00013999999999999999</v>
      </c>
      <c r="R313" s="217">
        <f>Q313*H313</f>
        <v>0.0022721999999999998</v>
      </c>
      <c r="S313" s="217">
        <v>0</v>
      </c>
      <c r="T313" s="218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9" t="s">
        <v>132</v>
      </c>
      <c r="AT313" s="219" t="s">
        <v>128</v>
      </c>
      <c r="AU313" s="219" t="s">
        <v>81</v>
      </c>
      <c r="AY313" s="19" t="s">
        <v>126</v>
      </c>
      <c r="BE313" s="220">
        <f>IF(N313="základní",J313,0)</f>
        <v>0</v>
      </c>
      <c r="BF313" s="220">
        <f>IF(N313="snížená",J313,0)</f>
        <v>0</v>
      </c>
      <c r="BG313" s="220">
        <f>IF(N313="zákl. přenesená",J313,0)</f>
        <v>0</v>
      </c>
      <c r="BH313" s="220">
        <f>IF(N313="sníž. přenesená",J313,0)</f>
        <v>0</v>
      </c>
      <c r="BI313" s="220">
        <f>IF(N313="nulová",J313,0)</f>
        <v>0</v>
      </c>
      <c r="BJ313" s="19" t="s">
        <v>79</v>
      </c>
      <c r="BK313" s="220">
        <f>ROUND(I313*H313,2)</f>
        <v>0</v>
      </c>
      <c r="BL313" s="19" t="s">
        <v>132</v>
      </c>
      <c r="BM313" s="219" t="s">
        <v>416</v>
      </c>
    </row>
    <row r="314" s="2" customFormat="1">
      <c r="A314" s="40"/>
      <c r="B314" s="41"/>
      <c r="C314" s="42"/>
      <c r="D314" s="221" t="s">
        <v>134</v>
      </c>
      <c r="E314" s="42"/>
      <c r="F314" s="222" t="s">
        <v>417</v>
      </c>
      <c r="G314" s="42"/>
      <c r="H314" s="42"/>
      <c r="I314" s="223"/>
      <c r="J314" s="42"/>
      <c r="K314" s="42"/>
      <c r="L314" s="46"/>
      <c r="M314" s="224"/>
      <c r="N314" s="225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134</v>
      </c>
      <c r="AU314" s="19" t="s">
        <v>81</v>
      </c>
    </row>
    <row r="315" s="14" customFormat="1">
      <c r="A315" s="14"/>
      <c r="B315" s="237"/>
      <c r="C315" s="238"/>
      <c r="D315" s="228" t="s">
        <v>136</v>
      </c>
      <c r="E315" s="239" t="s">
        <v>19</v>
      </c>
      <c r="F315" s="240" t="s">
        <v>418</v>
      </c>
      <c r="G315" s="238"/>
      <c r="H315" s="241">
        <v>16.23</v>
      </c>
      <c r="I315" s="242"/>
      <c r="J315" s="238"/>
      <c r="K315" s="238"/>
      <c r="L315" s="243"/>
      <c r="M315" s="244"/>
      <c r="N315" s="245"/>
      <c r="O315" s="245"/>
      <c r="P315" s="245"/>
      <c r="Q315" s="245"/>
      <c r="R315" s="245"/>
      <c r="S315" s="245"/>
      <c r="T315" s="24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7" t="s">
        <v>136</v>
      </c>
      <c r="AU315" s="247" t="s">
        <v>81</v>
      </c>
      <c r="AV315" s="14" t="s">
        <v>81</v>
      </c>
      <c r="AW315" s="14" t="s">
        <v>33</v>
      </c>
      <c r="AX315" s="14" t="s">
        <v>71</v>
      </c>
      <c r="AY315" s="247" t="s">
        <v>126</v>
      </c>
    </row>
    <row r="316" s="15" customFormat="1">
      <c r="A316" s="15"/>
      <c r="B316" s="248"/>
      <c r="C316" s="249"/>
      <c r="D316" s="228" t="s">
        <v>136</v>
      </c>
      <c r="E316" s="250" t="s">
        <v>19</v>
      </c>
      <c r="F316" s="251" t="s">
        <v>141</v>
      </c>
      <c r="G316" s="249"/>
      <c r="H316" s="252">
        <v>16.23</v>
      </c>
      <c r="I316" s="253"/>
      <c r="J316" s="249"/>
      <c r="K316" s="249"/>
      <c r="L316" s="254"/>
      <c r="M316" s="255"/>
      <c r="N316" s="256"/>
      <c r="O316" s="256"/>
      <c r="P316" s="256"/>
      <c r="Q316" s="256"/>
      <c r="R316" s="256"/>
      <c r="S316" s="256"/>
      <c r="T316" s="257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8" t="s">
        <v>136</v>
      </c>
      <c r="AU316" s="258" t="s">
        <v>81</v>
      </c>
      <c r="AV316" s="15" t="s">
        <v>132</v>
      </c>
      <c r="AW316" s="15" t="s">
        <v>33</v>
      </c>
      <c r="AX316" s="15" t="s">
        <v>79</v>
      </c>
      <c r="AY316" s="258" t="s">
        <v>126</v>
      </c>
    </row>
    <row r="317" s="2" customFormat="1" ht="33" customHeight="1">
      <c r="A317" s="40"/>
      <c r="B317" s="41"/>
      <c r="C317" s="207" t="s">
        <v>419</v>
      </c>
      <c r="D317" s="207" t="s">
        <v>128</v>
      </c>
      <c r="E317" s="208" t="s">
        <v>420</v>
      </c>
      <c r="F317" s="209" t="s">
        <v>421</v>
      </c>
      <c r="G317" s="210" t="s">
        <v>144</v>
      </c>
      <c r="H317" s="211">
        <v>27.16</v>
      </c>
      <c r="I317" s="212"/>
      <c r="J317" s="213">
        <f>ROUND(I317*H317,2)</f>
        <v>0</v>
      </c>
      <c r="K317" s="214"/>
      <c r="L317" s="46"/>
      <c r="M317" s="215" t="s">
        <v>19</v>
      </c>
      <c r="N317" s="216" t="s">
        <v>42</v>
      </c>
      <c r="O317" s="86"/>
      <c r="P317" s="217">
        <f>O317*H317</f>
        <v>0</v>
      </c>
      <c r="Q317" s="217">
        <v>0.00017000000000000001</v>
      </c>
      <c r="R317" s="217">
        <f>Q317*H317</f>
        <v>0.0046172000000000001</v>
      </c>
      <c r="S317" s="217">
        <v>0</v>
      </c>
      <c r="T317" s="218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9" t="s">
        <v>132</v>
      </c>
      <c r="AT317" s="219" t="s">
        <v>128</v>
      </c>
      <c r="AU317" s="219" t="s">
        <v>81</v>
      </c>
      <c r="AY317" s="19" t="s">
        <v>126</v>
      </c>
      <c r="BE317" s="220">
        <f>IF(N317="základní",J317,0)</f>
        <v>0</v>
      </c>
      <c r="BF317" s="220">
        <f>IF(N317="snížená",J317,0)</f>
        <v>0</v>
      </c>
      <c r="BG317" s="220">
        <f>IF(N317="zákl. přenesená",J317,0)</f>
        <v>0</v>
      </c>
      <c r="BH317" s="220">
        <f>IF(N317="sníž. přenesená",J317,0)</f>
        <v>0</v>
      </c>
      <c r="BI317" s="220">
        <f>IF(N317="nulová",J317,0)</f>
        <v>0</v>
      </c>
      <c r="BJ317" s="19" t="s">
        <v>79</v>
      </c>
      <c r="BK317" s="220">
        <f>ROUND(I317*H317,2)</f>
        <v>0</v>
      </c>
      <c r="BL317" s="19" t="s">
        <v>132</v>
      </c>
      <c r="BM317" s="219" t="s">
        <v>422</v>
      </c>
    </row>
    <row r="318" s="2" customFormat="1">
      <c r="A318" s="40"/>
      <c r="B318" s="41"/>
      <c r="C318" s="42"/>
      <c r="D318" s="221" t="s">
        <v>134</v>
      </c>
      <c r="E318" s="42"/>
      <c r="F318" s="222" t="s">
        <v>423</v>
      </c>
      <c r="G318" s="42"/>
      <c r="H318" s="42"/>
      <c r="I318" s="223"/>
      <c r="J318" s="42"/>
      <c r="K318" s="42"/>
      <c r="L318" s="46"/>
      <c r="M318" s="224"/>
      <c r="N318" s="225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134</v>
      </c>
      <c r="AU318" s="19" t="s">
        <v>81</v>
      </c>
    </row>
    <row r="319" s="13" customFormat="1">
      <c r="A319" s="13"/>
      <c r="B319" s="226"/>
      <c r="C319" s="227"/>
      <c r="D319" s="228" t="s">
        <v>136</v>
      </c>
      <c r="E319" s="229" t="s">
        <v>19</v>
      </c>
      <c r="F319" s="230" t="s">
        <v>181</v>
      </c>
      <c r="G319" s="227"/>
      <c r="H319" s="229" t="s">
        <v>19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136</v>
      </c>
      <c r="AU319" s="236" t="s">
        <v>81</v>
      </c>
      <c r="AV319" s="13" t="s">
        <v>79</v>
      </c>
      <c r="AW319" s="13" t="s">
        <v>33</v>
      </c>
      <c r="AX319" s="13" t="s">
        <v>71</v>
      </c>
      <c r="AY319" s="236" t="s">
        <v>126</v>
      </c>
    </row>
    <row r="320" s="14" customFormat="1">
      <c r="A320" s="14"/>
      <c r="B320" s="237"/>
      <c r="C320" s="238"/>
      <c r="D320" s="228" t="s">
        <v>136</v>
      </c>
      <c r="E320" s="239" t="s">
        <v>19</v>
      </c>
      <c r="F320" s="240" t="s">
        <v>424</v>
      </c>
      <c r="G320" s="238"/>
      <c r="H320" s="241">
        <v>5.75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136</v>
      </c>
      <c r="AU320" s="247" t="s">
        <v>81</v>
      </c>
      <c r="AV320" s="14" t="s">
        <v>81</v>
      </c>
      <c r="AW320" s="14" t="s">
        <v>33</v>
      </c>
      <c r="AX320" s="14" t="s">
        <v>71</v>
      </c>
      <c r="AY320" s="247" t="s">
        <v>126</v>
      </c>
    </row>
    <row r="321" s="13" customFormat="1">
      <c r="A321" s="13"/>
      <c r="B321" s="226"/>
      <c r="C321" s="227"/>
      <c r="D321" s="228" t="s">
        <v>136</v>
      </c>
      <c r="E321" s="229" t="s">
        <v>19</v>
      </c>
      <c r="F321" s="230" t="s">
        <v>425</v>
      </c>
      <c r="G321" s="227"/>
      <c r="H321" s="229" t="s">
        <v>19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136</v>
      </c>
      <c r="AU321" s="236" t="s">
        <v>81</v>
      </c>
      <c r="AV321" s="13" t="s">
        <v>79</v>
      </c>
      <c r="AW321" s="13" t="s">
        <v>33</v>
      </c>
      <c r="AX321" s="13" t="s">
        <v>71</v>
      </c>
      <c r="AY321" s="236" t="s">
        <v>126</v>
      </c>
    </row>
    <row r="322" s="14" customFormat="1">
      <c r="A322" s="14"/>
      <c r="B322" s="237"/>
      <c r="C322" s="238"/>
      <c r="D322" s="228" t="s">
        <v>136</v>
      </c>
      <c r="E322" s="239" t="s">
        <v>19</v>
      </c>
      <c r="F322" s="240" t="s">
        <v>426</v>
      </c>
      <c r="G322" s="238"/>
      <c r="H322" s="241">
        <v>21.41</v>
      </c>
      <c r="I322" s="242"/>
      <c r="J322" s="238"/>
      <c r="K322" s="238"/>
      <c r="L322" s="243"/>
      <c r="M322" s="244"/>
      <c r="N322" s="245"/>
      <c r="O322" s="245"/>
      <c r="P322" s="245"/>
      <c r="Q322" s="245"/>
      <c r="R322" s="245"/>
      <c r="S322" s="245"/>
      <c r="T322" s="24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7" t="s">
        <v>136</v>
      </c>
      <c r="AU322" s="247" t="s">
        <v>81</v>
      </c>
      <c r="AV322" s="14" t="s">
        <v>81</v>
      </c>
      <c r="AW322" s="14" t="s">
        <v>33</v>
      </c>
      <c r="AX322" s="14" t="s">
        <v>71</v>
      </c>
      <c r="AY322" s="247" t="s">
        <v>126</v>
      </c>
    </row>
    <row r="323" s="15" customFormat="1">
      <c r="A323" s="15"/>
      <c r="B323" s="248"/>
      <c r="C323" s="249"/>
      <c r="D323" s="228" t="s">
        <v>136</v>
      </c>
      <c r="E323" s="250" t="s">
        <v>19</v>
      </c>
      <c r="F323" s="251" t="s">
        <v>141</v>
      </c>
      <c r="G323" s="249"/>
      <c r="H323" s="252">
        <v>27.16</v>
      </c>
      <c r="I323" s="253"/>
      <c r="J323" s="249"/>
      <c r="K323" s="249"/>
      <c r="L323" s="254"/>
      <c r="M323" s="255"/>
      <c r="N323" s="256"/>
      <c r="O323" s="256"/>
      <c r="P323" s="256"/>
      <c r="Q323" s="256"/>
      <c r="R323" s="256"/>
      <c r="S323" s="256"/>
      <c r="T323" s="257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8" t="s">
        <v>136</v>
      </c>
      <c r="AU323" s="258" t="s">
        <v>81</v>
      </c>
      <c r="AV323" s="15" t="s">
        <v>132</v>
      </c>
      <c r="AW323" s="15" t="s">
        <v>33</v>
      </c>
      <c r="AX323" s="15" t="s">
        <v>79</v>
      </c>
      <c r="AY323" s="258" t="s">
        <v>126</v>
      </c>
    </row>
    <row r="324" s="2" customFormat="1" ht="44.25" customHeight="1">
      <c r="A324" s="40"/>
      <c r="B324" s="41"/>
      <c r="C324" s="207" t="s">
        <v>427</v>
      </c>
      <c r="D324" s="207" t="s">
        <v>128</v>
      </c>
      <c r="E324" s="208" t="s">
        <v>428</v>
      </c>
      <c r="F324" s="209" t="s">
        <v>429</v>
      </c>
      <c r="G324" s="210" t="s">
        <v>131</v>
      </c>
      <c r="H324" s="211">
        <v>3.4500000000000002</v>
      </c>
      <c r="I324" s="212"/>
      <c r="J324" s="213">
        <f>ROUND(I324*H324,2)</f>
        <v>0</v>
      </c>
      <c r="K324" s="214"/>
      <c r="L324" s="46"/>
      <c r="M324" s="215" t="s">
        <v>19</v>
      </c>
      <c r="N324" s="216" t="s">
        <v>42</v>
      </c>
      <c r="O324" s="86"/>
      <c r="P324" s="217">
        <f>O324*H324</f>
        <v>0</v>
      </c>
      <c r="Q324" s="217">
        <v>0.00063000000000000003</v>
      </c>
      <c r="R324" s="217">
        <f>Q324*H324</f>
        <v>0.0021735000000000001</v>
      </c>
      <c r="S324" s="217">
        <v>0</v>
      </c>
      <c r="T324" s="218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9" t="s">
        <v>132</v>
      </c>
      <c r="AT324" s="219" t="s">
        <v>128</v>
      </c>
      <c r="AU324" s="219" t="s">
        <v>81</v>
      </c>
      <c r="AY324" s="19" t="s">
        <v>126</v>
      </c>
      <c r="BE324" s="220">
        <f>IF(N324="základní",J324,0)</f>
        <v>0</v>
      </c>
      <c r="BF324" s="220">
        <f>IF(N324="snížená",J324,0)</f>
        <v>0</v>
      </c>
      <c r="BG324" s="220">
        <f>IF(N324="zákl. přenesená",J324,0)</f>
        <v>0</v>
      </c>
      <c r="BH324" s="220">
        <f>IF(N324="sníž. přenesená",J324,0)</f>
        <v>0</v>
      </c>
      <c r="BI324" s="220">
        <f>IF(N324="nulová",J324,0)</f>
        <v>0</v>
      </c>
      <c r="BJ324" s="19" t="s">
        <v>79</v>
      </c>
      <c r="BK324" s="220">
        <f>ROUND(I324*H324,2)</f>
        <v>0</v>
      </c>
      <c r="BL324" s="19" t="s">
        <v>132</v>
      </c>
      <c r="BM324" s="219" t="s">
        <v>430</v>
      </c>
    </row>
    <row r="325" s="2" customFormat="1">
      <c r="A325" s="40"/>
      <c r="B325" s="41"/>
      <c r="C325" s="42"/>
      <c r="D325" s="221" t="s">
        <v>134</v>
      </c>
      <c r="E325" s="42"/>
      <c r="F325" s="222" t="s">
        <v>431</v>
      </c>
      <c r="G325" s="42"/>
      <c r="H325" s="42"/>
      <c r="I325" s="223"/>
      <c r="J325" s="42"/>
      <c r="K325" s="42"/>
      <c r="L325" s="46"/>
      <c r="M325" s="224"/>
      <c r="N325" s="225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134</v>
      </c>
      <c r="AU325" s="19" t="s">
        <v>81</v>
      </c>
    </row>
    <row r="326" s="13" customFormat="1">
      <c r="A326" s="13"/>
      <c r="B326" s="226"/>
      <c r="C326" s="227"/>
      <c r="D326" s="228" t="s">
        <v>136</v>
      </c>
      <c r="E326" s="229" t="s">
        <v>19</v>
      </c>
      <c r="F326" s="230" t="s">
        <v>181</v>
      </c>
      <c r="G326" s="227"/>
      <c r="H326" s="229" t="s">
        <v>19</v>
      </c>
      <c r="I326" s="231"/>
      <c r="J326" s="227"/>
      <c r="K326" s="227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136</v>
      </c>
      <c r="AU326" s="236" t="s">
        <v>81</v>
      </c>
      <c r="AV326" s="13" t="s">
        <v>79</v>
      </c>
      <c r="AW326" s="13" t="s">
        <v>33</v>
      </c>
      <c r="AX326" s="13" t="s">
        <v>71</v>
      </c>
      <c r="AY326" s="236" t="s">
        <v>126</v>
      </c>
    </row>
    <row r="327" s="14" customFormat="1">
      <c r="A327" s="14"/>
      <c r="B327" s="237"/>
      <c r="C327" s="238"/>
      <c r="D327" s="228" t="s">
        <v>136</v>
      </c>
      <c r="E327" s="239" t="s">
        <v>19</v>
      </c>
      <c r="F327" s="240" t="s">
        <v>432</v>
      </c>
      <c r="G327" s="238"/>
      <c r="H327" s="241">
        <v>3.4500000000000002</v>
      </c>
      <c r="I327" s="242"/>
      <c r="J327" s="238"/>
      <c r="K327" s="238"/>
      <c r="L327" s="243"/>
      <c r="M327" s="244"/>
      <c r="N327" s="245"/>
      <c r="O327" s="245"/>
      <c r="P327" s="245"/>
      <c r="Q327" s="245"/>
      <c r="R327" s="245"/>
      <c r="S327" s="245"/>
      <c r="T327" s="24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7" t="s">
        <v>136</v>
      </c>
      <c r="AU327" s="247" t="s">
        <v>81</v>
      </c>
      <c r="AV327" s="14" t="s">
        <v>81</v>
      </c>
      <c r="AW327" s="14" t="s">
        <v>33</v>
      </c>
      <c r="AX327" s="14" t="s">
        <v>71</v>
      </c>
      <c r="AY327" s="247" t="s">
        <v>126</v>
      </c>
    </row>
    <row r="328" s="15" customFormat="1">
      <c r="A328" s="15"/>
      <c r="B328" s="248"/>
      <c r="C328" s="249"/>
      <c r="D328" s="228" t="s">
        <v>136</v>
      </c>
      <c r="E328" s="250" t="s">
        <v>19</v>
      </c>
      <c r="F328" s="251" t="s">
        <v>141</v>
      </c>
      <c r="G328" s="249"/>
      <c r="H328" s="252">
        <v>3.4500000000000002</v>
      </c>
      <c r="I328" s="253"/>
      <c r="J328" s="249"/>
      <c r="K328" s="249"/>
      <c r="L328" s="254"/>
      <c r="M328" s="255"/>
      <c r="N328" s="256"/>
      <c r="O328" s="256"/>
      <c r="P328" s="256"/>
      <c r="Q328" s="256"/>
      <c r="R328" s="256"/>
      <c r="S328" s="256"/>
      <c r="T328" s="257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8" t="s">
        <v>136</v>
      </c>
      <c r="AU328" s="258" t="s">
        <v>81</v>
      </c>
      <c r="AV328" s="15" t="s">
        <v>132</v>
      </c>
      <c r="AW328" s="15" t="s">
        <v>33</v>
      </c>
      <c r="AX328" s="15" t="s">
        <v>79</v>
      </c>
      <c r="AY328" s="258" t="s">
        <v>126</v>
      </c>
    </row>
    <row r="329" s="12" customFormat="1" ht="22.8" customHeight="1">
      <c r="A329" s="12"/>
      <c r="B329" s="191"/>
      <c r="C329" s="192"/>
      <c r="D329" s="193" t="s">
        <v>70</v>
      </c>
      <c r="E329" s="205" t="s">
        <v>433</v>
      </c>
      <c r="F329" s="205" t="s">
        <v>434</v>
      </c>
      <c r="G329" s="192"/>
      <c r="H329" s="192"/>
      <c r="I329" s="195"/>
      <c r="J329" s="206">
        <f>BK329</f>
        <v>0</v>
      </c>
      <c r="K329" s="192"/>
      <c r="L329" s="197"/>
      <c r="M329" s="198"/>
      <c r="N329" s="199"/>
      <c r="O329" s="199"/>
      <c r="P329" s="200">
        <f>SUM(P330:P339)</f>
        <v>0</v>
      </c>
      <c r="Q329" s="199"/>
      <c r="R329" s="200">
        <f>SUM(R330:R339)</f>
        <v>0</v>
      </c>
      <c r="S329" s="199"/>
      <c r="T329" s="201">
        <f>SUM(T330:T339)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2" t="s">
        <v>79</v>
      </c>
      <c r="AT329" s="203" t="s">
        <v>70</v>
      </c>
      <c r="AU329" s="203" t="s">
        <v>79</v>
      </c>
      <c r="AY329" s="202" t="s">
        <v>126</v>
      </c>
      <c r="BK329" s="204">
        <f>SUM(BK330:BK339)</f>
        <v>0</v>
      </c>
    </row>
    <row r="330" s="2" customFormat="1" ht="37.8" customHeight="1">
      <c r="A330" s="40"/>
      <c r="B330" s="41"/>
      <c r="C330" s="207" t="s">
        <v>435</v>
      </c>
      <c r="D330" s="207" t="s">
        <v>128</v>
      </c>
      <c r="E330" s="208" t="s">
        <v>436</v>
      </c>
      <c r="F330" s="209" t="s">
        <v>437</v>
      </c>
      <c r="G330" s="210" t="s">
        <v>211</v>
      </c>
      <c r="H330" s="211">
        <v>18.010000000000002</v>
      </c>
      <c r="I330" s="212"/>
      <c r="J330" s="213">
        <f>ROUND(I330*H330,2)</f>
        <v>0</v>
      </c>
      <c r="K330" s="214"/>
      <c r="L330" s="46"/>
      <c r="M330" s="215" t="s">
        <v>19</v>
      </c>
      <c r="N330" s="216" t="s">
        <v>42</v>
      </c>
      <c r="O330" s="86"/>
      <c r="P330" s="217">
        <f>O330*H330</f>
        <v>0</v>
      </c>
      <c r="Q330" s="217">
        <v>0</v>
      </c>
      <c r="R330" s="217">
        <f>Q330*H330</f>
        <v>0</v>
      </c>
      <c r="S330" s="217">
        <v>0</v>
      </c>
      <c r="T330" s="218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9" t="s">
        <v>132</v>
      </c>
      <c r="AT330" s="219" t="s">
        <v>128</v>
      </c>
      <c r="AU330" s="219" t="s">
        <v>81</v>
      </c>
      <c r="AY330" s="19" t="s">
        <v>126</v>
      </c>
      <c r="BE330" s="220">
        <f>IF(N330="základní",J330,0)</f>
        <v>0</v>
      </c>
      <c r="BF330" s="220">
        <f>IF(N330="snížená",J330,0)</f>
        <v>0</v>
      </c>
      <c r="BG330" s="220">
        <f>IF(N330="zákl. přenesená",J330,0)</f>
        <v>0</v>
      </c>
      <c r="BH330" s="220">
        <f>IF(N330="sníž. přenesená",J330,0)</f>
        <v>0</v>
      </c>
      <c r="BI330" s="220">
        <f>IF(N330="nulová",J330,0)</f>
        <v>0</v>
      </c>
      <c r="BJ330" s="19" t="s">
        <v>79</v>
      </c>
      <c r="BK330" s="220">
        <f>ROUND(I330*H330,2)</f>
        <v>0</v>
      </c>
      <c r="BL330" s="19" t="s">
        <v>132</v>
      </c>
      <c r="BM330" s="219" t="s">
        <v>438</v>
      </c>
    </row>
    <row r="331" s="2" customFormat="1">
      <c r="A331" s="40"/>
      <c r="B331" s="41"/>
      <c r="C331" s="42"/>
      <c r="D331" s="221" t="s">
        <v>134</v>
      </c>
      <c r="E331" s="42"/>
      <c r="F331" s="222" t="s">
        <v>439</v>
      </c>
      <c r="G331" s="42"/>
      <c r="H331" s="42"/>
      <c r="I331" s="223"/>
      <c r="J331" s="42"/>
      <c r="K331" s="42"/>
      <c r="L331" s="46"/>
      <c r="M331" s="224"/>
      <c r="N331" s="225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134</v>
      </c>
      <c r="AU331" s="19" t="s">
        <v>81</v>
      </c>
    </row>
    <row r="332" s="2" customFormat="1" ht="33" customHeight="1">
      <c r="A332" s="40"/>
      <c r="B332" s="41"/>
      <c r="C332" s="207" t="s">
        <v>440</v>
      </c>
      <c r="D332" s="207" t="s">
        <v>128</v>
      </c>
      <c r="E332" s="208" t="s">
        <v>441</v>
      </c>
      <c r="F332" s="209" t="s">
        <v>442</v>
      </c>
      <c r="G332" s="210" t="s">
        <v>211</v>
      </c>
      <c r="H332" s="211">
        <v>18.010000000000002</v>
      </c>
      <c r="I332" s="212"/>
      <c r="J332" s="213">
        <f>ROUND(I332*H332,2)</f>
        <v>0</v>
      </c>
      <c r="K332" s="214"/>
      <c r="L332" s="46"/>
      <c r="M332" s="215" t="s">
        <v>19</v>
      </c>
      <c r="N332" s="216" t="s">
        <v>42</v>
      </c>
      <c r="O332" s="86"/>
      <c r="P332" s="217">
        <f>O332*H332</f>
        <v>0</v>
      </c>
      <c r="Q332" s="217">
        <v>0</v>
      </c>
      <c r="R332" s="217">
        <f>Q332*H332</f>
        <v>0</v>
      </c>
      <c r="S332" s="217">
        <v>0</v>
      </c>
      <c r="T332" s="218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9" t="s">
        <v>132</v>
      </c>
      <c r="AT332" s="219" t="s">
        <v>128</v>
      </c>
      <c r="AU332" s="219" t="s">
        <v>81</v>
      </c>
      <c r="AY332" s="19" t="s">
        <v>126</v>
      </c>
      <c r="BE332" s="220">
        <f>IF(N332="základní",J332,0)</f>
        <v>0</v>
      </c>
      <c r="BF332" s="220">
        <f>IF(N332="snížená",J332,0)</f>
        <v>0</v>
      </c>
      <c r="BG332" s="220">
        <f>IF(N332="zákl. přenesená",J332,0)</f>
        <v>0</v>
      </c>
      <c r="BH332" s="220">
        <f>IF(N332="sníž. přenesená",J332,0)</f>
        <v>0</v>
      </c>
      <c r="BI332" s="220">
        <f>IF(N332="nulová",J332,0)</f>
        <v>0</v>
      </c>
      <c r="BJ332" s="19" t="s">
        <v>79</v>
      </c>
      <c r="BK332" s="220">
        <f>ROUND(I332*H332,2)</f>
        <v>0</v>
      </c>
      <c r="BL332" s="19" t="s">
        <v>132</v>
      </c>
      <c r="BM332" s="219" t="s">
        <v>443</v>
      </c>
    </row>
    <row r="333" s="2" customFormat="1">
      <c r="A333" s="40"/>
      <c r="B333" s="41"/>
      <c r="C333" s="42"/>
      <c r="D333" s="221" t="s">
        <v>134</v>
      </c>
      <c r="E333" s="42"/>
      <c r="F333" s="222" t="s">
        <v>444</v>
      </c>
      <c r="G333" s="42"/>
      <c r="H333" s="42"/>
      <c r="I333" s="223"/>
      <c r="J333" s="42"/>
      <c r="K333" s="42"/>
      <c r="L333" s="46"/>
      <c r="M333" s="224"/>
      <c r="N333" s="225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134</v>
      </c>
      <c r="AU333" s="19" t="s">
        <v>81</v>
      </c>
    </row>
    <row r="334" s="2" customFormat="1" ht="44.25" customHeight="1">
      <c r="A334" s="40"/>
      <c r="B334" s="41"/>
      <c r="C334" s="207" t="s">
        <v>445</v>
      </c>
      <c r="D334" s="207" t="s">
        <v>128</v>
      </c>
      <c r="E334" s="208" t="s">
        <v>446</v>
      </c>
      <c r="F334" s="209" t="s">
        <v>447</v>
      </c>
      <c r="G334" s="210" t="s">
        <v>211</v>
      </c>
      <c r="H334" s="211">
        <v>162.09</v>
      </c>
      <c r="I334" s="212"/>
      <c r="J334" s="213">
        <f>ROUND(I334*H334,2)</f>
        <v>0</v>
      </c>
      <c r="K334" s="214"/>
      <c r="L334" s="46"/>
      <c r="M334" s="215" t="s">
        <v>19</v>
      </c>
      <c r="N334" s="216" t="s">
        <v>42</v>
      </c>
      <c r="O334" s="86"/>
      <c r="P334" s="217">
        <f>O334*H334</f>
        <v>0</v>
      </c>
      <c r="Q334" s="217">
        <v>0</v>
      </c>
      <c r="R334" s="217">
        <f>Q334*H334</f>
        <v>0</v>
      </c>
      <c r="S334" s="217">
        <v>0</v>
      </c>
      <c r="T334" s="218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9" t="s">
        <v>132</v>
      </c>
      <c r="AT334" s="219" t="s">
        <v>128</v>
      </c>
      <c r="AU334" s="219" t="s">
        <v>81</v>
      </c>
      <c r="AY334" s="19" t="s">
        <v>126</v>
      </c>
      <c r="BE334" s="220">
        <f>IF(N334="základní",J334,0)</f>
        <v>0</v>
      </c>
      <c r="BF334" s="220">
        <f>IF(N334="snížená",J334,0)</f>
        <v>0</v>
      </c>
      <c r="BG334" s="220">
        <f>IF(N334="zákl. přenesená",J334,0)</f>
        <v>0</v>
      </c>
      <c r="BH334" s="220">
        <f>IF(N334="sníž. přenesená",J334,0)</f>
        <v>0</v>
      </c>
      <c r="BI334" s="220">
        <f>IF(N334="nulová",J334,0)</f>
        <v>0</v>
      </c>
      <c r="BJ334" s="19" t="s">
        <v>79</v>
      </c>
      <c r="BK334" s="220">
        <f>ROUND(I334*H334,2)</f>
        <v>0</v>
      </c>
      <c r="BL334" s="19" t="s">
        <v>132</v>
      </c>
      <c r="BM334" s="219" t="s">
        <v>448</v>
      </c>
    </row>
    <row r="335" s="2" customFormat="1">
      <c r="A335" s="40"/>
      <c r="B335" s="41"/>
      <c r="C335" s="42"/>
      <c r="D335" s="221" t="s">
        <v>134</v>
      </c>
      <c r="E335" s="42"/>
      <c r="F335" s="222" t="s">
        <v>449</v>
      </c>
      <c r="G335" s="42"/>
      <c r="H335" s="42"/>
      <c r="I335" s="223"/>
      <c r="J335" s="42"/>
      <c r="K335" s="42"/>
      <c r="L335" s="46"/>
      <c r="M335" s="224"/>
      <c r="N335" s="225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134</v>
      </c>
      <c r="AU335" s="19" t="s">
        <v>81</v>
      </c>
    </row>
    <row r="336" s="14" customFormat="1">
      <c r="A336" s="14"/>
      <c r="B336" s="237"/>
      <c r="C336" s="238"/>
      <c r="D336" s="228" t="s">
        <v>136</v>
      </c>
      <c r="E336" s="239" t="s">
        <v>19</v>
      </c>
      <c r="F336" s="240" t="s">
        <v>450</v>
      </c>
      <c r="G336" s="238"/>
      <c r="H336" s="241">
        <v>162.09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136</v>
      </c>
      <c r="AU336" s="247" t="s">
        <v>81</v>
      </c>
      <c r="AV336" s="14" t="s">
        <v>81</v>
      </c>
      <c r="AW336" s="14" t="s">
        <v>33</v>
      </c>
      <c r="AX336" s="14" t="s">
        <v>71</v>
      </c>
      <c r="AY336" s="247" t="s">
        <v>126</v>
      </c>
    </row>
    <row r="337" s="15" customFormat="1">
      <c r="A337" s="15"/>
      <c r="B337" s="248"/>
      <c r="C337" s="249"/>
      <c r="D337" s="228" t="s">
        <v>136</v>
      </c>
      <c r="E337" s="250" t="s">
        <v>19</v>
      </c>
      <c r="F337" s="251" t="s">
        <v>141</v>
      </c>
      <c r="G337" s="249"/>
      <c r="H337" s="252">
        <v>162.09</v>
      </c>
      <c r="I337" s="253"/>
      <c r="J337" s="249"/>
      <c r="K337" s="249"/>
      <c r="L337" s="254"/>
      <c r="M337" s="255"/>
      <c r="N337" s="256"/>
      <c r="O337" s="256"/>
      <c r="P337" s="256"/>
      <c r="Q337" s="256"/>
      <c r="R337" s="256"/>
      <c r="S337" s="256"/>
      <c r="T337" s="257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8" t="s">
        <v>136</v>
      </c>
      <c r="AU337" s="258" t="s">
        <v>81</v>
      </c>
      <c r="AV337" s="15" t="s">
        <v>132</v>
      </c>
      <c r="AW337" s="15" t="s">
        <v>33</v>
      </c>
      <c r="AX337" s="15" t="s">
        <v>79</v>
      </c>
      <c r="AY337" s="258" t="s">
        <v>126</v>
      </c>
    </row>
    <row r="338" s="2" customFormat="1" ht="44.25" customHeight="1">
      <c r="A338" s="40"/>
      <c r="B338" s="41"/>
      <c r="C338" s="207" t="s">
        <v>451</v>
      </c>
      <c r="D338" s="207" t="s">
        <v>128</v>
      </c>
      <c r="E338" s="208" t="s">
        <v>452</v>
      </c>
      <c r="F338" s="209" t="s">
        <v>453</v>
      </c>
      <c r="G338" s="210" t="s">
        <v>211</v>
      </c>
      <c r="H338" s="211">
        <v>18.010000000000002</v>
      </c>
      <c r="I338" s="212"/>
      <c r="J338" s="213">
        <f>ROUND(I338*H338,2)</f>
        <v>0</v>
      </c>
      <c r="K338" s="214"/>
      <c r="L338" s="46"/>
      <c r="M338" s="215" t="s">
        <v>19</v>
      </c>
      <c r="N338" s="216" t="s">
        <v>42</v>
      </c>
      <c r="O338" s="86"/>
      <c r="P338" s="217">
        <f>O338*H338</f>
        <v>0</v>
      </c>
      <c r="Q338" s="217">
        <v>0</v>
      </c>
      <c r="R338" s="217">
        <f>Q338*H338</f>
        <v>0</v>
      </c>
      <c r="S338" s="217">
        <v>0</v>
      </c>
      <c r="T338" s="218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9" t="s">
        <v>132</v>
      </c>
      <c r="AT338" s="219" t="s">
        <v>128</v>
      </c>
      <c r="AU338" s="219" t="s">
        <v>81</v>
      </c>
      <c r="AY338" s="19" t="s">
        <v>126</v>
      </c>
      <c r="BE338" s="220">
        <f>IF(N338="základní",J338,0)</f>
        <v>0</v>
      </c>
      <c r="BF338" s="220">
        <f>IF(N338="snížená",J338,0)</f>
        <v>0</v>
      </c>
      <c r="BG338" s="220">
        <f>IF(N338="zákl. přenesená",J338,0)</f>
        <v>0</v>
      </c>
      <c r="BH338" s="220">
        <f>IF(N338="sníž. přenesená",J338,0)</f>
        <v>0</v>
      </c>
      <c r="BI338" s="220">
        <f>IF(N338="nulová",J338,0)</f>
        <v>0</v>
      </c>
      <c r="BJ338" s="19" t="s">
        <v>79</v>
      </c>
      <c r="BK338" s="220">
        <f>ROUND(I338*H338,2)</f>
        <v>0</v>
      </c>
      <c r="BL338" s="19" t="s">
        <v>132</v>
      </c>
      <c r="BM338" s="219" t="s">
        <v>454</v>
      </c>
    </row>
    <row r="339" s="2" customFormat="1">
      <c r="A339" s="40"/>
      <c r="B339" s="41"/>
      <c r="C339" s="42"/>
      <c r="D339" s="221" t="s">
        <v>134</v>
      </c>
      <c r="E339" s="42"/>
      <c r="F339" s="222" t="s">
        <v>455</v>
      </c>
      <c r="G339" s="42"/>
      <c r="H339" s="42"/>
      <c r="I339" s="223"/>
      <c r="J339" s="42"/>
      <c r="K339" s="42"/>
      <c r="L339" s="46"/>
      <c r="M339" s="224"/>
      <c r="N339" s="225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134</v>
      </c>
      <c r="AU339" s="19" t="s">
        <v>81</v>
      </c>
    </row>
    <row r="340" s="12" customFormat="1" ht="22.8" customHeight="1">
      <c r="A340" s="12"/>
      <c r="B340" s="191"/>
      <c r="C340" s="192"/>
      <c r="D340" s="193" t="s">
        <v>70</v>
      </c>
      <c r="E340" s="205" t="s">
        <v>456</v>
      </c>
      <c r="F340" s="205" t="s">
        <v>457</v>
      </c>
      <c r="G340" s="192"/>
      <c r="H340" s="192"/>
      <c r="I340" s="195"/>
      <c r="J340" s="206">
        <f>BK340</f>
        <v>0</v>
      </c>
      <c r="K340" s="192"/>
      <c r="L340" s="197"/>
      <c r="M340" s="198"/>
      <c r="N340" s="199"/>
      <c r="O340" s="199"/>
      <c r="P340" s="200">
        <f>SUM(P341:P342)</f>
        <v>0</v>
      </c>
      <c r="Q340" s="199"/>
      <c r="R340" s="200">
        <f>SUM(R341:R342)</f>
        <v>0</v>
      </c>
      <c r="S340" s="199"/>
      <c r="T340" s="201">
        <f>SUM(T341:T342)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02" t="s">
        <v>79</v>
      </c>
      <c r="AT340" s="203" t="s">
        <v>70</v>
      </c>
      <c r="AU340" s="203" t="s">
        <v>79</v>
      </c>
      <c r="AY340" s="202" t="s">
        <v>126</v>
      </c>
      <c r="BK340" s="204">
        <f>SUM(BK341:BK342)</f>
        <v>0</v>
      </c>
    </row>
    <row r="341" s="2" customFormat="1" ht="44.25" customHeight="1">
      <c r="A341" s="40"/>
      <c r="B341" s="41"/>
      <c r="C341" s="207" t="s">
        <v>458</v>
      </c>
      <c r="D341" s="207" t="s">
        <v>128</v>
      </c>
      <c r="E341" s="208" t="s">
        <v>459</v>
      </c>
      <c r="F341" s="209" t="s">
        <v>460</v>
      </c>
      <c r="G341" s="210" t="s">
        <v>211</v>
      </c>
      <c r="H341" s="211">
        <v>35.685000000000002</v>
      </c>
      <c r="I341" s="212"/>
      <c r="J341" s="213">
        <f>ROUND(I341*H341,2)</f>
        <v>0</v>
      </c>
      <c r="K341" s="214"/>
      <c r="L341" s="46"/>
      <c r="M341" s="215" t="s">
        <v>19</v>
      </c>
      <c r="N341" s="216" t="s">
        <v>42</v>
      </c>
      <c r="O341" s="86"/>
      <c r="P341" s="217">
        <f>O341*H341</f>
        <v>0</v>
      </c>
      <c r="Q341" s="217">
        <v>0</v>
      </c>
      <c r="R341" s="217">
        <f>Q341*H341</f>
        <v>0</v>
      </c>
      <c r="S341" s="217">
        <v>0</v>
      </c>
      <c r="T341" s="218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9" t="s">
        <v>132</v>
      </c>
      <c r="AT341" s="219" t="s">
        <v>128</v>
      </c>
      <c r="AU341" s="219" t="s">
        <v>81</v>
      </c>
      <c r="AY341" s="19" t="s">
        <v>126</v>
      </c>
      <c r="BE341" s="220">
        <f>IF(N341="základní",J341,0)</f>
        <v>0</v>
      </c>
      <c r="BF341" s="220">
        <f>IF(N341="snížená",J341,0)</f>
        <v>0</v>
      </c>
      <c r="BG341" s="220">
        <f>IF(N341="zákl. přenesená",J341,0)</f>
        <v>0</v>
      </c>
      <c r="BH341" s="220">
        <f>IF(N341="sníž. přenesená",J341,0)</f>
        <v>0</v>
      </c>
      <c r="BI341" s="220">
        <f>IF(N341="nulová",J341,0)</f>
        <v>0</v>
      </c>
      <c r="BJ341" s="19" t="s">
        <v>79</v>
      </c>
      <c r="BK341" s="220">
        <f>ROUND(I341*H341,2)</f>
        <v>0</v>
      </c>
      <c r="BL341" s="19" t="s">
        <v>132</v>
      </c>
      <c r="BM341" s="219" t="s">
        <v>461</v>
      </c>
    </row>
    <row r="342" s="2" customFormat="1">
      <c r="A342" s="40"/>
      <c r="B342" s="41"/>
      <c r="C342" s="42"/>
      <c r="D342" s="221" t="s">
        <v>134</v>
      </c>
      <c r="E342" s="42"/>
      <c r="F342" s="222" t="s">
        <v>462</v>
      </c>
      <c r="G342" s="42"/>
      <c r="H342" s="42"/>
      <c r="I342" s="223"/>
      <c r="J342" s="42"/>
      <c r="K342" s="42"/>
      <c r="L342" s="46"/>
      <c r="M342" s="224"/>
      <c r="N342" s="225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134</v>
      </c>
      <c r="AU342" s="19" t="s">
        <v>81</v>
      </c>
    </row>
    <row r="343" s="12" customFormat="1" ht="25.92" customHeight="1">
      <c r="A343" s="12"/>
      <c r="B343" s="191"/>
      <c r="C343" s="192"/>
      <c r="D343" s="193" t="s">
        <v>70</v>
      </c>
      <c r="E343" s="194" t="s">
        <v>463</v>
      </c>
      <c r="F343" s="194" t="s">
        <v>464</v>
      </c>
      <c r="G343" s="192"/>
      <c r="H343" s="192"/>
      <c r="I343" s="195"/>
      <c r="J343" s="196">
        <f>BK343</f>
        <v>0</v>
      </c>
      <c r="K343" s="192"/>
      <c r="L343" s="197"/>
      <c r="M343" s="198"/>
      <c r="N343" s="199"/>
      <c r="O343" s="199"/>
      <c r="P343" s="200">
        <f>P344+P350+P356+P362+P368</f>
        <v>0</v>
      </c>
      <c r="Q343" s="199"/>
      <c r="R343" s="200">
        <f>R344+R350+R356+R362+R368</f>
        <v>0</v>
      </c>
      <c r="S343" s="199"/>
      <c r="T343" s="201">
        <f>T344+T350+T356+T362+T368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2" t="s">
        <v>165</v>
      </c>
      <c r="AT343" s="203" t="s">
        <v>70</v>
      </c>
      <c r="AU343" s="203" t="s">
        <v>71</v>
      </c>
      <c r="AY343" s="202" t="s">
        <v>126</v>
      </c>
      <c r="BK343" s="204">
        <f>BK344+BK350+BK356+BK362+BK368</f>
        <v>0</v>
      </c>
    </row>
    <row r="344" s="12" customFormat="1" ht="22.8" customHeight="1">
      <c r="A344" s="12"/>
      <c r="B344" s="191"/>
      <c r="C344" s="192"/>
      <c r="D344" s="193" t="s">
        <v>70</v>
      </c>
      <c r="E344" s="205" t="s">
        <v>465</v>
      </c>
      <c r="F344" s="205" t="s">
        <v>466</v>
      </c>
      <c r="G344" s="192"/>
      <c r="H344" s="192"/>
      <c r="I344" s="195"/>
      <c r="J344" s="206">
        <f>BK344</f>
        <v>0</v>
      </c>
      <c r="K344" s="192"/>
      <c r="L344" s="197"/>
      <c r="M344" s="198"/>
      <c r="N344" s="199"/>
      <c r="O344" s="199"/>
      <c r="P344" s="200">
        <f>SUM(P345:P349)</f>
        <v>0</v>
      </c>
      <c r="Q344" s="199"/>
      <c r="R344" s="200">
        <f>SUM(R345:R349)</f>
        <v>0</v>
      </c>
      <c r="S344" s="199"/>
      <c r="T344" s="201">
        <f>SUM(T345:T349)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02" t="s">
        <v>165</v>
      </c>
      <c r="AT344" s="203" t="s">
        <v>70</v>
      </c>
      <c r="AU344" s="203" t="s">
        <v>79</v>
      </c>
      <c r="AY344" s="202" t="s">
        <v>126</v>
      </c>
      <c r="BK344" s="204">
        <f>SUM(BK345:BK349)</f>
        <v>0</v>
      </c>
    </row>
    <row r="345" s="2" customFormat="1" ht="16.5" customHeight="1">
      <c r="A345" s="40"/>
      <c r="B345" s="41"/>
      <c r="C345" s="207" t="s">
        <v>467</v>
      </c>
      <c r="D345" s="207" t="s">
        <v>128</v>
      </c>
      <c r="E345" s="208" t="s">
        <v>468</v>
      </c>
      <c r="F345" s="209" t="s">
        <v>469</v>
      </c>
      <c r="G345" s="210" t="s">
        <v>393</v>
      </c>
      <c r="H345" s="211">
        <v>1</v>
      </c>
      <c r="I345" s="212"/>
      <c r="J345" s="213">
        <f>ROUND(I345*H345,2)</f>
        <v>0</v>
      </c>
      <c r="K345" s="214"/>
      <c r="L345" s="46"/>
      <c r="M345" s="215" t="s">
        <v>19</v>
      </c>
      <c r="N345" s="216" t="s">
        <v>42</v>
      </c>
      <c r="O345" s="86"/>
      <c r="P345" s="217">
        <f>O345*H345</f>
        <v>0</v>
      </c>
      <c r="Q345" s="217">
        <v>0</v>
      </c>
      <c r="R345" s="217">
        <f>Q345*H345</f>
        <v>0</v>
      </c>
      <c r="S345" s="217">
        <v>0</v>
      </c>
      <c r="T345" s="218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9" t="s">
        <v>132</v>
      </c>
      <c r="AT345" s="219" t="s">
        <v>128</v>
      </c>
      <c r="AU345" s="219" t="s">
        <v>81</v>
      </c>
      <c r="AY345" s="19" t="s">
        <v>126</v>
      </c>
      <c r="BE345" s="220">
        <f>IF(N345="základní",J345,0)</f>
        <v>0</v>
      </c>
      <c r="BF345" s="220">
        <f>IF(N345="snížená",J345,0)</f>
        <v>0</v>
      </c>
      <c r="BG345" s="220">
        <f>IF(N345="zákl. přenesená",J345,0)</f>
        <v>0</v>
      </c>
      <c r="BH345" s="220">
        <f>IF(N345="sníž. přenesená",J345,0)</f>
        <v>0</v>
      </c>
      <c r="BI345" s="220">
        <f>IF(N345="nulová",J345,0)</f>
        <v>0</v>
      </c>
      <c r="BJ345" s="19" t="s">
        <v>79</v>
      </c>
      <c r="BK345" s="220">
        <f>ROUND(I345*H345,2)</f>
        <v>0</v>
      </c>
      <c r="BL345" s="19" t="s">
        <v>132</v>
      </c>
      <c r="BM345" s="219" t="s">
        <v>470</v>
      </c>
    </row>
    <row r="346" s="2" customFormat="1">
      <c r="A346" s="40"/>
      <c r="B346" s="41"/>
      <c r="C346" s="42"/>
      <c r="D346" s="221" t="s">
        <v>134</v>
      </c>
      <c r="E346" s="42"/>
      <c r="F346" s="222" t="s">
        <v>471</v>
      </c>
      <c r="G346" s="42"/>
      <c r="H346" s="42"/>
      <c r="I346" s="223"/>
      <c r="J346" s="42"/>
      <c r="K346" s="42"/>
      <c r="L346" s="46"/>
      <c r="M346" s="224"/>
      <c r="N346" s="225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134</v>
      </c>
      <c r="AU346" s="19" t="s">
        <v>81</v>
      </c>
    </row>
    <row r="347" s="13" customFormat="1">
      <c r="A347" s="13"/>
      <c r="B347" s="226"/>
      <c r="C347" s="227"/>
      <c r="D347" s="228" t="s">
        <v>136</v>
      </c>
      <c r="E347" s="229" t="s">
        <v>19</v>
      </c>
      <c r="F347" s="230" t="s">
        <v>472</v>
      </c>
      <c r="G347" s="227"/>
      <c r="H347" s="229" t="s">
        <v>19</v>
      </c>
      <c r="I347" s="231"/>
      <c r="J347" s="227"/>
      <c r="K347" s="227"/>
      <c r="L347" s="232"/>
      <c r="M347" s="233"/>
      <c r="N347" s="234"/>
      <c r="O347" s="234"/>
      <c r="P347" s="234"/>
      <c r="Q347" s="234"/>
      <c r="R347" s="234"/>
      <c r="S347" s="234"/>
      <c r="T347" s="23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6" t="s">
        <v>136</v>
      </c>
      <c r="AU347" s="236" t="s">
        <v>81</v>
      </c>
      <c r="AV347" s="13" t="s">
        <v>79</v>
      </c>
      <c r="AW347" s="13" t="s">
        <v>33</v>
      </c>
      <c r="AX347" s="13" t="s">
        <v>71</v>
      </c>
      <c r="AY347" s="236" t="s">
        <v>126</v>
      </c>
    </row>
    <row r="348" s="14" customFormat="1">
      <c r="A348" s="14"/>
      <c r="B348" s="237"/>
      <c r="C348" s="238"/>
      <c r="D348" s="228" t="s">
        <v>136</v>
      </c>
      <c r="E348" s="239" t="s">
        <v>19</v>
      </c>
      <c r="F348" s="240" t="s">
        <v>79</v>
      </c>
      <c r="G348" s="238"/>
      <c r="H348" s="241">
        <v>1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7" t="s">
        <v>136</v>
      </c>
      <c r="AU348" s="247" t="s">
        <v>81</v>
      </c>
      <c r="AV348" s="14" t="s">
        <v>81</v>
      </c>
      <c r="AW348" s="14" t="s">
        <v>33</v>
      </c>
      <c r="AX348" s="14" t="s">
        <v>71</v>
      </c>
      <c r="AY348" s="247" t="s">
        <v>126</v>
      </c>
    </row>
    <row r="349" s="15" customFormat="1">
      <c r="A349" s="15"/>
      <c r="B349" s="248"/>
      <c r="C349" s="249"/>
      <c r="D349" s="228" t="s">
        <v>136</v>
      </c>
      <c r="E349" s="250" t="s">
        <v>19</v>
      </c>
      <c r="F349" s="251" t="s">
        <v>141</v>
      </c>
      <c r="G349" s="249"/>
      <c r="H349" s="252">
        <v>1</v>
      </c>
      <c r="I349" s="253"/>
      <c r="J349" s="249"/>
      <c r="K349" s="249"/>
      <c r="L349" s="254"/>
      <c r="M349" s="255"/>
      <c r="N349" s="256"/>
      <c r="O349" s="256"/>
      <c r="P349" s="256"/>
      <c r="Q349" s="256"/>
      <c r="R349" s="256"/>
      <c r="S349" s="256"/>
      <c r="T349" s="257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8" t="s">
        <v>136</v>
      </c>
      <c r="AU349" s="258" t="s">
        <v>81</v>
      </c>
      <c r="AV349" s="15" t="s">
        <v>132</v>
      </c>
      <c r="AW349" s="15" t="s">
        <v>33</v>
      </c>
      <c r="AX349" s="15" t="s">
        <v>79</v>
      </c>
      <c r="AY349" s="258" t="s">
        <v>126</v>
      </c>
    </row>
    <row r="350" s="12" customFormat="1" ht="22.8" customHeight="1">
      <c r="A350" s="12"/>
      <c r="B350" s="191"/>
      <c r="C350" s="192"/>
      <c r="D350" s="193" t="s">
        <v>70</v>
      </c>
      <c r="E350" s="205" t="s">
        <v>473</v>
      </c>
      <c r="F350" s="205" t="s">
        <v>474</v>
      </c>
      <c r="G350" s="192"/>
      <c r="H350" s="192"/>
      <c r="I350" s="195"/>
      <c r="J350" s="206">
        <f>BK350</f>
        <v>0</v>
      </c>
      <c r="K350" s="192"/>
      <c r="L350" s="197"/>
      <c r="M350" s="198"/>
      <c r="N350" s="199"/>
      <c r="O350" s="199"/>
      <c r="P350" s="200">
        <f>SUM(P351:P355)</f>
        <v>0</v>
      </c>
      <c r="Q350" s="199"/>
      <c r="R350" s="200">
        <f>SUM(R351:R355)</f>
        <v>0</v>
      </c>
      <c r="S350" s="199"/>
      <c r="T350" s="201">
        <f>SUM(T351:T355)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02" t="s">
        <v>165</v>
      </c>
      <c r="AT350" s="203" t="s">
        <v>70</v>
      </c>
      <c r="AU350" s="203" t="s">
        <v>79</v>
      </c>
      <c r="AY350" s="202" t="s">
        <v>126</v>
      </c>
      <c r="BK350" s="204">
        <f>SUM(BK351:BK355)</f>
        <v>0</v>
      </c>
    </row>
    <row r="351" s="2" customFormat="1" ht="16.5" customHeight="1">
      <c r="A351" s="40"/>
      <c r="B351" s="41"/>
      <c r="C351" s="207" t="s">
        <v>475</v>
      </c>
      <c r="D351" s="207" t="s">
        <v>128</v>
      </c>
      <c r="E351" s="208" t="s">
        <v>476</v>
      </c>
      <c r="F351" s="209" t="s">
        <v>474</v>
      </c>
      <c r="G351" s="210" t="s">
        <v>393</v>
      </c>
      <c r="H351" s="211">
        <v>1</v>
      </c>
      <c r="I351" s="212"/>
      <c r="J351" s="213">
        <f>ROUND(I351*H351,2)</f>
        <v>0</v>
      </c>
      <c r="K351" s="214"/>
      <c r="L351" s="46"/>
      <c r="M351" s="215" t="s">
        <v>19</v>
      </c>
      <c r="N351" s="216" t="s">
        <v>42</v>
      </c>
      <c r="O351" s="86"/>
      <c r="P351" s="217">
        <f>O351*H351</f>
        <v>0</v>
      </c>
      <c r="Q351" s="217">
        <v>0</v>
      </c>
      <c r="R351" s="217">
        <f>Q351*H351</f>
        <v>0</v>
      </c>
      <c r="S351" s="217">
        <v>0</v>
      </c>
      <c r="T351" s="218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9" t="s">
        <v>132</v>
      </c>
      <c r="AT351" s="219" t="s">
        <v>128</v>
      </c>
      <c r="AU351" s="219" t="s">
        <v>81</v>
      </c>
      <c r="AY351" s="19" t="s">
        <v>126</v>
      </c>
      <c r="BE351" s="220">
        <f>IF(N351="základní",J351,0)</f>
        <v>0</v>
      </c>
      <c r="BF351" s="220">
        <f>IF(N351="snížená",J351,0)</f>
        <v>0</v>
      </c>
      <c r="BG351" s="220">
        <f>IF(N351="zákl. přenesená",J351,0)</f>
        <v>0</v>
      </c>
      <c r="BH351" s="220">
        <f>IF(N351="sníž. přenesená",J351,0)</f>
        <v>0</v>
      </c>
      <c r="BI351" s="220">
        <f>IF(N351="nulová",J351,0)</f>
        <v>0</v>
      </c>
      <c r="BJ351" s="19" t="s">
        <v>79</v>
      </c>
      <c r="BK351" s="220">
        <f>ROUND(I351*H351,2)</f>
        <v>0</v>
      </c>
      <c r="BL351" s="19" t="s">
        <v>132</v>
      </c>
      <c r="BM351" s="219" t="s">
        <v>477</v>
      </c>
    </row>
    <row r="352" s="2" customFormat="1">
      <c r="A352" s="40"/>
      <c r="B352" s="41"/>
      <c r="C352" s="42"/>
      <c r="D352" s="221" t="s">
        <v>134</v>
      </c>
      <c r="E352" s="42"/>
      <c r="F352" s="222" t="s">
        <v>478</v>
      </c>
      <c r="G352" s="42"/>
      <c r="H352" s="42"/>
      <c r="I352" s="223"/>
      <c r="J352" s="42"/>
      <c r="K352" s="42"/>
      <c r="L352" s="46"/>
      <c r="M352" s="224"/>
      <c r="N352" s="225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134</v>
      </c>
      <c r="AU352" s="19" t="s">
        <v>81</v>
      </c>
    </row>
    <row r="353" s="13" customFormat="1">
      <c r="A353" s="13"/>
      <c r="B353" s="226"/>
      <c r="C353" s="227"/>
      <c r="D353" s="228" t="s">
        <v>136</v>
      </c>
      <c r="E353" s="229" t="s">
        <v>19</v>
      </c>
      <c r="F353" s="230" t="s">
        <v>479</v>
      </c>
      <c r="G353" s="227"/>
      <c r="H353" s="229" t="s">
        <v>19</v>
      </c>
      <c r="I353" s="231"/>
      <c r="J353" s="227"/>
      <c r="K353" s="227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136</v>
      </c>
      <c r="AU353" s="236" t="s">
        <v>81</v>
      </c>
      <c r="AV353" s="13" t="s">
        <v>79</v>
      </c>
      <c r="AW353" s="13" t="s">
        <v>33</v>
      </c>
      <c r="AX353" s="13" t="s">
        <v>71</v>
      </c>
      <c r="AY353" s="236" t="s">
        <v>126</v>
      </c>
    </row>
    <row r="354" s="14" customFormat="1">
      <c r="A354" s="14"/>
      <c r="B354" s="237"/>
      <c r="C354" s="238"/>
      <c r="D354" s="228" t="s">
        <v>136</v>
      </c>
      <c r="E354" s="239" t="s">
        <v>19</v>
      </c>
      <c r="F354" s="240" t="s">
        <v>79</v>
      </c>
      <c r="G354" s="238"/>
      <c r="H354" s="241">
        <v>1</v>
      </c>
      <c r="I354" s="242"/>
      <c r="J354" s="238"/>
      <c r="K354" s="238"/>
      <c r="L354" s="243"/>
      <c r="M354" s="244"/>
      <c r="N354" s="245"/>
      <c r="O354" s="245"/>
      <c r="P354" s="245"/>
      <c r="Q354" s="245"/>
      <c r="R354" s="245"/>
      <c r="S354" s="245"/>
      <c r="T354" s="24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7" t="s">
        <v>136</v>
      </c>
      <c r="AU354" s="247" t="s">
        <v>81</v>
      </c>
      <c r="AV354" s="14" t="s">
        <v>81</v>
      </c>
      <c r="AW354" s="14" t="s">
        <v>33</v>
      </c>
      <c r="AX354" s="14" t="s">
        <v>71</v>
      </c>
      <c r="AY354" s="247" t="s">
        <v>126</v>
      </c>
    </row>
    <row r="355" s="15" customFormat="1">
      <c r="A355" s="15"/>
      <c r="B355" s="248"/>
      <c r="C355" s="249"/>
      <c r="D355" s="228" t="s">
        <v>136</v>
      </c>
      <c r="E355" s="250" t="s">
        <v>19</v>
      </c>
      <c r="F355" s="251" t="s">
        <v>141</v>
      </c>
      <c r="G355" s="249"/>
      <c r="H355" s="252">
        <v>1</v>
      </c>
      <c r="I355" s="253"/>
      <c r="J355" s="249"/>
      <c r="K355" s="249"/>
      <c r="L355" s="254"/>
      <c r="M355" s="255"/>
      <c r="N355" s="256"/>
      <c r="O355" s="256"/>
      <c r="P355" s="256"/>
      <c r="Q355" s="256"/>
      <c r="R355" s="256"/>
      <c r="S355" s="256"/>
      <c r="T355" s="257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58" t="s">
        <v>136</v>
      </c>
      <c r="AU355" s="258" t="s">
        <v>81</v>
      </c>
      <c r="AV355" s="15" t="s">
        <v>132</v>
      </c>
      <c r="AW355" s="15" t="s">
        <v>33</v>
      </c>
      <c r="AX355" s="15" t="s">
        <v>79</v>
      </c>
      <c r="AY355" s="258" t="s">
        <v>126</v>
      </c>
    </row>
    <row r="356" s="12" customFormat="1" ht="22.8" customHeight="1">
      <c r="A356" s="12"/>
      <c r="B356" s="191"/>
      <c r="C356" s="192"/>
      <c r="D356" s="193" t="s">
        <v>70</v>
      </c>
      <c r="E356" s="205" t="s">
        <v>480</v>
      </c>
      <c r="F356" s="205" t="s">
        <v>481</v>
      </c>
      <c r="G356" s="192"/>
      <c r="H356" s="192"/>
      <c r="I356" s="195"/>
      <c r="J356" s="206">
        <f>BK356</f>
        <v>0</v>
      </c>
      <c r="K356" s="192"/>
      <c r="L356" s="197"/>
      <c r="M356" s="198"/>
      <c r="N356" s="199"/>
      <c r="O356" s="199"/>
      <c r="P356" s="200">
        <f>SUM(P357:P361)</f>
        <v>0</v>
      </c>
      <c r="Q356" s="199"/>
      <c r="R356" s="200">
        <f>SUM(R357:R361)</f>
        <v>0</v>
      </c>
      <c r="S356" s="199"/>
      <c r="T356" s="201">
        <f>SUM(T357:T361)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02" t="s">
        <v>165</v>
      </c>
      <c r="AT356" s="203" t="s">
        <v>70</v>
      </c>
      <c r="AU356" s="203" t="s">
        <v>79</v>
      </c>
      <c r="AY356" s="202" t="s">
        <v>126</v>
      </c>
      <c r="BK356" s="204">
        <f>SUM(BK357:BK361)</f>
        <v>0</v>
      </c>
    </row>
    <row r="357" s="2" customFormat="1" ht="16.5" customHeight="1">
      <c r="A357" s="40"/>
      <c r="B357" s="41"/>
      <c r="C357" s="207" t="s">
        <v>482</v>
      </c>
      <c r="D357" s="207" t="s">
        <v>128</v>
      </c>
      <c r="E357" s="208" t="s">
        <v>483</v>
      </c>
      <c r="F357" s="209" t="s">
        <v>484</v>
      </c>
      <c r="G357" s="210" t="s">
        <v>393</v>
      </c>
      <c r="H357" s="211">
        <v>1</v>
      </c>
      <c r="I357" s="212"/>
      <c r="J357" s="213">
        <f>ROUND(I357*H357,2)</f>
        <v>0</v>
      </c>
      <c r="K357" s="214"/>
      <c r="L357" s="46"/>
      <c r="M357" s="215" t="s">
        <v>19</v>
      </c>
      <c r="N357" s="216" t="s">
        <v>42</v>
      </c>
      <c r="O357" s="86"/>
      <c r="P357" s="217">
        <f>O357*H357</f>
        <v>0</v>
      </c>
      <c r="Q357" s="217">
        <v>0</v>
      </c>
      <c r="R357" s="217">
        <f>Q357*H357</f>
        <v>0</v>
      </c>
      <c r="S357" s="217">
        <v>0</v>
      </c>
      <c r="T357" s="218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9" t="s">
        <v>132</v>
      </c>
      <c r="AT357" s="219" t="s">
        <v>128</v>
      </c>
      <c r="AU357" s="219" t="s">
        <v>81</v>
      </c>
      <c r="AY357" s="19" t="s">
        <v>126</v>
      </c>
      <c r="BE357" s="220">
        <f>IF(N357="základní",J357,0)</f>
        <v>0</v>
      </c>
      <c r="BF357" s="220">
        <f>IF(N357="snížená",J357,0)</f>
        <v>0</v>
      </c>
      <c r="BG357" s="220">
        <f>IF(N357="zákl. přenesená",J357,0)</f>
        <v>0</v>
      </c>
      <c r="BH357" s="220">
        <f>IF(N357="sníž. přenesená",J357,0)</f>
        <v>0</v>
      </c>
      <c r="BI357" s="220">
        <f>IF(N357="nulová",J357,0)</f>
        <v>0</v>
      </c>
      <c r="BJ357" s="19" t="s">
        <v>79</v>
      </c>
      <c r="BK357" s="220">
        <f>ROUND(I357*H357,2)</f>
        <v>0</v>
      </c>
      <c r="BL357" s="19" t="s">
        <v>132</v>
      </c>
      <c r="BM357" s="219" t="s">
        <v>485</v>
      </c>
    </row>
    <row r="358" s="2" customFormat="1">
      <c r="A358" s="40"/>
      <c r="B358" s="41"/>
      <c r="C358" s="42"/>
      <c r="D358" s="221" t="s">
        <v>134</v>
      </c>
      <c r="E358" s="42"/>
      <c r="F358" s="222" t="s">
        <v>486</v>
      </c>
      <c r="G358" s="42"/>
      <c r="H358" s="42"/>
      <c r="I358" s="223"/>
      <c r="J358" s="42"/>
      <c r="K358" s="42"/>
      <c r="L358" s="46"/>
      <c r="M358" s="224"/>
      <c r="N358" s="225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134</v>
      </c>
      <c r="AU358" s="19" t="s">
        <v>81</v>
      </c>
    </row>
    <row r="359" s="13" customFormat="1">
      <c r="A359" s="13"/>
      <c r="B359" s="226"/>
      <c r="C359" s="227"/>
      <c r="D359" s="228" t="s">
        <v>136</v>
      </c>
      <c r="E359" s="229" t="s">
        <v>19</v>
      </c>
      <c r="F359" s="230" t="s">
        <v>487</v>
      </c>
      <c r="G359" s="227"/>
      <c r="H359" s="229" t="s">
        <v>19</v>
      </c>
      <c r="I359" s="231"/>
      <c r="J359" s="227"/>
      <c r="K359" s="227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136</v>
      </c>
      <c r="AU359" s="236" t="s">
        <v>81</v>
      </c>
      <c r="AV359" s="13" t="s">
        <v>79</v>
      </c>
      <c r="AW359" s="13" t="s">
        <v>33</v>
      </c>
      <c r="AX359" s="13" t="s">
        <v>71</v>
      </c>
      <c r="AY359" s="236" t="s">
        <v>126</v>
      </c>
    </row>
    <row r="360" s="14" customFormat="1">
      <c r="A360" s="14"/>
      <c r="B360" s="237"/>
      <c r="C360" s="238"/>
      <c r="D360" s="228" t="s">
        <v>136</v>
      </c>
      <c r="E360" s="239" t="s">
        <v>19</v>
      </c>
      <c r="F360" s="240" t="s">
        <v>79</v>
      </c>
      <c r="G360" s="238"/>
      <c r="H360" s="241">
        <v>1</v>
      </c>
      <c r="I360" s="242"/>
      <c r="J360" s="238"/>
      <c r="K360" s="238"/>
      <c r="L360" s="243"/>
      <c r="M360" s="244"/>
      <c r="N360" s="245"/>
      <c r="O360" s="245"/>
      <c r="P360" s="245"/>
      <c r="Q360" s="245"/>
      <c r="R360" s="245"/>
      <c r="S360" s="245"/>
      <c r="T360" s="24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7" t="s">
        <v>136</v>
      </c>
      <c r="AU360" s="247" t="s">
        <v>81</v>
      </c>
      <c r="AV360" s="14" t="s">
        <v>81</v>
      </c>
      <c r="AW360" s="14" t="s">
        <v>33</v>
      </c>
      <c r="AX360" s="14" t="s">
        <v>71</v>
      </c>
      <c r="AY360" s="247" t="s">
        <v>126</v>
      </c>
    </row>
    <row r="361" s="15" customFormat="1">
      <c r="A361" s="15"/>
      <c r="B361" s="248"/>
      <c r="C361" s="249"/>
      <c r="D361" s="228" t="s">
        <v>136</v>
      </c>
      <c r="E361" s="250" t="s">
        <v>19</v>
      </c>
      <c r="F361" s="251" t="s">
        <v>141</v>
      </c>
      <c r="G361" s="249"/>
      <c r="H361" s="252">
        <v>1</v>
      </c>
      <c r="I361" s="253"/>
      <c r="J361" s="249"/>
      <c r="K361" s="249"/>
      <c r="L361" s="254"/>
      <c r="M361" s="255"/>
      <c r="N361" s="256"/>
      <c r="O361" s="256"/>
      <c r="P361" s="256"/>
      <c r="Q361" s="256"/>
      <c r="R361" s="256"/>
      <c r="S361" s="256"/>
      <c r="T361" s="257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58" t="s">
        <v>136</v>
      </c>
      <c r="AU361" s="258" t="s">
        <v>81</v>
      </c>
      <c r="AV361" s="15" t="s">
        <v>132</v>
      </c>
      <c r="AW361" s="15" t="s">
        <v>33</v>
      </c>
      <c r="AX361" s="15" t="s">
        <v>79</v>
      </c>
      <c r="AY361" s="258" t="s">
        <v>126</v>
      </c>
    </row>
    <row r="362" s="12" customFormat="1" ht="22.8" customHeight="1">
      <c r="A362" s="12"/>
      <c r="B362" s="191"/>
      <c r="C362" s="192"/>
      <c r="D362" s="193" t="s">
        <v>70</v>
      </c>
      <c r="E362" s="205" t="s">
        <v>488</v>
      </c>
      <c r="F362" s="205" t="s">
        <v>489</v>
      </c>
      <c r="G362" s="192"/>
      <c r="H362" s="192"/>
      <c r="I362" s="195"/>
      <c r="J362" s="206">
        <f>BK362</f>
        <v>0</v>
      </c>
      <c r="K362" s="192"/>
      <c r="L362" s="197"/>
      <c r="M362" s="198"/>
      <c r="N362" s="199"/>
      <c r="O362" s="199"/>
      <c r="P362" s="200">
        <f>SUM(P363:P367)</f>
        <v>0</v>
      </c>
      <c r="Q362" s="199"/>
      <c r="R362" s="200">
        <f>SUM(R363:R367)</f>
        <v>0</v>
      </c>
      <c r="S362" s="199"/>
      <c r="T362" s="201">
        <f>SUM(T363:T367)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02" t="s">
        <v>165</v>
      </c>
      <c r="AT362" s="203" t="s">
        <v>70</v>
      </c>
      <c r="AU362" s="203" t="s">
        <v>79</v>
      </c>
      <c r="AY362" s="202" t="s">
        <v>126</v>
      </c>
      <c r="BK362" s="204">
        <f>SUM(BK363:BK367)</f>
        <v>0</v>
      </c>
    </row>
    <row r="363" s="2" customFormat="1" ht="16.5" customHeight="1">
      <c r="A363" s="40"/>
      <c r="B363" s="41"/>
      <c r="C363" s="207" t="s">
        <v>490</v>
      </c>
      <c r="D363" s="207" t="s">
        <v>128</v>
      </c>
      <c r="E363" s="208" t="s">
        <v>491</v>
      </c>
      <c r="F363" s="209" t="s">
        <v>492</v>
      </c>
      <c r="G363" s="210" t="s">
        <v>393</v>
      </c>
      <c r="H363" s="211">
        <v>1</v>
      </c>
      <c r="I363" s="212"/>
      <c r="J363" s="213">
        <f>ROUND(I363*H363,2)</f>
        <v>0</v>
      </c>
      <c r="K363" s="214"/>
      <c r="L363" s="46"/>
      <c r="M363" s="215" t="s">
        <v>19</v>
      </c>
      <c r="N363" s="216" t="s">
        <v>42</v>
      </c>
      <c r="O363" s="86"/>
      <c r="P363" s="217">
        <f>O363*H363</f>
        <v>0</v>
      </c>
      <c r="Q363" s="217">
        <v>0</v>
      </c>
      <c r="R363" s="217">
        <f>Q363*H363</f>
        <v>0</v>
      </c>
      <c r="S363" s="217">
        <v>0</v>
      </c>
      <c r="T363" s="218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9" t="s">
        <v>132</v>
      </c>
      <c r="AT363" s="219" t="s">
        <v>128</v>
      </c>
      <c r="AU363" s="219" t="s">
        <v>81</v>
      </c>
      <c r="AY363" s="19" t="s">
        <v>126</v>
      </c>
      <c r="BE363" s="220">
        <f>IF(N363="základní",J363,0)</f>
        <v>0</v>
      </c>
      <c r="BF363" s="220">
        <f>IF(N363="snížená",J363,0)</f>
        <v>0</v>
      </c>
      <c r="BG363" s="220">
        <f>IF(N363="zákl. přenesená",J363,0)</f>
        <v>0</v>
      </c>
      <c r="BH363" s="220">
        <f>IF(N363="sníž. přenesená",J363,0)</f>
        <v>0</v>
      </c>
      <c r="BI363" s="220">
        <f>IF(N363="nulová",J363,0)</f>
        <v>0</v>
      </c>
      <c r="BJ363" s="19" t="s">
        <v>79</v>
      </c>
      <c r="BK363" s="220">
        <f>ROUND(I363*H363,2)</f>
        <v>0</v>
      </c>
      <c r="BL363" s="19" t="s">
        <v>132</v>
      </c>
      <c r="BM363" s="219" t="s">
        <v>493</v>
      </c>
    </row>
    <row r="364" s="2" customFormat="1">
      <c r="A364" s="40"/>
      <c r="B364" s="41"/>
      <c r="C364" s="42"/>
      <c r="D364" s="221" t="s">
        <v>134</v>
      </c>
      <c r="E364" s="42"/>
      <c r="F364" s="222" t="s">
        <v>494</v>
      </c>
      <c r="G364" s="42"/>
      <c r="H364" s="42"/>
      <c r="I364" s="223"/>
      <c r="J364" s="42"/>
      <c r="K364" s="42"/>
      <c r="L364" s="46"/>
      <c r="M364" s="224"/>
      <c r="N364" s="225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134</v>
      </c>
      <c r="AU364" s="19" t="s">
        <v>81</v>
      </c>
    </row>
    <row r="365" s="13" customFormat="1">
      <c r="A365" s="13"/>
      <c r="B365" s="226"/>
      <c r="C365" s="227"/>
      <c r="D365" s="228" t="s">
        <v>136</v>
      </c>
      <c r="E365" s="229" t="s">
        <v>19</v>
      </c>
      <c r="F365" s="230" t="s">
        <v>495</v>
      </c>
      <c r="G365" s="227"/>
      <c r="H365" s="229" t="s">
        <v>19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136</v>
      </c>
      <c r="AU365" s="236" t="s">
        <v>81</v>
      </c>
      <c r="AV365" s="13" t="s">
        <v>79</v>
      </c>
      <c r="AW365" s="13" t="s">
        <v>33</v>
      </c>
      <c r="AX365" s="13" t="s">
        <v>71</v>
      </c>
      <c r="AY365" s="236" t="s">
        <v>126</v>
      </c>
    </row>
    <row r="366" s="14" customFormat="1">
      <c r="A366" s="14"/>
      <c r="B366" s="237"/>
      <c r="C366" s="238"/>
      <c r="D366" s="228" t="s">
        <v>136</v>
      </c>
      <c r="E366" s="239" t="s">
        <v>19</v>
      </c>
      <c r="F366" s="240" t="s">
        <v>79</v>
      </c>
      <c r="G366" s="238"/>
      <c r="H366" s="241">
        <v>1</v>
      </c>
      <c r="I366" s="242"/>
      <c r="J366" s="238"/>
      <c r="K366" s="238"/>
      <c r="L366" s="243"/>
      <c r="M366" s="244"/>
      <c r="N366" s="245"/>
      <c r="O366" s="245"/>
      <c r="P366" s="245"/>
      <c r="Q366" s="245"/>
      <c r="R366" s="245"/>
      <c r="S366" s="245"/>
      <c r="T366" s="24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7" t="s">
        <v>136</v>
      </c>
      <c r="AU366" s="247" t="s">
        <v>81</v>
      </c>
      <c r="AV366" s="14" t="s">
        <v>81</v>
      </c>
      <c r="AW366" s="14" t="s">
        <v>33</v>
      </c>
      <c r="AX366" s="14" t="s">
        <v>71</v>
      </c>
      <c r="AY366" s="247" t="s">
        <v>126</v>
      </c>
    </row>
    <row r="367" s="15" customFormat="1">
      <c r="A367" s="15"/>
      <c r="B367" s="248"/>
      <c r="C367" s="249"/>
      <c r="D367" s="228" t="s">
        <v>136</v>
      </c>
      <c r="E367" s="250" t="s">
        <v>19</v>
      </c>
      <c r="F367" s="251" t="s">
        <v>141</v>
      </c>
      <c r="G367" s="249"/>
      <c r="H367" s="252">
        <v>1</v>
      </c>
      <c r="I367" s="253"/>
      <c r="J367" s="249"/>
      <c r="K367" s="249"/>
      <c r="L367" s="254"/>
      <c r="M367" s="255"/>
      <c r="N367" s="256"/>
      <c r="O367" s="256"/>
      <c r="P367" s="256"/>
      <c r="Q367" s="256"/>
      <c r="R367" s="256"/>
      <c r="S367" s="256"/>
      <c r="T367" s="257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8" t="s">
        <v>136</v>
      </c>
      <c r="AU367" s="258" t="s">
        <v>81</v>
      </c>
      <c r="AV367" s="15" t="s">
        <v>132</v>
      </c>
      <c r="AW367" s="15" t="s">
        <v>33</v>
      </c>
      <c r="AX367" s="15" t="s">
        <v>79</v>
      </c>
      <c r="AY367" s="258" t="s">
        <v>126</v>
      </c>
    </row>
    <row r="368" s="12" customFormat="1" ht="22.8" customHeight="1">
      <c r="A368" s="12"/>
      <c r="B368" s="191"/>
      <c r="C368" s="192"/>
      <c r="D368" s="193" t="s">
        <v>70</v>
      </c>
      <c r="E368" s="205" t="s">
        <v>496</v>
      </c>
      <c r="F368" s="205" t="s">
        <v>497</v>
      </c>
      <c r="G368" s="192"/>
      <c r="H368" s="192"/>
      <c r="I368" s="195"/>
      <c r="J368" s="206">
        <f>BK368</f>
        <v>0</v>
      </c>
      <c r="K368" s="192"/>
      <c r="L368" s="197"/>
      <c r="M368" s="198"/>
      <c r="N368" s="199"/>
      <c r="O368" s="199"/>
      <c r="P368" s="200">
        <f>SUM(P369:P373)</f>
        <v>0</v>
      </c>
      <c r="Q368" s="199"/>
      <c r="R368" s="200">
        <f>SUM(R369:R373)</f>
        <v>0</v>
      </c>
      <c r="S368" s="199"/>
      <c r="T368" s="201">
        <f>SUM(T369:T373)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2" t="s">
        <v>165</v>
      </c>
      <c r="AT368" s="203" t="s">
        <v>70</v>
      </c>
      <c r="AU368" s="203" t="s">
        <v>79</v>
      </c>
      <c r="AY368" s="202" t="s">
        <v>126</v>
      </c>
      <c r="BK368" s="204">
        <f>SUM(BK369:BK373)</f>
        <v>0</v>
      </c>
    </row>
    <row r="369" s="2" customFormat="1" ht="16.5" customHeight="1">
      <c r="A369" s="40"/>
      <c r="B369" s="41"/>
      <c r="C369" s="207" t="s">
        <v>498</v>
      </c>
      <c r="D369" s="207" t="s">
        <v>128</v>
      </c>
      <c r="E369" s="208" t="s">
        <v>499</v>
      </c>
      <c r="F369" s="209" t="s">
        <v>497</v>
      </c>
      <c r="G369" s="210" t="s">
        <v>393</v>
      </c>
      <c r="H369" s="211">
        <v>1</v>
      </c>
      <c r="I369" s="212"/>
      <c r="J369" s="213">
        <f>ROUND(I369*H369,2)</f>
        <v>0</v>
      </c>
      <c r="K369" s="214"/>
      <c r="L369" s="46"/>
      <c r="M369" s="215" t="s">
        <v>19</v>
      </c>
      <c r="N369" s="216" t="s">
        <v>42</v>
      </c>
      <c r="O369" s="86"/>
      <c r="P369" s="217">
        <f>O369*H369</f>
        <v>0</v>
      </c>
      <c r="Q369" s="217">
        <v>0</v>
      </c>
      <c r="R369" s="217">
        <f>Q369*H369</f>
        <v>0</v>
      </c>
      <c r="S369" s="217">
        <v>0</v>
      </c>
      <c r="T369" s="218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9" t="s">
        <v>132</v>
      </c>
      <c r="AT369" s="219" t="s">
        <v>128</v>
      </c>
      <c r="AU369" s="219" t="s">
        <v>81</v>
      </c>
      <c r="AY369" s="19" t="s">
        <v>126</v>
      </c>
      <c r="BE369" s="220">
        <f>IF(N369="základní",J369,0)</f>
        <v>0</v>
      </c>
      <c r="BF369" s="220">
        <f>IF(N369="snížená",J369,0)</f>
        <v>0</v>
      </c>
      <c r="BG369" s="220">
        <f>IF(N369="zákl. přenesená",J369,0)</f>
        <v>0</v>
      </c>
      <c r="BH369" s="220">
        <f>IF(N369="sníž. přenesená",J369,0)</f>
        <v>0</v>
      </c>
      <c r="BI369" s="220">
        <f>IF(N369="nulová",J369,0)</f>
        <v>0</v>
      </c>
      <c r="BJ369" s="19" t="s">
        <v>79</v>
      </c>
      <c r="BK369" s="220">
        <f>ROUND(I369*H369,2)</f>
        <v>0</v>
      </c>
      <c r="BL369" s="19" t="s">
        <v>132</v>
      </c>
      <c r="BM369" s="219" t="s">
        <v>500</v>
      </c>
    </row>
    <row r="370" s="2" customFormat="1">
      <c r="A370" s="40"/>
      <c r="B370" s="41"/>
      <c r="C370" s="42"/>
      <c r="D370" s="221" t="s">
        <v>134</v>
      </c>
      <c r="E370" s="42"/>
      <c r="F370" s="222" t="s">
        <v>501</v>
      </c>
      <c r="G370" s="42"/>
      <c r="H370" s="42"/>
      <c r="I370" s="223"/>
      <c r="J370" s="42"/>
      <c r="K370" s="42"/>
      <c r="L370" s="46"/>
      <c r="M370" s="224"/>
      <c r="N370" s="225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134</v>
      </c>
      <c r="AU370" s="19" t="s">
        <v>81</v>
      </c>
    </row>
    <row r="371" s="13" customFormat="1">
      <c r="A371" s="13"/>
      <c r="B371" s="226"/>
      <c r="C371" s="227"/>
      <c r="D371" s="228" t="s">
        <v>136</v>
      </c>
      <c r="E371" s="229" t="s">
        <v>19</v>
      </c>
      <c r="F371" s="230" t="s">
        <v>502</v>
      </c>
      <c r="G371" s="227"/>
      <c r="H371" s="229" t="s">
        <v>19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136</v>
      </c>
      <c r="AU371" s="236" t="s">
        <v>81</v>
      </c>
      <c r="AV371" s="13" t="s">
        <v>79</v>
      </c>
      <c r="AW371" s="13" t="s">
        <v>33</v>
      </c>
      <c r="AX371" s="13" t="s">
        <v>71</v>
      </c>
      <c r="AY371" s="236" t="s">
        <v>126</v>
      </c>
    </row>
    <row r="372" s="14" customFormat="1">
      <c r="A372" s="14"/>
      <c r="B372" s="237"/>
      <c r="C372" s="238"/>
      <c r="D372" s="228" t="s">
        <v>136</v>
      </c>
      <c r="E372" s="239" t="s">
        <v>19</v>
      </c>
      <c r="F372" s="240" t="s">
        <v>79</v>
      </c>
      <c r="G372" s="238"/>
      <c r="H372" s="241">
        <v>1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7" t="s">
        <v>136</v>
      </c>
      <c r="AU372" s="247" t="s">
        <v>81</v>
      </c>
      <c r="AV372" s="14" t="s">
        <v>81</v>
      </c>
      <c r="AW372" s="14" t="s">
        <v>33</v>
      </c>
      <c r="AX372" s="14" t="s">
        <v>71</v>
      </c>
      <c r="AY372" s="247" t="s">
        <v>126</v>
      </c>
    </row>
    <row r="373" s="15" customFormat="1">
      <c r="A373" s="15"/>
      <c r="B373" s="248"/>
      <c r="C373" s="249"/>
      <c r="D373" s="228" t="s">
        <v>136</v>
      </c>
      <c r="E373" s="250" t="s">
        <v>19</v>
      </c>
      <c r="F373" s="251" t="s">
        <v>141</v>
      </c>
      <c r="G373" s="249"/>
      <c r="H373" s="252">
        <v>1</v>
      </c>
      <c r="I373" s="253"/>
      <c r="J373" s="249"/>
      <c r="K373" s="249"/>
      <c r="L373" s="254"/>
      <c r="M373" s="270"/>
      <c r="N373" s="271"/>
      <c r="O373" s="271"/>
      <c r="P373" s="271"/>
      <c r="Q373" s="271"/>
      <c r="R373" s="271"/>
      <c r="S373" s="271"/>
      <c r="T373" s="272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58" t="s">
        <v>136</v>
      </c>
      <c r="AU373" s="258" t="s">
        <v>81</v>
      </c>
      <c r="AV373" s="15" t="s">
        <v>132</v>
      </c>
      <c r="AW373" s="15" t="s">
        <v>33</v>
      </c>
      <c r="AX373" s="15" t="s">
        <v>79</v>
      </c>
      <c r="AY373" s="258" t="s">
        <v>126</v>
      </c>
    </row>
    <row r="374" s="2" customFormat="1" ht="6.96" customHeight="1">
      <c r="A374" s="40"/>
      <c r="B374" s="61"/>
      <c r="C374" s="62"/>
      <c r="D374" s="62"/>
      <c r="E374" s="62"/>
      <c r="F374" s="62"/>
      <c r="G374" s="62"/>
      <c r="H374" s="62"/>
      <c r="I374" s="62"/>
      <c r="J374" s="62"/>
      <c r="K374" s="62"/>
      <c r="L374" s="46"/>
      <c r="M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</row>
  </sheetData>
  <sheetProtection sheet="1" autoFilter="0" formatColumns="0" formatRows="0" objects="1" scenarios="1" spinCount="100000" saltValue="QRx3/+bmT2VzdbaVtZtGHbOs9DD0cU373leyY16jzNzHGLnfwnLE7+WnVAfDftcFAUdPt5cS4TH0jR3CYGtJiA==" hashValue="n9VcljNLjLZMZSXHIX6FncC5n719KpoXp5PMeMnN6jDgnu1uqj6hwp2SErYAgm2sWa0BDgVML4+sJEbx7PpXFA==" algorithmName="SHA-512" password="CC35"/>
  <autoFilter ref="C94:K373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4_01/113107337"/>
    <hyperlink ref="F106" r:id="rId2" display="https://podminky.urs.cz/item/CS_URS_2024_01/113202111"/>
    <hyperlink ref="F111" r:id="rId3" display="https://podminky.urs.cz/item/CS_URS_2024_01/121151103"/>
    <hyperlink ref="F116" r:id="rId4" display="https://podminky.urs.cz/item/CS_URS_2024_01/131251100"/>
    <hyperlink ref="F123" r:id="rId5" display="https://podminky.urs.cz/item/CS_URS_2024_01/132254201"/>
    <hyperlink ref="F132" r:id="rId6" display="https://podminky.urs.cz/item/CS_URS_2024_01/139001101"/>
    <hyperlink ref="F137" r:id="rId7" display="https://podminky.urs.cz/item/CS_URS_2024_01/151101101"/>
    <hyperlink ref="F142" r:id="rId8" display="https://podminky.urs.cz/item/CS_URS_2024_01/151101111"/>
    <hyperlink ref="F146" r:id="rId9" display="https://podminky.urs.cz/item/CS_URS_2024_01/162751117"/>
    <hyperlink ref="F151" r:id="rId10" display="https://podminky.urs.cz/item/CS_URS_2024_01/171251201"/>
    <hyperlink ref="F155" r:id="rId11" display="https://podminky.urs.cz/item/CS_URS_2024_01/171201221"/>
    <hyperlink ref="F159" r:id="rId12" display="https://podminky.urs.cz/item/CS_URS_2024_01/174151101"/>
    <hyperlink ref="F169" r:id="rId13" display="https://podminky.urs.cz/item/CS_URS_2024_01/181111121"/>
    <hyperlink ref="F174" r:id="rId14" display="https://podminky.urs.cz/item/CS_URS_2024_01/181351003"/>
    <hyperlink ref="F179" r:id="rId15" display="https://podminky.urs.cz/item/CS_URS_2024_01/181411131"/>
    <hyperlink ref="F187" r:id="rId16" display="https://podminky.urs.cz/item/CS_URS_2024_01/181951111"/>
    <hyperlink ref="F192" r:id="rId17" display="https://podminky.urs.cz/item/CS_URS_2024_01/181951112"/>
    <hyperlink ref="F202" r:id="rId18" display="https://podminky.urs.cz/item/CS_URS_2024_01/211531111"/>
    <hyperlink ref="F207" r:id="rId19" display="https://podminky.urs.cz/item/CS_URS_2024_01/211971122"/>
    <hyperlink ref="F215" r:id="rId20" display="https://podminky.urs.cz/item/CS_URS_2024_01/212752101"/>
    <hyperlink ref="F221" r:id="rId21" display="https://podminky.urs.cz/item/CS_URS_2024_01/451572111"/>
    <hyperlink ref="F227" r:id="rId22" display="https://podminky.urs.cz/item/CS_URS_2024_01/564871111"/>
    <hyperlink ref="F234" r:id="rId23" display="https://podminky.urs.cz/item/CS_URS_2024_01/567122114"/>
    <hyperlink ref="F241" r:id="rId24" display="https://podminky.urs.cz/item/CS_URS_2024_01/581131211"/>
    <hyperlink ref="F249" r:id="rId25" display="https://podminky.urs.cz/item/CS_URS_2024_01/631311136"/>
    <hyperlink ref="F254" r:id="rId26" display="https://podminky.urs.cz/item/CS_URS_2024_01/631319203"/>
    <hyperlink ref="F259" r:id="rId27" display="https://podminky.urs.cz/item/CS_URS_2024_01/634911124"/>
    <hyperlink ref="F265" r:id="rId28" display="https://podminky.urs.cz/item/CS_URS_2024_01/871310310"/>
    <hyperlink ref="F269" r:id="rId29" display="https://podminky.urs.cz/item/CS_URS_2024_01/892351111"/>
    <hyperlink ref="F273" r:id="rId30" display="https://podminky.urs.cz/item/CS_URS_2024_01/899204112"/>
    <hyperlink ref="F282" r:id="rId31" display="https://podminky.urs.cz/item/CS_URS_2024_01/899623151"/>
    <hyperlink ref="F287" r:id="rId32" display="https://podminky.urs.cz/item/CS_URS_2024_01/899643121"/>
    <hyperlink ref="F289" r:id="rId33" display="https://podminky.urs.cz/item/CS_URS_2024_01/899643122"/>
    <hyperlink ref="F303" r:id="rId34" display="https://podminky.urs.cz/item/CS_URS_2024_01/916131213"/>
    <hyperlink ref="F310" r:id="rId35" display="https://podminky.urs.cz/item/CS_URS_2024_01/916991121"/>
    <hyperlink ref="F314" r:id="rId36" display="https://podminky.urs.cz/item/CS_URS_2024_01/919735126"/>
    <hyperlink ref="F318" r:id="rId37" display="https://podminky.urs.cz/item/CS_URS_2024_01/931994142"/>
    <hyperlink ref="F325" r:id="rId38" display="https://podminky.urs.cz/item/CS_URS_2024_01/953312122"/>
    <hyperlink ref="F331" r:id="rId39" display="https://podminky.urs.cz/item/CS_URS_2024_01/997013111"/>
    <hyperlink ref="F333" r:id="rId40" display="https://podminky.urs.cz/item/CS_URS_2024_01/997013501"/>
    <hyperlink ref="F335" r:id="rId41" display="https://podminky.urs.cz/item/CS_URS_2024_01/997013509"/>
    <hyperlink ref="F339" r:id="rId42" display="https://podminky.urs.cz/item/CS_URS_2024_01/997013601"/>
    <hyperlink ref="F342" r:id="rId43" display="https://podminky.urs.cz/item/CS_URS_2024_01/998225111"/>
    <hyperlink ref="F346" r:id="rId44" display="https://podminky.urs.cz/item/CS_URS_2024_01/012002000"/>
    <hyperlink ref="F352" r:id="rId45" display="https://podminky.urs.cz/item/CS_URS_2024_01/030001000"/>
    <hyperlink ref="F358" r:id="rId46" display="https://podminky.urs.cz/item/CS_URS_2024_01/049103000"/>
    <hyperlink ref="F364" r:id="rId47" display="https://podminky.urs.cz/item/CS_URS_2024_01/071002000"/>
    <hyperlink ref="F370" r:id="rId48" display="https://podminky.urs.cz/item/CS_URS_2024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88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Hala historických vozidel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503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30. 6. 2025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22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ROUND((SUM(BE83:BE92)),  2)</f>
        <v>0</v>
      </c>
      <c r="G33" s="40"/>
      <c r="H33" s="40"/>
      <c r="I33" s="150">
        <v>0.20999999999999999</v>
      </c>
      <c r="J33" s="149">
        <f>ROUND(((SUM(BE83:BE92))*I33),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ROUND((SUM(BF83:BF92)),  2)</f>
        <v>0</v>
      </c>
      <c r="G34" s="40"/>
      <c r="H34" s="40"/>
      <c r="I34" s="150">
        <v>0.14999999999999999</v>
      </c>
      <c r="J34" s="149">
        <f>ROUND(((SUM(BF83:BF92))*I34),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ROUND((SUM(BG83:BG92)),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ROUND((SUM(BH83:BH92)),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ROUND((SUM(BI83:BI92)),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Hala historických vozidel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SO20 Ocelové konstrukce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30. 6. 2025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Ostrava a.s.</v>
      </c>
      <c r="G54" s="42"/>
      <c r="H54" s="42"/>
      <c r="I54" s="34" t="s">
        <v>31</v>
      </c>
      <c r="J54" s="38" t="str">
        <f>E21</f>
        <v>Projekt HTL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92</v>
      </c>
      <c r="D57" s="164"/>
      <c r="E57" s="164"/>
      <c r="F57" s="164"/>
      <c r="G57" s="164"/>
      <c r="H57" s="164"/>
      <c r="I57" s="164"/>
      <c r="J57" s="165" t="s">
        <v>93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9" customFormat="1" ht="24.96" customHeight="1">
      <c r="A60" s="9"/>
      <c r="B60" s="167"/>
      <c r="C60" s="168"/>
      <c r="D60" s="169" t="s">
        <v>504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505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506</v>
      </c>
      <c r="E62" s="170"/>
      <c r="F62" s="170"/>
      <c r="G62" s="170"/>
      <c r="H62" s="170"/>
      <c r="I62" s="170"/>
      <c r="J62" s="171">
        <f>J87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507</v>
      </c>
      <c r="E63" s="176"/>
      <c r="F63" s="176"/>
      <c r="G63" s="176"/>
      <c r="H63" s="176"/>
      <c r="I63" s="176"/>
      <c r="J63" s="177">
        <f>J88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111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Hala historických vozidel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89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02 - SO20 Ocelové konstrukce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30. 6. 2025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Dopravní podnik Ostrava a.s.</v>
      </c>
      <c r="G79" s="42"/>
      <c r="H79" s="42"/>
      <c r="I79" s="34" t="s">
        <v>31</v>
      </c>
      <c r="J79" s="38" t="str">
        <f>E21</f>
        <v>Projekt HTL s.r.o.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112</v>
      </c>
      <c r="D82" s="182" t="s">
        <v>56</v>
      </c>
      <c r="E82" s="182" t="s">
        <v>52</v>
      </c>
      <c r="F82" s="182" t="s">
        <v>53</v>
      </c>
      <c r="G82" s="182" t="s">
        <v>113</v>
      </c>
      <c r="H82" s="182" t="s">
        <v>114</v>
      </c>
      <c r="I82" s="182" t="s">
        <v>115</v>
      </c>
      <c r="J82" s="183" t="s">
        <v>93</v>
      </c>
      <c r="K82" s="184" t="s">
        <v>116</v>
      </c>
      <c r="L82" s="185"/>
      <c r="M82" s="94" t="s">
        <v>19</v>
      </c>
      <c r="N82" s="95" t="s">
        <v>41</v>
      </c>
      <c r="O82" s="95" t="s">
        <v>117</v>
      </c>
      <c r="P82" s="95" t="s">
        <v>118</v>
      </c>
      <c r="Q82" s="95" t="s">
        <v>119</v>
      </c>
      <c r="R82" s="95" t="s">
        <v>120</v>
      </c>
      <c r="S82" s="95" t="s">
        <v>121</v>
      </c>
      <c r="T82" s="96" t="s">
        <v>122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123</v>
      </c>
      <c r="D83" s="42"/>
      <c r="E83" s="42"/>
      <c r="F83" s="42"/>
      <c r="G83" s="42"/>
      <c r="H83" s="42"/>
      <c r="I83" s="42"/>
      <c r="J83" s="186">
        <f>BK83</f>
        <v>0</v>
      </c>
      <c r="K83" s="42"/>
      <c r="L83" s="46"/>
      <c r="M83" s="97"/>
      <c r="N83" s="187"/>
      <c r="O83" s="98"/>
      <c r="P83" s="188">
        <f>P84+P87</f>
        <v>0</v>
      </c>
      <c r="Q83" s="98"/>
      <c r="R83" s="188">
        <f>R84+R87</f>
        <v>0</v>
      </c>
      <c r="S83" s="98"/>
      <c r="T83" s="189">
        <f>T84+T87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70</v>
      </c>
      <c r="AU83" s="19" t="s">
        <v>94</v>
      </c>
      <c r="BK83" s="190">
        <f>BK84+BK87</f>
        <v>0</v>
      </c>
    </row>
    <row r="84" s="12" customFormat="1" ht="25.92" customHeight="1">
      <c r="A84" s="12"/>
      <c r="B84" s="191"/>
      <c r="C84" s="192"/>
      <c r="D84" s="193" t="s">
        <v>70</v>
      </c>
      <c r="E84" s="194" t="s">
        <v>508</v>
      </c>
      <c r="F84" s="194" t="s">
        <v>509</v>
      </c>
      <c r="G84" s="192"/>
      <c r="H84" s="192"/>
      <c r="I84" s="195"/>
      <c r="J84" s="196">
        <f>BK84</f>
        <v>0</v>
      </c>
      <c r="K84" s="192"/>
      <c r="L84" s="197"/>
      <c r="M84" s="198"/>
      <c r="N84" s="199"/>
      <c r="O84" s="199"/>
      <c r="P84" s="200">
        <f>P85</f>
        <v>0</v>
      </c>
      <c r="Q84" s="199"/>
      <c r="R84" s="200">
        <f>R85</f>
        <v>0</v>
      </c>
      <c r="S84" s="199"/>
      <c r="T84" s="201">
        <f>T85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81</v>
      </c>
      <c r="AT84" s="203" t="s">
        <v>70</v>
      </c>
      <c r="AU84" s="203" t="s">
        <v>71</v>
      </c>
      <c r="AY84" s="202" t="s">
        <v>126</v>
      </c>
      <c r="BK84" s="204">
        <f>BK85</f>
        <v>0</v>
      </c>
    </row>
    <row r="85" s="12" customFormat="1" ht="22.8" customHeight="1">
      <c r="A85" s="12"/>
      <c r="B85" s="191"/>
      <c r="C85" s="192"/>
      <c r="D85" s="193" t="s">
        <v>70</v>
      </c>
      <c r="E85" s="205" t="s">
        <v>510</v>
      </c>
      <c r="F85" s="205" t="s">
        <v>511</v>
      </c>
      <c r="G85" s="192"/>
      <c r="H85" s="192"/>
      <c r="I85" s="195"/>
      <c r="J85" s="206">
        <f>BK85</f>
        <v>0</v>
      </c>
      <c r="K85" s="192"/>
      <c r="L85" s="197"/>
      <c r="M85" s="198"/>
      <c r="N85" s="199"/>
      <c r="O85" s="199"/>
      <c r="P85" s="200">
        <f>P86</f>
        <v>0</v>
      </c>
      <c r="Q85" s="199"/>
      <c r="R85" s="200">
        <f>R86</f>
        <v>0</v>
      </c>
      <c r="S85" s="199"/>
      <c r="T85" s="201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81</v>
      </c>
      <c r="AT85" s="203" t="s">
        <v>70</v>
      </c>
      <c r="AU85" s="203" t="s">
        <v>79</v>
      </c>
      <c r="AY85" s="202" t="s">
        <v>126</v>
      </c>
      <c r="BK85" s="204">
        <f>BK86</f>
        <v>0</v>
      </c>
    </row>
    <row r="86" s="2" customFormat="1" ht="16.5" customHeight="1">
      <c r="A86" s="40"/>
      <c r="B86" s="41"/>
      <c r="C86" s="207" t="s">
        <v>79</v>
      </c>
      <c r="D86" s="207" t="s">
        <v>128</v>
      </c>
      <c r="E86" s="208" t="s">
        <v>512</v>
      </c>
      <c r="F86" s="209" t="s">
        <v>513</v>
      </c>
      <c r="G86" s="210" t="s">
        <v>131</v>
      </c>
      <c r="H86" s="211">
        <v>10.869999999999999</v>
      </c>
      <c r="I86" s="212"/>
      <c r="J86" s="213">
        <f>ROUND(I86*H86,2)</f>
        <v>0</v>
      </c>
      <c r="K86" s="214"/>
      <c r="L86" s="46"/>
      <c r="M86" s="215" t="s">
        <v>19</v>
      </c>
      <c r="N86" s="216" t="s">
        <v>42</v>
      </c>
      <c r="O86" s="86"/>
      <c r="P86" s="217">
        <f>O86*H86</f>
        <v>0</v>
      </c>
      <c r="Q86" s="217">
        <v>0</v>
      </c>
      <c r="R86" s="217">
        <f>Q86*H86</f>
        <v>0</v>
      </c>
      <c r="S86" s="217">
        <v>0</v>
      </c>
      <c r="T86" s="218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9" t="s">
        <v>241</v>
      </c>
      <c r="AT86" s="219" t="s">
        <v>128</v>
      </c>
      <c r="AU86" s="219" t="s">
        <v>81</v>
      </c>
      <c r="AY86" s="19" t="s">
        <v>126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19" t="s">
        <v>79</v>
      </c>
      <c r="BK86" s="220">
        <f>ROUND(I86*H86,2)</f>
        <v>0</v>
      </c>
      <c r="BL86" s="19" t="s">
        <v>241</v>
      </c>
      <c r="BM86" s="219" t="s">
        <v>514</v>
      </c>
    </row>
    <row r="87" s="12" customFormat="1" ht="25.92" customHeight="1">
      <c r="A87" s="12"/>
      <c r="B87" s="191"/>
      <c r="C87" s="192"/>
      <c r="D87" s="193" t="s">
        <v>70</v>
      </c>
      <c r="E87" s="194" t="s">
        <v>225</v>
      </c>
      <c r="F87" s="194" t="s">
        <v>515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</f>
        <v>0</v>
      </c>
      <c r="Q87" s="199"/>
      <c r="R87" s="200">
        <f>R88</f>
        <v>0</v>
      </c>
      <c r="S87" s="199"/>
      <c r="T87" s="201">
        <f>T88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149</v>
      </c>
      <c r="AT87" s="203" t="s">
        <v>70</v>
      </c>
      <c r="AU87" s="203" t="s">
        <v>71</v>
      </c>
      <c r="AY87" s="202" t="s">
        <v>126</v>
      </c>
      <c r="BK87" s="204">
        <f>BK88</f>
        <v>0</v>
      </c>
    </row>
    <row r="88" s="12" customFormat="1" ht="22.8" customHeight="1">
      <c r="A88" s="12"/>
      <c r="B88" s="191"/>
      <c r="C88" s="192"/>
      <c r="D88" s="193" t="s">
        <v>70</v>
      </c>
      <c r="E88" s="205" t="s">
        <v>516</v>
      </c>
      <c r="F88" s="205" t="s">
        <v>517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SUM(P89:P92)</f>
        <v>0</v>
      </c>
      <c r="Q88" s="199"/>
      <c r="R88" s="200">
        <f>SUM(R89:R92)</f>
        <v>0</v>
      </c>
      <c r="S88" s="199"/>
      <c r="T88" s="201">
        <f>SUM(T89:T92)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149</v>
      </c>
      <c r="AT88" s="203" t="s">
        <v>70</v>
      </c>
      <c r="AU88" s="203" t="s">
        <v>79</v>
      </c>
      <c r="AY88" s="202" t="s">
        <v>126</v>
      </c>
      <c r="BK88" s="204">
        <f>SUM(BK89:BK92)</f>
        <v>0</v>
      </c>
    </row>
    <row r="89" s="2" customFormat="1" ht="16.5" customHeight="1">
      <c r="A89" s="40"/>
      <c r="B89" s="41"/>
      <c r="C89" s="259" t="s">
        <v>81</v>
      </c>
      <c r="D89" s="259" t="s">
        <v>225</v>
      </c>
      <c r="E89" s="260" t="s">
        <v>518</v>
      </c>
      <c r="F89" s="261" t="s">
        <v>519</v>
      </c>
      <c r="G89" s="262" t="s">
        <v>249</v>
      </c>
      <c r="H89" s="263">
        <v>315</v>
      </c>
      <c r="I89" s="264"/>
      <c r="J89" s="265">
        <f>ROUND(I89*H89,2)</f>
        <v>0</v>
      </c>
      <c r="K89" s="266"/>
      <c r="L89" s="267"/>
      <c r="M89" s="268" t="s">
        <v>19</v>
      </c>
      <c r="N89" s="269" t="s">
        <v>42</v>
      </c>
      <c r="O89" s="86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9" t="s">
        <v>520</v>
      </c>
      <c r="AT89" s="219" t="s">
        <v>225</v>
      </c>
      <c r="AU89" s="219" t="s">
        <v>81</v>
      </c>
      <c r="AY89" s="19" t="s">
        <v>126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19" t="s">
        <v>79</v>
      </c>
      <c r="BK89" s="220">
        <f>ROUND(I89*H89,2)</f>
        <v>0</v>
      </c>
      <c r="BL89" s="19" t="s">
        <v>521</v>
      </c>
      <c r="BM89" s="219" t="s">
        <v>522</v>
      </c>
    </row>
    <row r="90" s="2" customFormat="1" ht="16.5" customHeight="1">
      <c r="A90" s="40"/>
      <c r="B90" s="41"/>
      <c r="C90" s="259" t="s">
        <v>149</v>
      </c>
      <c r="D90" s="259" t="s">
        <v>225</v>
      </c>
      <c r="E90" s="260" t="s">
        <v>523</v>
      </c>
      <c r="F90" s="261" t="s">
        <v>524</v>
      </c>
      <c r="G90" s="262" t="s">
        <v>525</v>
      </c>
      <c r="H90" s="263">
        <v>1</v>
      </c>
      <c r="I90" s="264"/>
      <c r="J90" s="265">
        <f>ROUND(I90*H90,2)</f>
        <v>0</v>
      </c>
      <c r="K90" s="266"/>
      <c r="L90" s="267"/>
      <c r="M90" s="268" t="s">
        <v>19</v>
      </c>
      <c r="N90" s="269" t="s">
        <v>42</v>
      </c>
      <c r="O90" s="86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9" t="s">
        <v>520</v>
      </c>
      <c r="AT90" s="219" t="s">
        <v>225</v>
      </c>
      <c r="AU90" s="219" t="s">
        <v>81</v>
      </c>
      <c r="AY90" s="19" t="s">
        <v>126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19" t="s">
        <v>79</v>
      </c>
      <c r="BK90" s="220">
        <f>ROUND(I90*H90,2)</f>
        <v>0</v>
      </c>
      <c r="BL90" s="19" t="s">
        <v>521</v>
      </c>
      <c r="BM90" s="219" t="s">
        <v>526</v>
      </c>
    </row>
    <row r="91" s="2" customFormat="1" ht="16.5" customHeight="1">
      <c r="A91" s="40"/>
      <c r="B91" s="41"/>
      <c r="C91" s="207" t="s">
        <v>132</v>
      </c>
      <c r="D91" s="207" t="s">
        <v>128</v>
      </c>
      <c r="E91" s="208" t="s">
        <v>527</v>
      </c>
      <c r="F91" s="209" t="s">
        <v>528</v>
      </c>
      <c r="G91" s="210" t="s">
        <v>249</v>
      </c>
      <c r="H91" s="211">
        <v>315</v>
      </c>
      <c r="I91" s="212"/>
      <c r="J91" s="213">
        <f>ROUND(I91*H91,2)</f>
        <v>0</v>
      </c>
      <c r="K91" s="214"/>
      <c r="L91" s="46"/>
      <c r="M91" s="215" t="s">
        <v>19</v>
      </c>
      <c r="N91" s="216" t="s">
        <v>42</v>
      </c>
      <c r="O91" s="86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9" t="s">
        <v>521</v>
      </c>
      <c r="AT91" s="219" t="s">
        <v>128</v>
      </c>
      <c r="AU91" s="219" t="s">
        <v>81</v>
      </c>
      <c r="AY91" s="19" t="s">
        <v>126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19" t="s">
        <v>79</v>
      </c>
      <c r="BK91" s="220">
        <f>ROUND(I91*H91,2)</f>
        <v>0</v>
      </c>
      <c r="BL91" s="19" t="s">
        <v>521</v>
      </c>
      <c r="BM91" s="219" t="s">
        <v>529</v>
      </c>
    </row>
    <row r="92" s="2" customFormat="1" ht="16.5" customHeight="1">
      <c r="A92" s="40"/>
      <c r="B92" s="41"/>
      <c r="C92" s="207" t="s">
        <v>165</v>
      </c>
      <c r="D92" s="207" t="s">
        <v>128</v>
      </c>
      <c r="E92" s="208" t="s">
        <v>530</v>
      </c>
      <c r="F92" s="209" t="s">
        <v>531</v>
      </c>
      <c r="G92" s="210" t="s">
        <v>525</v>
      </c>
      <c r="H92" s="211">
        <v>1</v>
      </c>
      <c r="I92" s="212"/>
      <c r="J92" s="213">
        <f>ROUND(I92*H92,2)</f>
        <v>0</v>
      </c>
      <c r="K92" s="214"/>
      <c r="L92" s="46"/>
      <c r="M92" s="273" t="s">
        <v>19</v>
      </c>
      <c r="N92" s="274" t="s">
        <v>42</v>
      </c>
      <c r="O92" s="275"/>
      <c r="P92" s="276">
        <f>O92*H92</f>
        <v>0</v>
      </c>
      <c r="Q92" s="276">
        <v>0</v>
      </c>
      <c r="R92" s="276">
        <f>Q92*H92</f>
        <v>0</v>
      </c>
      <c r="S92" s="276">
        <v>0</v>
      </c>
      <c r="T92" s="27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9" t="s">
        <v>521</v>
      </c>
      <c r="AT92" s="219" t="s">
        <v>128</v>
      </c>
      <c r="AU92" s="219" t="s">
        <v>81</v>
      </c>
      <c r="AY92" s="19" t="s">
        <v>126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19" t="s">
        <v>79</v>
      </c>
      <c r="BK92" s="220">
        <f>ROUND(I92*H92,2)</f>
        <v>0</v>
      </c>
      <c r="BL92" s="19" t="s">
        <v>521</v>
      </c>
      <c r="BM92" s="219" t="s">
        <v>532</v>
      </c>
    </row>
    <row r="93" s="2" customFormat="1" ht="6.96" customHeight="1">
      <c r="A93" s="40"/>
      <c r="B93" s="61"/>
      <c r="C93" s="62"/>
      <c r="D93" s="62"/>
      <c r="E93" s="62"/>
      <c r="F93" s="62"/>
      <c r="G93" s="62"/>
      <c r="H93" s="62"/>
      <c r="I93" s="62"/>
      <c r="J93" s="62"/>
      <c r="K93" s="62"/>
      <c r="L93" s="46"/>
      <c r="M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</sheetData>
  <sheetProtection sheet="1" autoFilter="0" formatColumns="0" formatRows="0" objects="1" scenarios="1" spinCount="100000" saltValue="5cewI0pE0LVG3GSU5zu5SkWUqOinnc+rNK0D02qGvNyThExJhytNHNNvjFpdIwNbowUKyKZUj314Lo4CcE2cug==" hashValue="cWmviYci8yrxUU4nHSZlWo9yU06++FZqXA/Yi2JQwR82PXhrhlXB2+mQEggR0NIt2SCRN+ssKF6sXM4cthe/sw==" algorithmName="SHA-512" password="CC35"/>
  <autoFilter ref="C82:K9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88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Hala historických vozidel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533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22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30. 6. 2025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534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22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ROUND(J91,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ROUND((SUM(BE91:BE181)),  2)</f>
        <v>0</v>
      </c>
      <c r="G33" s="40"/>
      <c r="H33" s="40"/>
      <c r="I33" s="150">
        <v>0.20999999999999999</v>
      </c>
      <c r="J33" s="149">
        <f>ROUND(((SUM(BE91:BE181))*I33),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ROUND((SUM(BF91:BF181)),  2)</f>
        <v>0</v>
      </c>
      <c r="G34" s="40"/>
      <c r="H34" s="40"/>
      <c r="I34" s="150">
        <v>0.14999999999999999</v>
      </c>
      <c r="J34" s="149">
        <f>ROUND(((SUM(BF91:BF181))*I34),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ROUND((SUM(BG91:BG181)),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ROUND((SUM(BH91:BH181)),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ROUND((SUM(BI91:BI181)),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Hala historických vozidel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SO30 Úprava opláštění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30. 6. 2025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DOPRAVNÍ PODNIK OSTRAVA a.s.</v>
      </c>
      <c r="G54" s="42"/>
      <c r="H54" s="42"/>
      <c r="I54" s="34" t="s">
        <v>31</v>
      </c>
      <c r="J54" s="38" t="str">
        <f>E21</f>
        <v>Projekt HTL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92</v>
      </c>
      <c r="D57" s="164"/>
      <c r="E57" s="164"/>
      <c r="F57" s="164"/>
      <c r="G57" s="164"/>
      <c r="H57" s="164"/>
      <c r="I57" s="164"/>
      <c r="J57" s="165" t="s">
        <v>93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9" customFormat="1" ht="24.96" customHeight="1">
      <c r="A60" s="9"/>
      <c r="B60" s="167"/>
      <c r="C60" s="168"/>
      <c r="D60" s="169" t="s">
        <v>95</v>
      </c>
      <c r="E60" s="170"/>
      <c r="F60" s="170"/>
      <c r="G60" s="170"/>
      <c r="H60" s="170"/>
      <c r="I60" s="170"/>
      <c r="J60" s="171">
        <f>J92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535</v>
      </c>
      <c r="E61" s="176"/>
      <c r="F61" s="176"/>
      <c r="G61" s="176"/>
      <c r="H61" s="176"/>
      <c r="I61" s="176"/>
      <c r="J61" s="177">
        <f>J93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100</v>
      </c>
      <c r="E62" s="176"/>
      <c r="F62" s="176"/>
      <c r="G62" s="176"/>
      <c r="H62" s="176"/>
      <c r="I62" s="176"/>
      <c r="J62" s="177">
        <f>J96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J107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J128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504</v>
      </c>
      <c r="E65" s="170"/>
      <c r="F65" s="170"/>
      <c r="G65" s="170"/>
      <c r="H65" s="170"/>
      <c r="I65" s="170"/>
      <c r="J65" s="171">
        <f>J137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104</v>
      </c>
      <c r="E66" s="176"/>
      <c r="F66" s="176"/>
      <c r="G66" s="176"/>
      <c r="H66" s="176"/>
      <c r="I66" s="176"/>
      <c r="J66" s="177">
        <f>J138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536</v>
      </c>
      <c r="E67" s="176"/>
      <c r="F67" s="176"/>
      <c r="G67" s="176"/>
      <c r="H67" s="176"/>
      <c r="I67" s="176"/>
      <c r="J67" s="177">
        <f>J141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537</v>
      </c>
      <c r="E68" s="176"/>
      <c r="F68" s="176"/>
      <c r="G68" s="176"/>
      <c r="H68" s="176"/>
      <c r="I68" s="176"/>
      <c r="J68" s="177">
        <f>J164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538</v>
      </c>
      <c r="E69" s="176"/>
      <c r="F69" s="176"/>
      <c r="G69" s="176"/>
      <c r="H69" s="176"/>
      <c r="I69" s="176"/>
      <c r="J69" s="177">
        <f>J171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105</v>
      </c>
      <c r="E70" s="170"/>
      <c r="F70" s="170"/>
      <c r="G70" s="170"/>
      <c r="H70" s="170"/>
      <c r="I70" s="170"/>
      <c r="J70" s="171">
        <f>J176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3"/>
      <c r="C71" s="174"/>
      <c r="D71" s="175" t="s">
        <v>107</v>
      </c>
      <c r="E71" s="176"/>
      <c r="F71" s="176"/>
      <c r="G71" s="176"/>
      <c r="H71" s="176"/>
      <c r="I71" s="176"/>
      <c r="J71" s="177">
        <f>J179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111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2" t="str">
        <f>E7</f>
        <v>Hala historických vozidel</v>
      </c>
      <c r="F81" s="34"/>
      <c r="G81" s="34"/>
      <c r="H81" s="34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89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03 - SO30 Úprava opláštění</v>
      </c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 xml:space="preserve"> </v>
      </c>
      <c r="G85" s="42"/>
      <c r="H85" s="42"/>
      <c r="I85" s="34" t="s">
        <v>23</v>
      </c>
      <c r="J85" s="74" t="str">
        <f>IF(J12="","",J12)</f>
        <v>30. 6. 2025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E15</f>
        <v>DOPRAVNÍ PODNIK OSTRAVA a.s.</v>
      </c>
      <c r="G87" s="42"/>
      <c r="H87" s="42"/>
      <c r="I87" s="34" t="s">
        <v>31</v>
      </c>
      <c r="J87" s="38" t="str">
        <f>E21</f>
        <v>Projekt HTL s.r.o.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34</v>
      </c>
      <c r="J88" s="38" t="str">
        <f>E24</f>
        <v xml:space="preserve"> 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79"/>
      <c r="B90" s="180"/>
      <c r="C90" s="181" t="s">
        <v>112</v>
      </c>
      <c r="D90" s="182" t="s">
        <v>56</v>
      </c>
      <c r="E90" s="182" t="s">
        <v>52</v>
      </c>
      <c r="F90" s="182" t="s">
        <v>53</v>
      </c>
      <c r="G90" s="182" t="s">
        <v>113</v>
      </c>
      <c r="H90" s="182" t="s">
        <v>114</v>
      </c>
      <c r="I90" s="182" t="s">
        <v>115</v>
      </c>
      <c r="J90" s="183" t="s">
        <v>93</v>
      </c>
      <c r="K90" s="184" t="s">
        <v>116</v>
      </c>
      <c r="L90" s="185"/>
      <c r="M90" s="94" t="s">
        <v>19</v>
      </c>
      <c r="N90" s="95" t="s">
        <v>41</v>
      </c>
      <c r="O90" s="95" t="s">
        <v>117</v>
      </c>
      <c r="P90" s="95" t="s">
        <v>118</v>
      </c>
      <c r="Q90" s="95" t="s">
        <v>119</v>
      </c>
      <c r="R90" s="95" t="s">
        <v>120</v>
      </c>
      <c r="S90" s="95" t="s">
        <v>121</v>
      </c>
      <c r="T90" s="96" t="s">
        <v>122</v>
      </c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</row>
    <row r="91" s="2" customFormat="1" ht="22.8" customHeight="1">
      <c r="A91" s="40"/>
      <c r="B91" s="41"/>
      <c r="C91" s="101" t="s">
        <v>123</v>
      </c>
      <c r="D91" s="42"/>
      <c r="E91" s="42"/>
      <c r="F91" s="42"/>
      <c r="G91" s="42"/>
      <c r="H91" s="42"/>
      <c r="I91" s="42"/>
      <c r="J91" s="186">
        <f>BK91</f>
        <v>0</v>
      </c>
      <c r="K91" s="42"/>
      <c r="L91" s="46"/>
      <c r="M91" s="97"/>
      <c r="N91" s="187"/>
      <c r="O91" s="98"/>
      <c r="P91" s="188">
        <f>P92+P137+P176</f>
        <v>0</v>
      </c>
      <c r="Q91" s="98"/>
      <c r="R91" s="188">
        <f>R92+R137+R176</f>
        <v>0.53098734999999997</v>
      </c>
      <c r="S91" s="98"/>
      <c r="T91" s="189">
        <f>T92+T137+T176</f>
        <v>3.3058800000000002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70</v>
      </c>
      <c r="AU91" s="19" t="s">
        <v>94</v>
      </c>
      <c r="BK91" s="190">
        <f>BK92+BK137+BK176</f>
        <v>0</v>
      </c>
    </row>
    <row r="92" s="12" customFormat="1" ht="25.92" customHeight="1">
      <c r="A92" s="12"/>
      <c r="B92" s="191"/>
      <c r="C92" s="192"/>
      <c r="D92" s="193" t="s">
        <v>70</v>
      </c>
      <c r="E92" s="194" t="s">
        <v>124</v>
      </c>
      <c r="F92" s="194" t="s">
        <v>125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P93+P96+P107+P128</f>
        <v>0</v>
      </c>
      <c r="Q92" s="199"/>
      <c r="R92" s="200">
        <f>R93+R96+R107+R128</f>
        <v>0.43733485</v>
      </c>
      <c r="S92" s="199"/>
      <c r="T92" s="201">
        <f>T93+T96+T107+T128</f>
        <v>3.2229360000000002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79</v>
      </c>
      <c r="AT92" s="203" t="s">
        <v>70</v>
      </c>
      <c r="AU92" s="203" t="s">
        <v>71</v>
      </c>
      <c r="AY92" s="202" t="s">
        <v>126</v>
      </c>
      <c r="BK92" s="204">
        <f>BK93+BK96+BK107+BK128</f>
        <v>0</v>
      </c>
    </row>
    <row r="93" s="12" customFormat="1" ht="22.8" customHeight="1">
      <c r="A93" s="12"/>
      <c r="B93" s="191"/>
      <c r="C93" s="192"/>
      <c r="D93" s="193" t="s">
        <v>70</v>
      </c>
      <c r="E93" s="205" t="s">
        <v>149</v>
      </c>
      <c r="F93" s="205" t="s">
        <v>539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SUM(P94:P95)</f>
        <v>0</v>
      </c>
      <c r="Q93" s="199"/>
      <c r="R93" s="200">
        <f>SUM(R94:R95)</f>
        <v>0.19641405000000001</v>
      </c>
      <c r="S93" s="199"/>
      <c r="T93" s="201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79</v>
      </c>
      <c r="AT93" s="203" t="s">
        <v>70</v>
      </c>
      <c r="AU93" s="203" t="s">
        <v>79</v>
      </c>
      <c r="AY93" s="202" t="s">
        <v>126</v>
      </c>
      <c r="BK93" s="204">
        <f>SUM(BK94:BK95)</f>
        <v>0</v>
      </c>
    </row>
    <row r="94" s="2" customFormat="1" ht="37.8" customHeight="1">
      <c r="A94" s="40"/>
      <c r="B94" s="41"/>
      <c r="C94" s="207" t="s">
        <v>79</v>
      </c>
      <c r="D94" s="207" t="s">
        <v>128</v>
      </c>
      <c r="E94" s="208" t="s">
        <v>540</v>
      </c>
      <c r="F94" s="209" t="s">
        <v>541</v>
      </c>
      <c r="G94" s="210" t="s">
        <v>131</v>
      </c>
      <c r="H94" s="211">
        <v>0.73499999999999999</v>
      </c>
      <c r="I94" s="212"/>
      <c r="J94" s="213">
        <f>ROUND(I94*H94,2)</f>
        <v>0</v>
      </c>
      <c r="K94" s="214"/>
      <c r="L94" s="46"/>
      <c r="M94" s="215" t="s">
        <v>19</v>
      </c>
      <c r="N94" s="216" t="s">
        <v>42</v>
      </c>
      <c r="O94" s="86"/>
      <c r="P94" s="217">
        <f>O94*H94</f>
        <v>0</v>
      </c>
      <c r="Q94" s="217">
        <v>0.26723000000000002</v>
      </c>
      <c r="R94" s="217">
        <f>Q94*H94</f>
        <v>0.19641405000000001</v>
      </c>
      <c r="S94" s="217">
        <v>0</v>
      </c>
      <c r="T94" s="21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9" t="s">
        <v>132</v>
      </c>
      <c r="AT94" s="219" t="s">
        <v>128</v>
      </c>
      <c r="AU94" s="219" t="s">
        <v>81</v>
      </c>
      <c r="AY94" s="19" t="s">
        <v>126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19" t="s">
        <v>79</v>
      </c>
      <c r="BK94" s="220">
        <f>ROUND(I94*H94,2)</f>
        <v>0</v>
      </c>
      <c r="BL94" s="19" t="s">
        <v>132</v>
      </c>
      <c r="BM94" s="219" t="s">
        <v>542</v>
      </c>
    </row>
    <row r="95" s="2" customFormat="1">
      <c r="A95" s="40"/>
      <c r="B95" s="41"/>
      <c r="C95" s="42"/>
      <c r="D95" s="221" t="s">
        <v>134</v>
      </c>
      <c r="E95" s="42"/>
      <c r="F95" s="222" t="s">
        <v>543</v>
      </c>
      <c r="G95" s="42"/>
      <c r="H95" s="42"/>
      <c r="I95" s="223"/>
      <c r="J95" s="42"/>
      <c r="K95" s="42"/>
      <c r="L95" s="46"/>
      <c r="M95" s="224"/>
      <c r="N95" s="225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134</v>
      </c>
      <c r="AU95" s="19" t="s">
        <v>81</v>
      </c>
    </row>
    <row r="96" s="12" customFormat="1" ht="22.8" customHeight="1">
      <c r="A96" s="12"/>
      <c r="B96" s="191"/>
      <c r="C96" s="192"/>
      <c r="D96" s="193" t="s">
        <v>70</v>
      </c>
      <c r="E96" s="205" t="s">
        <v>176</v>
      </c>
      <c r="F96" s="205" t="s">
        <v>317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SUM(P97:P106)</f>
        <v>0</v>
      </c>
      <c r="Q96" s="199"/>
      <c r="R96" s="200">
        <f>SUM(R97:R106)</f>
        <v>0.23962479999999997</v>
      </c>
      <c r="S96" s="199"/>
      <c r="T96" s="201">
        <f>SUM(T97:T106)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79</v>
      </c>
      <c r="AT96" s="203" t="s">
        <v>70</v>
      </c>
      <c r="AU96" s="203" t="s">
        <v>79</v>
      </c>
      <c r="AY96" s="202" t="s">
        <v>126</v>
      </c>
      <c r="BK96" s="204">
        <f>SUM(BK97:BK106)</f>
        <v>0</v>
      </c>
    </row>
    <row r="97" s="2" customFormat="1" ht="24.15" customHeight="1">
      <c r="A97" s="40"/>
      <c r="B97" s="41"/>
      <c r="C97" s="207" t="s">
        <v>81</v>
      </c>
      <c r="D97" s="207" t="s">
        <v>128</v>
      </c>
      <c r="E97" s="208" t="s">
        <v>544</v>
      </c>
      <c r="F97" s="209" t="s">
        <v>545</v>
      </c>
      <c r="G97" s="210" t="s">
        <v>131</v>
      </c>
      <c r="H97" s="211">
        <v>4.9000000000000004</v>
      </c>
      <c r="I97" s="212"/>
      <c r="J97" s="213">
        <f>ROUND(I97*H97,2)</f>
        <v>0</v>
      </c>
      <c r="K97" s="214"/>
      <c r="L97" s="46"/>
      <c r="M97" s="215" t="s">
        <v>19</v>
      </c>
      <c r="N97" s="216" t="s">
        <v>42</v>
      </c>
      <c r="O97" s="86"/>
      <c r="P97" s="217">
        <f>O97*H97</f>
        <v>0</v>
      </c>
      <c r="Q97" s="217">
        <v>0.033579999999999999</v>
      </c>
      <c r="R97" s="217">
        <f>Q97*H97</f>
        <v>0.16454199999999999</v>
      </c>
      <c r="S97" s="217">
        <v>0</v>
      </c>
      <c r="T97" s="21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9" t="s">
        <v>132</v>
      </c>
      <c r="AT97" s="219" t="s">
        <v>128</v>
      </c>
      <c r="AU97" s="219" t="s">
        <v>81</v>
      </c>
      <c r="AY97" s="19" t="s">
        <v>126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19" t="s">
        <v>79</v>
      </c>
      <c r="BK97" s="220">
        <f>ROUND(I97*H97,2)</f>
        <v>0</v>
      </c>
      <c r="BL97" s="19" t="s">
        <v>132</v>
      </c>
      <c r="BM97" s="219" t="s">
        <v>546</v>
      </c>
    </row>
    <row r="98" s="2" customFormat="1">
      <c r="A98" s="40"/>
      <c r="B98" s="41"/>
      <c r="C98" s="42"/>
      <c r="D98" s="221" t="s">
        <v>134</v>
      </c>
      <c r="E98" s="42"/>
      <c r="F98" s="222" t="s">
        <v>547</v>
      </c>
      <c r="G98" s="42"/>
      <c r="H98" s="42"/>
      <c r="I98" s="223"/>
      <c r="J98" s="42"/>
      <c r="K98" s="42"/>
      <c r="L98" s="46"/>
      <c r="M98" s="224"/>
      <c r="N98" s="225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134</v>
      </c>
      <c r="AU98" s="19" t="s">
        <v>81</v>
      </c>
    </row>
    <row r="99" s="2" customFormat="1" ht="16.5" customHeight="1">
      <c r="A99" s="40"/>
      <c r="B99" s="41"/>
      <c r="C99" s="207" t="s">
        <v>149</v>
      </c>
      <c r="D99" s="207" t="s">
        <v>128</v>
      </c>
      <c r="E99" s="208" t="s">
        <v>548</v>
      </c>
      <c r="F99" s="209" t="s">
        <v>549</v>
      </c>
      <c r="G99" s="210" t="s">
        <v>131</v>
      </c>
      <c r="H99" s="211">
        <v>17.286999999999999</v>
      </c>
      <c r="I99" s="212"/>
      <c r="J99" s="213">
        <f>ROUND(I99*H99,2)</f>
        <v>0</v>
      </c>
      <c r="K99" s="214"/>
      <c r="L99" s="46"/>
      <c r="M99" s="215" t="s">
        <v>19</v>
      </c>
      <c r="N99" s="216" t="s">
        <v>42</v>
      </c>
      <c r="O99" s="86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9" t="s">
        <v>132</v>
      </c>
      <c r="AT99" s="219" t="s">
        <v>128</v>
      </c>
      <c r="AU99" s="219" t="s">
        <v>81</v>
      </c>
      <c r="AY99" s="19" t="s">
        <v>126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19" t="s">
        <v>79</v>
      </c>
      <c r="BK99" s="220">
        <f>ROUND(I99*H99,2)</f>
        <v>0</v>
      </c>
      <c r="BL99" s="19" t="s">
        <v>132</v>
      </c>
      <c r="BM99" s="219" t="s">
        <v>550</v>
      </c>
    </row>
    <row r="100" s="2" customFormat="1" ht="44.25" customHeight="1">
      <c r="A100" s="40"/>
      <c r="B100" s="41"/>
      <c r="C100" s="207" t="s">
        <v>132</v>
      </c>
      <c r="D100" s="207" t="s">
        <v>128</v>
      </c>
      <c r="E100" s="208" t="s">
        <v>551</v>
      </c>
      <c r="F100" s="209" t="s">
        <v>552</v>
      </c>
      <c r="G100" s="210" t="s">
        <v>131</v>
      </c>
      <c r="H100" s="211">
        <v>0.97999999999999998</v>
      </c>
      <c r="I100" s="212"/>
      <c r="J100" s="213">
        <f>ROUND(I100*H100,2)</f>
        <v>0</v>
      </c>
      <c r="K100" s="214"/>
      <c r="L100" s="46"/>
      <c r="M100" s="215" t="s">
        <v>19</v>
      </c>
      <c r="N100" s="216" t="s">
        <v>42</v>
      </c>
      <c r="O100" s="86"/>
      <c r="P100" s="217">
        <f>O100*H100</f>
        <v>0</v>
      </c>
      <c r="Q100" s="217">
        <v>0.026360000000000001</v>
      </c>
      <c r="R100" s="217">
        <f>Q100*H100</f>
        <v>0.0258328</v>
      </c>
      <c r="S100" s="217">
        <v>0</v>
      </c>
      <c r="T100" s="21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9" t="s">
        <v>132</v>
      </c>
      <c r="AT100" s="219" t="s">
        <v>128</v>
      </c>
      <c r="AU100" s="219" t="s">
        <v>81</v>
      </c>
      <c r="AY100" s="19" t="s">
        <v>126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19" t="s">
        <v>79</v>
      </c>
      <c r="BK100" s="220">
        <f>ROUND(I100*H100,2)</f>
        <v>0</v>
      </c>
      <c r="BL100" s="19" t="s">
        <v>132</v>
      </c>
      <c r="BM100" s="219" t="s">
        <v>553</v>
      </c>
    </row>
    <row r="101" s="2" customFormat="1">
      <c r="A101" s="40"/>
      <c r="B101" s="41"/>
      <c r="C101" s="42"/>
      <c r="D101" s="221" t="s">
        <v>134</v>
      </c>
      <c r="E101" s="42"/>
      <c r="F101" s="222" t="s">
        <v>554</v>
      </c>
      <c r="G101" s="42"/>
      <c r="H101" s="42"/>
      <c r="I101" s="223"/>
      <c r="J101" s="42"/>
      <c r="K101" s="42"/>
      <c r="L101" s="46"/>
      <c r="M101" s="224"/>
      <c r="N101" s="225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134</v>
      </c>
      <c r="AU101" s="19" t="s">
        <v>81</v>
      </c>
    </row>
    <row r="102" s="2" customFormat="1" ht="37.8" customHeight="1">
      <c r="A102" s="40"/>
      <c r="B102" s="41"/>
      <c r="C102" s="207" t="s">
        <v>165</v>
      </c>
      <c r="D102" s="207" t="s">
        <v>128</v>
      </c>
      <c r="E102" s="208" t="s">
        <v>555</v>
      </c>
      <c r="F102" s="209" t="s">
        <v>556</v>
      </c>
      <c r="G102" s="210" t="s">
        <v>357</v>
      </c>
      <c r="H102" s="211">
        <v>1</v>
      </c>
      <c r="I102" s="212"/>
      <c r="J102" s="213">
        <f>ROUND(I102*H102,2)</f>
        <v>0</v>
      </c>
      <c r="K102" s="214"/>
      <c r="L102" s="46"/>
      <c r="M102" s="215" t="s">
        <v>19</v>
      </c>
      <c r="N102" s="216" t="s">
        <v>42</v>
      </c>
      <c r="O102" s="86"/>
      <c r="P102" s="217">
        <f>O102*H102</f>
        <v>0</v>
      </c>
      <c r="Q102" s="217">
        <v>0.0024099999999999998</v>
      </c>
      <c r="R102" s="217">
        <f>Q102*H102</f>
        <v>0.0024099999999999998</v>
      </c>
      <c r="S102" s="217">
        <v>0</v>
      </c>
      <c r="T102" s="218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9" t="s">
        <v>132</v>
      </c>
      <c r="AT102" s="219" t="s">
        <v>128</v>
      </c>
      <c r="AU102" s="219" t="s">
        <v>81</v>
      </c>
      <c r="AY102" s="19" t="s">
        <v>126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19" t="s">
        <v>79</v>
      </c>
      <c r="BK102" s="220">
        <f>ROUND(I102*H102,2)</f>
        <v>0</v>
      </c>
      <c r="BL102" s="19" t="s">
        <v>132</v>
      </c>
      <c r="BM102" s="219" t="s">
        <v>557</v>
      </c>
    </row>
    <row r="103" s="2" customFormat="1">
      <c r="A103" s="40"/>
      <c r="B103" s="41"/>
      <c r="C103" s="42"/>
      <c r="D103" s="221" t="s">
        <v>134</v>
      </c>
      <c r="E103" s="42"/>
      <c r="F103" s="222" t="s">
        <v>558</v>
      </c>
      <c r="G103" s="42"/>
      <c r="H103" s="42"/>
      <c r="I103" s="223"/>
      <c r="J103" s="42"/>
      <c r="K103" s="42"/>
      <c r="L103" s="46"/>
      <c r="M103" s="224"/>
      <c r="N103" s="225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134</v>
      </c>
      <c r="AU103" s="19" t="s">
        <v>81</v>
      </c>
    </row>
    <row r="104" s="2" customFormat="1" ht="37.8" customHeight="1">
      <c r="A104" s="40"/>
      <c r="B104" s="41"/>
      <c r="C104" s="207" t="s">
        <v>176</v>
      </c>
      <c r="D104" s="207" t="s">
        <v>128</v>
      </c>
      <c r="E104" s="208" t="s">
        <v>559</v>
      </c>
      <c r="F104" s="209" t="s">
        <v>560</v>
      </c>
      <c r="G104" s="210" t="s">
        <v>357</v>
      </c>
      <c r="H104" s="211">
        <v>1</v>
      </c>
      <c r="I104" s="212"/>
      <c r="J104" s="213">
        <f>ROUND(I104*H104,2)</f>
        <v>0</v>
      </c>
      <c r="K104" s="214"/>
      <c r="L104" s="46"/>
      <c r="M104" s="215" t="s">
        <v>19</v>
      </c>
      <c r="N104" s="216" t="s">
        <v>42</v>
      </c>
      <c r="O104" s="86"/>
      <c r="P104" s="217">
        <f>O104*H104</f>
        <v>0</v>
      </c>
      <c r="Q104" s="217">
        <v>0.04684</v>
      </c>
      <c r="R104" s="217">
        <f>Q104*H104</f>
        <v>0.04684</v>
      </c>
      <c r="S104" s="217">
        <v>0</v>
      </c>
      <c r="T104" s="218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9" t="s">
        <v>132</v>
      </c>
      <c r="AT104" s="219" t="s">
        <v>128</v>
      </c>
      <c r="AU104" s="219" t="s">
        <v>81</v>
      </c>
      <c r="AY104" s="19" t="s">
        <v>126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19" t="s">
        <v>79</v>
      </c>
      <c r="BK104" s="220">
        <f>ROUND(I104*H104,2)</f>
        <v>0</v>
      </c>
      <c r="BL104" s="19" t="s">
        <v>132</v>
      </c>
      <c r="BM104" s="219" t="s">
        <v>561</v>
      </c>
    </row>
    <row r="105" s="2" customFormat="1">
      <c r="A105" s="40"/>
      <c r="B105" s="41"/>
      <c r="C105" s="42"/>
      <c r="D105" s="221" t="s">
        <v>134</v>
      </c>
      <c r="E105" s="42"/>
      <c r="F105" s="222" t="s">
        <v>562</v>
      </c>
      <c r="G105" s="42"/>
      <c r="H105" s="42"/>
      <c r="I105" s="223"/>
      <c r="J105" s="42"/>
      <c r="K105" s="42"/>
      <c r="L105" s="46"/>
      <c r="M105" s="224"/>
      <c r="N105" s="225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134</v>
      </c>
      <c r="AU105" s="19" t="s">
        <v>81</v>
      </c>
    </row>
    <row r="106" s="2" customFormat="1" ht="21.75" customHeight="1">
      <c r="A106" s="40"/>
      <c r="B106" s="41"/>
      <c r="C106" s="259" t="s">
        <v>182</v>
      </c>
      <c r="D106" s="259" t="s">
        <v>225</v>
      </c>
      <c r="E106" s="260" t="s">
        <v>563</v>
      </c>
      <c r="F106" s="261" t="s">
        <v>564</v>
      </c>
      <c r="G106" s="262" t="s">
        <v>357</v>
      </c>
      <c r="H106" s="263">
        <v>1</v>
      </c>
      <c r="I106" s="264"/>
      <c r="J106" s="265">
        <f>ROUND(I106*H106,2)</f>
        <v>0</v>
      </c>
      <c r="K106" s="266"/>
      <c r="L106" s="267"/>
      <c r="M106" s="268" t="s">
        <v>19</v>
      </c>
      <c r="N106" s="269" t="s">
        <v>42</v>
      </c>
      <c r="O106" s="86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9" t="s">
        <v>189</v>
      </c>
      <c r="AT106" s="219" t="s">
        <v>225</v>
      </c>
      <c r="AU106" s="219" t="s">
        <v>81</v>
      </c>
      <c r="AY106" s="19" t="s">
        <v>126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19" t="s">
        <v>79</v>
      </c>
      <c r="BK106" s="220">
        <f>ROUND(I106*H106,2)</f>
        <v>0</v>
      </c>
      <c r="BL106" s="19" t="s">
        <v>132</v>
      </c>
      <c r="BM106" s="219" t="s">
        <v>565</v>
      </c>
    </row>
    <row r="107" s="12" customFormat="1" ht="22.8" customHeight="1">
      <c r="A107" s="12"/>
      <c r="B107" s="191"/>
      <c r="C107" s="192"/>
      <c r="D107" s="193" t="s">
        <v>70</v>
      </c>
      <c r="E107" s="205" t="s">
        <v>195</v>
      </c>
      <c r="F107" s="205" t="s">
        <v>395</v>
      </c>
      <c r="G107" s="192"/>
      <c r="H107" s="192"/>
      <c r="I107" s="195"/>
      <c r="J107" s="206">
        <f>BK107</f>
        <v>0</v>
      </c>
      <c r="K107" s="192"/>
      <c r="L107" s="197"/>
      <c r="M107" s="198"/>
      <c r="N107" s="199"/>
      <c r="O107" s="199"/>
      <c r="P107" s="200">
        <f>SUM(P108:P127)</f>
        <v>0</v>
      </c>
      <c r="Q107" s="199"/>
      <c r="R107" s="200">
        <f>SUM(R108:R127)</f>
        <v>0.0012960000000000001</v>
      </c>
      <c r="S107" s="199"/>
      <c r="T107" s="201">
        <f>SUM(T108:T127)</f>
        <v>3.2229360000000002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79</v>
      </c>
      <c r="AT107" s="203" t="s">
        <v>70</v>
      </c>
      <c r="AU107" s="203" t="s">
        <v>79</v>
      </c>
      <c r="AY107" s="202" t="s">
        <v>126</v>
      </c>
      <c r="BK107" s="204">
        <f>SUM(BK108:BK127)</f>
        <v>0</v>
      </c>
    </row>
    <row r="108" s="2" customFormat="1" ht="44.25" customHeight="1">
      <c r="A108" s="40"/>
      <c r="B108" s="41"/>
      <c r="C108" s="207" t="s">
        <v>189</v>
      </c>
      <c r="D108" s="207" t="s">
        <v>128</v>
      </c>
      <c r="E108" s="208" t="s">
        <v>566</v>
      </c>
      <c r="F108" s="209" t="s">
        <v>567</v>
      </c>
      <c r="G108" s="210" t="s">
        <v>131</v>
      </c>
      <c r="H108" s="211">
        <v>15</v>
      </c>
      <c r="I108" s="212"/>
      <c r="J108" s="213">
        <f>ROUND(I108*H108,2)</f>
        <v>0</v>
      </c>
      <c r="K108" s="214"/>
      <c r="L108" s="46"/>
      <c r="M108" s="215" t="s">
        <v>19</v>
      </c>
      <c r="N108" s="216" t="s">
        <v>42</v>
      </c>
      <c r="O108" s="86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9" t="s">
        <v>132</v>
      </c>
      <c r="AT108" s="219" t="s">
        <v>128</v>
      </c>
      <c r="AU108" s="219" t="s">
        <v>81</v>
      </c>
      <c r="AY108" s="19" t="s">
        <v>126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19" t="s">
        <v>79</v>
      </c>
      <c r="BK108" s="220">
        <f>ROUND(I108*H108,2)</f>
        <v>0</v>
      </c>
      <c r="BL108" s="19" t="s">
        <v>132</v>
      </c>
      <c r="BM108" s="219" t="s">
        <v>568</v>
      </c>
    </row>
    <row r="109" s="2" customFormat="1">
      <c r="A109" s="40"/>
      <c r="B109" s="41"/>
      <c r="C109" s="42"/>
      <c r="D109" s="221" t="s">
        <v>134</v>
      </c>
      <c r="E109" s="42"/>
      <c r="F109" s="222" t="s">
        <v>569</v>
      </c>
      <c r="G109" s="42"/>
      <c r="H109" s="42"/>
      <c r="I109" s="223"/>
      <c r="J109" s="42"/>
      <c r="K109" s="42"/>
      <c r="L109" s="46"/>
      <c r="M109" s="224"/>
      <c r="N109" s="225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134</v>
      </c>
      <c r="AU109" s="19" t="s">
        <v>81</v>
      </c>
    </row>
    <row r="110" s="14" customFormat="1">
      <c r="A110" s="14"/>
      <c r="B110" s="237"/>
      <c r="C110" s="238"/>
      <c r="D110" s="228" t="s">
        <v>136</v>
      </c>
      <c r="E110" s="239" t="s">
        <v>19</v>
      </c>
      <c r="F110" s="240" t="s">
        <v>570</v>
      </c>
      <c r="G110" s="238"/>
      <c r="H110" s="241">
        <v>15</v>
      </c>
      <c r="I110" s="242"/>
      <c r="J110" s="238"/>
      <c r="K110" s="238"/>
      <c r="L110" s="243"/>
      <c r="M110" s="244"/>
      <c r="N110" s="245"/>
      <c r="O110" s="245"/>
      <c r="P110" s="245"/>
      <c r="Q110" s="245"/>
      <c r="R110" s="245"/>
      <c r="S110" s="245"/>
      <c r="T110" s="246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7" t="s">
        <v>136</v>
      </c>
      <c r="AU110" s="247" t="s">
        <v>81</v>
      </c>
      <c r="AV110" s="14" t="s">
        <v>81</v>
      </c>
      <c r="AW110" s="14" t="s">
        <v>33</v>
      </c>
      <c r="AX110" s="14" t="s">
        <v>71</v>
      </c>
      <c r="AY110" s="247" t="s">
        <v>126</v>
      </c>
    </row>
    <row r="111" s="15" customFormat="1">
      <c r="A111" s="15"/>
      <c r="B111" s="248"/>
      <c r="C111" s="249"/>
      <c r="D111" s="228" t="s">
        <v>136</v>
      </c>
      <c r="E111" s="250" t="s">
        <v>19</v>
      </c>
      <c r="F111" s="251" t="s">
        <v>141</v>
      </c>
      <c r="G111" s="249"/>
      <c r="H111" s="252">
        <v>15</v>
      </c>
      <c r="I111" s="253"/>
      <c r="J111" s="249"/>
      <c r="K111" s="249"/>
      <c r="L111" s="254"/>
      <c r="M111" s="255"/>
      <c r="N111" s="256"/>
      <c r="O111" s="256"/>
      <c r="P111" s="256"/>
      <c r="Q111" s="256"/>
      <c r="R111" s="256"/>
      <c r="S111" s="256"/>
      <c r="T111" s="257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8" t="s">
        <v>136</v>
      </c>
      <c r="AU111" s="258" t="s">
        <v>81</v>
      </c>
      <c r="AV111" s="15" t="s">
        <v>132</v>
      </c>
      <c r="AW111" s="15" t="s">
        <v>33</v>
      </c>
      <c r="AX111" s="15" t="s">
        <v>79</v>
      </c>
      <c r="AY111" s="258" t="s">
        <v>126</v>
      </c>
    </row>
    <row r="112" s="2" customFormat="1" ht="49.05" customHeight="1">
      <c r="A112" s="40"/>
      <c r="B112" s="41"/>
      <c r="C112" s="207" t="s">
        <v>195</v>
      </c>
      <c r="D112" s="207" t="s">
        <v>128</v>
      </c>
      <c r="E112" s="208" t="s">
        <v>571</v>
      </c>
      <c r="F112" s="209" t="s">
        <v>572</v>
      </c>
      <c r="G112" s="210" t="s">
        <v>131</v>
      </c>
      <c r="H112" s="211">
        <v>300</v>
      </c>
      <c r="I112" s="212"/>
      <c r="J112" s="213">
        <f>ROUND(I112*H112,2)</f>
        <v>0</v>
      </c>
      <c r="K112" s="214"/>
      <c r="L112" s="46"/>
      <c r="M112" s="215" t="s">
        <v>19</v>
      </c>
      <c r="N112" s="216" t="s">
        <v>42</v>
      </c>
      <c r="O112" s="86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9" t="s">
        <v>132</v>
      </c>
      <c r="AT112" s="219" t="s">
        <v>128</v>
      </c>
      <c r="AU112" s="219" t="s">
        <v>81</v>
      </c>
      <c r="AY112" s="19" t="s">
        <v>126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19" t="s">
        <v>79</v>
      </c>
      <c r="BK112" s="220">
        <f>ROUND(I112*H112,2)</f>
        <v>0</v>
      </c>
      <c r="BL112" s="19" t="s">
        <v>132</v>
      </c>
      <c r="BM112" s="219" t="s">
        <v>573</v>
      </c>
    </row>
    <row r="113" s="2" customFormat="1">
      <c r="A113" s="40"/>
      <c r="B113" s="41"/>
      <c r="C113" s="42"/>
      <c r="D113" s="221" t="s">
        <v>134</v>
      </c>
      <c r="E113" s="42"/>
      <c r="F113" s="222" t="s">
        <v>574</v>
      </c>
      <c r="G113" s="42"/>
      <c r="H113" s="42"/>
      <c r="I113" s="223"/>
      <c r="J113" s="42"/>
      <c r="K113" s="42"/>
      <c r="L113" s="46"/>
      <c r="M113" s="224"/>
      <c r="N113" s="225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134</v>
      </c>
      <c r="AU113" s="19" t="s">
        <v>81</v>
      </c>
    </row>
    <row r="114" s="14" customFormat="1">
      <c r="A114" s="14"/>
      <c r="B114" s="237"/>
      <c r="C114" s="238"/>
      <c r="D114" s="228" t="s">
        <v>136</v>
      </c>
      <c r="E114" s="239" t="s">
        <v>19</v>
      </c>
      <c r="F114" s="240" t="s">
        <v>575</v>
      </c>
      <c r="G114" s="238"/>
      <c r="H114" s="241">
        <v>300</v>
      </c>
      <c r="I114" s="242"/>
      <c r="J114" s="238"/>
      <c r="K114" s="238"/>
      <c r="L114" s="243"/>
      <c r="M114" s="244"/>
      <c r="N114" s="245"/>
      <c r="O114" s="245"/>
      <c r="P114" s="245"/>
      <c r="Q114" s="245"/>
      <c r="R114" s="245"/>
      <c r="S114" s="245"/>
      <c r="T114" s="246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7" t="s">
        <v>136</v>
      </c>
      <c r="AU114" s="247" t="s">
        <v>81</v>
      </c>
      <c r="AV114" s="14" t="s">
        <v>81</v>
      </c>
      <c r="AW114" s="14" t="s">
        <v>33</v>
      </c>
      <c r="AX114" s="14" t="s">
        <v>71</v>
      </c>
      <c r="AY114" s="247" t="s">
        <v>126</v>
      </c>
    </row>
    <row r="115" s="15" customFormat="1">
      <c r="A115" s="15"/>
      <c r="B115" s="248"/>
      <c r="C115" s="249"/>
      <c r="D115" s="228" t="s">
        <v>136</v>
      </c>
      <c r="E115" s="250" t="s">
        <v>19</v>
      </c>
      <c r="F115" s="251" t="s">
        <v>141</v>
      </c>
      <c r="G115" s="249"/>
      <c r="H115" s="252">
        <v>300</v>
      </c>
      <c r="I115" s="253"/>
      <c r="J115" s="249"/>
      <c r="K115" s="249"/>
      <c r="L115" s="254"/>
      <c r="M115" s="255"/>
      <c r="N115" s="256"/>
      <c r="O115" s="256"/>
      <c r="P115" s="256"/>
      <c r="Q115" s="256"/>
      <c r="R115" s="256"/>
      <c r="S115" s="256"/>
      <c r="T115" s="257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8" t="s">
        <v>136</v>
      </c>
      <c r="AU115" s="258" t="s">
        <v>81</v>
      </c>
      <c r="AV115" s="15" t="s">
        <v>132</v>
      </c>
      <c r="AW115" s="15" t="s">
        <v>33</v>
      </c>
      <c r="AX115" s="15" t="s">
        <v>79</v>
      </c>
      <c r="AY115" s="258" t="s">
        <v>126</v>
      </c>
    </row>
    <row r="116" s="2" customFormat="1" ht="44.25" customHeight="1">
      <c r="A116" s="40"/>
      <c r="B116" s="41"/>
      <c r="C116" s="207" t="s">
        <v>202</v>
      </c>
      <c r="D116" s="207" t="s">
        <v>128</v>
      </c>
      <c r="E116" s="208" t="s">
        <v>576</v>
      </c>
      <c r="F116" s="209" t="s">
        <v>577</v>
      </c>
      <c r="G116" s="210" t="s">
        <v>131</v>
      </c>
      <c r="H116" s="211">
        <v>15</v>
      </c>
      <c r="I116" s="212"/>
      <c r="J116" s="213">
        <f>ROUND(I116*H116,2)</f>
        <v>0</v>
      </c>
      <c r="K116" s="214"/>
      <c r="L116" s="46"/>
      <c r="M116" s="215" t="s">
        <v>19</v>
      </c>
      <c r="N116" s="216" t="s">
        <v>42</v>
      </c>
      <c r="O116" s="86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9" t="s">
        <v>132</v>
      </c>
      <c r="AT116" s="219" t="s">
        <v>128</v>
      </c>
      <c r="AU116" s="219" t="s">
        <v>81</v>
      </c>
      <c r="AY116" s="19" t="s">
        <v>126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19" t="s">
        <v>79</v>
      </c>
      <c r="BK116" s="220">
        <f>ROUND(I116*H116,2)</f>
        <v>0</v>
      </c>
      <c r="BL116" s="19" t="s">
        <v>132</v>
      </c>
      <c r="BM116" s="219" t="s">
        <v>578</v>
      </c>
    </row>
    <row r="117" s="2" customFormat="1">
      <c r="A117" s="40"/>
      <c r="B117" s="41"/>
      <c r="C117" s="42"/>
      <c r="D117" s="221" t="s">
        <v>134</v>
      </c>
      <c r="E117" s="42"/>
      <c r="F117" s="222" t="s">
        <v>579</v>
      </c>
      <c r="G117" s="42"/>
      <c r="H117" s="42"/>
      <c r="I117" s="223"/>
      <c r="J117" s="42"/>
      <c r="K117" s="42"/>
      <c r="L117" s="46"/>
      <c r="M117" s="224"/>
      <c r="N117" s="225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134</v>
      </c>
      <c r="AU117" s="19" t="s">
        <v>81</v>
      </c>
    </row>
    <row r="118" s="2" customFormat="1" ht="49.05" customHeight="1">
      <c r="A118" s="40"/>
      <c r="B118" s="41"/>
      <c r="C118" s="207" t="s">
        <v>208</v>
      </c>
      <c r="D118" s="207" t="s">
        <v>128</v>
      </c>
      <c r="E118" s="208" t="s">
        <v>580</v>
      </c>
      <c r="F118" s="209" t="s">
        <v>581</v>
      </c>
      <c r="G118" s="210" t="s">
        <v>131</v>
      </c>
      <c r="H118" s="211">
        <v>43.200000000000003</v>
      </c>
      <c r="I118" s="212"/>
      <c r="J118" s="213">
        <f>ROUND(I118*H118,2)</f>
        <v>0</v>
      </c>
      <c r="K118" s="214"/>
      <c r="L118" s="46"/>
      <c r="M118" s="215" t="s">
        <v>19</v>
      </c>
      <c r="N118" s="216" t="s">
        <v>42</v>
      </c>
      <c r="O118" s="86"/>
      <c r="P118" s="217">
        <f>O118*H118</f>
        <v>0</v>
      </c>
      <c r="Q118" s="217">
        <v>3.0000000000000001E-05</v>
      </c>
      <c r="R118" s="217">
        <f>Q118*H118</f>
        <v>0.0012960000000000001</v>
      </c>
      <c r="S118" s="217">
        <v>0</v>
      </c>
      <c r="T118" s="218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9" t="s">
        <v>132</v>
      </c>
      <c r="AT118" s="219" t="s">
        <v>128</v>
      </c>
      <c r="AU118" s="219" t="s">
        <v>81</v>
      </c>
      <c r="AY118" s="19" t="s">
        <v>126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19" t="s">
        <v>79</v>
      </c>
      <c r="BK118" s="220">
        <f>ROUND(I118*H118,2)</f>
        <v>0</v>
      </c>
      <c r="BL118" s="19" t="s">
        <v>132</v>
      </c>
      <c r="BM118" s="219" t="s">
        <v>582</v>
      </c>
    </row>
    <row r="119" s="2" customFormat="1">
      <c r="A119" s="40"/>
      <c r="B119" s="41"/>
      <c r="C119" s="42"/>
      <c r="D119" s="221" t="s">
        <v>134</v>
      </c>
      <c r="E119" s="42"/>
      <c r="F119" s="222" t="s">
        <v>583</v>
      </c>
      <c r="G119" s="42"/>
      <c r="H119" s="42"/>
      <c r="I119" s="223"/>
      <c r="J119" s="42"/>
      <c r="K119" s="42"/>
      <c r="L119" s="46"/>
      <c r="M119" s="224"/>
      <c r="N119" s="225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134</v>
      </c>
      <c r="AU119" s="19" t="s">
        <v>81</v>
      </c>
    </row>
    <row r="120" s="14" customFormat="1">
      <c r="A120" s="14"/>
      <c r="B120" s="237"/>
      <c r="C120" s="238"/>
      <c r="D120" s="228" t="s">
        <v>136</v>
      </c>
      <c r="E120" s="239" t="s">
        <v>19</v>
      </c>
      <c r="F120" s="240" t="s">
        <v>584</v>
      </c>
      <c r="G120" s="238"/>
      <c r="H120" s="241">
        <v>43.200000000000003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136</v>
      </c>
      <c r="AU120" s="247" t="s">
        <v>81</v>
      </c>
      <c r="AV120" s="14" t="s">
        <v>81</v>
      </c>
      <c r="AW120" s="14" t="s">
        <v>33</v>
      </c>
      <c r="AX120" s="14" t="s">
        <v>71</v>
      </c>
      <c r="AY120" s="247" t="s">
        <v>126</v>
      </c>
    </row>
    <row r="121" s="15" customFormat="1">
      <c r="A121" s="15"/>
      <c r="B121" s="248"/>
      <c r="C121" s="249"/>
      <c r="D121" s="228" t="s">
        <v>136</v>
      </c>
      <c r="E121" s="250" t="s">
        <v>19</v>
      </c>
      <c r="F121" s="251" t="s">
        <v>141</v>
      </c>
      <c r="G121" s="249"/>
      <c r="H121" s="252">
        <v>43.200000000000003</v>
      </c>
      <c r="I121" s="253"/>
      <c r="J121" s="249"/>
      <c r="K121" s="249"/>
      <c r="L121" s="254"/>
      <c r="M121" s="255"/>
      <c r="N121" s="256"/>
      <c r="O121" s="256"/>
      <c r="P121" s="256"/>
      <c r="Q121" s="256"/>
      <c r="R121" s="256"/>
      <c r="S121" s="256"/>
      <c r="T121" s="257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8" t="s">
        <v>136</v>
      </c>
      <c r="AU121" s="258" t="s">
        <v>81</v>
      </c>
      <c r="AV121" s="15" t="s">
        <v>132</v>
      </c>
      <c r="AW121" s="15" t="s">
        <v>33</v>
      </c>
      <c r="AX121" s="15" t="s">
        <v>79</v>
      </c>
      <c r="AY121" s="258" t="s">
        <v>126</v>
      </c>
    </row>
    <row r="122" s="2" customFormat="1" ht="24.15" customHeight="1">
      <c r="A122" s="40"/>
      <c r="B122" s="41"/>
      <c r="C122" s="207" t="s">
        <v>215</v>
      </c>
      <c r="D122" s="207" t="s">
        <v>128</v>
      </c>
      <c r="E122" s="208" t="s">
        <v>585</v>
      </c>
      <c r="F122" s="209" t="s">
        <v>586</v>
      </c>
      <c r="G122" s="210" t="s">
        <v>131</v>
      </c>
      <c r="H122" s="211">
        <v>10.284000000000001</v>
      </c>
      <c r="I122" s="212"/>
      <c r="J122" s="213">
        <f>ROUND(I122*H122,2)</f>
        <v>0</v>
      </c>
      <c r="K122" s="214"/>
      <c r="L122" s="46"/>
      <c r="M122" s="215" t="s">
        <v>19</v>
      </c>
      <c r="N122" s="216" t="s">
        <v>42</v>
      </c>
      <c r="O122" s="86"/>
      <c r="P122" s="217">
        <f>O122*H122</f>
        <v>0</v>
      </c>
      <c r="Q122" s="217">
        <v>0</v>
      </c>
      <c r="R122" s="217">
        <f>Q122*H122</f>
        <v>0</v>
      </c>
      <c r="S122" s="217">
        <v>0.26100000000000001</v>
      </c>
      <c r="T122" s="218">
        <f>S122*H122</f>
        <v>2.6841240000000002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9" t="s">
        <v>132</v>
      </c>
      <c r="AT122" s="219" t="s">
        <v>128</v>
      </c>
      <c r="AU122" s="219" t="s">
        <v>81</v>
      </c>
      <c r="AY122" s="19" t="s">
        <v>126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19" t="s">
        <v>79</v>
      </c>
      <c r="BK122" s="220">
        <f>ROUND(I122*H122,2)</f>
        <v>0</v>
      </c>
      <c r="BL122" s="19" t="s">
        <v>132</v>
      </c>
      <c r="BM122" s="219" t="s">
        <v>587</v>
      </c>
    </row>
    <row r="123" s="2" customFormat="1">
      <c r="A123" s="40"/>
      <c r="B123" s="41"/>
      <c r="C123" s="42"/>
      <c r="D123" s="221" t="s">
        <v>134</v>
      </c>
      <c r="E123" s="42"/>
      <c r="F123" s="222" t="s">
        <v>588</v>
      </c>
      <c r="G123" s="42"/>
      <c r="H123" s="42"/>
      <c r="I123" s="223"/>
      <c r="J123" s="42"/>
      <c r="K123" s="42"/>
      <c r="L123" s="46"/>
      <c r="M123" s="224"/>
      <c r="N123" s="225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134</v>
      </c>
      <c r="AU123" s="19" t="s">
        <v>81</v>
      </c>
    </row>
    <row r="124" s="2" customFormat="1" ht="21.75" customHeight="1">
      <c r="A124" s="40"/>
      <c r="B124" s="41"/>
      <c r="C124" s="207" t="s">
        <v>224</v>
      </c>
      <c r="D124" s="207" t="s">
        <v>128</v>
      </c>
      <c r="E124" s="208" t="s">
        <v>589</v>
      </c>
      <c r="F124" s="209" t="s">
        <v>590</v>
      </c>
      <c r="G124" s="210" t="s">
        <v>131</v>
      </c>
      <c r="H124" s="211">
        <v>1.663</v>
      </c>
      <c r="I124" s="212"/>
      <c r="J124" s="213">
        <f>ROUND(I124*H124,2)</f>
        <v>0</v>
      </c>
      <c r="K124" s="214"/>
      <c r="L124" s="46"/>
      <c r="M124" s="215" t="s">
        <v>19</v>
      </c>
      <c r="N124" s="216" t="s">
        <v>42</v>
      </c>
      <c r="O124" s="86"/>
      <c r="P124" s="217">
        <f>O124*H124</f>
        <v>0</v>
      </c>
      <c r="Q124" s="217">
        <v>0</v>
      </c>
      <c r="R124" s="217">
        <f>Q124*H124</f>
        <v>0</v>
      </c>
      <c r="S124" s="217">
        <v>0.32400000000000001</v>
      </c>
      <c r="T124" s="218">
        <f>S124*H124</f>
        <v>0.53881200000000007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9" t="s">
        <v>132</v>
      </c>
      <c r="AT124" s="219" t="s">
        <v>128</v>
      </c>
      <c r="AU124" s="219" t="s">
        <v>81</v>
      </c>
      <c r="AY124" s="19" t="s">
        <v>126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19" t="s">
        <v>79</v>
      </c>
      <c r="BK124" s="220">
        <f>ROUND(I124*H124,2)</f>
        <v>0</v>
      </c>
      <c r="BL124" s="19" t="s">
        <v>132</v>
      </c>
      <c r="BM124" s="219" t="s">
        <v>591</v>
      </c>
    </row>
    <row r="125" s="2" customFormat="1">
      <c r="A125" s="40"/>
      <c r="B125" s="41"/>
      <c r="C125" s="42"/>
      <c r="D125" s="221" t="s">
        <v>134</v>
      </c>
      <c r="E125" s="42"/>
      <c r="F125" s="222" t="s">
        <v>592</v>
      </c>
      <c r="G125" s="42"/>
      <c r="H125" s="42"/>
      <c r="I125" s="223"/>
      <c r="J125" s="42"/>
      <c r="K125" s="42"/>
      <c r="L125" s="46"/>
      <c r="M125" s="224"/>
      <c r="N125" s="225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134</v>
      </c>
      <c r="AU125" s="19" t="s">
        <v>81</v>
      </c>
    </row>
    <row r="126" s="14" customFormat="1">
      <c r="A126" s="14"/>
      <c r="B126" s="237"/>
      <c r="C126" s="238"/>
      <c r="D126" s="228" t="s">
        <v>136</v>
      </c>
      <c r="E126" s="239" t="s">
        <v>19</v>
      </c>
      <c r="F126" s="240" t="s">
        <v>593</v>
      </c>
      <c r="G126" s="238"/>
      <c r="H126" s="241">
        <v>1.663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7" t="s">
        <v>136</v>
      </c>
      <c r="AU126" s="247" t="s">
        <v>81</v>
      </c>
      <c r="AV126" s="14" t="s">
        <v>81</v>
      </c>
      <c r="AW126" s="14" t="s">
        <v>33</v>
      </c>
      <c r="AX126" s="14" t="s">
        <v>71</v>
      </c>
      <c r="AY126" s="247" t="s">
        <v>126</v>
      </c>
    </row>
    <row r="127" s="15" customFormat="1">
      <c r="A127" s="15"/>
      <c r="B127" s="248"/>
      <c r="C127" s="249"/>
      <c r="D127" s="228" t="s">
        <v>136</v>
      </c>
      <c r="E127" s="250" t="s">
        <v>19</v>
      </c>
      <c r="F127" s="251" t="s">
        <v>141</v>
      </c>
      <c r="G127" s="249"/>
      <c r="H127" s="252">
        <v>1.663</v>
      </c>
      <c r="I127" s="253"/>
      <c r="J127" s="249"/>
      <c r="K127" s="249"/>
      <c r="L127" s="254"/>
      <c r="M127" s="255"/>
      <c r="N127" s="256"/>
      <c r="O127" s="256"/>
      <c r="P127" s="256"/>
      <c r="Q127" s="256"/>
      <c r="R127" s="256"/>
      <c r="S127" s="256"/>
      <c r="T127" s="257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8" t="s">
        <v>136</v>
      </c>
      <c r="AU127" s="258" t="s">
        <v>81</v>
      </c>
      <c r="AV127" s="15" t="s">
        <v>132</v>
      </c>
      <c r="AW127" s="15" t="s">
        <v>33</v>
      </c>
      <c r="AX127" s="15" t="s">
        <v>79</v>
      </c>
      <c r="AY127" s="258" t="s">
        <v>126</v>
      </c>
    </row>
    <row r="128" s="12" customFormat="1" ht="22.8" customHeight="1">
      <c r="A128" s="12"/>
      <c r="B128" s="191"/>
      <c r="C128" s="192"/>
      <c r="D128" s="193" t="s">
        <v>70</v>
      </c>
      <c r="E128" s="205" t="s">
        <v>433</v>
      </c>
      <c r="F128" s="205" t="s">
        <v>434</v>
      </c>
      <c r="G128" s="192"/>
      <c r="H128" s="192"/>
      <c r="I128" s="195"/>
      <c r="J128" s="206">
        <f>BK128</f>
        <v>0</v>
      </c>
      <c r="K128" s="192"/>
      <c r="L128" s="197"/>
      <c r="M128" s="198"/>
      <c r="N128" s="199"/>
      <c r="O128" s="199"/>
      <c r="P128" s="200">
        <f>SUM(P129:P136)</f>
        <v>0</v>
      </c>
      <c r="Q128" s="199"/>
      <c r="R128" s="200">
        <f>SUM(R129:R136)</f>
        <v>0</v>
      </c>
      <c r="S128" s="199"/>
      <c r="T128" s="201">
        <f>SUM(T129:T136)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2" t="s">
        <v>79</v>
      </c>
      <c r="AT128" s="203" t="s">
        <v>70</v>
      </c>
      <c r="AU128" s="203" t="s">
        <v>79</v>
      </c>
      <c r="AY128" s="202" t="s">
        <v>126</v>
      </c>
      <c r="BK128" s="204">
        <f>SUM(BK129:BK136)</f>
        <v>0</v>
      </c>
    </row>
    <row r="129" s="2" customFormat="1" ht="33" customHeight="1">
      <c r="A129" s="40"/>
      <c r="B129" s="41"/>
      <c r="C129" s="207" t="s">
        <v>230</v>
      </c>
      <c r="D129" s="207" t="s">
        <v>128</v>
      </c>
      <c r="E129" s="208" t="s">
        <v>441</v>
      </c>
      <c r="F129" s="209" t="s">
        <v>442</v>
      </c>
      <c r="G129" s="210" t="s">
        <v>211</v>
      </c>
      <c r="H129" s="211">
        <v>2.1899999999999999</v>
      </c>
      <c r="I129" s="212"/>
      <c r="J129" s="213">
        <f>ROUND(I129*H129,2)</f>
        <v>0</v>
      </c>
      <c r="K129" s="214"/>
      <c r="L129" s="46"/>
      <c r="M129" s="215" t="s">
        <v>19</v>
      </c>
      <c r="N129" s="216" t="s">
        <v>42</v>
      </c>
      <c r="O129" s="86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9" t="s">
        <v>132</v>
      </c>
      <c r="AT129" s="219" t="s">
        <v>128</v>
      </c>
      <c r="AU129" s="219" t="s">
        <v>81</v>
      </c>
      <c r="AY129" s="19" t="s">
        <v>126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19" t="s">
        <v>79</v>
      </c>
      <c r="BK129" s="220">
        <f>ROUND(I129*H129,2)</f>
        <v>0</v>
      </c>
      <c r="BL129" s="19" t="s">
        <v>132</v>
      </c>
      <c r="BM129" s="219" t="s">
        <v>594</v>
      </c>
    </row>
    <row r="130" s="2" customFormat="1">
      <c r="A130" s="40"/>
      <c r="B130" s="41"/>
      <c r="C130" s="42"/>
      <c r="D130" s="221" t="s">
        <v>134</v>
      </c>
      <c r="E130" s="42"/>
      <c r="F130" s="222" t="s">
        <v>444</v>
      </c>
      <c r="G130" s="42"/>
      <c r="H130" s="42"/>
      <c r="I130" s="223"/>
      <c r="J130" s="42"/>
      <c r="K130" s="42"/>
      <c r="L130" s="46"/>
      <c r="M130" s="224"/>
      <c r="N130" s="225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134</v>
      </c>
      <c r="AU130" s="19" t="s">
        <v>81</v>
      </c>
    </row>
    <row r="131" s="2" customFormat="1" ht="44.25" customHeight="1">
      <c r="A131" s="40"/>
      <c r="B131" s="41"/>
      <c r="C131" s="207" t="s">
        <v>8</v>
      </c>
      <c r="D131" s="207" t="s">
        <v>128</v>
      </c>
      <c r="E131" s="208" t="s">
        <v>446</v>
      </c>
      <c r="F131" s="209" t="s">
        <v>447</v>
      </c>
      <c r="G131" s="210" t="s">
        <v>211</v>
      </c>
      <c r="H131" s="211">
        <v>19.710000000000001</v>
      </c>
      <c r="I131" s="212"/>
      <c r="J131" s="213">
        <f>ROUND(I131*H131,2)</f>
        <v>0</v>
      </c>
      <c r="K131" s="214"/>
      <c r="L131" s="46"/>
      <c r="M131" s="215" t="s">
        <v>19</v>
      </c>
      <c r="N131" s="216" t="s">
        <v>42</v>
      </c>
      <c r="O131" s="86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9" t="s">
        <v>132</v>
      </c>
      <c r="AT131" s="219" t="s">
        <v>128</v>
      </c>
      <c r="AU131" s="219" t="s">
        <v>81</v>
      </c>
      <c r="AY131" s="19" t="s">
        <v>126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19" t="s">
        <v>79</v>
      </c>
      <c r="BK131" s="220">
        <f>ROUND(I131*H131,2)</f>
        <v>0</v>
      </c>
      <c r="BL131" s="19" t="s">
        <v>132</v>
      </c>
      <c r="BM131" s="219" t="s">
        <v>595</v>
      </c>
    </row>
    <row r="132" s="2" customFormat="1">
      <c r="A132" s="40"/>
      <c r="B132" s="41"/>
      <c r="C132" s="42"/>
      <c r="D132" s="221" t="s">
        <v>134</v>
      </c>
      <c r="E132" s="42"/>
      <c r="F132" s="222" t="s">
        <v>449</v>
      </c>
      <c r="G132" s="42"/>
      <c r="H132" s="42"/>
      <c r="I132" s="223"/>
      <c r="J132" s="42"/>
      <c r="K132" s="42"/>
      <c r="L132" s="46"/>
      <c r="M132" s="224"/>
      <c r="N132" s="225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134</v>
      </c>
      <c r="AU132" s="19" t="s">
        <v>81</v>
      </c>
    </row>
    <row r="133" s="2" customFormat="1" ht="44.25" customHeight="1">
      <c r="A133" s="40"/>
      <c r="B133" s="41"/>
      <c r="C133" s="207" t="s">
        <v>241</v>
      </c>
      <c r="D133" s="207" t="s">
        <v>128</v>
      </c>
      <c r="E133" s="208" t="s">
        <v>452</v>
      </c>
      <c r="F133" s="209" t="s">
        <v>453</v>
      </c>
      <c r="G133" s="210" t="s">
        <v>211</v>
      </c>
      <c r="H133" s="211">
        <v>0.53900000000000003</v>
      </c>
      <c r="I133" s="212"/>
      <c r="J133" s="213">
        <f>ROUND(I133*H133,2)</f>
        <v>0</v>
      </c>
      <c r="K133" s="214"/>
      <c r="L133" s="46"/>
      <c r="M133" s="215" t="s">
        <v>19</v>
      </c>
      <c r="N133" s="216" t="s">
        <v>42</v>
      </c>
      <c r="O133" s="86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9" t="s">
        <v>132</v>
      </c>
      <c r="AT133" s="219" t="s">
        <v>128</v>
      </c>
      <c r="AU133" s="219" t="s">
        <v>81</v>
      </c>
      <c r="AY133" s="19" t="s">
        <v>126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19" t="s">
        <v>79</v>
      </c>
      <c r="BK133" s="220">
        <f>ROUND(I133*H133,2)</f>
        <v>0</v>
      </c>
      <c r="BL133" s="19" t="s">
        <v>132</v>
      </c>
      <c r="BM133" s="219" t="s">
        <v>596</v>
      </c>
    </row>
    <row r="134" s="2" customFormat="1">
      <c r="A134" s="40"/>
      <c r="B134" s="41"/>
      <c r="C134" s="42"/>
      <c r="D134" s="221" t="s">
        <v>134</v>
      </c>
      <c r="E134" s="42"/>
      <c r="F134" s="222" t="s">
        <v>455</v>
      </c>
      <c r="G134" s="42"/>
      <c r="H134" s="42"/>
      <c r="I134" s="223"/>
      <c r="J134" s="42"/>
      <c r="K134" s="42"/>
      <c r="L134" s="46"/>
      <c r="M134" s="224"/>
      <c r="N134" s="225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134</v>
      </c>
      <c r="AU134" s="19" t="s">
        <v>81</v>
      </c>
    </row>
    <row r="135" s="2" customFormat="1" ht="44.25" customHeight="1">
      <c r="A135" s="40"/>
      <c r="B135" s="41"/>
      <c r="C135" s="207" t="s">
        <v>246</v>
      </c>
      <c r="D135" s="207" t="s">
        <v>128</v>
      </c>
      <c r="E135" s="208" t="s">
        <v>597</v>
      </c>
      <c r="F135" s="209" t="s">
        <v>598</v>
      </c>
      <c r="G135" s="210" t="s">
        <v>211</v>
      </c>
      <c r="H135" s="211">
        <v>1.1120000000000001</v>
      </c>
      <c r="I135" s="212"/>
      <c r="J135" s="213">
        <f>ROUND(I135*H135,2)</f>
        <v>0</v>
      </c>
      <c r="K135" s="214"/>
      <c r="L135" s="46"/>
      <c r="M135" s="215" t="s">
        <v>19</v>
      </c>
      <c r="N135" s="216" t="s">
        <v>42</v>
      </c>
      <c r="O135" s="86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9" t="s">
        <v>132</v>
      </c>
      <c r="AT135" s="219" t="s">
        <v>128</v>
      </c>
      <c r="AU135" s="219" t="s">
        <v>81</v>
      </c>
      <c r="AY135" s="19" t="s">
        <v>126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19" t="s">
        <v>79</v>
      </c>
      <c r="BK135" s="220">
        <f>ROUND(I135*H135,2)</f>
        <v>0</v>
      </c>
      <c r="BL135" s="19" t="s">
        <v>132</v>
      </c>
      <c r="BM135" s="219" t="s">
        <v>599</v>
      </c>
    </row>
    <row r="136" s="2" customFormat="1">
      <c r="A136" s="40"/>
      <c r="B136" s="41"/>
      <c r="C136" s="42"/>
      <c r="D136" s="221" t="s">
        <v>134</v>
      </c>
      <c r="E136" s="42"/>
      <c r="F136" s="222" t="s">
        <v>600</v>
      </c>
      <c r="G136" s="42"/>
      <c r="H136" s="42"/>
      <c r="I136" s="223"/>
      <c r="J136" s="42"/>
      <c r="K136" s="42"/>
      <c r="L136" s="46"/>
      <c r="M136" s="224"/>
      <c r="N136" s="225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134</v>
      </c>
      <c r="AU136" s="19" t="s">
        <v>81</v>
      </c>
    </row>
    <row r="137" s="12" customFormat="1" ht="25.92" customHeight="1">
      <c r="A137" s="12"/>
      <c r="B137" s="191"/>
      <c r="C137" s="192"/>
      <c r="D137" s="193" t="s">
        <v>70</v>
      </c>
      <c r="E137" s="194" t="s">
        <v>508</v>
      </c>
      <c r="F137" s="194" t="s">
        <v>509</v>
      </c>
      <c r="G137" s="192"/>
      <c r="H137" s="192"/>
      <c r="I137" s="195"/>
      <c r="J137" s="196">
        <f>BK137</f>
        <v>0</v>
      </c>
      <c r="K137" s="192"/>
      <c r="L137" s="197"/>
      <c r="M137" s="198"/>
      <c r="N137" s="199"/>
      <c r="O137" s="199"/>
      <c r="P137" s="200">
        <f>P138+P141+P164+P171</f>
        <v>0</v>
      </c>
      <c r="Q137" s="199"/>
      <c r="R137" s="200">
        <f>R138+R141+R164+R171</f>
        <v>0.0936525</v>
      </c>
      <c r="S137" s="199"/>
      <c r="T137" s="201">
        <f>T138+T141+T164+T171</f>
        <v>0.08294399999999999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81</v>
      </c>
      <c r="AT137" s="203" t="s">
        <v>70</v>
      </c>
      <c r="AU137" s="203" t="s">
        <v>71</v>
      </c>
      <c r="AY137" s="202" t="s">
        <v>126</v>
      </c>
      <c r="BK137" s="204">
        <f>BK138+BK141+BK164+BK171</f>
        <v>0</v>
      </c>
    </row>
    <row r="138" s="12" customFormat="1" ht="22.8" customHeight="1">
      <c r="A138" s="12"/>
      <c r="B138" s="191"/>
      <c r="C138" s="192"/>
      <c r="D138" s="193" t="s">
        <v>70</v>
      </c>
      <c r="E138" s="205" t="s">
        <v>456</v>
      </c>
      <c r="F138" s="205" t="s">
        <v>457</v>
      </c>
      <c r="G138" s="192"/>
      <c r="H138" s="192"/>
      <c r="I138" s="195"/>
      <c r="J138" s="206">
        <f>BK138</f>
        <v>0</v>
      </c>
      <c r="K138" s="192"/>
      <c r="L138" s="197"/>
      <c r="M138" s="198"/>
      <c r="N138" s="199"/>
      <c r="O138" s="199"/>
      <c r="P138" s="200">
        <f>SUM(P139:P140)</f>
        <v>0</v>
      </c>
      <c r="Q138" s="199"/>
      <c r="R138" s="200">
        <f>SUM(R139:R140)</f>
        <v>0</v>
      </c>
      <c r="S138" s="199"/>
      <c r="T138" s="201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2" t="s">
        <v>79</v>
      </c>
      <c r="AT138" s="203" t="s">
        <v>70</v>
      </c>
      <c r="AU138" s="203" t="s">
        <v>79</v>
      </c>
      <c r="AY138" s="202" t="s">
        <v>126</v>
      </c>
      <c r="BK138" s="204">
        <f>SUM(BK139:BK140)</f>
        <v>0</v>
      </c>
    </row>
    <row r="139" s="2" customFormat="1" ht="55.5" customHeight="1">
      <c r="A139" s="40"/>
      <c r="B139" s="41"/>
      <c r="C139" s="207" t="s">
        <v>148</v>
      </c>
      <c r="D139" s="207" t="s">
        <v>128</v>
      </c>
      <c r="E139" s="208" t="s">
        <v>601</v>
      </c>
      <c r="F139" s="209" t="s">
        <v>602</v>
      </c>
      <c r="G139" s="210" t="s">
        <v>211</v>
      </c>
      <c r="H139" s="211">
        <v>0.53100000000000003</v>
      </c>
      <c r="I139" s="212"/>
      <c r="J139" s="213">
        <f>ROUND(I139*H139,2)</f>
        <v>0</v>
      </c>
      <c r="K139" s="214"/>
      <c r="L139" s="46"/>
      <c r="M139" s="215" t="s">
        <v>19</v>
      </c>
      <c r="N139" s="216" t="s">
        <v>42</v>
      </c>
      <c r="O139" s="86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9" t="s">
        <v>132</v>
      </c>
      <c r="AT139" s="219" t="s">
        <v>128</v>
      </c>
      <c r="AU139" s="219" t="s">
        <v>81</v>
      </c>
      <c r="AY139" s="19" t="s">
        <v>126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19" t="s">
        <v>79</v>
      </c>
      <c r="BK139" s="220">
        <f>ROUND(I139*H139,2)</f>
        <v>0</v>
      </c>
      <c r="BL139" s="19" t="s">
        <v>132</v>
      </c>
      <c r="BM139" s="219" t="s">
        <v>603</v>
      </c>
    </row>
    <row r="140" s="2" customFormat="1">
      <c r="A140" s="40"/>
      <c r="B140" s="41"/>
      <c r="C140" s="42"/>
      <c r="D140" s="221" t="s">
        <v>134</v>
      </c>
      <c r="E140" s="42"/>
      <c r="F140" s="222" t="s">
        <v>604</v>
      </c>
      <c r="G140" s="42"/>
      <c r="H140" s="42"/>
      <c r="I140" s="223"/>
      <c r="J140" s="42"/>
      <c r="K140" s="42"/>
      <c r="L140" s="46"/>
      <c r="M140" s="224"/>
      <c r="N140" s="225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134</v>
      </c>
      <c r="AU140" s="19" t="s">
        <v>81</v>
      </c>
    </row>
    <row r="141" s="12" customFormat="1" ht="22.8" customHeight="1">
      <c r="A141" s="12"/>
      <c r="B141" s="191"/>
      <c r="C141" s="192"/>
      <c r="D141" s="193" t="s">
        <v>70</v>
      </c>
      <c r="E141" s="205" t="s">
        <v>605</v>
      </c>
      <c r="F141" s="205" t="s">
        <v>606</v>
      </c>
      <c r="G141" s="192"/>
      <c r="H141" s="192"/>
      <c r="I141" s="195"/>
      <c r="J141" s="206">
        <f>BK141</f>
        <v>0</v>
      </c>
      <c r="K141" s="192"/>
      <c r="L141" s="197"/>
      <c r="M141" s="198"/>
      <c r="N141" s="199"/>
      <c r="O141" s="199"/>
      <c r="P141" s="200">
        <f>SUM(P142:P163)</f>
        <v>0</v>
      </c>
      <c r="Q141" s="199"/>
      <c r="R141" s="200">
        <f>SUM(R142:R163)</f>
        <v>0.085696480000000005</v>
      </c>
      <c r="S141" s="199"/>
      <c r="T141" s="201">
        <f>SUM(T142:T163)</f>
        <v>0.08294399999999999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2" t="s">
        <v>81</v>
      </c>
      <c r="AT141" s="203" t="s">
        <v>70</v>
      </c>
      <c r="AU141" s="203" t="s">
        <v>79</v>
      </c>
      <c r="AY141" s="202" t="s">
        <v>126</v>
      </c>
      <c r="BK141" s="204">
        <f>SUM(BK142:BK163)</f>
        <v>0</v>
      </c>
    </row>
    <row r="142" s="2" customFormat="1" ht="21.75" customHeight="1">
      <c r="A142" s="40"/>
      <c r="B142" s="41"/>
      <c r="C142" s="207" t="s">
        <v>256</v>
      </c>
      <c r="D142" s="207" t="s">
        <v>128</v>
      </c>
      <c r="E142" s="208" t="s">
        <v>607</v>
      </c>
      <c r="F142" s="209" t="s">
        <v>608</v>
      </c>
      <c r="G142" s="210" t="s">
        <v>144</v>
      </c>
      <c r="H142" s="211">
        <v>6</v>
      </c>
      <c r="I142" s="212"/>
      <c r="J142" s="213">
        <f>ROUND(I142*H142,2)</f>
        <v>0</v>
      </c>
      <c r="K142" s="214"/>
      <c r="L142" s="46"/>
      <c r="M142" s="215" t="s">
        <v>19</v>
      </c>
      <c r="N142" s="216" t="s">
        <v>42</v>
      </c>
      <c r="O142" s="86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9" t="s">
        <v>241</v>
      </c>
      <c r="AT142" s="219" t="s">
        <v>128</v>
      </c>
      <c r="AU142" s="219" t="s">
        <v>81</v>
      </c>
      <c r="AY142" s="19" t="s">
        <v>126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19" t="s">
        <v>79</v>
      </c>
      <c r="BK142" s="220">
        <f>ROUND(I142*H142,2)</f>
        <v>0</v>
      </c>
      <c r="BL142" s="19" t="s">
        <v>241</v>
      </c>
      <c r="BM142" s="219" t="s">
        <v>609</v>
      </c>
    </row>
    <row r="143" s="2" customFormat="1" ht="21.75" customHeight="1">
      <c r="A143" s="40"/>
      <c r="B143" s="41"/>
      <c r="C143" s="207" t="s">
        <v>14</v>
      </c>
      <c r="D143" s="207" t="s">
        <v>128</v>
      </c>
      <c r="E143" s="208" t="s">
        <v>610</v>
      </c>
      <c r="F143" s="209" t="s">
        <v>611</v>
      </c>
      <c r="G143" s="210" t="s">
        <v>144</v>
      </c>
      <c r="H143" s="211">
        <v>4</v>
      </c>
      <c r="I143" s="212"/>
      <c r="J143" s="213">
        <f>ROUND(I143*H143,2)</f>
        <v>0</v>
      </c>
      <c r="K143" s="214"/>
      <c r="L143" s="46"/>
      <c r="M143" s="215" t="s">
        <v>19</v>
      </c>
      <c r="N143" s="216" t="s">
        <v>42</v>
      </c>
      <c r="O143" s="86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9" t="s">
        <v>241</v>
      </c>
      <c r="AT143" s="219" t="s">
        <v>128</v>
      </c>
      <c r="AU143" s="219" t="s">
        <v>81</v>
      </c>
      <c r="AY143" s="19" t="s">
        <v>126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19" t="s">
        <v>79</v>
      </c>
      <c r="BK143" s="220">
        <f>ROUND(I143*H143,2)</f>
        <v>0</v>
      </c>
      <c r="BL143" s="19" t="s">
        <v>241</v>
      </c>
      <c r="BM143" s="219" t="s">
        <v>612</v>
      </c>
    </row>
    <row r="144" s="2" customFormat="1" ht="21.75" customHeight="1">
      <c r="A144" s="40"/>
      <c r="B144" s="41"/>
      <c r="C144" s="207" t="s">
        <v>7</v>
      </c>
      <c r="D144" s="207" t="s">
        <v>128</v>
      </c>
      <c r="E144" s="208" t="s">
        <v>613</v>
      </c>
      <c r="F144" s="209" t="s">
        <v>614</v>
      </c>
      <c r="G144" s="210" t="s">
        <v>131</v>
      </c>
      <c r="H144" s="211">
        <v>4.6079999999999997</v>
      </c>
      <c r="I144" s="212"/>
      <c r="J144" s="213">
        <f>ROUND(I144*H144,2)</f>
        <v>0</v>
      </c>
      <c r="K144" s="214"/>
      <c r="L144" s="46"/>
      <c r="M144" s="215" t="s">
        <v>19</v>
      </c>
      <c r="N144" s="216" t="s">
        <v>42</v>
      </c>
      <c r="O144" s="86"/>
      <c r="P144" s="217">
        <f>O144*H144</f>
        <v>0</v>
      </c>
      <c r="Q144" s="217">
        <v>6.0000000000000002E-05</v>
      </c>
      <c r="R144" s="217">
        <f>Q144*H144</f>
        <v>0.00027648000000000001</v>
      </c>
      <c r="S144" s="217">
        <v>0</v>
      </c>
      <c r="T144" s="218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9" t="s">
        <v>241</v>
      </c>
      <c r="AT144" s="219" t="s">
        <v>128</v>
      </c>
      <c r="AU144" s="219" t="s">
        <v>81</v>
      </c>
      <c r="AY144" s="19" t="s">
        <v>126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19" t="s">
        <v>79</v>
      </c>
      <c r="BK144" s="220">
        <f>ROUND(I144*H144,2)</f>
        <v>0</v>
      </c>
      <c r="BL144" s="19" t="s">
        <v>241</v>
      </c>
      <c r="BM144" s="219" t="s">
        <v>615</v>
      </c>
    </row>
    <row r="145" s="2" customFormat="1">
      <c r="A145" s="40"/>
      <c r="B145" s="41"/>
      <c r="C145" s="42"/>
      <c r="D145" s="221" t="s">
        <v>134</v>
      </c>
      <c r="E145" s="42"/>
      <c r="F145" s="222" t="s">
        <v>616</v>
      </c>
      <c r="G145" s="42"/>
      <c r="H145" s="42"/>
      <c r="I145" s="223"/>
      <c r="J145" s="42"/>
      <c r="K145" s="42"/>
      <c r="L145" s="46"/>
      <c r="M145" s="224"/>
      <c r="N145" s="225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134</v>
      </c>
      <c r="AU145" s="19" t="s">
        <v>81</v>
      </c>
    </row>
    <row r="146" s="14" customFormat="1">
      <c r="A146" s="14"/>
      <c r="B146" s="237"/>
      <c r="C146" s="238"/>
      <c r="D146" s="228" t="s">
        <v>136</v>
      </c>
      <c r="E146" s="239" t="s">
        <v>19</v>
      </c>
      <c r="F146" s="240" t="s">
        <v>617</v>
      </c>
      <c r="G146" s="238"/>
      <c r="H146" s="241">
        <v>4.6079999999999997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136</v>
      </c>
      <c r="AU146" s="247" t="s">
        <v>81</v>
      </c>
      <c r="AV146" s="14" t="s">
        <v>81</v>
      </c>
      <c r="AW146" s="14" t="s">
        <v>33</v>
      </c>
      <c r="AX146" s="14" t="s">
        <v>71</v>
      </c>
      <c r="AY146" s="247" t="s">
        <v>126</v>
      </c>
    </row>
    <row r="147" s="15" customFormat="1">
      <c r="A147" s="15"/>
      <c r="B147" s="248"/>
      <c r="C147" s="249"/>
      <c r="D147" s="228" t="s">
        <v>136</v>
      </c>
      <c r="E147" s="250" t="s">
        <v>19</v>
      </c>
      <c r="F147" s="251" t="s">
        <v>141</v>
      </c>
      <c r="G147" s="249"/>
      <c r="H147" s="252">
        <v>4.6079999999999997</v>
      </c>
      <c r="I147" s="253"/>
      <c r="J147" s="249"/>
      <c r="K147" s="249"/>
      <c r="L147" s="254"/>
      <c r="M147" s="255"/>
      <c r="N147" s="256"/>
      <c r="O147" s="256"/>
      <c r="P147" s="256"/>
      <c r="Q147" s="256"/>
      <c r="R147" s="256"/>
      <c r="S147" s="256"/>
      <c r="T147" s="25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8" t="s">
        <v>136</v>
      </c>
      <c r="AU147" s="258" t="s">
        <v>81</v>
      </c>
      <c r="AV147" s="15" t="s">
        <v>132</v>
      </c>
      <c r="AW147" s="15" t="s">
        <v>33</v>
      </c>
      <c r="AX147" s="15" t="s">
        <v>79</v>
      </c>
      <c r="AY147" s="258" t="s">
        <v>126</v>
      </c>
    </row>
    <row r="148" s="2" customFormat="1" ht="16.5" customHeight="1">
      <c r="A148" s="40"/>
      <c r="B148" s="41"/>
      <c r="C148" s="259" t="s">
        <v>279</v>
      </c>
      <c r="D148" s="259" t="s">
        <v>225</v>
      </c>
      <c r="E148" s="260" t="s">
        <v>618</v>
      </c>
      <c r="F148" s="261" t="s">
        <v>619</v>
      </c>
      <c r="G148" s="262" t="s">
        <v>525</v>
      </c>
      <c r="H148" s="263">
        <v>1</v>
      </c>
      <c r="I148" s="264"/>
      <c r="J148" s="265">
        <f>ROUND(I148*H148,2)</f>
        <v>0</v>
      </c>
      <c r="K148" s="266"/>
      <c r="L148" s="267"/>
      <c r="M148" s="268" t="s">
        <v>19</v>
      </c>
      <c r="N148" s="269" t="s">
        <v>42</v>
      </c>
      <c r="O148" s="86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9" t="s">
        <v>344</v>
      </c>
      <c r="AT148" s="219" t="s">
        <v>225</v>
      </c>
      <c r="AU148" s="219" t="s">
        <v>81</v>
      </c>
      <c r="AY148" s="19" t="s">
        <v>126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19" t="s">
        <v>79</v>
      </c>
      <c r="BK148" s="220">
        <f>ROUND(I148*H148,2)</f>
        <v>0</v>
      </c>
      <c r="BL148" s="19" t="s">
        <v>241</v>
      </c>
      <c r="BM148" s="219" t="s">
        <v>620</v>
      </c>
    </row>
    <row r="149" s="2" customFormat="1" ht="24.15" customHeight="1">
      <c r="A149" s="40"/>
      <c r="B149" s="41"/>
      <c r="C149" s="207" t="s">
        <v>284</v>
      </c>
      <c r="D149" s="207" t="s">
        <v>128</v>
      </c>
      <c r="E149" s="208" t="s">
        <v>621</v>
      </c>
      <c r="F149" s="209" t="s">
        <v>622</v>
      </c>
      <c r="G149" s="210" t="s">
        <v>131</v>
      </c>
      <c r="H149" s="211">
        <v>9.2159999999999993</v>
      </c>
      <c r="I149" s="212"/>
      <c r="J149" s="213">
        <f>ROUND(I149*H149,2)</f>
        <v>0</v>
      </c>
      <c r="K149" s="214"/>
      <c r="L149" s="46"/>
      <c r="M149" s="215" t="s">
        <v>19</v>
      </c>
      <c r="N149" s="216" t="s">
        <v>42</v>
      </c>
      <c r="O149" s="86"/>
      <c r="P149" s="217">
        <f>O149*H149</f>
        <v>0</v>
      </c>
      <c r="Q149" s="217">
        <v>0</v>
      </c>
      <c r="R149" s="217">
        <f>Q149*H149</f>
        <v>0</v>
      </c>
      <c r="S149" s="217">
        <v>0.0089999999999999993</v>
      </c>
      <c r="T149" s="218">
        <f>S149*H149</f>
        <v>0.08294399999999999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9" t="s">
        <v>241</v>
      </c>
      <c r="AT149" s="219" t="s">
        <v>128</v>
      </c>
      <c r="AU149" s="219" t="s">
        <v>81</v>
      </c>
      <c r="AY149" s="19" t="s">
        <v>126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9" t="s">
        <v>79</v>
      </c>
      <c r="BK149" s="220">
        <f>ROUND(I149*H149,2)</f>
        <v>0</v>
      </c>
      <c r="BL149" s="19" t="s">
        <v>241</v>
      </c>
      <c r="BM149" s="219" t="s">
        <v>623</v>
      </c>
    </row>
    <row r="150" s="2" customFormat="1">
      <c r="A150" s="40"/>
      <c r="B150" s="41"/>
      <c r="C150" s="42"/>
      <c r="D150" s="221" t="s">
        <v>134</v>
      </c>
      <c r="E150" s="42"/>
      <c r="F150" s="222" t="s">
        <v>624</v>
      </c>
      <c r="G150" s="42"/>
      <c r="H150" s="42"/>
      <c r="I150" s="223"/>
      <c r="J150" s="42"/>
      <c r="K150" s="42"/>
      <c r="L150" s="46"/>
      <c r="M150" s="224"/>
      <c r="N150" s="225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134</v>
      </c>
      <c r="AU150" s="19" t="s">
        <v>81</v>
      </c>
    </row>
    <row r="151" s="14" customFormat="1">
      <c r="A151" s="14"/>
      <c r="B151" s="237"/>
      <c r="C151" s="238"/>
      <c r="D151" s="228" t="s">
        <v>136</v>
      </c>
      <c r="E151" s="239" t="s">
        <v>19</v>
      </c>
      <c r="F151" s="240" t="s">
        <v>625</v>
      </c>
      <c r="G151" s="238"/>
      <c r="H151" s="241">
        <v>9.2159999999999993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136</v>
      </c>
      <c r="AU151" s="247" t="s">
        <v>81</v>
      </c>
      <c r="AV151" s="14" t="s">
        <v>81</v>
      </c>
      <c r="AW151" s="14" t="s">
        <v>33</v>
      </c>
      <c r="AX151" s="14" t="s">
        <v>71</v>
      </c>
      <c r="AY151" s="247" t="s">
        <v>126</v>
      </c>
    </row>
    <row r="152" s="15" customFormat="1">
      <c r="A152" s="15"/>
      <c r="B152" s="248"/>
      <c r="C152" s="249"/>
      <c r="D152" s="228" t="s">
        <v>136</v>
      </c>
      <c r="E152" s="250" t="s">
        <v>19</v>
      </c>
      <c r="F152" s="251" t="s">
        <v>141</v>
      </c>
      <c r="G152" s="249"/>
      <c r="H152" s="252">
        <v>9.2159999999999993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8" t="s">
        <v>136</v>
      </c>
      <c r="AU152" s="258" t="s">
        <v>81</v>
      </c>
      <c r="AV152" s="15" t="s">
        <v>132</v>
      </c>
      <c r="AW152" s="15" t="s">
        <v>33</v>
      </c>
      <c r="AX152" s="15" t="s">
        <v>79</v>
      </c>
      <c r="AY152" s="258" t="s">
        <v>126</v>
      </c>
    </row>
    <row r="153" s="2" customFormat="1" ht="24.15" customHeight="1">
      <c r="A153" s="40"/>
      <c r="B153" s="41"/>
      <c r="C153" s="207" t="s">
        <v>292</v>
      </c>
      <c r="D153" s="207" t="s">
        <v>128</v>
      </c>
      <c r="E153" s="208" t="s">
        <v>626</v>
      </c>
      <c r="F153" s="209" t="s">
        <v>627</v>
      </c>
      <c r="G153" s="210" t="s">
        <v>357</v>
      </c>
      <c r="H153" s="211">
        <v>1</v>
      </c>
      <c r="I153" s="212"/>
      <c r="J153" s="213">
        <f>ROUND(I153*H153,2)</f>
        <v>0</v>
      </c>
      <c r="K153" s="214"/>
      <c r="L153" s="46"/>
      <c r="M153" s="215" t="s">
        <v>19</v>
      </c>
      <c r="N153" s="216" t="s">
        <v>42</v>
      </c>
      <c r="O153" s="86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9" t="s">
        <v>241</v>
      </c>
      <c r="AT153" s="219" t="s">
        <v>128</v>
      </c>
      <c r="AU153" s="219" t="s">
        <v>81</v>
      </c>
      <c r="AY153" s="19" t="s">
        <v>126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19" t="s">
        <v>79</v>
      </c>
      <c r="BK153" s="220">
        <f>ROUND(I153*H153,2)</f>
        <v>0</v>
      </c>
      <c r="BL153" s="19" t="s">
        <v>241</v>
      </c>
      <c r="BM153" s="219" t="s">
        <v>628</v>
      </c>
    </row>
    <row r="154" s="2" customFormat="1">
      <c r="A154" s="40"/>
      <c r="B154" s="41"/>
      <c r="C154" s="42"/>
      <c r="D154" s="221" t="s">
        <v>134</v>
      </c>
      <c r="E154" s="42"/>
      <c r="F154" s="222" t="s">
        <v>629</v>
      </c>
      <c r="G154" s="42"/>
      <c r="H154" s="42"/>
      <c r="I154" s="223"/>
      <c r="J154" s="42"/>
      <c r="K154" s="42"/>
      <c r="L154" s="46"/>
      <c r="M154" s="224"/>
      <c r="N154" s="225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134</v>
      </c>
      <c r="AU154" s="19" t="s">
        <v>81</v>
      </c>
    </row>
    <row r="155" s="2" customFormat="1" ht="16.5" customHeight="1">
      <c r="A155" s="40"/>
      <c r="B155" s="41"/>
      <c r="C155" s="259" t="s">
        <v>300</v>
      </c>
      <c r="D155" s="259" t="s">
        <v>225</v>
      </c>
      <c r="E155" s="260" t="s">
        <v>630</v>
      </c>
      <c r="F155" s="261" t="s">
        <v>631</v>
      </c>
      <c r="G155" s="262" t="s">
        <v>357</v>
      </c>
      <c r="H155" s="263">
        <v>1</v>
      </c>
      <c r="I155" s="264"/>
      <c r="J155" s="265">
        <f>ROUND(I155*H155,2)</f>
        <v>0</v>
      </c>
      <c r="K155" s="266"/>
      <c r="L155" s="267"/>
      <c r="M155" s="268" t="s">
        <v>19</v>
      </c>
      <c r="N155" s="269" t="s">
        <v>42</v>
      </c>
      <c r="O155" s="86"/>
      <c r="P155" s="217">
        <f>O155*H155</f>
        <v>0</v>
      </c>
      <c r="Q155" s="217">
        <v>0.084000000000000005</v>
      </c>
      <c r="R155" s="217">
        <f>Q155*H155</f>
        <v>0.084000000000000005</v>
      </c>
      <c r="S155" s="217">
        <v>0</v>
      </c>
      <c r="T155" s="218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9" t="s">
        <v>344</v>
      </c>
      <c r="AT155" s="219" t="s">
        <v>225</v>
      </c>
      <c r="AU155" s="219" t="s">
        <v>81</v>
      </c>
      <c r="AY155" s="19" t="s">
        <v>126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19" t="s">
        <v>79</v>
      </c>
      <c r="BK155" s="220">
        <f>ROUND(I155*H155,2)</f>
        <v>0</v>
      </c>
      <c r="BL155" s="19" t="s">
        <v>241</v>
      </c>
      <c r="BM155" s="219" t="s">
        <v>632</v>
      </c>
    </row>
    <row r="156" s="2" customFormat="1" ht="33" customHeight="1">
      <c r="A156" s="40"/>
      <c r="B156" s="41"/>
      <c r="C156" s="207" t="s">
        <v>305</v>
      </c>
      <c r="D156" s="207" t="s">
        <v>128</v>
      </c>
      <c r="E156" s="208" t="s">
        <v>633</v>
      </c>
      <c r="F156" s="209" t="s">
        <v>634</v>
      </c>
      <c r="G156" s="210" t="s">
        <v>357</v>
      </c>
      <c r="H156" s="211">
        <v>1</v>
      </c>
      <c r="I156" s="212"/>
      <c r="J156" s="213">
        <f>ROUND(I156*H156,2)</f>
        <v>0</v>
      </c>
      <c r="K156" s="214"/>
      <c r="L156" s="46"/>
      <c r="M156" s="215" t="s">
        <v>19</v>
      </c>
      <c r="N156" s="216" t="s">
        <v>42</v>
      </c>
      <c r="O156" s="86"/>
      <c r="P156" s="217">
        <f>O156*H156</f>
        <v>0</v>
      </c>
      <c r="Q156" s="217">
        <v>0.00084999999999999995</v>
      </c>
      <c r="R156" s="217">
        <f>Q156*H156</f>
        <v>0.00084999999999999995</v>
      </c>
      <c r="S156" s="217">
        <v>0</v>
      </c>
      <c r="T156" s="218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9" t="s">
        <v>241</v>
      </c>
      <c r="AT156" s="219" t="s">
        <v>128</v>
      </c>
      <c r="AU156" s="219" t="s">
        <v>81</v>
      </c>
      <c r="AY156" s="19" t="s">
        <v>126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19" t="s">
        <v>79</v>
      </c>
      <c r="BK156" s="220">
        <f>ROUND(I156*H156,2)</f>
        <v>0</v>
      </c>
      <c r="BL156" s="19" t="s">
        <v>241</v>
      </c>
      <c r="BM156" s="219" t="s">
        <v>635</v>
      </c>
    </row>
    <row r="157" s="2" customFormat="1">
      <c r="A157" s="40"/>
      <c r="B157" s="41"/>
      <c r="C157" s="42"/>
      <c r="D157" s="221" t="s">
        <v>134</v>
      </c>
      <c r="E157" s="42"/>
      <c r="F157" s="222" t="s">
        <v>636</v>
      </c>
      <c r="G157" s="42"/>
      <c r="H157" s="42"/>
      <c r="I157" s="223"/>
      <c r="J157" s="42"/>
      <c r="K157" s="42"/>
      <c r="L157" s="46"/>
      <c r="M157" s="224"/>
      <c r="N157" s="225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134</v>
      </c>
      <c r="AU157" s="19" t="s">
        <v>81</v>
      </c>
    </row>
    <row r="158" s="2" customFormat="1" ht="24.15" customHeight="1">
      <c r="A158" s="40"/>
      <c r="B158" s="41"/>
      <c r="C158" s="259" t="s">
        <v>311</v>
      </c>
      <c r="D158" s="259" t="s">
        <v>225</v>
      </c>
      <c r="E158" s="260" t="s">
        <v>637</v>
      </c>
      <c r="F158" s="261" t="s">
        <v>638</v>
      </c>
      <c r="G158" s="262" t="s">
        <v>393</v>
      </c>
      <c r="H158" s="263">
        <v>1</v>
      </c>
      <c r="I158" s="264"/>
      <c r="J158" s="265">
        <f>ROUND(I158*H158,2)</f>
        <v>0</v>
      </c>
      <c r="K158" s="266"/>
      <c r="L158" s="267"/>
      <c r="M158" s="268" t="s">
        <v>19</v>
      </c>
      <c r="N158" s="269" t="s">
        <v>42</v>
      </c>
      <c r="O158" s="86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9" t="s">
        <v>344</v>
      </c>
      <c r="AT158" s="219" t="s">
        <v>225</v>
      </c>
      <c r="AU158" s="219" t="s">
        <v>81</v>
      </c>
      <c r="AY158" s="19" t="s">
        <v>126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19" t="s">
        <v>79</v>
      </c>
      <c r="BK158" s="220">
        <f>ROUND(I158*H158,2)</f>
        <v>0</v>
      </c>
      <c r="BL158" s="19" t="s">
        <v>241</v>
      </c>
      <c r="BM158" s="219" t="s">
        <v>639</v>
      </c>
    </row>
    <row r="159" s="2" customFormat="1" ht="24.15" customHeight="1">
      <c r="A159" s="40"/>
      <c r="B159" s="41"/>
      <c r="C159" s="207" t="s">
        <v>318</v>
      </c>
      <c r="D159" s="207" t="s">
        <v>128</v>
      </c>
      <c r="E159" s="208" t="s">
        <v>640</v>
      </c>
      <c r="F159" s="209" t="s">
        <v>641</v>
      </c>
      <c r="G159" s="210" t="s">
        <v>249</v>
      </c>
      <c r="H159" s="211">
        <v>9.5</v>
      </c>
      <c r="I159" s="212"/>
      <c r="J159" s="213">
        <f>ROUND(I159*H159,2)</f>
        <v>0</v>
      </c>
      <c r="K159" s="214"/>
      <c r="L159" s="46"/>
      <c r="M159" s="215" t="s">
        <v>19</v>
      </c>
      <c r="N159" s="216" t="s">
        <v>42</v>
      </c>
      <c r="O159" s="86"/>
      <c r="P159" s="217">
        <f>O159*H159</f>
        <v>0</v>
      </c>
      <c r="Q159" s="217">
        <v>6.0000000000000002E-05</v>
      </c>
      <c r="R159" s="217">
        <f>Q159*H159</f>
        <v>0.00056999999999999998</v>
      </c>
      <c r="S159" s="217">
        <v>0</v>
      </c>
      <c r="T159" s="218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9" t="s">
        <v>241</v>
      </c>
      <c r="AT159" s="219" t="s">
        <v>128</v>
      </c>
      <c r="AU159" s="219" t="s">
        <v>81</v>
      </c>
      <c r="AY159" s="19" t="s">
        <v>126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19" t="s">
        <v>79</v>
      </c>
      <c r="BK159" s="220">
        <f>ROUND(I159*H159,2)</f>
        <v>0</v>
      </c>
      <c r="BL159" s="19" t="s">
        <v>241</v>
      </c>
      <c r="BM159" s="219" t="s">
        <v>642</v>
      </c>
    </row>
    <row r="160" s="2" customFormat="1">
      <c r="A160" s="40"/>
      <c r="B160" s="41"/>
      <c r="C160" s="42"/>
      <c r="D160" s="221" t="s">
        <v>134</v>
      </c>
      <c r="E160" s="42"/>
      <c r="F160" s="222" t="s">
        <v>643</v>
      </c>
      <c r="G160" s="42"/>
      <c r="H160" s="42"/>
      <c r="I160" s="223"/>
      <c r="J160" s="42"/>
      <c r="K160" s="42"/>
      <c r="L160" s="46"/>
      <c r="M160" s="224"/>
      <c r="N160" s="225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134</v>
      </c>
      <c r="AU160" s="19" t="s">
        <v>81</v>
      </c>
    </row>
    <row r="161" s="2" customFormat="1" ht="16.5" customHeight="1">
      <c r="A161" s="40"/>
      <c r="B161" s="41"/>
      <c r="C161" s="259" t="s">
        <v>325</v>
      </c>
      <c r="D161" s="259" t="s">
        <v>225</v>
      </c>
      <c r="E161" s="260" t="s">
        <v>644</v>
      </c>
      <c r="F161" s="261" t="s">
        <v>645</v>
      </c>
      <c r="G161" s="262" t="s">
        <v>249</v>
      </c>
      <c r="H161" s="263">
        <v>9.5</v>
      </c>
      <c r="I161" s="264"/>
      <c r="J161" s="265">
        <f>ROUND(I161*H161,2)</f>
        <v>0</v>
      </c>
      <c r="K161" s="266"/>
      <c r="L161" s="267"/>
      <c r="M161" s="268" t="s">
        <v>19</v>
      </c>
      <c r="N161" s="269" t="s">
        <v>42</v>
      </c>
      <c r="O161" s="86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9" t="s">
        <v>344</v>
      </c>
      <c r="AT161" s="219" t="s">
        <v>225</v>
      </c>
      <c r="AU161" s="219" t="s">
        <v>81</v>
      </c>
      <c r="AY161" s="19" t="s">
        <v>126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19" t="s">
        <v>79</v>
      </c>
      <c r="BK161" s="220">
        <f>ROUND(I161*H161,2)</f>
        <v>0</v>
      </c>
      <c r="BL161" s="19" t="s">
        <v>241</v>
      </c>
      <c r="BM161" s="219" t="s">
        <v>646</v>
      </c>
    </row>
    <row r="162" s="2" customFormat="1" ht="44.25" customHeight="1">
      <c r="A162" s="40"/>
      <c r="B162" s="41"/>
      <c r="C162" s="207" t="s">
        <v>331</v>
      </c>
      <c r="D162" s="207" t="s">
        <v>128</v>
      </c>
      <c r="E162" s="208" t="s">
        <v>647</v>
      </c>
      <c r="F162" s="209" t="s">
        <v>648</v>
      </c>
      <c r="G162" s="210" t="s">
        <v>649</v>
      </c>
      <c r="H162" s="278"/>
      <c r="I162" s="212"/>
      <c r="J162" s="213">
        <f>ROUND(I162*H162,2)</f>
        <v>0</v>
      </c>
      <c r="K162" s="214"/>
      <c r="L162" s="46"/>
      <c r="M162" s="215" t="s">
        <v>19</v>
      </c>
      <c r="N162" s="216" t="s">
        <v>42</v>
      </c>
      <c r="O162" s="86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9" t="s">
        <v>241</v>
      </c>
      <c r="AT162" s="219" t="s">
        <v>128</v>
      </c>
      <c r="AU162" s="219" t="s">
        <v>81</v>
      </c>
      <c r="AY162" s="19" t="s">
        <v>126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19" t="s">
        <v>79</v>
      </c>
      <c r="BK162" s="220">
        <f>ROUND(I162*H162,2)</f>
        <v>0</v>
      </c>
      <c r="BL162" s="19" t="s">
        <v>241</v>
      </c>
      <c r="BM162" s="219" t="s">
        <v>650</v>
      </c>
    </row>
    <row r="163" s="2" customFormat="1">
      <c r="A163" s="40"/>
      <c r="B163" s="41"/>
      <c r="C163" s="42"/>
      <c r="D163" s="221" t="s">
        <v>134</v>
      </c>
      <c r="E163" s="42"/>
      <c r="F163" s="222" t="s">
        <v>651</v>
      </c>
      <c r="G163" s="42"/>
      <c r="H163" s="42"/>
      <c r="I163" s="223"/>
      <c r="J163" s="42"/>
      <c r="K163" s="42"/>
      <c r="L163" s="46"/>
      <c r="M163" s="224"/>
      <c r="N163" s="225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134</v>
      </c>
      <c r="AU163" s="19" t="s">
        <v>81</v>
      </c>
    </row>
    <row r="164" s="12" customFormat="1" ht="22.8" customHeight="1">
      <c r="A164" s="12"/>
      <c r="B164" s="191"/>
      <c r="C164" s="192"/>
      <c r="D164" s="193" t="s">
        <v>70</v>
      </c>
      <c r="E164" s="205" t="s">
        <v>652</v>
      </c>
      <c r="F164" s="205" t="s">
        <v>653</v>
      </c>
      <c r="G164" s="192"/>
      <c r="H164" s="192"/>
      <c r="I164" s="195"/>
      <c r="J164" s="206">
        <f>BK164</f>
        <v>0</v>
      </c>
      <c r="K164" s="192"/>
      <c r="L164" s="197"/>
      <c r="M164" s="198"/>
      <c r="N164" s="199"/>
      <c r="O164" s="199"/>
      <c r="P164" s="200">
        <f>SUM(P165:P170)</f>
        <v>0</v>
      </c>
      <c r="Q164" s="199"/>
      <c r="R164" s="200">
        <f>SUM(R165:R170)</f>
        <v>0.0020899999999999998</v>
      </c>
      <c r="S164" s="199"/>
      <c r="T164" s="201">
        <f>SUM(T165:T170)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2" t="s">
        <v>81</v>
      </c>
      <c r="AT164" s="203" t="s">
        <v>70</v>
      </c>
      <c r="AU164" s="203" t="s">
        <v>79</v>
      </c>
      <c r="AY164" s="202" t="s">
        <v>126</v>
      </c>
      <c r="BK164" s="204">
        <f>SUM(BK165:BK170)</f>
        <v>0</v>
      </c>
    </row>
    <row r="165" s="2" customFormat="1" ht="24.15" customHeight="1">
      <c r="A165" s="40"/>
      <c r="B165" s="41"/>
      <c r="C165" s="207" t="s">
        <v>339</v>
      </c>
      <c r="D165" s="207" t="s">
        <v>128</v>
      </c>
      <c r="E165" s="208" t="s">
        <v>654</v>
      </c>
      <c r="F165" s="209" t="s">
        <v>655</v>
      </c>
      <c r="G165" s="210" t="s">
        <v>131</v>
      </c>
      <c r="H165" s="211">
        <v>5.5</v>
      </c>
      <c r="I165" s="212"/>
      <c r="J165" s="213">
        <f>ROUND(I165*H165,2)</f>
        <v>0</v>
      </c>
      <c r="K165" s="214"/>
      <c r="L165" s="46"/>
      <c r="M165" s="215" t="s">
        <v>19</v>
      </c>
      <c r="N165" s="216" t="s">
        <v>42</v>
      </c>
      <c r="O165" s="86"/>
      <c r="P165" s="217">
        <f>O165*H165</f>
        <v>0</v>
      </c>
      <c r="Q165" s="217">
        <v>0.00013999999999999999</v>
      </c>
      <c r="R165" s="217">
        <f>Q165*H165</f>
        <v>0.00076999999999999996</v>
      </c>
      <c r="S165" s="217">
        <v>0</v>
      </c>
      <c r="T165" s="218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9" t="s">
        <v>241</v>
      </c>
      <c r="AT165" s="219" t="s">
        <v>128</v>
      </c>
      <c r="AU165" s="219" t="s">
        <v>81</v>
      </c>
      <c r="AY165" s="19" t="s">
        <v>126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19" t="s">
        <v>79</v>
      </c>
      <c r="BK165" s="220">
        <f>ROUND(I165*H165,2)</f>
        <v>0</v>
      </c>
      <c r="BL165" s="19" t="s">
        <v>241</v>
      </c>
      <c r="BM165" s="219" t="s">
        <v>656</v>
      </c>
    </row>
    <row r="166" s="2" customFormat="1">
      <c r="A166" s="40"/>
      <c r="B166" s="41"/>
      <c r="C166" s="42"/>
      <c r="D166" s="221" t="s">
        <v>134</v>
      </c>
      <c r="E166" s="42"/>
      <c r="F166" s="222" t="s">
        <v>657</v>
      </c>
      <c r="G166" s="42"/>
      <c r="H166" s="42"/>
      <c r="I166" s="223"/>
      <c r="J166" s="42"/>
      <c r="K166" s="42"/>
      <c r="L166" s="46"/>
      <c r="M166" s="224"/>
      <c r="N166" s="225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134</v>
      </c>
      <c r="AU166" s="19" t="s">
        <v>81</v>
      </c>
    </row>
    <row r="167" s="2" customFormat="1" ht="24.15" customHeight="1">
      <c r="A167" s="40"/>
      <c r="B167" s="41"/>
      <c r="C167" s="207" t="s">
        <v>344</v>
      </c>
      <c r="D167" s="207" t="s">
        <v>128</v>
      </c>
      <c r="E167" s="208" t="s">
        <v>658</v>
      </c>
      <c r="F167" s="209" t="s">
        <v>659</v>
      </c>
      <c r="G167" s="210" t="s">
        <v>131</v>
      </c>
      <c r="H167" s="211">
        <v>5.5</v>
      </c>
      <c r="I167" s="212"/>
      <c r="J167" s="213">
        <f>ROUND(I167*H167,2)</f>
        <v>0</v>
      </c>
      <c r="K167" s="214"/>
      <c r="L167" s="46"/>
      <c r="M167" s="215" t="s">
        <v>19</v>
      </c>
      <c r="N167" s="216" t="s">
        <v>42</v>
      </c>
      <c r="O167" s="86"/>
      <c r="P167" s="217">
        <f>O167*H167</f>
        <v>0</v>
      </c>
      <c r="Q167" s="217">
        <v>0.00012</v>
      </c>
      <c r="R167" s="217">
        <f>Q167*H167</f>
        <v>0.00066</v>
      </c>
      <c r="S167" s="217">
        <v>0</v>
      </c>
      <c r="T167" s="218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9" t="s">
        <v>241</v>
      </c>
      <c r="AT167" s="219" t="s">
        <v>128</v>
      </c>
      <c r="AU167" s="219" t="s">
        <v>81</v>
      </c>
      <c r="AY167" s="19" t="s">
        <v>126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19" t="s">
        <v>79</v>
      </c>
      <c r="BK167" s="220">
        <f>ROUND(I167*H167,2)</f>
        <v>0</v>
      </c>
      <c r="BL167" s="19" t="s">
        <v>241</v>
      </c>
      <c r="BM167" s="219" t="s">
        <v>660</v>
      </c>
    </row>
    <row r="168" s="2" customFormat="1">
      <c r="A168" s="40"/>
      <c r="B168" s="41"/>
      <c r="C168" s="42"/>
      <c r="D168" s="221" t="s">
        <v>134</v>
      </c>
      <c r="E168" s="42"/>
      <c r="F168" s="222" t="s">
        <v>661</v>
      </c>
      <c r="G168" s="42"/>
      <c r="H168" s="42"/>
      <c r="I168" s="223"/>
      <c r="J168" s="42"/>
      <c r="K168" s="42"/>
      <c r="L168" s="46"/>
      <c r="M168" s="224"/>
      <c r="N168" s="225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134</v>
      </c>
      <c r="AU168" s="19" t="s">
        <v>81</v>
      </c>
    </row>
    <row r="169" s="2" customFormat="1" ht="24.15" customHeight="1">
      <c r="A169" s="40"/>
      <c r="B169" s="41"/>
      <c r="C169" s="207" t="s">
        <v>349</v>
      </c>
      <c r="D169" s="207" t="s">
        <v>128</v>
      </c>
      <c r="E169" s="208" t="s">
        <v>662</v>
      </c>
      <c r="F169" s="209" t="s">
        <v>663</v>
      </c>
      <c r="G169" s="210" t="s">
        <v>131</v>
      </c>
      <c r="H169" s="211">
        <v>5.5</v>
      </c>
      <c r="I169" s="212"/>
      <c r="J169" s="213">
        <f>ROUND(I169*H169,2)</f>
        <v>0</v>
      </c>
      <c r="K169" s="214"/>
      <c r="L169" s="46"/>
      <c r="M169" s="215" t="s">
        <v>19</v>
      </c>
      <c r="N169" s="216" t="s">
        <v>42</v>
      </c>
      <c r="O169" s="86"/>
      <c r="P169" s="217">
        <f>O169*H169</f>
        <v>0</v>
      </c>
      <c r="Q169" s="217">
        <v>0.00012</v>
      </c>
      <c r="R169" s="217">
        <f>Q169*H169</f>
        <v>0.00066</v>
      </c>
      <c r="S169" s="217">
        <v>0</v>
      </c>
      <c r="T169" s="218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9" t="s">
        <v>241</v>
      </c>
      <c r="AT169" s="219" t="s">
        <v>128</v>
      </c>
      <c r="AU169" s="219" t="s">
        <v>81</v>
      </c>
      <c r="AY169" s="19" t="s">
        <v>126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19" t="s">
        <v>79</v>
      </c>
      <c r="BK169" s="220">
        <f>ROUND(I169*H169,2)</f>
        <v>0</v>
      </c>
      <c r="BL169" s="19" t="s">
        <v>241</v>
      </c>
      <c r="BM169" s="219" t="s">
        <v>664</v>
      </c>
    </row>
    <row r="170" s="2" customFormat="1">
      <c r="A170" s="40"/>
      <c r="B170" s="41"/>
      <c r="C170" s="42"/>
      <c r="D170" s="221" t="s">
        <v>134</v>
      </c>
      <c r="E170" s="42"/>
      <c r="F170" s="222" t="s">
        <v>665</v>
      </c>
      <c r="G170" s="42"/>
      <c r="H170" s="42"/>
      <c r="I170" s="223"/>
      <c r="J170" s="42"/>
      <c r="K170" s="42"/>
      <c r="L170" s="46"/>
      <c r="M170" s="224"/>
      <c r="N170" s="225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134</v>
      </c>
      <c r="AU170" s="19" t="s">
        <v>81</v>
      </c>
    </row>
    <row r="171" s="12" customFormat="1" ht="22.8" customHeight="1">
      <c r="A171" s="12"/>
      <c r="B171" s="191"/>
      <c r="C171" s="192"/>
      <c r="D171" s="193" t="s">
        <v>70</v>
      </c>
      <c r="E171" s="205" t="s">
        <v>666</v>
      </c>
      <c r="F171" s="205" t="s">
        <v>667</v>
      </c>
      <c r="G171" s="192"/>
      <c r="H171" s="192"/>
      <c r="I171" s="195"/>
      <c r="J171" s="206">
        <f>BK171</f>
        <v>0</v>
      </c>
      <c r="K171" s="192"/>
      <c r="L171" s="197"/>
      <c r="M171" s="198"/>
      <c r="N171" s="199"/>
      <c r="O171" s="199"/>
      <c r="P171" s="200">
        <f>SUM(P172:P175)</f>
        <v>0</v>
      </c>
      <c r="Q171" s="199"/>
      <c r="R171" s="200">
        <f>SUM(R172:R175)</f>
        <v>0.0058660199999999996</v>
      </c>
      <c r="S171" s="199"/>
      <c r="T171" s="201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2" t="s">
        <v>81</v>
      </c>
      <c r="AT171" s="203" t="s">
        <v>70</v>
      </c>
      <c r="AU171" s="203" t="s">
        <v>79</v>
      </c>
      <c r="AY171" s="202" t="s">
        <v>126</v>
      </c>
      <c r="BK171" s="204">
        <f>SUM(BK172:BK175)</f>
        <v>0</v>
      </c>
    </row>
    <row r="172" s="2" customFormat="1" ht="24.15" customHeight="1">
      <c r="A172" s="40"/>
      <c r="B172" s="41"/>
      <c r="C172" s="207" t="s">
        <v>354</v>
      </c>
      <c r="D172" s="207" t="s">
        <v>128</v>
      </c>
      <c r="E172" s="208" t="s">
        <v>668</v>
      </c>
      <c r="F172" s="209" t="s">
        <v>669</v>
      </c>
      <c r="G172" s="210" t="s">
        <v>131</v>
      </c>
      <c r="H172" s="211">
        <v>17.253</v>
      </c>
      <c r="I172" s="212"/>
      <c r="J172" s="213">
        <f>ROUND(I172*H172,2)</f>
        <v>0</v>
      </c>
      <c r="K172" s="214"/>
      <c r="L172" s="46"/>
      <c r="M172" s="215" t="s">
        <v>19</v>
      </c>
      <c r="N172" s="216" t="s">
        <v>42</v>
      </c>
      <c r="O172" s="86"/>
      <c r="P172" s="217">
        <f>O172*H172</f>
        <v>0</v>
      </c>
      <c r="Q172" s="217">
        <v>0.00021000000000000001</v>
      </c>
      <c r="R172" s="217">
        <f>Q172*H172</f>
        <v>0.00362313</v>
      </c>
      <c r="S172" s="217">
        <v>0</v>
      </c>
      <c r="T172" s="218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9" t="s">
        <v>241</v>
      </c>
      <c r="AT172" s="219" t="s">
        <v>128</v>
      </c>
      <c r="AU172" s="219" t="s">
        <v>81</v>
      </c>
      <c r="AY172" s="19" t="s">
        <v>126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19" t="s">
        <v>79</v>
      </c>
      <c r="BK172" s="220">
        <f>ROUND(I172*H172,2)</f>
        <v>0</v>
      </c>
      <c r="BL172" s="19" t="s">
        <v>241</v>
      </c>
      <c r="BM172" s="219" t="s">
        <v>670</v>
      </c>
    </row>
    <row r="173" s="2" customFormat="1">
      <c r="A173" s="40"/>
      <c r="B173" s="41"/>
      <c r="C173" s="42"/>
      <c r="D173" s="221" t="s">
        <v>134</v>
      </c>
      <c r="E173" s="42"/>
      <c r="F173" s="222" t="s">
        <v>671</v>
      </c>
      <c r="G173" s="42"/>
      <c r="H173" s="42"/>
      <c r="I173" s="223"/>
      <c r="J173" s="42"/>
      <c r="K173" s="42"/>
      <c r="L173" s="46"/>
      <c r="M173" s="224"/>
      <c r="N173" s="225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134</v>
      </c>
      <c r="AU173" s="19" t="s">
        <v>81</v>
      </c>
    </row>
    <row r="174" s="2" customFormat="1" ht="37.8" customHeight="1">
      <c r="A174" s="40"/>
      <c r="B174" s="41"/>
      <c r="C174" s="207" t="s">
        <v>337</v>
      </c>
      <c r="D174" s="207" t="s">
        <v>128</v>
      </c>
      <c r="E174" s="208" t="s">
        <v>672</v>
      </c>
      <c r="F174" s="209" t="s">
        <v>673</v>
      </c>
      <c r="G174" s="210" t="s">
        <v>131</v>
      </c>
      <c r="H174" s="211">
        <v>17.253</v>
      </c>
      <c r="I174" s="212"/>
      <c r="J174" s="213">
        <f>ROUND(I174*H174,2)</f>
        <v>0</v>
      </c>
      <c r="K174" s="214"/>
      <c r="L174" s="46"/>
      <c r="M174" s="215" t="s">
        <v>19</v>
      </c>
      <c r="N174" s="216" t="s">
        <v>42</v>
      </c>
      <c r="O174" s="86"/>
      <c r="P174" s="217">
        <f>O174*H174</f>
        <v>0</v>
      </c>
      <c r="Q174" s="217">
        <v>0.00012999999999999999</v>
      </c>
      <c r="R174" s="217">
        <f>Q174*H174</f>
        <v>0.00224289</v>
      </c>
      <c r="S174" s="217">
        <v>0</v>
      </c>
      <c r="T174" s="218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9" t="s">
        <v>241</v>
      </c>
      <c r="AT174" s="219" t="s">
        <v>128</v>
      </c>
      <c r="AU174" s="219" t="s">
        <v>81</v>
      </c>
      <c r="AY174" s="19" t="s">
        <v>126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19" t="s">
        <v>79</v>
      </c>
      <c r="BK174" s="220">
        <f>ROUND(I174*H174,2)</f>
        <v>0</v>
      </c>
      <c r="BL174" s="19" t="s">
        <v>241</v>
      </c>
      <c r="BM174" s="219" t="s">
        <v>674</v>
      </c>
    </row>
    <row r="175" s="2" customFormat="1">
      <c r="A175" s="40"/>
      <c r="B175" s="41"/>
      <c r="C175" s="42"/>
      <c r="D175" s="221" t="s">
        <v>134</v>
      </c>
      <c r="E175" s="42"/>
      <c r="F175" s="222" t="s">
        <v>675</v>
      </c>
      <c r="G175" s="42"/>
      <c r="H175" s="42"/>
      <c r="I175" s="223"/>
      <c r="J175" s="42"/>
      <c r="K175" s="42"/>
      <c r="L175" s="46"/>
      <c r="M175" s="224"/>
      <c r="N175" s="225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134</v>
      </c>
      <c r="AU175" s="19" t="s">
        <v>81</v>
      </c>
    </row>
    <row r="176" s="12" customFormat="1" ht="25.92" customHeight="1">
      <c r="A176" s="12"/>
      <c r="B176" s="191"/>
      <c r="C176" s="192"/>
      <c r="D176" s="193" t="s">
        <v>70</v>
      </c>
      <c r="E176" s="194" t="s">
        <v>463</v>
      </c>
      <c r="F176" s="194" t="s">
        <v>464</v>
      </c>
      <c r="G176" s="192"/>
      <c r="H176" s="192"/>
      <c r="I176" s="195"/>
      <c r="J176" s="196">
        <f>BK176</f>
        <v>0</v>
      </c>
      <c r="K176" s="192"/>
      <c r="L176" s="197"/>
      <c r="M176" s="198"/>
      <c r="N176" s="199"/>
      <c r="O176" s="199"/>
      <c r="P176" s="200">
        <f>P177+P178+P179</f>
        <v>0</v>
      </c>
      <c r="Q176" s="199"/>
      <c r="R176" s="200">
        <f>R177+R178+R179</f>
        <v>0</v>
      </c>
      <c r="S176" s="199"/>
      <c r="T176" s="201">
        <f>T177+T178+T179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2" t="s">
        <v>165</v>
      </c>
      <c r="AT176" s="203" t="s">
        <v>70</v>
      </c>
      <c r="AU176" s="203" t="s">
        <v>71</v>
      </c>
      <c r="AY176" s="202" t="s">
        <v>126</v>
      </c>
      <c r="BK176" s="204">
        <f>BK177+BK178+BK179</f>
        <v>0</v>
      </c>
    </row>
    <row r="177" s="2" customFormat="1" ht="16.5" customHeight="1">
      <c r="A177" s="40"/>
      <c r="B177" s="41"/>
      <c r="C177" s="207" t="s">
        <v>364</v>
      </c>
      <c r="D177" s="207" t="s">
        <v>128</v>
      </c>
      <c r="E177" s="208" t="s">
        <v>676</v>
      </c>
      <c r="F177" s="209" t="s">
        <v>677</v>
      </c>
      <c r="G177" s="210" t="s">
        <v>393</v>
      </c>
      <c r="H177" s="211">
        <v>1</v>
      </c>
      <c r="I177" s="212"/>
      <c r="J177" s="213">
        <f>ROUND(I177*H177,2)</f>
        <v>0</v>
      </c>
      <c r="K177" s="214"/>
      <c r="L177" s="46"/>
      <c r="M177" s="215" t="s">
        <v>19</v>
      </c>
      <c r="N177" s="216" t="s">
        <v>42</v>
      </c>
      <c r="O177" s="86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9" t="s">
        <v>678</v>
      </c>
      <c r="AT177" s="219" t="s">
        <v>128</v>
      </c>
      <c r="AU177" s="219" t="s">
        <v>79</v>
      </c>
      <c r="AY177" s="19" t="s">
        <v>126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19" t="s">
        <v>79</v>
      </c>
      <c r="BK177" s="220">
        <f>ROUND(I177*H177,2)</f>
        <v>0</v>
      </c>
      <c r="BL177" s="19" t="s">
        <v>678</v>
      </c>
      <c r="BM177" s="219" t="s">
        <v>679</v>
      </c>
    </row>
    <row r="178" s="2" customFormat="1">
      <c r="A178" s="40"/>
      <c r="B178" s="41"/>
      <c r="C178" s="42"/>
      <c r="D178" s="221" t="s">
        <v>134</v>
      </c>
      <c r="E178" s="42"/>
      <c r="F178" s="222" t="s">
        <v>680</v>
      </c>
      <c r="G178" s="42"/>
      <c r="H178" s="42"/>
      <c r="I178" s="223"/>
      <c r="J178" s="42"/>
      <c r="K178" s="42"/>
      <c r="L178" s="46"/>
      <c r="M178" s="224"/>
      <c r="N178" s="225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134</v>
      </c>
      <c r="AU178" s="19" t="s">
        <v>79</v>
      </c>
    </row>
    <row r="179" s="12" customFormat="1" ht="22.8" customHeight="1">
      <c r="A179" s="12"/>
      <c r="B179" s="191"/>
      <c r="C179" s="192"/>
      <c r="D179" s="193" t="s">
        <v>70</v>
      </c>
      <c r="E179" s="205" t="s">
        <v>473</v>
      </c>
      <c r="F179" s="205" t="s">
        <v>474</v>
      </c>
      <c r="G179" s="192"/>
      <c r="H179" s="192"/>
      <c r="I179" s="195"/>
      <c r="J179" s="206">
        <f>BK179</f>
        <v>0</v>
      </c>
      <c r="K179" s="192"/>
      <c r="L179" s="197"/>
      <c r="M179" s="198"/>
      <c r="N179" s="199"/>
      <c r="O179" s="199"/>
      <c r="P179" s="200">
        <f>SUM(P180:P181)</f>
        <v>0</v>
      </c>
      <c r="Q179" s="199"/>
      <c r="R179" s="200">
        <f>SUM(R180:R181)</f>
        <v>0</v>
      </c>
      <c r="S179" s="199"/>
      <c r="T179" s="201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2" t="s">
        <v>165</v>
      </c>
      <c r="AT179" s="203" t="s">
        <v>70</v>
      </c>
      <c r="AU179" s="203" t="s">
        <v>79</v>
      </c>
      <c r="AY179" s="202" t="s">
        <v>126</v>
      </c>
      <c r="BK179" s="204">
        <f>SUM(BK180:BK181)</f>
        <v>0</v>
      </c>
    </row>
    <row r="180" s="2" customFormat="1" ht="16.5" customHeight="1">
      <c r="A180" s="40"/>
      <c r="B180" s="41"/>
      <c r="C180" s="207" t="s">
        <v>370</v>
      </c>
      <c r="D180" s="207" t="s">
        <v>128</v>
      </c>
      <c r="E180" s="208" t="s">
        <v>476</v>
      </c>
      <c r="F180" s="209" t="s">
        <v>474</v>
      </c>
      <c r="G180" s="210" t="s">
        <v>393</v>
      </c>
      <c r="H180" s="211">
        <v>1</v>
      </c>
      <c r="I180" s="212"/>
      <c r="J180" s="213">
        <f>ROUND(I180*H180,2)</f>
        <v>0</v>
      </c>
      <c r="K180" s="214"/>
      <c r="L180" s="46"/>
      <c r="M180" s="215" t="s">
        <v>19</v>
      </c>
      <c r="N180" s="216" t="s">
        <v>42</v>
      </c>
      <c r="O180" s="86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9" t="s">
        <v>678</v>
      </c>
      <c r="AT180" s="219" t="s">
        <v>128</v>
      </c>
      <c r="AU180" s="219" t="s">
        <v>81</v>
      </c>
      <c r="AY180" s="19" t="s">
        <v>126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19" t="s">
        <v>79</v>
      </c>
      <c r="BK180" s="220">
        <f>ROUND(I180*H180,2)</f>
        <v>0</v>
      </c>
      <c r="BL180" s="19" t="s">
        <v>678</v>
      </c>
      <c r="BM180" s="219" t="s">
        <v>681</v>
      </c>
    </row>
    <row r="181" s="2" customFormat="1">
      <c r="A181" s="40"/>
      <c r="B181" s="41"/>
      <c r="C181" s="42"/>
      <c r="D181" s="221" t="s">
        <v>134</v>
      </c>
      <c r="E181" s="42"/>
      <c r="F181" s="222" t="s">
        <v>478</v>
      </c>
      <c r="G181" s="42"/>
      <c r="H181" s="42"/>
      <c r="I181" s="223"/>
      <c r="J181" s="42"/>
      <c r="K181" s="42"/>
      <c r="L181" s="46"/>
      <c r="M181" s="279"/>
      <c r="N181" s="280"/>
      <c r="O181" s="275"/>
      <c r="P181" s="275"/>
      <c r="Q181" s="275"/>
      <c r="R181" s="275"/>
      <c r="S181" s="275"/>
      <c r="T181" s="281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134</v>
      </c>
      <c r="AU181" s="19" t="s">
        <v>81</v>
      </c>
    </row>
    <row r="182" s="2" customFormat="1" ht="6.96" customHeight="1">
      <c r="A182" s="40"/>
      <c r="B182" s="61"/>
      <c r="C182" s="62"/>
      <c r="D182" s="62"/>
      <c r="E182" s="62"/>
      <c r="F182" s="62"/>
      <c r="G182" s="62"/>
      <c r="H182" s="62"/>
      <c r="I182" s="62"/>
      <c r="J182" s="62"/>
      <c r="K182" s="62"/>
      <c r="L182" s="46"/>
      <c r="M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</row>
  </sheetData>
  <sheetProtection sheet="1" autoFilter="0" formatColumns="0" formatRows="0" objects="1" scenarios="1" spinCount="100000" saltValue="vT5kkdrj5N8vFyHg510Iwu0FzX+vg9bdpIwIJazF0Z2N34PYvG5RVxa2nSr2wCQwbs+5rDK0moWbk455uwGQXA==" hashValue="fCvuoTdzfDrajemAoPa5ooExrWV3a/JhMepfwghALi1JP0ocVmBjVo5gz3RWowiOPjlwS7hq38I2Im6nzxE//Q==" algorithmName="SHA-512" password="CC35"/>
  <autoFilter ref="C90:K18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4_01/349231811"/>
    <hyperlink ref="F98" r:id="rId2" display="https://podminky.urs.cz/item/CS_URS_2024_01/612325302"/>
    <hyperlink ref="F101" r:id="rId3" display="https://podminky.urs.cz/item/CS_URS_2024_01/622321141"/>
    <hyperlink ref="F103" r:id="rId4" display="https://podminky.urs.cz/item/CS_URS_2024_01/642942941"/>
    <hyperlink ref="F105" r:id="rId5" display="https://podminky.urs.cz/item/CS_URS_2024_01/642944121"/>
    <hyperlink ref="F109" r:id="rId6" display="https://podminky.urs.cz/item/CS_URS_2024_01/941111111"/>
    <hyperlink ref="F113" r:id="rId7" display="https://podminky.urs.cz/item/CS_URS_2024_01/941111211"/>
    <hyperlink ref="F117" r:id="rId8" display="https://podminky.urs.cz/item/CS_URS_2024_01/941111811"/>
    <hyperlink ref="F119" r:id="rId9" display="https://podminky.urs.cz/item/CS_URS_2024_01/952901221"/>
    <hyperlink ref="F123" r:id="rId10" display="https://podminky.urs.cz/item/CS_URS_2024_01/962031133"/>
    <hyperlink ref="F125" r:id="rId11" display="https://podminky.urs.cz/item/CS_URS_2024_01/962051116"/>
    <hyperlink ref="F130" r:id="rId12" display="https://podminky.urs.cz/item/CS_URS_2024_01/997013501"/>
    <hyperlink ref="F132" r:id="rId13" display="https://podminky.urs.cz/item/CS_URS_2024_01/997013509"/>
    <hyperlink ref="F134" r:id="rId14" display="https://podminky.urs.cz/item/CS_URS_2024_01/997013601"/>
    <hyperlink ref="F136" r:id="rId15" display="https://podminky.urs.cz/item/CS_URS_2024_01/997013607"/>
    <hyperlink ref="F140" r:id="rId16" display="https://podminky.urs.cz/item/CS_URS_2024_01/998021021"/>
    <hyperlink ref="F145" r:id="rId17" display="https://podminky.urs.cz/item/CS_URS_2024_01/767131111"/>
    <hyperlink ref="F150" r:id="rId18" display="https://podminky.urs.cz/item/CS_URS_2024_01/767134802"/>
    <hyperlink ref="F154" r:id="rId19" display="https://podminky.urs.cz/item/CS_URS_2024_01/767640111"/>
    <hyperlink ref="F157" r:id="rId20" display="https://podminky.urs.cz/item/CS_URS_2024_01/767652240"/>
    <hyperlink ref="F160" r:id="rId21" display="https://podminky.urs.cz/item/CS_URS_2024_01/767995112"/>
    <hyperlink ref="F163" r:id="rId22" display="https://podminky.urs.cz/item/CS_URS_2024_01/998767201"/>
    <hyperlink ref="F166" r:id="rId23" display="https://podminky.urs.cz/item/CS_URS_2024_01/783314101"/>
    <hyperlink ref="F168" r:id="rId24" display="https://podminky.urs.cz/item/CS_URS_2024_01/783315101"/>
    <hyperlink ref="F170" r:id="rId25" display="https://podminky.urs.cz/item/CS_URS_2024_01/783317101"/>
    <hyperlink ref="F173" r:id="rId26" display="https://podminky.urs.cz/item/CS_URS_2024_01/784181001"/>
    <hyperlink ref="F175" r:id="rId27" display="https://podminky.urs.cz/item/CS_URS_2024_01/784211001"/>
    <hyperlink ref="F178" r:id="rId28" display="https://podminky.urs.cz/item/CS_URS_2024_01/071103000"/>
    <hyperlink ref="F181" r:id="rId29" display="https://podminky.urs.cz/item/CS_URS_2024_01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2" customWidth="1"/>
    <col min="2" max="2" width="1.667969" style="282" customWidth="1"/>
    <col min="3" max="4" width="5" style="282" customWidth="1"/>
    <col min="5" max="5" width="11.66016" style="282" customWidth="1"/>
    <col min="6" max="6" width="9.160156" style="282" customWidth="1"/>
    <col min="7" max="7" width="5" style="282" customWidth="1"/>
    <col min="8" max="8" width="77.83203" style="282" customWidth="1"/>
    <col min="9" max="10" width="20" style="282" customWidth="1"/>
    <col min="11" max="11" width="1.667969" style="282" customWidth="1"/>
  </cols>
  <sheetData>
    <row r="1" s="1" customFormat="1" ht="37.5" customHeight="1"/>
    <row r="2" s="1" customFormat="1" ht="7.5" customHeight="1">
      <c r="B2" s="283"/>
      <c r="C2" s="284"/>
      <c r="D2" s="284"/>
      <c r="E2" s="284"/>
      <c r="F2" s="284"/>
      <c r="G2" s="284"/>
      <c r="H2" s="284"/>
      <c r="I2" s="284"/>
      <c r="J2" s="284"/>
      <c r="K2" s="285"/>
    </row>
    <row r="3" s="16" customFormat="1" ht="45" customHeight="1">
      <c r="B3" s="286"/>
      <c r="C3" s="287" t="s">
        <v>682</v>
      </c>
      <c r="D3" s="287"/>
      <c r="E3" s="287"/>
      <c r="F3" s="287"/>
      <c r="G3" s="287"/>
      <c r="H3" s="287"/>
      <c r="I3" s="287"/>
      <c r="J3" s="287"/>
      <c r="K3" s="288"/>
    </row>
    <row r="4" s="1" customFormat="1" ht="25.5" customHeight="1">
      <c r="B4" s="289"/>
      <c r="C4" s="290" t="s">
        <v>683</v>
      </c>
      <c r="D4" s="290"/>
      <c r="E4" s="290"/>
      <c r="F4" s="290"/>
      <c r="G4" s="290"/>
      <c r="H4" s="290"/>
      <c r="I4" s="290"/>
      <c r="J4" s="290"/>
      <c r="K4" s="291"/>
    </row>
    <row r="5" s="1" customFormat="1" ht="5.25" customHeight="1">
      <c r="B5" s="289"/>
      <c r="C5" s="292"/>
      <c r="D5" s="292"/>
      <c r="E5" s="292"/>
      <c r="F5" s="292"/>
      <c r="G5" s="292"/>
      <c r="H5" s="292"/>
      <c r="I5" s="292"/>
      <c r="J5" s="292"/>
      <c r="K5" s="291"/>
    </row>
    <row r="6" s="1" customFormat="1" ht="15" customHeight="1">
      <c r="B6" s="289"/>
      <c r="C6" s="293" t="s">
        <v>684</v>
      </c>
      <c r="D6" s="293"/>
      <c r="E6" s="293"/>
      <c r="F6" s="293"/>
      <c r="G6" s="293"/>
      <c r="H6" s="293"/>
      <c r="I6" s="293"/>
      <c r="J6" s="293"/>
      <c r="K6" s="291"/>
    </row>
    <row r="7" s="1" customFormat="1" ht="15" customHeight="1">
      <c r="B7" s="294"/>
      <c r="C7" s="293" t="s">
        <v>685</v>
      </c>
      <c r="D7" s="293"/>
      <c r="E7" s="293"/>
      <c r="F7" s="293"/>
      <c r="G7" s="293"/>
      <c r="H7" s="293"/>
      <c r="I7" s="293"/>
      <c r="J7" s="293"/>
      <c r="K7" s="291"/>
    </row>
    <row r="8" s="1" customFormat="1" ht="12.75" customHeight="1">
      <c r="B8" s="294"/>
      <c r="C8" s="293"/>
      <c r="D8" s="293"/>
      <c r="E8" s="293"/>
      <c r="F8" s="293"/>
      <c r="G8" s="293"/>
      <c r="H8" s="293"/>
      <c r="I8" s="293"/>
      <c r="J8" s="293"/>
      <c r="K8" s="291"/>
    </row>
    <row r="9" s="1" customFormat="1" ht="15" customHeight="1">
      <c r="B9" s="294"/>
      <c r="C9" s="293" t="s">
        <v>686</v>
      </c>
      <c r="D9" s="293"/>
      <c r="E9" s="293"/>
      <c r="F9" s="293"/>
      <c r="G9" s="293"/>
      <c r="H9" s="293"/>
      <c r="I9" s="293"/>
      <c r="J9" s="293"/>
      <c r="K9" s="291"/>
    </row>
    <row r="10" s="1" customFormat="1" ht="15" customHeight="1">
      <c r="B10" s="294"/>
      <c r="C10" s="293"/>
      <c r="D10" s="293" t="s">
        <v>687</v>
      </c>
      <c r="E10" s="293"/>
      <c r="F10" s="293"/>
      <c r="G10" s="293"/>
      <c r="H10" s="293"/>
      <c r="I10" s="293"/>
      <c r="J10" s="293"/>
      <c r="K10" s="291"/>
    </row>
    <row r="11" s="1" customFormat="1" ht="15" customHeight="1">
      <c r="B11" s="294"/>
      <c r="C11" s="295"/>
      <c r="D11" s="293" t="s">
        <v>688</v>
      </c>
      <c r="E11" s="293"/>
      <c r="F11" s="293"/>
      <c r="G11" s="293"/>
      <c r="H11" s="293"/>
      <c r="I11" s="293"/>
      <c r="J11" s="293"/>
      <c r="K11" s="291"/>
    </row>
    <row r="12" s="1" customFormat="1" ht="15" customHeight="1">
      <c r="B12" s="294"/>
      <c r="C12" s="295"/>
      <c r="D12" s="293"/>
      <c r="E12" s="293"/>
      <c r="F12" s="293"/>
      <c r="G12" s="293"/>
      <c r="H12" s="293"/>
      <c r="I12" s="293"/>
      <c r="J12" s="293"/>
      <c r="K12" s="291"/>
    </row>
    <row r="13" s="1" customFormat="1" ht="15" customHeight="1">
      <c r="B13" s="294"/>
      <c r="C13" s="295"/>
      <c r="D13" s="296" t="s">
        <v>689</v>
      </c>
      <c r="E13" s="293"/>
      <c r="F13" s="293"/>
      <c r="G13" s="293"/>
      <c r="H13" s="293"/>
      <c r="I13" s="293"/>
      <c r="J13" s="293"/>
      <c r="K13" s="291"/>
    </row>
    <row r="14" s="1" customFormat="1" ht="12.75" customHeight="1">
      <c r="B14" s="294"/>
      <c r="C14" s="295"/>
      <c r="D14" s="295"/>
      <c r="E14" s="295"/>
      <c r="F14" s="295"/>
      <c r="G14" s="295"/>
      <c r="H14" s="295"/>
      <c r="I14" s="295"/>
      <c r="J14" s="295"/>
      <c r="K14" s="291"/>
    </row>
    <row r="15" s="1" customFormat="1" ht="15" customHeight="1">
      <c r="B15" s="294"/>
      <c r="C15" s="295"/>
      <c r="D15" s="293" t="s">
        <v>690</v>
      </c>
      <c r="E15" s="293"/>
      <c r="F15" s="293"/>
      <c r="G15" s="293"/>
      <c r="H15" s="293"/>
      <c r="I15" s="293"/>
      <c r="J15" s="293"/>
      <c r="K15" s="291"/>
    </row>
    <row r="16" s="1" customFormat="1" ht="15" customHeight="1">
      <c r="B16" s="294"/>
      <c r="C16" s="295"/>
      <c r="D16" s="293" t="s">
        <v>691</v>
      </c>
      <c r="E16" s="293"/>
      <c r="F16" s="293"/>
      <c r="G16" s="293"/>
      <c r="H16" s="293"/>
      <c r="I16" s="293"/>
      <c r="J16" s="293"/>
      <c r="K16" s="291"/>
    </row>
    <row r="17" s="1" customFormat="1" ht="15" customHeight="1">
      <c r="B17" s="294"/>
      <c r="C17" s="295"/>
      <c r="D17" s="293" t="s">
        <v>692</v>
      </c>
      <c r="E17" s="293"/>
      <c r="F17" s="293"/>
      <c r="G17" s="293"/>
      <c r="H17" s="293"/>
      <c r="I17" s="293"/>
      <c r="J17" s="293"/>
      <c r="K17" s="291"/>
    </row>
    <row r="18" s="1" customFormat="1" ht="15" customHeight="1">
      <c r="B18" s="294"/>
      <c r="C18" s="295"/>
      <c r="D18" s="295"/>
      <c r="E18" s="297" t="s">
        <v>78</v>
      </c>
      <c r="F18" s="293" t="s">
        <v>693</v>
      </c>
      <c r="G18" s="293"/>
      <c r="H18" s="293"/>
      <c r="I18" s="293"/>
      <c r="J18" s="293"/>
      <c r="K18" s="291"/>
    </row>
    <row r="19" s="1" customFormat="1" ht="15" customHeight="1">
      <c r="B19" s="294"/>
      <c r="C19" s="295"/>
      <c r="D19" s="295"/>
      <c r="E19" s="297" t="s">
        <v>694</v>
      </c>
      <c r="F19" s="293" t="s">
        <v>695</v>
      </c>
      <c r="G19" s="293"/>
      <c r="H19" s="293"/>
      <c r="I19" s="293"/>
      <c r="J19" s="293"/>
      <c r="K19" s="291"/>
    </row>
    <row r="20" s="1" customFormat="1" ht="15" customHeight="1">
      <c r="B20" s="294"/>
      <c r="C20" s="295"/>
      <c r="D20" s="295"/>
      <c r="E20" s="297" t="s">
        <v>696</v>
      </c>
      <c r="F20" s="293" t="s">
        <v>697</v>
      </c>
      <c r="G20" s="293"/>
      <c r="H20" s="293"/>
      <c r="I20" s="293"/>
      <c r="J20" s="293"/>
      <c r="K20" s="291"/>
    </row>
    <row r="21" s="1" customFormat="1" ht="15" customHeight="1">
      <c r="B21" s="294"/>
      <c r="C21" s="295"/>
      <c r="D21" s="295"/>
      <c r="E21" s="297" t="s">
        <v>698</v>
      </c>
      <c r="F21" s="293" t="s">
        <v>699</v>
      </c>
      <c r="G21" s="293"/>
      <c r="H21" s="293"/>
      <c r="I21" s="293"/>
      <c r="J21" s="293"/>
      <c r="K21" s="291"/>
    </row>
    <row r="22" s="1" customFormat="1" ht="15" customHeight="1">
      <c r="B22" s="294"/>
      <c r="C22" s="295"/>
      <c r="D22" s="295"/>
      <c r="E22" s="297" t="s">
        <v>700</v>
      </c>
      <c r="F22" s="293" t="s">
        <v>701</v>
      </c>
      <c r="G22" s="293"/>
      <c r="H22" s="293"/>
      <c r="I22" s="293"/>
      <c r="J22" s="293"/>
      <c r="K22" s="291"/>
    </row>
    <row r="23" s="1" customFormat="1" ht="15" customHeight="1">
      <c r="B23" s="294"/>
      <c r="C23" s="295"/>
      <c r="D23" s="295"/>
      <c r="E23" s="297" t="s">
        <v>702</v>
      </c>
      <c r="F23" s="293" t="s">
        <v>703</v>
      </c>
      <c r="G23" s="293"/>
      <c r="H23" s="293"/>
      <c r="I23" s="293"/>
      <c r="J23" s="293"/>
      <c r="K23" s="291"/>
    </row>
    <row r="24" s="1" customFormat="1" ht="12.75" customHeight="1">
      <c r="B24" s="294"/>
      <c r="C24" s="295"/>
      <c r="D24" s="295"/>
      <c r="E24" s="295"/>
      <c r="F24" s="295"/>
      <c r="G24" s="295"/>
      <c r="H24" s="295"/>
      <c r="I24" s="295"/>
      <c r="J24" s="295"/>
      <c r="K24" s="291"/>
    </row>
    <row r="25" s="1" customFormat="1" ht="15" customHeight="1">
      <c r="B25" s="294"/>
      <c r="C25" s="293" t="s">
        <v>704</v>
      </c>
      <c r="D25" s="293"/>
      <c r="E25" s="293"/>
      <c r="F25" s="293"/>
      <c r="G25" s="293"/>
      <c r="H25" s="293"/>
      <c r="I25" s="293"/>
      <c r="J25" s="293"/>
      <c r="K25" s="291"/>
    </row>
    <row r="26" s="1" customFormat="1" ht="15" customHeight="1">
      <c r="B26" s="294"/>
      <c r="C26" s="293" t="s">
        <v>705</v>
      </c>
      <c r="D26" s="293"/>
      <c r="E26" s="293"/>
      <c r="F26" s="293"/>
      <c r="G26" s="293"/>
      <c r="H26" s="293"/>
      <c r="I26" s="293"/>
      <c r="J26" s="293"/>
      <c r="K26" s="291"/>
    </row>
    <row r="27" s="1" customFormat="1" ht="15" customHeight="1">
      <c r="B27" s="294"/>
      <c r="C27" s="293"/>
      <c r="D27" s="293" t="s">
        <v>706</v>
      </c>
      <c r="E27" s="293"/>
      <c r="F27" s="293"/>
      <c r="G27" s="293"/>
      <c r="H27" s="293"/>
      <c r="I27" s="293"/>
      <c r="J27" s="293"/>
      <c r="K27" s="291"/>
    </row>
    <row r="28" s="1" customFormat="1" ht="15" customHeight="1">
      <c r="B28" s="294"/>
      <c r="C28" s="295"/>
      <c r="D28" s="293" t="s">
        <v>707</v>
      </c>
      <c r="E28" s="293"/>
      <c r="F28" s="293"/>
      <c r="G28" s="293"/>
      <c r="H28" s="293"/>
      <c r="I28" s="293"/>
      <c r="J28" s="293"/>
      <c r="K28" s="291"/>
    </row>
    <row r="29" s="1" customFormat="1" ht="12.75" customHeight="1">
      <c r="B29" s="294"/>
      <c r="C29" s="295"/>
      <c r="D29" s="295"/>
      <c r="E29" s="295"/>
      <c r="F29" s="295"/>
      <c r="G29" s="295"/>
      <c r="H29" s="295"/>
      <c r="I29" s="295"/>
      <c r="J29" s="295"/>
      <c r="K29" s="291"/>
    </row>
    <row r="30" s="1" customFormat="1" ht="15" customHeight="1">
      <c r="B30" s="294"/>
      <c r="C30" s="295"/>
      <c r="D30" s="293" t="s">
        <v>708</v>
      </c>
      <c r="E30" s="293"/>
      <c r="F30" s="293"/>
      <c r="G30" s="293"/>
      <c r="H30" s="293"/>
      <c r="I30" s="293"/>
      <c r="J30" s="293"/>
      <c r="K30" s="291"/>
    </row>
    <row r="31" s="1" customFormat="1" ht="15" customHeight="1">
      <c r="B31" s="294"/>
      <c r="C31" s="295"/>
      <c r="D31" s="293" t="s">
        <v>709</v>
      </c>
      <c r="E31" s="293"/>
      <c r="F31" s="293"/>
      <c r="G31" s="293"/>
      <c r="H31" s="293"/>
      <c r="I31" s="293"/>
      <c r="J31" s="293"/>
      <c r="K31" s="291"/>
    </row>
    <row r="32" s="1" customFormat="1" ht="12.75" customHeight="1">
      <c r="B32" s="294"/>
      <c r="C32" s="295"/>
      <c r="D32" s="295"/>
      <c r="E32" s="295"/>
      <c r="F32" s="295"/>
      <c r="G32" s="295"/>
      <c r="H32" s="295"/>
      <c r="I32" s="295"/>
      <c r="J32" s="295"/>
      <c r="K32" s="291"/>
    </row>
    <row r="33" s="1" customFormat="1" ht="15" customHeight="1">
      <c r="B33" s="294"/>
      <c r="C33" s="295"/>
      <c r="D33" s="293" t="s">
        <v>710</v>
      </c>
      <c r="E33" s="293"/>
      <c r="F33" s="293"/>
      <c r="G33" s="293"/>
      <c r="H33" s="293"/>
      <c r="I33" s="293"/>
      <c r="J33" s="293"/>
      <c r="K33" s="291"/>
    </row>
    <row r="34" s="1" customFormat="1" ht="15" customHeight="1">
      <c r="B34" s="294"/>
      <c r="C34" s="295"/>
      <c r="D34" s="293" t="s">
        <v>711</v>
      </c>
      <c r="E34" s="293"/>
      <c r="F34" s="293"/>
      <c r="G34" s="293"/>
      <c r="H34" s="293"/>
      <c r="I34" s="293"/>
      <c r="J34" s="293"/>
      <c r="K34" s="291"/>
    </row>
    <row r="35" s="1" customFormat="1" ht="15" customHeight="1">
      <c r="B35" s="294"/>
      <c r="C35" s="295"/>
      <c r="D35" s="293" t="s">
        <v>712</v>
      </c>
      <c r="E35" s="293"/>
      <c r="F35" s="293"/>
      <c r="G35" s="293"/>
      <c r="H35" s="293"/>
      <c r="I35" s="293"/>
      <c r="J35" s="293"/>
      <c r="K35" s="291"/>
    </row>
    <row r="36" s="1" customFormat="1" ht="15" customHeight="1">
      <c r="B36" s="294"/>
      <c r="C36" s="295"/>
      <c r="D36" s="293"/>
      <c r="E36" s="296" t="s">
        <v>112</v>
      </c>
      <c r="F36" s="293"/>
      <c r="G36" s="293" t="s">
        <v>713</v>
      </c>
      <c r="H36" s="293"/>
      <c r="I36" s="293"/>
      <c r="J36" s="293"/>
      <c r="K36" s="291"/>
    </row>
    <row r="37" s="1" customFormat="1" ht="30.75" customHeight="1">
      <c r="B37" s="294"/>
      <c r="C37" s="295"/>
      <c r="D37" s="293"/>
      <c r="E37" s="296" t="s">
        <v>714</v>
      </c>
      <c r="F37" s="293"/>
      <c r="G37" s="293" t="s">
        <v>715</v>
      </c>
      <c r="H37" s="293"/>
      <c r="I37" s="293"/>
      <c r="J37" s="293"/>
      <c r="K37" s="291"/>
    </row>
    <row r="38" s="1" customFormat="1" ht="15" customHeight="1">
      <c r="B38" s="294"/>
      <c r="C38" s="295"/>
      <c r="D38" s="293"/>
      <c r="E38" s="296" t="s">
        <v>52</v>
      </c>
      <c r="F38" s="293"/>
      <c r="G38" s="293" t="s">
        <v>716</v>
      </c>
      <c r="H38" s="293"/>
      <c r="I38" s="293"/>
      <c r="J38" s="293"/>
      <c r="K38" s="291"/>
    </row>
    <row r="39" s="1" customFormat="1" ht="15" customHeight="1">
      <c r="B39" s="294"/>
      <c r="C39" s="295"/>
      <c r="D39" s="293"/>
      <c r="E39" s="296" t="s">
        <v>53</v>
      </c>
      <c r="F39" s="293"/>
      <c r="G39" s="293" t="s">
        <v>717</v>
      </c>
      <c r="H39" s="293"/>
      <c r="I39" s="293"/>
      <c r="J39" s="293"/>
      <c r="K39" s="291"/>
    </row>
    <row r="40" s="1" customFormat="1" ht="15" customHeight="1">
      <c r="B40" s="294"/>
      <c r="C40" s="295"/>
      <c r="D40" s="293"/>
      <c r="E40" s="296" t="s">
        <v>113</v>
      </c>
      <c r="F40" s="293"/>
      <c r="G40" s="293" t="s">
        <v>718</v>
      </c>
      <c r="H40" s="293"/>
      <c r="I40" s="293"/>
      <c r="J40" s="293"/>
      <c r="K40" s="291"/>
    </row>
    <row r="41" s="1" customFormat="1" ht="15" customHeight="1">
      <c r="B41" s="294"/>
      <c r="C41" s="295"/>
      <c r="D41" s="293"/>
      <c r="E41" s="296" t="s">
        <v>114</v>
      </c>
      <c r="F41" s="293"/>
      <c r="G41" s="293" t="s">
        <v>719</v>
      </c>
      <c r="H41" s="293"/>
      <c r="I41" s="293"/>
      <c r="J41" s="293"/>
      <c r="K41" s="291"/>
    </row>
    <row r="42" s="1" customFormat="1" ht="15" customHeight="1">
      <c r="B42" s="294"/>
      <c r="C42" s="295"/>
      <c r="D42" s="293"/>
      <c r="E42" s="296" t="s">
        <v>720</v>
      </c>
      <c r="F42" s="293"/>
      <c r="G42" s="293" t="s">
        <v>721</v>
      </c>
      <c r="H42" s="293"/>
      <c r="I42" s="293"/>
      <c r="J42" s="293"/>
      <c r="K42" s="291"/>
    </row>
    <row r="43" s="1" customFormat="1" ht="15" customHeight="1">
      <c r="B43" s="294"/>
      <c r="C43" s="295"/>
      <c r="D43" s="293"/>
      <c r="E43" s="296"/>
      <c r="F43" s="293"/>
      <c r="G43" s="293" t="s">
        <v>722</v>
      </c>
      <c r="H43" s="293"/>
      <c r="I43" s="293"/>
      <c r="J43" s="293"/>
      <c r="K43" s="291"/>
    </row>
    <row r="44" s="1" customFormat="1" ht="15" customHeight="1">
      <c r="B44" s="294"/>
      <c r="C44" s="295"/>
      <c r="D44" s="293"/>
      <c r="E44" s="296" t="s">
        <v>723</v>
      </c>
      <c r="F44" s="293"/>
      <c r="G44" s="293" t="s">
        <v>724</v>
      </c>
      <c r="H44" s="293"/>
      <c r="I44" s="293"/>
      <c r="J44" s="293"/>
      <c r="K44" s="291"/>
    </row>
    <row r="45" s="1" customFormat="1" ht="15" customHeight="1">
      <c r="B45" s="294"/>
      <c r="C45" s="295"/>
      <c r="D45" s="293"/>
      <c r="E45" s="296" t="s">
        <v>116</v>
      </c>
      <c r="F45" s="293"/>
      <c r="G45" s="293" t="s">
        <v>725</v>
      </c>
      <c r="H45" s="293"/>
      <c r="I45" s="293"/>
      <c r="J45" s="293"/>
      <c r="K45" s="291"/>
    </row>
    <row r="46" s="1" customFormat="1" ht="12.75" customHeight="1">
      <c r="B46" s="294"/>
      <c r="C46" s="295"/>
      <c r="D46" s="293"/>
      <c r="E46" s="293"/>
      <c r="F46" s="293"/>
      <c r="G46" s="293"/>
      <c r="H46" s="293"/>
      <c r="I46" s="293"/>
      <c r="J46" s="293"/>
      <c r="K46" s="291"/>
    </row>
    <row r="47" s="1" customFormat="1" ht="15" customHeight="1">
      <c r="B47" s="294"/>
      <c r="C47" s="295"/>
      <c r="D47" s="293" t="s">
        <v>726</v>
      </c>
      <c r="E47" s="293"/>
      <c r="F47" s="293"/>
      <c r="G47" s="293"/>
      <c r="H47" s="293"/>
      <c r="I47" s="293"/>
      <c r="J47" s="293"/>
      <c r="K47" s="291"/>
    </row>
    <row r="48" s="1" customFormat="1" ht="15" customHeight="1">
      <c r="B48" s="294"/>
      <c r="C48" s="295"/>
      <c r="D48" s="295"/>
      <c r="E48" s="293" t="s">
        <v>727</v>
      </c>
      <c r="F48" s="293"/>
      <c r="G48" s="293"/>
      <c r="H48" s="293"/>
      <c r="I48" s="293"/>
      <c r="J48" s="293"/>
      <c r="K48" s="291"/>
    </row>
    <row r="49" s="1" customFormat="1" ht="15" customHeight="1">
      <c r="B49" s="294"/>
      <c r="C49" s="295"/>
      <c r="D49" s="295"/>
      <c r="E49" s="293" t="s">
        <v>728</v>
      </c>
      <c r="F49" s="293"/>
      <c r="G49" s="293"/>
      <c r="H49" s="293"/>
      <c r="I49" s="293"/>
      <c r="J49" s="293"/>
      <c r="K49" s="291"/>
    </row>
    <row r="50" s="1" customFormat="1" ht="15" customHeight="1">
      <c r="B50" s="294"/>
      <c r="C50" s="295"/>
      <c r="D50" s="295"/>
      <c r="E50" s="293" t="s">
        <v>729</v>
      </c>
      <c r="F50" s="293"/>
      <c r="G50" s="293"/>
      <c r="H50" s="293"/>
      <c r="I50" s="293"/>
      <c r="J50" s="293"/>
      <c r="K50" s="291"/>
    </row>
    <row r="51" s="1" customFormat="1" ht="15" customHeight="1">
      <c r="B51" s="294"/>
      <c r="C51" s="295"/>
      <c r="D51" s="293" t="s">
        <v>730</v>
      </c>
      <c r="E51" s="293"/>
      <c r="F51" s="293"/>
      <c r="G51" s="293"/>
      <c r="H51" s="293"/>
      <c r="I51" s="293"/>
      <c r="J51" s="293"/>
      <c r="K51" s="291"/>
    </row>
    <row r="52" s="1" customFormat="1" ht="25.5" customHeight="1">
      <c r="B52" s="289"/>
      <c r="C52" s="290" t="s">
        <v>731</v>
      </c>
      <c r="D52" s="290"/>
      <c r="E52" s="290"/>
      <c r="F52" s="290"/>
      <c r="G52" s="290"/>
      <c r="H52" s="290"/>
      <c r="I52" s="290"/>
      <c r="J52" s="290"/>
      <c r="K52" s="291"/>
    </row>
    <row r="53" s="1" customFormat="1" ht="5.25" customHeight="1">
      <c r="B53" s="289"/>
      <c r="C53" s="292"/>
      <c r="D53" s="292"/>
      <c r="E53" s="292"/>
      <c r="F53" s="292"/>
      <c r="G53" s="292"/>
      <c r="H53" s="292"/>
      <c r="I53" s="292"/>
      <c r="J53" s="292"/>
      <c r="K53" s="291"/>
    </row>
    <row r="54" s="1" customFormat="1" ht="15" customHeight="1">
      <c r="B54" s="289"/>
      <c r="C54" s="293" t="s">
        <v>732</v>
      </c>
      <c r="D54" s="293"/>
      <c r="E54" s="293"/>
      <c r="F54" s="293"/>
      <c r="G54" s="293"/>
      <c r="H54" s="293"/>
      <c r="I54" s="293"/>
      <c r="J54" s="293"/>
      <c r="K54" s="291"/>
    </row>
    <row r="55" s="1" customFormat="1" ht="15" customHeight="1">
      <c r="B55" s="289"/>
      <c r="C55" s="293" t="s">
        <v>733</v>
      </c>
      <c r="D55" s="293"/>
      <c r="E55" s="293"/>
      <c r="F55" s="293"/>
      <c r="G55" s="293"/>
      <c r="H55" s="293"/>
      <c r="I55" s="293"/>
      <c r="J55" s="293"/>
      <c r="K55" s="291"/>
    </row>
    <row r="56" s="1" customFormat="1" ht="12.75" customHeight="1">
      <c r="B56" s="289"/>
      <c r="C56" s="293"/>
      <c r="D56" s="293"/>
      <c r="E56" s="293"/>
      <c r="F56" s="293"/>
      <c r="G56" s="293"/>
      <c r="H56" s="293"/>
      <c r="I56" s="293"/>
      <c r="J56" s="293"/>
      <c r="K56" s="291"/>
    </row>
    <row r="57" s="1" customFormat="1" ht="15" customHeight="1">
      <c r="B57" s="289"/>
      <c r="C57" s="293" t="s">
        <v>734</v>
      </c>
      <c r="D57" s="293"/>
      <c r="E57" s="293"/>
      <c r="F57" s="293"/>
      <c r="G57" s="293"/>
      <c r="H57" s="293"/>
      <c r="I57" s="293"/>
      <c r="J57" s="293"/>
      <c r="K57" s="291"/>
    </row>
    <row r="58" s="1" customFormat="1" ht="15" customHeight="1">
      <c r="B58" s="289"/>
      <c r="C58" s="295"/>
      <c r="D58" s="293" t="s">
        <v>735</v>
      </c>
      <c r="E58" s="293"/>
      <c r="F58" s="293"/>
      <c r="G58" s="293"/>
      <c r="H58" s="293"/>
      <c r="I58" s="293"/>
      <c r="J58" s="293"/>
      <c r="K58" s="291"/>
    </row>
    <row r="59" s="1" customFormat="1" ht="15" customHeight="1">
      <c r="B59" s="289"/>
      <c r="C59" s="295"/>
      <c r="D59" s="293" t="s">
        <v>736</v>
      </c>
      <c r="E59" s="293"/>
      <c r="F59" s="293"/>
      <c r="G59" s="293"/>
      <c r="H59" s="293"/>
      <c r="I59" s="293"/>
      <c r="J59" s="293"/>
      <c r="K59" s="291"/>
    </row>
    <row r="60" s="1" customFormat="1" ht="15" customHeight="1">
      <c r="B60" s="289"/>
      <c r="C60" s="295"/>
      <c r="D60" s="293" t="s">
        <v>737</v>
      </c>
      <c r="E60" s="293"/>
      <c r="F60" s="293"/>
      <c r="G60" s="293"/>
      <c r="H60" s="293"/>
      <c r="I60" s="293"/>
      <c r="J60" s="293"/>
      <c r="K60" s="291"/>
    </row>
    <row r="61" s="1" customFormat="1" ht="15" customHeight="1">
      <c r="B61" s="289"/>
      <c r="C61" s="295"/>
      <c r="D61" s="293" t="s">
        <v>738</v>
      </c>
      <c r="E61" s="293"/>
      <c r="F61" s="293"/>
      <c r="G61" s="293"/>
      <c r="H61" s="293"/>
      <c r="I61" s="293"/>
      <c r="J61" s="293"/>
      <c r="K61" s="291"/>
    </row>
    <row r="62" s="1" customFormat="1" ht="15" customHeight="1">
      <c r="B62" s="289"/>
      <c r="C62" s="295"/>
      <c r="D62" s="298" t="s">
        <v>739</v>
      </c>
      <c r="E62" s="298"/>
      <c r="F62" s="298"/>
      <c r="G62" s="298"/>
      <c r="H62" s="298"/>
      <c r="I62" s="298"/>
      <c r="J62" s="298"/>
      <c r="K62" s="291"/>
    </row>
    <row r="63" s="1" customFormat="1" ht="15" customHeight="1">
      <c r="B63" s="289"/>
      <c r="C63" s="295"/>
      <c r="D63" s="293" t="s">
        <v>740</v>
      </c>
      <c r="E63" s="293"/>
      <c r="F63" s="293"/>
      <c r="G63" s="293"/>
      <c r="H63" s="293"/>
      <c r="I63" s="293"/>
      <c r="J63" s="293"/>
      <c r="K63" s="291"/>
    </row>
    <row r="64" s="1" customFormat="1" ht="12.75" customHeight="1">
      <c r="B64" s="289"/>
      <c r="C64" s="295"/>
      <c r="D64" s="295"/>
      <c r="E64" s="299"/>
      <c r="F64" s="295"/>
      <c r="G64" s="295"/>
      <c r="H64" s="295"/>
      <c r="I64" s="295"/>
      <c r="J64" s="295"/>
      <c r="K64" s="291"/>
    </row>
    <row r="65" s="1" customFormat="1" ht="15" customHeight="1">
      <c r="B65" s="289"/>
      <c r="C65" s="295"/>
      <c r="D65" s="293" t="s">
        <v>741</v>
      </c>
      <c r="E65" s="293"/>
      <c r="F65" s="293"/>
      <c r="G65" s="293"/>
      <c r="H65" s="293"/>
      <c r="I65" s="293"/>
      <c r="J65" s="293"/>
      <c r="K65" s="291"/>
    </row>
    <row r="66" s="1" customFormat="1" ht="15" customHeight="1">
      <c r="B66" s="289"/>
      <c r="C66" s="295"/>
      <c r="D66" s="298" t="s">
        <v>742</v>
      </c>
      <c r="E66" s="298"/>
      <c r="F66" s="298"/>
      <c r="G66" s="298"/>
      <c r="H66" s="298"/>
      <c r="I66" s="298"/>
      <c r="J66" s="298"/>
      <c r="K66" s="291"/>
    </row>
    <row r="67" s="1" customFormat="1" ht="15" customHeight="1">
      <c r="B67" s="289"/>
      <c r="C67" s="295"/>
      <c r="D67" s="293" t="s">
        <v>743</v>
      </c>
      <c r="E67" s="293"/>
      <c r="F67" s="293"/>
      <c r="G67" s="293"/>
      <c r="H67" s="293"/>
      <c r="I67" s="293"/>
      <c r="J67" s="293"/>
      <c r="K67" s="291"/>
    </row>
    <row r="68" s="1" customFormat="1" ht="15" customHeight="1">
      <c r="B68" s="289"/>
      <c r="C68" s="295"/>
      <c r="D68" s="293" t="s">
        <v>744</v>
      </c>
      <c r="E68" s="293"/>
      <c r="F68" s="293"/>
      <c r="G68" s="293"/>
      <c r="H68" s="293"/>
      <c r="I68" s="293"/>
      <c r="J68" s="293"/>
      <c r="K68" s="291"/>
    </row>
    <row r="69" s="1" customFormat="1" ht="15" customHeight="1">
      <c r="B69" s="289"/>
      <c r="C69" s="295"/>
      <c r="D69" s="293" t="s">
        <v>745</v>
      </c>
      <c r="E69" s="293"/>
      <c r="F69" s="293"/>
      <c r="G69" s="293"/>
      <c r="H69" s="293"/>
      <c r="I69" s="293"/>
      <c r="J69" s="293"/>
      <c r="K69" s="291"/>
    </row>
    <row r="70" s="1" customFormat="1" ht="15" customHeight="1">
      <c r="B70" s="289"/>
      <c r="C70" s="295"/>
      <c r="D70" s="293" t="s">
        <v>746</v>
      </c>
      <c r="E70" s="293"/>
      <c r="F70" s="293"/>
      <c r="G70" s="293"/>
      <c r="H70" s="293"/>
      <c r="I70" s="293"/>
      <c r="J70" s="293"/>
      <c r="K70" s="291"/>
    </row>
    <row r="71" s="1" customFormat="1" ht="12.75" customHeight="1">
      <c r="B71" s="300"/>
      <c r="C71" s="301"/>
      <c r="D71" s="301"/>
      <c r="E71" s="301"/>
      <c r="F71" s="301"/>
      <c r="G71" s="301"/>
      <c r="H71" s="301"/>
      <c r="I71" s="301"/>
      <c r="J71" s="301"/>
      <c r="K71" s="302"/>
    </row>
    <row r="72" s="1" customFormat="1" ht="18.75" customHeight="1">
      <c r="B72" s="303"/>
      <c r="C72" s="303"/>
      <c r="D72" s="303"/>
      <c r="E72" s="303"/>
      <c r="F72" s="303"/>
      <c r="G72" s="303"/>
      <c r="H72" s="303"/>
      <c r="I72" s="303"/>
      <c r="J72" s="303"/>
      <c r="K72" s="304"/>
    </row>
    <row r="73" s="1" customFormat="1" ht="18.75" customHeight="1">
      <c r="B73" s="304"/>
      <c r="C73" s="304"/>
      <c r="D73" s="304"/>
      <c r="E73" s="304"/>
      <c r="F73" s="304"/>
      <c r="G73" s="304"/>
      <c r="H73" s="304"/>
      <c r="I73" s="304"/>
      <c r="J73" s="304"/>
      <c r="K73" s="304"/>
    </row>
    <row r="74" s="1" customFormat="1" ht="7.5" customHeight="1">
      <c r="B74" s="305"/>
      <c r="C74" s="306"/>
      <c r="D74" s="306"/>
      <c r="E74" s="306"/>
      <c r="F74" s="306"/>
      <c r="G74" s="306"/>
      <c r="H74" s="306"/>
      <c r="I74" s="306"/>
      <c r="J74" s="306"/>
      <c r="K74" s="307"/>
    </row>
    <row r="75" s="1" customFormat="1" ht="45" customHeight="1">
      <c r="B75" s="308"/>
      <c r="C75" s="309" t="s">
        <v>747</v>
      </c>
      <c r="D75" s="309"/>
      <c r="E75" s="309"/>
      <c r="F75" s="309"/>
      <c r="G75" s="309"/>
      <c r="H75" s="309"/>
      <c r="I75" s="309"/>
      <c r="J75" s="309"/>
      <c r="K75" s="310"/>
    </row>
    <row r="76" s="1" customFormat="1" ht="17.25" customHeight="1">
      <c r="B76" s="308"/>
      <c r="C76" s="311" t="s">
        <v>748</v>
      </c>
      <c r="D76" s="311"/>
      <c r="E76" s="311"/>
      <c r="F76" s="311" t="s">
        <v>749</v>
      </c>
      <c r="G76" s="312"/>
      <c r="H76" s="311" t="s">
        <v>53</v>
      </c>
      <c r="I76" s="311" t="s">
        <v>56</v>
      </c>
      <c r="J76" s="311" t="s">
        <v>750</v>
      </c>
      <c r="K76" s="310"/>
    </row>
    <row r="77" s="1" customFormat="1" ht="17.25" customHeight="1">
      <c r="B77" s="308"/>
      <c r="C77" s="313" t="s">
        <v>751</v>
      </c>
      <c r="D77" s="313"/>
      <c r="E77" s="313"/>
      <c r="F77" s="314" t="s">
        <v>752</v>
      </c>
      <c r="G77" s="315"/>
      <c r="H77" s="313"/>
      <c r="I77" s="313"/>
      <c r="J77" s="313" t="s">
        <v>753</v>
      </c>
      <c r="K77" s="310"/>
    </row>
    <row r="78" s="1" customFormat="1" ht="5.25" customHeight="1">
      <c r="B78" s="308"/>
      <c r="C78" s="316"/>
      <c r="D78" s="316"/>
      <c r="E78" s="316"/>
      <c r="F78" s="316"/>
      <c r="G78" s="317"/>
      <c r="H78" s="316"/>
      <c r="I78" s="316"/>
      <c r="J78" s="316"/>
      <c r="K78" s="310"/>
    </row>
    <row r="79" s="1" customFormat="1" ht="15" customHeight="1">
      <c r="B79" s="308"/>
      <c r="C79" s="296" t="s">
        <v>52</v>
      </c>
      <c r="D79" s="318"/>
      <c r="E79" s="318"/>
      <c r="F79" s="319" t="s">
        <v>754</v>
      </c>
      <c r="G79" s="320"/>
      <c r="H79" s="296" t="s">
        <v>755</v>
      </c>
      <c r="I79" s="296" t="s">
        <v>756</v>
      </c>
      <c r="J79" s="296">
        <v>20</v>
      </c>
      <c r="K79" s="310"/>
    </row>
    <row r="80" s="1" customFormat="1" ht="15" customHeight="1">
      <c r="B80" s="308"/>
      <c r="C80" s="296" t="s">
        <v>757</v>
      </c>
      <c r="D80" s="296"/>
      <c r="E80" s="296"/>
      <c r="F80" s="319" t="s">
        <v>754</v>
      </c>
      <c r="G80" s="320"/>
      <c r="H80" s="296" t="s">
        <v>758</v>
      </c>
      <c r="I80" s="296" t="s">
        <v>756</v>
      </c>
      <c r="J80" s="296">
        <v>120</v>
      </c>
      <c r="K80" s="310"/>
    </row>
    <row r="81" s="1" customFormat="1" ht="15" customHeight="1">
      <c r="B81" s="321"/>
      <c r="C81" s="296" t="s">
        <v>759</v>
      </c>
      <c r="D81" s="296"/>
      <c r="E81" s="296"/>
      <c r="F81" s="319" t="s">
        <v>760</v>
      </c>
      <c r="G81" s="320"/>
      <c r="H81" s="296" t="s">
        <v>761</v>
      </c>
      <c r="I81" s="296" t="s">
        <v>756</v>
      </c>
      <c r="J81" s="296">
        <v>50</v>
      </c>
      <c r="K81" s="310"/>
    </row>
    <row r="82" s="1" customFormat="1" ht="15" customHeight="1">
      <c r="B82" s="321"/>
      <c r="C82" s="296" t="s">
        <v>762</v>
      </c>
      <c r="D82" s="296"/>
      <c r="E82" s="296"/>
      <c r="F82" s="319" t="s">
        <v>754</v>
      </c>
      <c r="G82" s="320"/>
      <c r="H82" s="296" t="s">
        <v>763</v>
      </c>
      <c r="I82" s="296" t="s">
        <v>764</v>
      </c>
      <c r="J82" s="296"/>
      <c r="K82" s="310"/>
    </row>
    <row r="83" s="1" customFormat="1" ht="15" customHeight="1">
      <c r="B83" s="321"/>
      <c r="C83" s="322" t="s">
        <v>765</v>
      </c>
      <c r="D83" s="322"/>
      <c r="E83" s="322"/>
      <c r="F83" s="323" t="s">
        <v>760</v>
      </c>
      <c r="G83" s="322"/>
      <c r="H83" s="322" t="s">
        <v>766</v>
      </c>
      <c r="I83" s="322" t="s">
        <v>756</v>
      </c>
      <c r="J83" s="322">
        <v>15</v>
      </c>
      <c r="K83" s="310"/>
    </row>
    <row r="84" s="1" customFormat="1" ht="15" customHeight="1">
      <c r="B84" s="321"/>
      <c r="C84" s="322" t="s">
        <v>767</v>
      </c>
      <c r="D84" s="322"/>
      <c r="E84" s="322"/>
      <c r="F84" s="323" t="s">
        <v>760</v>
      </c>
      <c r="G84" s="322"/>
      <c r="H84" s="322" t="s">
        <v>768</v>
      </c>
      <c r="I84" s="322" t="s">
        <v>756</v>
      </c>
      <c r="J84" s="322">
        <v>15</v>
      </c>
      <c r="K84" s="310"/>
    </row>
    <row r="85" s="1" customFormat="1" ht="15" customHeight="1">
      <c r="B85" s="321"/>
      <c r="C85" s="322" t="s">
        <v>769</v>
      </c>
      <c r="D85" s="322"/>
      <c r="E85" s="322"/>
      <c r="F85" s="323" t="s">
        <v>760</v>
      </c>
      <c r="G85" s="322"/>
      <c r="H85" s="322" t="s">
        <v>770</v>
      </c>
      <c r="I85" s="322" t="s">
        <v>756</v>
      </c>
      <c r="J85" s="322">
        <v>20</v>
      </c>
      <c r="K85" s="310"/>
    </row>
    <row r="86" s="1" customFormat="1" ht="15" customHeight="1">
      <c r="B86" s="321"/>
      <c r="C86" s="322" t="s">
        <v>771</v>
      </c>
      <c r="D86" s="322"/>
      <c r="E86" s="322"/>
      <c r="F86" s="323" t="s">
        <v>760</v>
      </c>
      <c r="G86" s="322"/>
      <c r="H86" s="322" t="s">
        <v>772</v>
      </c>
      <c r="I86" s="322" t="s">
        <v>756</v>
      </c>
      <c r="J86" s="322">
        <v>20</v>
      </c>
      <c r="K86" s="310"/>
    </row>
    <row r="87" s="1" customFormat="1" ht="15" customHeight="1">
      <c r="B87" s="321"/>
      <c r="C87" s="296" t="s">
        <v>773</v>
      </c>
      <c r="D87" s="296"/>
      <c r="E87" s="296"/>
      <c r="F87" s="319" t="s">
        <v>760</v>
      </c>
      <c r="G87" s="320"/>
      <c r="H87" s="296" t="s">
        <v>774</v>
      </c>
      <c r="I87" s="296" t="s">
        <v>756</v>
      </c>
      <c r="J87" s="296">
        <v>50</v>
      </c>
      <c r="K87" s="310"/>
    </row>
    <row r="88" s="1" customFormat="1" ht="15" customHeight="1">
      <c r="B88" s="321"/>
      <c r="C88" s="296" t="s">
        <v>775</v>
      </c>
      <c r="D88" s="296"/>
      <c r="E88" s="296"/>
      <c r="F88" s="319" t="s">
        <v>760</v>
      </c>
      <c r="G88" s="320"/>
      <c r="H88" s="296" t="s">
        <v>776</v>
      </c>
      <c r="I88" s="296" t="s">
        <v>756</v>
      </c>
      <c r="J88" s="296">
        <v>20</v>
      </c>
      <c r="K88" s="310"/>
    </row>
    <row r="89" s="1" customFormat="1" ht="15" customHeight="1">
      <c r="B89" s="321"/>
      <c r="C89" s="296" t="s">
        <v>777</v>
      </c>
      <c r="D89" s="296"/>
      <c r="E89" s="296"/>
      <c r="F89" s="319" t="s">
        <v>760</v>
      </c>
      <c r="G89" s="320"/>
      <c r="H89" s="296" t="s">
        <v>778</v>
      </c>
      <c r="I89" s="296" t="s">
        <v>756</v>
      </c>
      <c r="J89" s="296">
        <v>20</v>
      </c>
      <c r="K89" s="310"/>
    </row>
    <row r="90" s="1" customFormat="1" ht="15" customHeight="1">
      <c r="B90" s="321"/>
      <c r="C90" s="296" t="s">
        <v>779</v>
      </c>
      <c r="D90" s="296"/>
      <c r="E90" s="296"/>
      <c r="F90" s="319" t="s">
        <v>760</v>
      </c>
      <c r="G90" s="320"/>
      <c r="H90" s="296" t="s">
        <v>780</v>
      </c>
      <c r="I90" s="296" t="s">
        <v>756</v>
      </c>
      <c r="J90" s="296">
        <v>50</v>
      </c>
      <c r="K90" s="310"/>
    </row>
    <row r="91" s="1" customFormat="1" ht="15" customHeight="1">
      <c r="B91" s="321"/>
      <c r="C91" s="296" t="s">
        <v>781</v>
      </c>
      <c r="D91" s="296"/>
      <c r="E91" s="296"/>
      <c r="F91" s="319" t="s">
        <v>760</v>
      </c>
      <c r="G91" s="320"/>
      <c r="H91" s="296" t="s">
        <v>781</v>
      </c>
      <c r="I91" s="296" t="s">
        <v>756</v>
      </c>
      <c r="J91" s="296">
        <v>50</v>
      </c>
      <c r="K91" s="310"/>
    </row>
    <row r="92" s="1" customFormat="1" ht="15" customHeight="1">
      <c r="B92" s="321"/>
      <c r="C92" s="296" t="s">
        <v>782</v>
      </c>
      <c r="D92" s="296"/>
      <c r="E92" s="296"/>
      <c r="F92" s="319" t="s">
        <v>760</v>
      </c>
      <c r="G92" s="320"/>
      <c r="H92" s="296" t="s">
        <v>783</v>
      </c>
      <c r="I92" s="296" t="s">
        <v>756</v>
      </c>
      <c r="J92" s="296">
        <v>255</v>
      </c>
      <c r="K92" s="310"/>
    </row>
    <row r="93" s="1" customFormat="1" ht="15" customHeight="1">
      <c r="B93" s="321"/>
      <c r="C93" s="296" t="s">
        <v>784</v>
      </c>
      <c r="D93" s="296"/>
      <c r="E93" s="296"/>
      <c r="F93" s="319" t="s">
        <v>754</v>
      </c>
      <c r="G93" s="320"/>
      <c r="H93" s="296" t="s">
        <v>785</v>
      </c>
      <c r="I93" s="296" t="s">
        <v>786</v>
      </c>
      <c r="J93" s="296"/>
      <c r="K93" s="310"/>
    </row>
    <row r="94" s="1" customFormat="1" ht="15" customHeight="1">
      <c r="B94" s="321"/>
      <c r="C94" s="296" t="s">
        <v>787</v>
      </c>
      <c r="D94" s="296"/>
      <c r="E94" s="296"/>
      <c r="F94" s="319" t="s">
        <v>754</v>
      </c>
      <c r="G94" s="320"/>
      <c r="H94" s="296" t="s">
        <v>788</v>
      </c>
      <c r="I94" s="296" t="s">
        <v>789</v>
      </c>
      <c r="J94" s="296"/>
      <c r="K94" s="310"/>
    </row>
    <row r="95" s="1" customFormat="1" ht="15" customHeight="1">
      <c r="B95" s="321"/>
      <c r="C95" s="296" t="s">
        <v>790</v>
      </c>
      <c r="D95" s="296"/>
      <c r="E95" s="296"/>
      <c r="F95" s="319" t="s">
        <v>754</v>
      </c>
      <c r="G95" s="320"/>
      <c r="H95" s="296" t="s">
        <v>790</v>
      </c>
      <c r="I95" s="296" t="s">
        <v>789</v>
      </c>
      <c r="J95" s="296"/>
      <c r="K95" s="310"/>
    </row>
    <row r="96" s="1" customFormat="1" ht="15" customHeight="1">
      <c r="B96" s="321"/>
      <c r="C96" s="296" t="s">
        <v>37</v>
      </c>
      <c r="D96" s="296"/>
      <c r="E96" s="296"/>
      <c r="F96" s="319" t="s">
        <v>754</v>
      </c>
      <c r="G96" s="320"/>
      <c r="H96" s="296" t="s">
        <v>791</v>
      </c>
      <c r="I96" s="296" t="s">
        <v>789</v>
      </c>
      <c r="J96" s="296"/>
      <c r="K96" s="310"/>
    </row>
    <row r="97" s="1" customFormat="1" ht="15" customHeight="1">
      <c r="B97" s="321"/>
      <c r="C97" s="296" t="s">
        <v>47</v>
      </c>
      <c r="D97" s="296"/>
      <c r="E97" s="296"/>
      <c r="F97" s="319" t="s">
        <v>754</v>
      </c>
      <c r="G97" s="320"/>
      <c r="H97" s="296" t="s">
        <v>792</v>
      </c>
      <c r="I97" s="296" t="s">
        <v>789</v>
      </c>
      <c r="J97" s="296"/>
      <c r="K97" s="310"/>
    </row>
    <row r="98" s="1" customFormat="1" ht="15" customHeight="1">
      <c r="B98" s="324"/>
      <c r="C98" s="325"/>
      <c r="D98" s="325"/>
      <c r="E98" s="325"/>
      <c r="F98" s="325"/>
      <c r="G98" s="325"/>
      <c r="H98" s="325"/>
      <c r="I98" s="325"/>
      <c r="J98" s="325"/>
      <c r="K98" s="326"/>
    </row>
    <row r="99" s="1" customFormat="1" ht="18.75" customHeight="1">
      <c r="B99" s="327"/>
      <c r="C99" s="328"/>
      <c r="D99" s="328"/>
      <c r="E99" s="328"/>
      <c r="F99" s="328"/>
      <c r="G99" s="328"/>
      <c r="H99" s="328"/>
      <c r="I99" s="328"/>
      <c r="J99" s="328"/>
      <c r="K99" s="327"/>
    </row>
    <row r="100" s="1" customFormat="1" ht="18.75" customHeight="1"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</row>
    <row r="101" s="1" customFormat="1" ht="7.5" customHeight="1">
      <c r="B101" s="305"/>
      <c r="C101" s="306"/>
      <c r="D101" s="306"/>
      <c r="E101" s="306"/>
      <c r="F101" s="306"/>
      <c r="G101" s="306"/>
      <c r="H101" s="306"/>
      <c r="I101" s="306"/>
      <c r="J101" s="306"/>
      <c r="K101" s="307"/>
    </row>
    <row r="102" s="1" customFormat="1" ht="45" customHeight="1">
      <c r="B102" s="308"/>
      <c r="C102" s="309" t="s">
        <v>793</v>
      </c>
      <c r="D102" s="309"/>
      <c r="E102" s="309"/>
      <c r="F102" s="309"/>
      <c r="G102" s="309"/>
      <c r="H102" s="309"/>
      <c r="I102" s="309"/>
      <c r="J102" s="309"/>
      <c r="K102" s="310"/>
    </row>
    <row r="103" s="1" customFormat="1" ht="17.25" customHeight="1">
      <c r="B103" s="308"/>
      <c r="C103" s="311" t="s">
        <v>748</v>
      </c>
      <c r="D103" s="311"/>
      <c r="E103" s="311"/>
      <c r="F103" s="311" t="s">
        <v>749</v>
      </c>
      <c r="G103" s="312"/>
      <c r="H103" s="311" t="s">
        <v>53</v>
      </c>
      <c r="I103" s="311" t="s">
        <v>56</v>
      </c>
      <c r="J103" s="311" t="s">
        <v>750</v>
      </c>
      <c r="K103" s="310"/>
    </row>
    <row r="104" s="1" customFormat="1" ht="17.25" customHeight="1">
      <c r="B104" s="308"/>
      <c r="C104" s="313" t="s">
        <v>751</v>
      </c>
      <c r="D104" s="313"/>
      <c r="E104" s="313"/>
      <c r="F104" s="314" t="s">
        <v>752</v>
      </c>
      <c r="G104" s="315"/>
      <c r="H104" s="313"/>
      <c r="I104" s="313"/>
      <c r="J104" s="313" t="s">
        <v>753</v>
      </c>
      <c r="K104" s="310"/>
    </row>
    <row r="105" s="1" customFormat="1" ht="5.25" customHeight="1">
      <c r="B105" s="308"/>
      <c r="C105" s="311"/>
      <c r="D105" s="311"/>
      <c r="E105" s="311"/>
      <c r="F105" s="311"/>
      <c r="G105" s="329"/>
      <c r="H105" s="311"/>
      <c r="I105" s="311"/>
      <c r="J105" s="311"/>
      <c r="K105" s="310"/>
    </row>
    <row r="106" s="1" customFormat="1" ht="15" customHeight="1">
      <c r="B106" s="308"/>
      <c r="C106" s="296" t="s">
        <v>52</v>
      </c>
      <c r="D106" s="318"/>
      <c r="E106" s="318"/>
      <c r="F106" s="319" t="s">
        <v>754</v>
      </c>
      <c r="G106" s="296"/>
      <c r="H106" s="296" t="s">
        <v>794</v>
      </c>
      <c r="I106" s="296" t="s">
        <v>756</v>
      </c>
      <c r="J106" s="296">
        <v>20</v>
      </c>
      <c r="K106" s="310"/>
    </row>
    <row r="107" s="1" customFormat="1" ht="15" customHeight="1">
      <c r="B107" s="308"/>
      <c r="C107" s="296" t="s">
        <v>757</v>
      </c>
      <c r="D107" s="296"/>
      <c r="E107" s="296"/>
      <c r="F107" s="319" t="s">
        <v>754</v>
      </c>
      <c r="G107" s="296"/>
      <c r="H107" s="296" t="s">
        <v>794</v>
      </c>
      <c r="I107" s="296" t="s">
        <v>756</v>
      </c>
      <c r="J107" s="296">
        <v>120</v>
      </c>
      <c r="K107" s="310"/>
    </row>
    <row r="108" s="1" customFormat="1" ht="15" customHeight="1">
      <c r="B108" s="321"/>
      <c r="C108" s="296" t="s">
        <v>759</v>
      </c>
      <c r="D108" s="296"/>
      <c r="E108" s="296"/>
      <c r="F108" s="319" t="s">
        <v>760</v>
      </c>
      <c r="G108" s="296"/>
      <c r="H108" s="296" t="s">
        <v>794</v>
      </c>
      <c r="I108" s="296" t="s">
        <v>756</v>
      </c>
      <c r="J108" s="296">
        <v>50</v>
      </c>
      <c r="K108" s="310"/>
    </row>
    <row r="109" s="1" customFormat="1" ht="15" customHeight="1">
      <c r="B109" s="321"/>
      <c r="C109" s="296" t="s">
        <v>762</v>
      </c>
      <c r="D109" s="296"/>
      <c r="E109" s="296"/>
      <c r="F109" s="319" t="s">
        <v>754</v>
      </c>
      <c r="G109" s="296"/>
      <c r="H109" s="296" t="s">
        <v>794</v>
      </c>
      <c r="I109" s="296" t="s">
        <v>764</v>
      </c>
      <c r="J109" s="296"/>
      <c r="K109" s="310"/>
    </row>
    <row r="110" s="1" customFormat="1" ht="15" customHeight="1">
      <c r="B110" s="321"/>
      <c r="C110" s="296" t="s">
        <v>773</v>
      </c>
      <c r="D110" s="296"/>
      <c r="E110" s="296"/>
      <c r="F110" s="319" t="s">
        <v>760</v>
      </c>
      <c r="G110" s="296"/>
      <c r="H110" s="296" t="s">
        <v>794</v>
      </c>
      <c r="I110" s="296" t="s">
        <v>756</v>
      </c>
      <c r="J110" s="296">
        <v>50</v>
      </c>
      <c r="K110" s="310"/>
    </row>
    <row r="111" s="1" customFormat="1" ht="15" customHeight="1">
      <c r="B111" s="321"/>
      <c r="C111" s="296" t="s">
        <v>781</v>
      </c>
      <c r="D111" s="296"/>
      <c r="E111" s="296"/>
      <c r="F111" s="319" t="s">
        <v>760</v>
      </c>
      <c r="G111" s="296"/>
      <c r="H111" s="296" t="s">
        <v>794</v>
      </c>
      <c r="I111" s="296" t="s">
        <v>756</v>
      </c>
      <c r="J111" s="296">
        <v>50</v>
      </c>
      <c r="K111" s="310"/>
    </row>
    <row r="112" s="1" customFormat="1" ht="15" customHeight="1">
      <c r="B112" s="321"/>
      <c r="C112" s="296" t="s">
        <v>779</v>
      </c>
      <c r="D112" s="296"/>
      <c r="E112" s="296"/>
      <c r="F112" s="319" t="s">
        <v>760</v>
      </c>
      <c r="G112" s="296"/>
      <c r="H112" s="296" t="s">
        <v>794</v>
      </c>
      <c r="I112" s="296" t="s">
        <v>756</v>
      </c>
      <c r="J112" s="296">
        <v>50</v>
      </c>
      <c r="K112" s="310"/>
    </row>
    <row r="113" s="1" customFormat="1" ht="15" customHeight="1">
      <c r="B113" s="321"/>
      <c r="C113" s="296" t="s">
        <v>52</v>
      </c>
      <c r="D113" s="296"/>
      <c r="E113" s="296"/>
      <c r="F113" s="319" t="s">
        <v>754</v>
      </c>
      <c r="G113" s="296"/>
      <c r="H113" s="296" t="s">
        <v>795</v>
      </c>
      <c r="I113" s="296" t="s">
        <v>756</v>
      </c>
      <c r="J113" s="296">
        <v>20</v>
      </c>
      <c r="K113" s="310"/>
    </row>
    <row r="114" s="1" customFormat="1" ht="15" customHeight="1">
      <c r="B114" s="321"/>
      <c r="C114" s="296" t="s">
        <v>796</v>
      </c>
      <c r="D114" s="296"/>
      <c r="E114" s="296"/>
      <c r="F114" s="319" t="s">
        <v>754</v>
      </c>
      <c r="G114" s="296"/>
      <c r="H114" s="296" t="s">
        <v>797</v>
      </c>
      <c r="I114" s="296" t="s">
        <v>756</v>
      </c>
      <c r="J114" s="296">
        <v>120</v>
      </c>
      <c r="K114" s="310"/>
    </row>
    <row r="115" s="1" customFormat="1" ht="15" customHeight="1">
      <c r="B115" s="321"/>
      <c r="C115" s="296" t="s">
        <v>37</v>
      </c>
      <c r="D115" s="296"/>
      <c r="E115" s="296"/>
      <c r="F115" s="319" t="s">
        <v>754</v>
      </c>
      <c r="G115" s="296"/>
      <c r="H115" s="296" t="s">
        <v>798</v>
      </c>
      <c r="I115" s="296" t="s">
        <v>789</v>
      </c>
      <c r="J115" s="296"/>
      <c r="K115" s="310"/>
    </row>
    <row r="116" s="1" customFormat="1" ht="15" customHeight="1">
      <c r="B116" s="321"/>
      <c r="C116" s="296" t="s">
        <v>47</v>
      </c>
      <c r="D116" s="296"/>
      <c r="E116" s="296"/>
      <c r="F116" s="319" t="s">
        <v>754</v>
      </c>
      <c r="G116" s="296"/>
      <c r="H116" s="296" t="s">
        <v>799</v>
      </c>
      <c r="I116" s="296" t="s">
        <v>789</v>
      </c>
      <c r="J116" s="296"/>
      <c r="K116" s="310"/>
    </row>
    <row r="117" s="1" customFormat="1" ht="15" customHeight="1">
      <c r="B117" s="321"/>
      <c r="C117" s="296" t="s">
        <v>56</v>
      </c>
      <c r="D117" s="296"/>
      <c r="E117" s="296"/>
      <c r="F117" s="319" t="s">
        <v>754</v>
      </c>
      <c r="G117" s="296"/>
      <c r="H117" s="296" t="s">
        <v>800</v>
      </c>
      <c r="I117" s="296" t="s">
        <v>801</v>
      </c>
      <c r="J117" s="296"/>
      <c r="K117" s="310"/>
    </row>
    <row r="118" s="1" customFormat="1" ht="15" customHeight="1">
      <c r="B118" s="324"/>
      <c r="C118" s="330"/>
      <c r="D118" s="330"/>
      <c r="E118" s="330"/>
      <c r="F118" s="330"/>
      <c r="G118" s="330"/>
      <c r="H118" s="330"/>
      <c r="I118" s="330"/>
      <c r="J118" s="330"/>
      <c r="K118" s="326"/>
    </row>
    <row r="119" s="1" customFormat="1" ht="18.75" customHeight="1">
      <c r="B119" s="331"/>
      <c r="C119" s="332"/>
      <c r="D119" s="332"/>
      <c r="E119" s="332"/>
      <c r="F119" s="333"/>
      <c r="G119" s="332"/>
      <c r="H119" s="332"/>
      <c r="I119" s="332"/>
      <c r="J119" s="332"/>
      <c r="K119" s="331"/>
    </row>
    <row r="120" s="1" customFormat="1" ht="18.75" customHeight="1">
      <c r="B120" s="304"/>
      <c r="C120" s="304"/>
      <c r="D120" s="304"/>
      <c r="E120" s="304"/>
      <c r="F120" s="304"/>
      <c r="G120" s="304"/>
      <c r="H120" s="304"/>
      <c r="I120" s="304"/>
      <c r="J120" s="304"/>
      <c r="K120" s="304"/>
    </row>
    <row r="121" s="1" customFormat="1" ht="7.5" customHeight="1">
      <c r="B121" s="334"/>
      <c r="C121" s="335"/>
      <c r="D121" s="335"/>
      <c r="E121" s="335"/>
      <c r="F121" s="335"/>
      <c r="G121" s="335"/>
      <c r="H121" s="335"/>
      <c r="I121" s="335"/>
      <c r="J121" s="335"/>
      <c r="K121" s="336"/>
    </row>
    <row r="122" s="1" customFormat="1" ht="45" customHeight="1">
      <c r="B122" s="337"/>
      <c r="C122" s="287" t="s">
        <v>802</v>
      </c>
      <c r="D122" s="287"/>
      <c r="E122" s="287"/>
      <c r="F122" s="287"/>
      <c r="G122" s="287"/>
      <c r="H122" s="287"/>
      <c r="I122" s="287"/>
      <c r="J122" s="287"/>
      <c r="K122" s="338"/>
    </row>
    <row r="123" s="1" customFormat="1" ht="17.25" customHeight="1">
      <c r="B123" s="339"/>
      <c r="C123" s="311" t="s">
        <v>748</v>
      </c>
      <c r="D123" s="311"/>
      <c r="E123" s="311"/>
      <c r="F123" s="311" t="s">
        <v>749</v>
      </c>
      <c r="G123" s="312"/>
      <c r="H123" s="311" t="s">
        <v>53</v>
      </c>
      <c r="I123" s="311" t="s">
        <v>56</v>
      </c>
      <c r="J123" s="311" t="s">
        <v>750</v>
      </c>
      <c r="K123" s="340"/>
    </row>
    <row r="124" s="1" customFormat="1" ht="17.25" customHeight="1">
      <c r="B124" s="339"/>
      <c r="C124" s="313" t="s">
        <v>751</v>
      </c>
      <c r="D124" s="313"/>
      <c r="E124" s="313"/>
      <c r="F124" s="314" t="s">
        <v>752</v>
      </c>
      <c r="G124" s="315"/>
      <c r="H124" s="313"/>
      <c r="I124" s="313"/>
      <c r="J124" s="313" t="s">
        <v>753</v>
      </c>
      <c r="K124" s="340"/>
    </row>
    <row r="125" s="1" customFormat="1" ht="5.25" customHeight="1">
      <c r="B125" s="341"/>
      <c r="C125" s="316"/>
      <c r="D125" s="316"/>
      <c r="E125" s="316"/>
      <c r="F125" s="316"/>
      <c r="G125" s="342"/>
      <c r="H125" s="316"/>
      <c r="I125" s="316"/>
      <c r="J125" s="316"/>
      <c r="K125" s="343"/>
    </row>
    <row r="126" s="1" customFormat="1" ht="15" customHeight="1">
      <c r="B126" s="341"/>
      <c r="C126" s="296" t="s">
        <v>757</v>
      </c>
      <c r="D126" s="318"/>
      <c r="E126" s="318"/>
      <c r="F126" s="319" t="s">
        <v>754</v>
      </c>
      <c r="G126" s="296"/>
      <c r="H126" s="296" t="s">
        <v>794</v>
      </c>
      <c r="I126" s="296" t="s">
        <v>756</v>
      </c>
      <c r="J126" s="296">
        <v>120</v>
      </c>
      <c r="K126" s="344"/>
    </row>
    <row r="127" s="1" customFormat="1" ht="15" customHeight="1">
      <c r="B127" s="341"/>
      <c r="C127" s="296" t="s">
        <v>803</v>
      </c>
      <c r="D127" s="296"/>
      <c r="E127" s="296"/>
      <c r="F127" s="319" t="s">
        <v>754</v>
      </c>
      <c r="G127" s="296"/>
      <c r="H127" s="296" t="s">
        <v>804</v>
      </c>
      <c r="I127" s="296" t="s">
        <v>756</v>
      </c>
      <c r="J127" s="296" t="s">
        <v>805</v>
      </c>
      <c r="K127" s="344"/>
    </row>
    <row r="128" s="1" customFormat="1" ht="15" customHeight="1">
      <c r="B128" s="341"/>
      <c r="C128" s="296" t="s">
        <v>702</v>
      </c>
      <c r="D128" s="296"/>
      <c r="E128" s="296"/>
      <c r="F128" s="319" t="s">
        <v>754</v>
      </c>
      <c r="G128" s="296"/>
      <c r="H128" s="296" t="s">
        <v>806</v>
      </c>
      <c r="I128" s="296" t="s">
        <v>756</v>
      </c>
      <c r="J128" s="296" t="s">
        <v>805</v>
      </c>
      <c r="K128" s="344"/>
    </row>
    <row r="129" s="1" customFormat="1" ht="15" customHeight="1">
      <c r="B129" s="341"/>
      <c r="C129" s="296" t="s">
        <v>765</v>
      </c>
      <c r="D129" s="296"/>
      <c r="E129" s="296"/>
      <c r="F129" s="319" t="s">
        <v>760</v>
      </c>
      <c r="G129" s="296"/>
      <c r="H129" s="296" t="s">
        <v>766</v>
      </c>
      <c r="I129" s="296" t="s">
        <v>756</v>
      </c>
      <c r="J129" s="296">
        <v>15</v>
      </c>
      <c r="K129" s="344"/>
    </row>
    <row r="130" s="1" customFormat="1" ht="15" customHeight="1">
      <c r="B130" s="341"/>
      <c r="C130" s="322" t="s">
        <v>767</v>
      </c>
      <c r="D130" s="322"/>
      <c r="E130" s="322"/>
      <c r="F130" s="323" t="s">
        <v>760</v>
      </c>
      <c r="G130" s="322"/>
      <c r="H130" s="322" t="s">
        <v>768</v>
      </c>
      <c r="I130" s="322" t="s">
        <v>756</v>
      </c>
      <c r="J130" s="322">
        <v>15</v>
      </c>
      <c r="K130" s="344"/>
    </row>
    <row r="131" s="1" customFormat="1" ht="15" customHeight="1">
      <c r="B131" s="341"/>
      <c r="C131" s="322" t="s">
        <v>769</v>
      </c>
      <c r="D131" s="322"/>
      <c r="E131" s="322"/>
      <c r="F131" s="323" t="s">
        <v>760</v>
      </c>
      <c r="G131" s="322"/>
      <c r="H131" s="322" t="s">
        <v>770</v>
      </c>
      <c r="I131" s="322" t="s">
        <v>756</v>
      </c>
      <c r="J131" s="322">
        <v>20</v>
      </c>
      <c r="K131" s="344"/>
    </row>
    <row r="132" s="1" customFormat="1" ht="15" customHeight="1">
      <c r="B132" s="341"/>
      <c r="C132" s="322" t="s">
        <v>771</v>
      </c>
      <c r="D132" s="322"/>
      <c r="E132" s="322"/>
      <c r="F132" s="323" t="s">
        <v>760</v>
      </c>
      <c r="G132" s="322"/>
      <c r="H132" s="322" t="s">
        <v>772</v>
      </c>
      <c r="I132" s="322" t="s">
        <v>756</v>
      </c>
      <c r="J132" s="322">
        <v>20</v>
      </c>
      <c r="K132" s="344"/>
    </row>
    <row r="133" s="1" customFormat="1" ht="15" customHeight="1">
      <c r="B133" s="341"/>
      <c r="C133" s="296" t="s">
        <v>759</v>
      </c>
      <c r="D133" s="296"/>
      <c r="E133" s="296"/>
      <c r="F133" s="319" t="s">
        <v>760</v>
      </c>
      <c r="G133" s="296"/>
      <c r="H133" s="296" t="s">
        <v>794</v>
      </c>
      <c r="I133" s="296" t="s">
        <v>756</v>
      </c>
      <c r="J133" s="296">
        <v>50</v>
      </c>
      <c r="K133" s="344"/>
    </row>
    <row r="134" s="1" customFormat="1" ht="15" customHeight="1">
      <c r="B134" s="341"/>
      <c r="C134" s="296" t="s">
        <v>773</v>
      </c>
      <c r="D134" s="296"/>
      <c r="E134" s="296"/>
      <c r="F134" s="319" t="s">
        <v>760</v>
      </c>
      <c r="G134" s="296"/>
      <c r="H134" s="296" t="s">
        <v>794</v>
      </c>
      <c r="I134" s="296" t="s">
        <v>756</v>
      </c>
      <c r="J134" s="296">
        <v>50</v>
      </c>
      <c r="K134" s="344"/>
    </row>
    <row r="135" s="1" customFormat="1" ht="15" customHeight="1">
      <c r="B135" s="341"/>
      <c r="C135" s="296" t="s">
        <v>779</v>
      </c>
      <c r="D135" s="296"/>
      <c r="E135" s="296"/>
      <c r="F135" s="319" t="s">
        <v>760</v>
      </c>
      <c r="G135" s="296"/>
      <c r="H135" s="296" t="s">
        <v>794</v>
      </c>
      <c r="I135" s="296" t="s">
        <v>756</v>
      </c>
      <c r="J135" s="296">
        <v>50</v>
      </c>
      <c r="K135" s="344"/>
    </row>
    <row r="136" s="1" customFormat="1" ht="15" customHeight="1">
      <c r="B136" s="341"/>
      <c r="C136" s="296" t="s">
        <v>781</v>
      </c>
      <c r="D136" s="296"/>
      <c r="E136" s="296"/>
      <c r="F136" s="319" t="s">
        <v>760</v>
      </c>
      <c r="G136" s="296"/>
      <c r="H136" s="296" t="s">
        <v>794</v>
      </c>
      <c r="I136" s="296" t="s">
        <v>756</v>
      </c>
      <c r="J136" s="296">
        <v>50</v>
      </c>
      <c r="K136" s="344"/>
    </row>
    <row r="137" s="1" customFormat="1" ht="15" customHeight="1">
      <c r="B137" s="341"/>
      <c r="C137" s="296" t="s">
        <v>782</v>
      </c>
      <c r="D137" s="296"/>
      <c r="E137" s="296"/>
      <c r="F137" s="319" t="s">
        <v>760</v>
      </c>
      <c r="G137" s="296"/>
      <c r="H137" s="296" t="s">
        <v>807</v>
      </c>
      <c r="I137" s="296" t="s">
        <v>756</v>
      </c>
      <c r="J137" s="296">
        <v>255</v>
      </c>
      <c r="K137" s="344"/>
    </row>
    <row r="138" s="1" customFormat="1" ht="15" customHeight="1">
      <c r="B138" s="341"/>
      <c r="C138" s="296" t="s">
        <v>784</v>
      </c>
      <c r="D138" s="296"/>
      <c r="E138" s="296"/>
      <c r="F138" s="319" t="s">
        <v>754</v>
      </c>
      <c r="G138" s="296"/>
      <c r="H138" s="296" t="s">
        <v>808</v>
      </c>
      <c r="I138" s="296" t="s">
        <v>786</v>
      </c>
      <c r="J138" s="296"/>
      <c r="K138" s="344"/>
    </row>
    <row r="139" s="1" customFormat="1" ht="15" customHeight="1">
      <c r="B139" s="341"/>
      <c r="C139" s="296" t="s">
        <v>787</v>
      </c>
      <c r="D139" s="296"/>
      <c r="E139" s="296"/>
      <c r="F139" s="319" t="s">
        <v>754</v>
      </c>
      <c r="G139" s="296"/>
      <c r="H139" s="296" t="s">
        <v>809</v>
      </c>
      <c r="I139" s="296" t="s">
        <v>789</v>
      </c>
      <c r="J139" s="296"/>
      <c r="K139" s="344"/>
    </row>
    <row r="140" s="1" customFormat="1" ht="15" customHeight="1">
      <c r="B140" s="341"/>
      <c r="C140" s="296" t="s">
        <v>790</v>
      </c>
      <c r="D140" s="296"/>
      <c r="E140" s="296"/>
      <c r="F140" s="319" t="s">
        <v>754</v>
      </c>
      <c r="G140" s="296"/>
      <c r="H140" s="296" t="s">
        <v>790</v>
      </c>
      <c r="I140" s="296" t="s">
        <v>789</v>
      </c>
      <c r="J140" s="296"/>
      <c r="K140" s="344"/>
    </row>
    <row r="141" s="1" customFormat="1" ht="15" customHeight="1">
      <c r="B141" s="341"/>
      <c r="C141" s="296" t="s">
        <v>37</v>
      </c>
      <c r="D141" s="296"/>
      <c r="E141" s="296"/>
      <c r="F141" s="319" t="s">
        <v>754</v>
      </c>
      <c r="G141" s="296"/>
      <c r="H141" s="296" t="s">
        <v>810</v>
      </c>
      <c r="I141" s="296" t="s">
        <v>789</v>
      </c>
      <c r="J141" s="296"/>
      <c r="K141" s="344"/>
    </row>
    <row r="142" s="1" customFormat="1" ht="15" customHeight="1">
      <c r="B142" s="341"/>
      <c r="C142" s="296" t="s">
        <v>811</v>
      </c>
      <c r="D142" s="296"/>
      <c r="E142" s="296"/>
      <c r="F142" s="319" t="s">
        <v>754</v>
      </c>
      <c r="G142" s="296"/>
      <c r="H142" s="296" t="s">
        <v>812</v>
      </c>
      <c r="I142" s="296" t="s">
        <v>789</v>
      </c>
      <c r="J142" s="296"/>
      <c r="K142" s="344"/>
    </row>
    <row r="143" s="1" customFormat="1" ht="15" customHeight="1">
      <c r="B143" s="345"/>
      <c r="C143" s="346"/>
      <c r="D143" s="346"/>
      <c r="E143" s="346"/>
      <c r="F143" s="346"/>
      <c r="G143" s="346"/>
      <c r="H143" s="346"/>
      <c r="I143" s="346"/>
      <c r="J143" s="346"/>
      <c r="K143" s="347"/>
    </row>
    <row r="144" s="1" customFormat="1" ht="18.75" customHeight="1">
      <c r="B144" s="332"/>
      <c r="C144" s="332"/>
      <c r="D144" s="332"/>
      <c r="E144" s="332"/>
      <c r="F144" s="333"/>
      <c r="G144" s="332"/>
      <c r="H144" s="332"/>
      <c r="I144" s="332"/>
      <c r="J144" s="332"/>
      <c r="K144" s="332"/>
    </row>
    <row r="145" s="1" customFormat="1" ht="18.75" customHeight="1">
      <c r="B145" s="304"/>
      <c r="C145" s="304"/>
      <c r="D145" s="304"/>
      <c r="E145" s="304"/>
      <c r="F145" s="304"/>
      <c r="G145" s="304"/>
      <c r="H145" s="304"/>
      <c r="I145" s="304"/>
      <c r="J145" s="304"/>
      <c r="K145" s="304"/>
    </row>
    <row r="146" s="1" customFormat="1" ht="7.5" customHeight="1">
      <c r="B146" s="305"/>
      <c r="C146" s="306"/>
      <c r="D146" s="306"/>
      <c r="E146" s="306"/>
      <c r="F146" s="306"/>
      <c r="G146" s="306"/>
      <c r="H146" s="306"/>
      <c r="I146" s="306"/>
      <c r="J146" s="306"/>
      <c r="K146" s="307"/>
    </row>
    <row r="147" s="1" customFormat="1" ht="45" customHeight="1">
      <c r="B147" s="308"/>
      <c r="C147" s="309" t="s">
        <v>813</v>
      </c>
      <c r="D147" s="309"/>
      <c r="E147" s="309"/>
      <c r="F147" s="309"/>
      <c r="G147" s="309"/>
      <c r="H147" s="309"/>
      <c r="I147" s="309"/>
      <c r="J147" s="309"/>
      <c r="K147" s="310"/>
    </row>
    <row r="148" s="1" customFormat="1" ht="17.25" customHeight="1">
      <c r="B148" s="308"/>
      <c r="C148" s="311" t="s">
        <v>748</v>
      </c>
      <c r="D148" s="311"/>
      <c r="E148" s="311"/>
      <c r="F148" s="311" t="s">
        <v>749</v>
      </c>
      <c r="G148" s="312"/>
      <c r="H148" s="311" t="s">
        <v>53</v>
      </c>
      <c r="I148" s="311" t="s">
        <v>56</v>
      </c>
      <c r="J148" s="311" t="s">
        <v>750</v>
      </c>
      <c r="K148" s="310"/>
    </row>
    <row r="149" s="1" customFormat="1" ht="17.25" customHeight="1">
      <c r="B149" s="308"/>
      <c r="C149" s="313" t="s">
        <v>751</v>
      </c>
      <c r="D149" s="313"/>
      <c r="E149" s="313"/>
      <c r="F149" s="314" t="s">
        <v>752</v>
      </c>
      <c r="G149" s="315"/>
      <c r="H149" s="313"/>
      <c r="I149" s="313"/>
      <c r="J149" s="313" t="s">
        <v>753</v>
      </c>
      <c r="K149" s="310"/>
    </row>
    <row r="150" s="1" customFormat="1" ht="5.25" customHeight="1">
      <c r="B150" s="321"/>
      <c r="C150" s="316"/>
      <c r="D150" s="316"/>
      <c r="E150" s="316"/>
      <c r="F150" s="316"/>
      <c r="G150" s="317"/>
      <c r="H150" s="316"/>
      <c r="I150" s="316"/>
      <c r="J150" s="316"/>
      <c r="K150" s="344"/>
    </row>
    <row r="151" s="1" customFormat="1" ht="15" customHeight="1">
      <c r="B151" s="321"/>
      <c r="C151" s="348" t="s">
        <v>757</v>
      </c>
      <c r="D151" s="296"/>
      <c r="E151" s="296"/>
      <c r="F151" s="349" t="s">
        <v>754</v>
      </c>
      <c r="G151" s="296"/>
      <c r="H151" s="348" t="s">
        <v>794</v>
      </c>
      <c r="I151" s="348" t="s">
        <v>756</v>
      </c>
      <c r="J151" s="348">
        <v>120</v>
      </c>
      <c r="K151" s="344"/>
    </row>
    <row r="152" s="1" customFormat="1" ht="15" customHeight="1">
      <c r="B152" s="321"/>
      <c r="C152" s="348" t="s">
        <v>803</v>
      </c>
      <c r="D152" s="296"/>
      <c r="E152" s="296"/>
      <c r="F152" s="349" t="s">
        <v>754</v>
      </c>
      <c r="G152" s="296"/>
      <c r="H152" s="348" t="s">
        <v>814</v>
      </c>
      <c r="I152" s="348" t="s">
        <v>756</v>
      </c>
      <c r="J152" s="348" t="s">
        <v>805</v>
      </c>
      <c r="K152" s="344"/>
    </row>
    <row r="153" s="1" customFormat="1" ht="15" customHeight="1">
      <c r="B153" s="321"/>
      <c r="C153" s="348" t="s">
        <v>702</v>
      </c>
      <c r="D153" s="296"/>
      <c r="E153" s="296"/>
      <c r="F153" s="349" t="s">
        <v>754</v>
      </c>
      <c r="G153" s="296"/>
      <c r="H153" s="348" t="s">
        <v>815</v>
      </c>
      <c r="I153" s="348" t="s">
        <v>756</v>
      </c>
      <c r="J153" s="348" t="s">
        <v>805</v>
      </c>
      <c r="K153" s="344"/>
    </row>
    <row r="154" s="1" customFormat="1" ht="15" customHeight="1">
      <c r="B154" s="321"/>
      <c r="C154" s="348" t="s">
        <v>759</v>
      </c>
      <c r="D154" s="296"/>
      <c r="E154" s="296"/>
      <c r="F154" s="349" t="s">
        <v>760</v>
      </c>
      <c r="G154" s="296"/>
      <c r="H154" s="348" t="s">
        <v>794</v>
      </c>
      <c r="I154" s="348" t="s">
        <v>756</v>
      </c>
      <c r="J154" s="348">
        <v>50</v>
      </c>
      <c r="K154" s="344"/>
    </row>
    <row r="155" s="1" customFormat="1" ht="15" customHeight="1">
      <c r="B155" s="321"/>
      <c r="C155" s="348" t="s">
        <v>762</v>
      </c>
      <c r="D155" s="296"/>
      <c r="E155" s="296"/>
      <c r="F155" s="349" t="s">
        <v>754</v>
      </c>
      <c r="G155" s="296"/>
      <c r="H155" s="348" t="s">
        <v>794</v>
      </c>
      <c r="I155" s="348" t="s">
        <v>764</v>
      </c>
      <c r="J155" s="348"/>
      <c r="K155" s="344"/>
    </row>
    <row r="156" s="1" customFormat="1" ht="15" customHeight="1">
      <c r="B156" s="321"/>
      <c r="C156" s="348" t="s">
        <v>773</v>
      </c>
      <c r="D156" s="296"/>
      <c r="E156" s="296"/>
      <c r="F156" s="349" t="s">
        <v>760</v>
      </c>
      <c r="G156" s="296"/>
      <c r="H156" s="348" t="s">
        <v>794</v>
      </c>
      <c r="I156" s="348" t="s">
        <v>756</v>
      </c>
      <c r="J156" s="348">
        <v>50</v>
      </c>
      <c r="K156" s="344"/>
    </row>
    <row r="157" s="1" customFormat="1" ht="15" customHeight="1">
      <c r="B157" s="321"/>
      <c r="C157" s="348" t="s">
        <v>781</v>
      </c>
      <c r="D157" s="296"/>
      <c r="E157" s="296"/>
      <c r="F157" s="349" t="s">
        <v>760</v>
      </c>
      <c r="G157" s="296"/>
      <c r="H157" s="348" t="s">
        <v>794</v>
      </c>
      <c r="I157" s="348" t="s">
        <v>756</v>
      </c>
      <c r="J157" s="348">
        <v>50</v>
      </c>
      <c r="K157" s="344"/>
    </row>
    <row r="158" s="1" customFormat="1" ht="15" customHeight="1">
      <c r="B158" s="321"/>
      <c r="C158" s="348" t="s">
        <v>779</v>
      </c>
      <c r="D158" s="296"/>
      <c r="E158" s="296"/>
      <c r="F158" s="349" t="s">
        <v>760</v>
      </c>
      <c r="G158" s="296"/>
      <c r="H158" s="348" t="s">
        <v>794</v>
      </c>
      <c r="I158" s="348" t="s">
        <v>756</v>
      </c>
      <c r="J158" s="348">
        <v>50</v>
      </c>
      <c r="K158" s="344"/>
    </row>
    <row r="159" s="1" customFormat="1" ht="15" customHeight="1">
      <c r="B159" s="321"/>
      <c r="C159" s="348" t="s">
        <v>92</v>
      </c>
      <c r="D159" s="296"/>
      <c r="E159" s="296"/>
      <c r="F159" s="349" t="s">
        <v>754</v>
      </c>
      <c r="G159" s="296"/>
      <c r="H159" s="348" t="s">
        <v>816</v>
      </c>
      <c r="I159" s="348" t="s">
        <v>756</v>
      </c>
      <c r="J159" s="348" t="s">
        <v>817</v>
      </c>
      <c r="K159" s="344"/>
    </row>
    <row r="160" s="1" customFormat="1" ht="15" customHeight="1">
      <c r="B160" s="321"/>
      <c r="C160" s="348" t="s">
        <v>818</v>
      </c>
      <c r="D160" s="296"/>
      <c r="E160" s="296"/>
      <c r="F160" s="349" t="s">
        <v>754</v>
      </c>
      <c r="G160" s="296"/>
      <c r="H160" s="348" t="s">
        <v>819</v>
      </c>
      <c r="I160" s="348" t="s">
        <v>789</v>
      </c>
      <c r="J160" s="348"/>
      <c r="K160" s="344"/>
    </row>
    <row r="161" s="1" customFormat="1" ht="15" customHeight="1">
      <c r="B161" s="350"/>
      <c r="C161" s="330"/>
      <c r="D161" s="330"/>
      <c r="E161" s="330"/>
      <c r="F161" s="330"/>
      <c r="G161" s="330"/>
      <c r="H161" s="330"/>
      <c r="I161" s="330"/>
      <c r="J161" s="330"/>
      <c r="K161" s="351"/>
    </row>
    <row r="162" s="1" customFormat="1" ht="18.75" customHeight="1">
      <c r="B162" s="332"/>
      <c r="C162" s="342"/>
      <c r="D162" s="342"/>
      <c r="E162" s="342"/>
      <c r="F162" s="352"/>
      <c r="G162" s="342"/>
      <c r="H162" s="342"/>
      <c r="I162" s="342"/>
      <c r="J162" s="342"/>
      <c r="K162" s="332"/>
    </row>
    <row r="163" s="1" customFormat="1" ht="18.75" customHeight="1">
      <c r="B163" s="304"/>
      <c r="C163" s="304"/>
      <c r="D163" s="304"/>
      <c r="E163" s="304"/>
      <c r="F163" s="304"/>
      <c r="G163" s="304"/>
      <c r="H163" s="304"/>
      <c r="I163" s="304"/>
      <c r="J163" s="304"/>
      <c r="K163" s="304"/>
    </row>
    <row r="164" s="1" customFormat="1" ht="7.5" customHeight="1">
      <c r="B164" s="283"/>
      <c r="C164" s="284"/>
      <c r="D164" s="284"/>
      <c r="E164" s="284"/>
      <c r="F164" s="284"/>
      <c r="G164" s="284"/>
      <c r="H164" s="284"/>
      <c r="I164" s="284"/>
      <c r="J164" s="284"/>
      <c r="K164" s="285"/>
    </row>
    <row r="165" s="1" customFormat="1" ht="45" customHeight="1">
      <c r="B165" s="286"/>
      <c r="C165" s="287" t="s">
        <v>820</v>
      </c>
      <c r="D165" s="287"/>
      <c r="E165" s="287"/>
      <c r="F165" s="287"/>
      <c r="G165" s="287"/>
      <c r="H165" s="287"/>
      <c r="I165" s="287"/>
      <c r="J165" s="287"/>
      <c r="K165" s="288"/>
    </row>
    <row r="166" s="1" customFormat="1" ht="17.25" customHeight="1">
      <c r="B166" s="286"/>
      <c r="C166" s="311" t="s">
        <v>748</v>
      </c>
      <c r="D166" s="311"/>
      <c r="E166" s="311"/>
      <c r="F166" s="311" t="s">
        <v>749</v>
      </c>
      <c r="G166" s="353"/>
      <c r="H166" s="354" t="s">
        <v>53</v>
      </c>
      <c r="I166" s="354" t="s">
        <v>56</v>
      </c>
      <c r="J166" s="311" t="s">
        <v>750</v>
      </c>
      <c r="K166" s="288"/>
    </row>
    <row r="167" s="1" customFormat="1" ht="17.25" customHeight="1">
      <c r="B167" s="289"/>
      <c r="C167" s="313" t="s">
        <v>751</v>
      </c>
      <c r="D167" s="313"/>
      <c r="E167" s="313"/>
      <c r="F167" s="314" t="s">
        <v>752</v>
      </c>
      <c r="G167" s="355"/>
      <c r="H167" s="356"/>
      <c r="I167" s="356"/>
      <c r="J167" s="313" t="s">
        <v>753</v>
      </c>
      <c r="K167" s="291"/>
    </row>
    <row r="168" s="1" customFormat="1" ht="5.25" customHeight="1">
      <c r="B168" s="321"/>
      <c r="C168" s="316"/>
      <c r="D168" s="316"/>
      <c r="E168" s="316"/>
      <c r="F168" s="316"/>
      <c r="G168" s="317"/>
      <c r="H168" s="316"/>
      <c r="I168" s="316"/>
      <c r="J168" s="316"/>
      <c r="K168" s="344"/>
    </row>
    <row r="169" s="1" customFormat="1" ht="15" customHeight="1">
      <c r="B169" s="321"/>
      <c r="C169" s="296" t="s">
        <v>757</v>
      </c>
      <c r="D169" s="296"/>
      <c r="E169" s="296"/>
      <c r="F169" s="319" t="s">
        <v>754</v>
      </c>
      <c r="G169" s="296"/>
      <c r="H169" s="296" t="s">
        <v>794</v>
      </c>
      <c r="I169" s="296" t="s">
        <v>756</v>
      </c>
      <c r="J169" s="296">
        <v>120</v>
      </c>
      <c r="K169" s="344"/>
    </row>
    <row r="170" s="1" customFormat="1" ht="15" customHeight="1">
      <c r="B170" s="321"/>
      <c r="C170" s="296" t="s">
        <v>803</v>
      </c>
      <c r="D170" s="296"/>
      <c r="E170" s="296"/>
      <c r="F170" s="319" t="s">
        <v>754</v>
      </c>
      <c r="G170" s="296"/>
      <c r="H170" s="296" t="s">
        <v>804</v>
      </c>
      <c r="I170" s="296" t="s">
        <v>756</v>
      </c>
      <c r="J170" s="296" t="s">
        <v>805</v>
      </c>
      <c r="K170" s="344"/>
    </row>
    <row r="171" s="1" customFormat="1" ht="15" customHeight="1">
      <c r="B171" s="321"/>
      <c r="C171" s="296" t="s">
        <v>702</v>
      </c>
      <c r="D171" s="296"/>
      <c r="E171" s="296"/>
      <c r="F171" s="319" t="s">
        <v>754</v>
      </c>
      <c r="G171" s="296"/>
      <c r="H171" s="296" t="s">
        <v>821</v>
      </c>
      <c r="I171" s="296" t="s">
        <v>756</v>
      </c>
      <c r="J171" s="296" t="s">
        <v>805</v>
      </c>
      <c r="K171" s="344"/>
    </row>
    <row r="172" s="1" customFormat="1" ht="15" customHeight="1">
      <c r="B172" s="321"/>
      <c r="C172" s="296" t="s">
        <v>759</v>
      </c>
      <c r="D172" s="296"/>
      <c r="E172" s="296"/>
      <c r="F172" s="319" t="s">
        <v>760</v>
      </c>
      <c r="G172" s="296"/>
      <c r="H172" s="296" t="s">
        <v>821</v>
      </c>
      <c r="I172" s="296" t="s">
        <v>756</v>
      </c>
      <c r="J172" s="296">
        <v>50</v>
      </c>
      <c r="K172" s="344"/>
    </row>
    <row r="173" s="1" customFormat="1" ht="15" customHeight="1">
      <c r="B173" s="321"/>
      <c r="C173" s="296" t="s">
        <v>762</v>
      </c>
      <c r="D173" s="296"/>
      <c r="E173" s="296"/>
      <c r="F173" s="319" t="s">
        <v>754</v>
      </c>
      <c r="G173" s="296"/>
      <c r="H173" s="296" t="s">
        <v>821</v>
      </c>
      <c r="I173" s="296" t="s">
        <v>764</v>
      </c>
      <c r="J173" s="296"/>
      <c r="K173" s="344"/>
    </row>
    <row r="174" s="1" customFormat="1" ht="15" customHeight="1">
      <c r="B174" s="321"/>
      <c r="C174" s="296" t="s">
        <v>773</v>
      </c>
      <c r="D174" s="296"/>
      <c r="E174" s="296"/>
      <c r="F174" s="319" t="s">
        <v>760</v>
      </c>
      <c r="G174" s="296"/>
      <c r="H174" s="296" t="s">
        <v>821</v>
      </c>
      <c r="I174" s="296" t="s">
        <v>756</v>
      </c>
      <c r="J174" s="296">
        <v>50</v>
      </c>
      <c r="K174" s="344"/>
    </row>
    <row r="175" s="1" customFormat="1" ht="15" customHeight="1">
      <c r="B175" s="321"/>
      <c r="C175" s="296" t="s">
        <v>781</v>
      </c>
      <c r="D175" s="296"/>
      <c r="E175" s="296"/>
      <c r="F175" s="319" t="s">
        <v>760</v>
      </c>
      <c r="G175" s="296"/>
      <c r="H175" s="296" t="s">
        <v>821</v>
      </c>
      <c r="I175" s="296" t="s">
        <v>756</v>
      </c>
      <c r="J175" s="296">
        <v>50</v>
      </c>
      <c r="K175" s="344"/>
    </row>
    <row r="176" s="1" customFormat="1" ht="15" customHeight="1">
      <c r="B176" s="321"/>
      <c r="C176" s="296" t="s">
        <v>779</v>
      </c>
      <c r="D176" s="296"/>
      <c r="E176" s="296"/>
      <c r="F176" s="319" t="s">
        <v>760</v>
      </c>
      <c r="G176" s="296"/>
      <c r="H176" s="296" t="s">
        <v>821</v>
      </c>
      <c r="I176" s="296" t="s">
        <v>756</v>
      </c>
      <c r="J176" s="296">
        <v>50</v>
      </c>
      <c r="K176" s="344"/>
    </row>
    <row r="177" s="1" customFormat="1" ht="15" customHeight="1">
      <c r="B177" s="321"/>
      <c r="C177" s="296" t="s">
        <v>112</v>
      </c>
      <c r="D177" s="296"/>
      <c r="E177" s="296"/>
      <c r="F177" s="319" t="s">
        <v>754</v>
      </c>
      <c r="G177" s="296"/>
      <c r="H177" s="296" t="s">
        <v>822</v>
      </c>
      <c r="I177" s="296" t="s">
        <v>823</v>
      </c>
      <c r="J177" s="296"/>
      <c r="K177" s="344"/>
    </row>
    <row r="178" s="1" customFormat="1" ht="15" customHeight="1">
      <c r="B178" s="321"/>
      <c r="C178" s="296" t="s">
        <v>56</v>
      </c>
      <c r="D178" s="296"/>
      <c r="E178" s="296"/>
      <c r="F178" s="319" t="s">
        <v>754</v>
      </c>
      <c r="G178" s="296"/>
      <c r="H178" s="296" t="s">
        <v>824</v>
      </c>
      <c r="I178" s="296" t="s">
        <v>825</v>
      </c>
      <c r="J178" s="296">
        <v>1</v>
      </c>
      <c r="K178" s="344"/>
    </row>
    <row r="179" s="1" customFormat="1" ht="15" customHeight="1">
      <c r="B179" s="321"/>
      <c r="C179" s="296" t="s">
        <v>52</v>
      </c>
      <c r="D179" s="296"/>
      <c r="E179" s="296"/>
      <c r="F179" s="319" t="s">
        <v>754</v>
      </c>
      <c r="G179" s="296"/>
      <c r="H179" s="296" t="s">
        <v>826</v>
      </c>
      <c r="I179" s="296" t="s">
        <v>756</v>
      </c>
      <c r="J179" s="296">
        <v>20</v>
      </c>
      <c r="K179" s="344"/>
    </row>
    <row r="180" s="1" customFormat="1" ht="15" customHeight="1">
      <c r="B180" s="321"/>
      <c r="C180" s="296" t="s">
        <v>53</v>
      </c>
      <c r="D180" s="296"/>
      <c r="E180" s="296"/>
      <c r="F180" s="319" t="s">
        <v>754</v>
      </c>
      <c r="G180" s="296"/>
      <c r="H180" s="296" t="s">
        <v>827</v>
      </c>
      <c r="I180" s="296" t="s">
        <v>756</v>
      </c>
      <c r="J180" s="296">
        <v>255</v>
      </c>
      <c r="K180" s="344"/>
    </row>
    <row r="181" s="1" customFormat="1" ht="15" customHeight="1">
      <c r="B181" s="321"/>
      <c r="C181" s="296" t="s">
        <v>113</v>
      </c>
      <c r="D181" s="296"/>
      <c r="E181" s="296"/>
      <c r="F181" s="319" t="s">
        <v>754</v>
      </c>
      <c r="G181" s="296"/>
      <c r="H181" s="296" t="s">
        <v>718</v>
      </c>
      <c r="I181" s="296" t="s">
        <v>756</v>
      </c>
      <c r="J181" s="296">
        <v>10</v>
      </c>
      <c r="K181" s="344"/>
    </row>
    <row r="182" s="1" customFormat="1" ht="15" customHeight="1">
      <c r="B182" s="321"/>
      <c r="C182" s="296" t="s">
        <v>114</v>
      </c>
      <c r="D182" s="296"/>
      <c r="E182" s="296"/>
      <c r="F182" s="319" t="s">
        <v>754</v>
      </c>
      <c r="G182" s="296"/>
      <c r="H182" s="296" t="s">
        <v>828</v>
      </c>
      <c r="I182" s="296" t="s">
        <v>789</v>
      </c>
      <c r="J182" s="296"/>
      <c r="K182" s="344"/>
    </row>
    <row r="183" s="1" customFormat="1" ht="15" customHeight="1">
      <c r="B183" s="321"/>
      <c r="C183" s="296" t="s">
        <v>829</v>
      </c>
      <c r="D183" s="296"/>
      <c r="E183" s="296"/>
      <c r="F183" s="319" t="s">
        <v>754</v>
      </c>
      <c r="G183" s="296"/>
      <c r="H183" s="296" t="s">
        <v>830</v>
      </c>
      <c r="I183" s="296" t="s">
        <v>789</v>
      </c>
      <c r="J183" s="296"/>
      <c r="K183" s="344"/>
    </row>
    <row r="184" s="1" customFormat="1" ht="15" customHeight="1">
      <c r="B184" s="321"/>
      <c r="C184" s="296" t="s">
        <v>818</v>
      </c>
      <c r="D184" s="296"/>
      <c r="E184" s="296"/>
      <c r="F184" s="319" t="s">
        <v>754</v>
      </c>
      <c r="G184" s="296"/>
      <c r="H184" s="296" t="s">
        <v>831</v>
      </c>
      <c r="I184" s="296" t="s">
        <v>789</v>
      </c>
      <c r="J184" s="296"/>
      <c r="K184" s="344"/>
    </row>
    <row r="185" s="1" customFormat="1" ht="15" customHeight="1">
      <c r="B185" s="321"/>
      <c r="C185" s="296" t="s">
        <v>116</v>
      </c>
      <c r="D185" s="296"/>
      <c r="E185" s="296"/>
      <c r="F185" s="319" t="s">
        <v>760</v>
      </c>
      <c r="G185" s="296"/>
      <c r="H185" s="296" t="s">
        <v>832</v>
      </c>
      <c r="I185" s="296" t="s">
        <v>756</v>
      </c>
      <c r="J185" s="296">
        <v>50</v>
      </c>
      <c r="K185" s="344"/>
    </row>
    <row r="186" s="1" customFormat="1" ht="15" customHeight="1">
      <c r="B186" s="321"/>
      <c r="C186" s="296" t="s">
        <v>833</v>
      </c>
      <c r="D186" s="296"/>
      <c r="E186" s="296"/>
      <c r="F186" s="319" t="s">
        <v>760</v>
      </c>
      <c r="G186" s="296"/>
      <c r="H186" s="296" t="s">
        <v>834</v>
      </c>
      <c r="I186" s="296" t="s">
        <v>835</v>
      </c>
      <c r="J186" s="296"/>
      <c r="K186" s="344"/>
    </row>
    <row r="187" s="1" customFormat="1" ht="15" customHeight="1">
      <c r="B187" s="321"/>
      <c r="C187" s="296" t="s">
        <v>836</v>
      </c>
      <c r="D187" s="296"/>
      <c r="E187" s="296"/>
      <c r="F187" s="319" t="s">
        <v>760</v>
      </c>
      <c r="G187" s="296"/>
      <c r="H187" s="296" t="s">
        <v>837</v>
      </c>
      <c r="I187" s="296" t="s">
        <v>835</v>
      </c>
      <c r="J187" s="296"/>
      <c r="K187" s="344"/>
    </row>
    <row r="188" s="1" customFormat="1" ht="15" customHeight="1">
      <c r="B188" s="321"/>
      <c r="C188" s="296" t="s">
        <v>838</v>
      </c>
      <c r="D188" s="296"/>
      <c r="E188" s="296"/>
      <c r="F188" s="319" t="s">
        <v>760</v>
      </c>
      <c r="G188" s="296"/>
      <c r="H188" s="296" t="s">
        <v>839</v>
      </c>
      <c r="I188" s="296" t="s">
        <v>835</v>
      </c>
      <c r="J188" s="296"/>
      <c r="K188" s="344"/>
    </row>
    <row r="189" s="1" customFormat="1" ht="15" customHeight="1">
      <c r="B189" s="321"/>
      <c r="C189" s="357" t="s">
        <v>840</v>
      </c>
      <c r="D189" s="296"/>
      <c r="E189" s="296"/>
      <c r="F189" s="319" t="s">
        <v>760</v>
      </c>
      <c r="G189" s="296"/>
      <c r="H189" s="296" t="s">
        <v>841</v>
      </c>
      <c r="I189" s="296" t="s">
        <v>842</v>
      </c>
      <c r="J189" s="358" t="s">
        <v>843</v>
      </c>
      <c r="K189" s="344"/>
    </row>
    <row r="190" s="17" customFormat="1" ht="15" customHeight="1">
      <c r="B190" s="359"/>
      <c r="C190" s="360" t="s">
        <v>844</v>
      </c>
      <c r="D190" s="361"/>
      <c r="E190" s="361"/>
      <c r="F190" s="362" t="s">
        <v>760</v>
      </c>
      <c r="G190" s="361"/>
      <c r="H190" s="361" t="s">
        <v>845</v>
      </c>
      <c r="I190" s="361" t="s">
        <v>842</v>
      </c>
      <c r="J190" s="363" t="s">
        <v>843</v>
      </c>
      <c r="K190" s="364"/>
    </row>
    <row r="191" s="1" customFormat="1" ht="15" customHeight="1">
      <c r="B191" s="321"/>
      <c r="C191" s="357" t="s">
        <v>41</v>
      </c>
      <c r="D191" s="296"/>
      <c r="E191" s="296"/>
      <c r="F191" s="319" t="s">
        <v>754</v>
      </c>
      <c r="G191" s="296"/>
      <c r="H191" s="293" t="s">
        <v>846</v>
      </c>
      <c r="I191" s="296" t="s">
        <v>847</v>
      </c>
      <c r="J191" s="296"/>
      <c r="K191" s="344"/>
    </row>
    <row r="192" s="1" customFormat="1" ht="15" customHeight="1">
      <c r="B192" s="321"/>
      <c r="C192" s="357" t="s">
        <v>848</v>
      </c>
      <c r="D192" s="296"/>
      <c r="E192" s="296"/>
      <c r="F192" s="319" t="s">
        <v>754</v>
      </c>
      <c r="G192" s="296"/>
      <c r="H192" s="296" t="s">
        <v>849</v>
      </c>
      <c r="I192" s="296" t="s">
        <v>789</v>
      </c>
      <c r="J192" s="296"/>
      <c r="K192" s="344"/>
    </row>
    <row r="193" s="1" customFormat="1" ht="15" customHeight="1">
      <c r="B193" s="321"/>
      <c r="C193" s="357" t="s">
        <v>850</v>
      </c>
      <c r="D193" s="296"/>
      <c r="E193" s="296"/>
      <c r="F193" s="319" t="s">
        <v>754</v>
      </c>
      <c r="G193" s="296"/>
      <c r="H193" s="296" t="s">
        <v>851</v>
      </c>
      <c r="I193" s="296" t="s">
        <v>789</v>
      </c>
      <c r="J193" s="296"/>
      <c r="K193" s="344"/>
    </row>
    <row r="194" s="1" customFormat="1" ht="15" customHeight="1">
      <c r="B194" s="321"/>
      <c r="C194" s="357" t="s">
        <v>852</v>
      </c>
      <c r="D194" s="296"/>
      <c r="E194" s="296"/>
      <c r="F194" s="319" t="s">
        <v>760</v>
      </c>
      <c r="G194" s="296"/>
      <c r="H194" s="296" t="s">
        <v>853</v>
      </c>
      <c r="I194" s="296" t="s">
        <v>789</v>
      </c>
      <c r="J194" s="296"/>
      <c r="K194" s="344"/>
    </row>
    <row r="195" s="1" customFormat="1" ht="15" customHeight="1">
      <c r="B195" s="350"/>
      <c r="C195" s="365"/>
      <c r="D195" s="330"/>
      <c r="E195" s="330"/>
      <c r="F195" s="330"/>
      <c r="G195" s="330"/>
      <c r="H195" s="330"/>
      <c r="I195" s="330"/>
      <c r="J195" s="330"/>
      <c r="K195" s="351"/>
    </row>
    <row r="196" s="1" customFormat="1" ht="18.75" customHeight="1">
      <c r="B196" s="332"/>
      <c r="C196" s="342"/>
      <c r="D196" s="342"/>
      <c r="E196" s="342"/>
      <c r="F196" s="352"/>
      <c r="G196" s="342"/>
      <c r="H196" s="342"/>
      <c r="I196" s="342"/>
      <c r="J196" s="342"/>
      <c r="K196" s="332"/>
    </row>
    <row r="197" s="1" customFormat="1" ht="18.75" customHeight="1">
      <c r="B197" s="332"/>
      <c r="C197" s="342"/>
      <c r="D197" s="342"/>
      <c r="E197" s="342"/>
      <c r="F197" s="352"/>
      <c r="G197" s="342"/>
      <c r="H197" s="342"/>
      <c r="I197" s="342"/>
      <c r="J197" s="342"/>
      <c r="K197" s="332"/>
    </row>
    <row r="198" s="1" customFormat="1" ht="18.75" customHeight="1">
      <c r="B198" s="304"/>
      <c r="C198" s="304"/>
      <c r="D198" s="304"/>
      <c r="E198" s="304"/>
      <c r="F198" s="304"/>
      <c r="G198" s="304"/>
      <c r="H198" s="304"/>
      <c r="I198" s="304"/>
      <c r="J198" s="304"/>
      <c r="K198" s="304"/>
    </row>
    <row r="199" s="1" customFormat="1" ht="13.5">
      <c r="B199" s="283"/>
      <c r="C199" s="284"/>
      <c r="D199" s="284"/>
      <c r="E199" s="284"/>
      <c r="F199" s="284"/>
      <c r="G199" s="284"/>
      <c r="H199" s="284"/>
      <c r="I199" s="284"/>
      <c r="J199" s="284"/>
      <c r="K199" s="285"/>
    </row>
    <row r="200" s="1" customFormat="1" ht="21">
      <c r="B200" s="286"/>
      <c r="C200" s="287" t="s">
        <v>854</v>
      </c>
      <c r="D200" s="287"/>
      <c r="E200" s="287"/>
      <c r="F200" s="287"/>
      <c r="G200" s="287"/>
      <c r="H200" s="287"/>
      <c r="I200" s="287"/>
      <c r="J200" s="287"/>
      <c r="K200" s="288"/>
    </row>
    <row r="201" s="1" customFormat="1" ht="25.5" customHeight="1">
      <c r="B201" s="286"/>
      <c r="C201" s="366" t="s">
        <v>855</v>
      </c>
      <c r="D201" s="366"/>
      <c r="E201" s="366"/>
      <c r="F201" s="366" t="s">
        <v>856</v>
      </c>
      <c r="G201" s="367"/>
      <c r="H201" s="366" t="s">
        <v>857</v>
      </c>
      <c r="I201" s="366"/>
      <c r="J201" s="366"/>
      <c r="K201" s="288"/>
    </row>
    <row r="202" s="1" customFormat="1" ht="5.25" customHeight="1">
      <c r="B202" s="321"/>
      <c r="C202" s="316"/>
      <c r="D202" s="316"/>
      <c r="E202" s="316"/>
      <c r="F202" s="316"/>
      <c r="G202" s="342"/>
      <c r="H202" s="316"/>
      <c r="I202" s="316"/>
      <c r="J202" s="316"/>
      <c r="K202" s="344"/>
    </row>
    <row r="203" s="1" customFormat="1" ht="15" customHeight="1">
      <c r="B203" s="321"/>
      <c r="C203" s="296" t="s">
        <v>847</v>
      </c>
      <c r="D203" s="296"/>
      <c r="E203" s="296"/>
      <c r="F203" s="319" t="s">
        <v>42</v>
      </c>
      <c r="G203" s="296"/>
      <c r="H203" s="296" t="s">
        <v>858</v>
      </c>
      <c r="I203" s="296"/>
      <c r="J203" s="296"/>
      <c r="K203" s="344"/>
    </row>
    <row r="204" s="1" customFormat="1" ht="15" customHeight="1">
      <c r="B204" s="321"/>
      <c r="C204" s="296"/>
      <c r="D204" s="296"/>
      <c r="E204" s="296"/>
      <c r="F204" s="319" t="s">
        <v>43</v>
      </c>
      <c r="G204" s="296"/>
      <c r="H204" s="296" t="s">
        <v>859</v>
      </c>
      <c r="I204" s="296"/>
      <c r="J204" s="296"/>
      <c r="K204" s="344"/>
    </row>
    <row r="205" s="1" customFormat="1" ht="15" customHeight="1">
      <c r="B205" s="321"/>
      <c r="C205" s="296"/>
      <c r="D205" s="296"/>
      <c r="E205" s="296"/>
      <c r="F205" s="319" t="s">
        <v>46</v>
      </c>
      <c r="G205" s="296"/>
      <c r="H205" s="296" t="s">
        <v>860</v>
      </c>
      <c r="I205" s="296"/>
      <c r="J205" s="296"/>
      <c r="K205" s="344"/>
    </row>
    <row r="206" s="1" customFormat="1" ht="15" customHeight="1">
      <c r="B206" s="321"/>
      <c r="C206" s="296"/>
      <c r="D206" s="296"/>
      <c r="E206" s="296"/>
      <c r="F206" s="319" t="s">
        <v>44</v>
      </c>
      <c r="G206" s="296"/>
      <c r="H206" s="296" t="s">
        <v>861</v>
      </c>
      <c r="I206" s="296"/>
      <c r="J206" s="296"/>
      <c r="K206" s="344"/>
    </row>
    <row r="207" s="1" customFormat="1" ht="15" customHeight="1">
      <c r="B207" s="321"/>
      <c r="C207" s="296"/>
      <c r="D207" s="296"/>
      <c r="E207" s="296"/>
      <c r="F207" s="319" t="s">
        <v>45</v>
      </c>
      <c r="G207" s="296"/>
      <c r="H207" s="296" t="s">
        <v>862</v>
      </c>
      <c r="I207" s="296"/>
      <c r="J207" s="296"/>
      <c r="K207" s="344"/>
    </row>
    <row r="208" s="1" customFormat="1" ht="15" customHeight="1">
      <c r="B208" s="321"/>
      <c r="C208" s="296"/>
      <c r="D208" s="296"/>
      <c r="E208" s="296"/>
      <c r="F208" s="319"/>
      <c r="G208" s="296"/>
      <c r="H208" s="296"/>
      <c r="I208" s="296"/>
      <c r="J208" s="296"/>
      <c r="K208" s="344"/>
    </row>
    <row r="209" s="1" customFormat="1" ht="15" customHeight="1">
      <c r="B209" s="321"/>
      <c r="C209" s="296" t="s">
        <v>801</v>
      </c>
      <c r="D209" s="296"/>
      <c r="E209" s="296"/>
      <c r="F209" s="319" t="s">
        <v>78</v>
      </c>
      <c r="G209" s="296"/>
      <c r="H209" s="296" t="s">
        <v>863</v>
      </c>
      <c r="I209" s="296"/>
      <c r="J209" s="296"/>
      <c r="K209" s="344"/>
    </row>
    <row r="210" s="1" customFormat="1" ht="15" customHeight="1">
      <c r="B210" s="321"/>
      <c r="C210" s="296"/>
      <c r="D210" s="296"/>
      <c r="E210" s="296"/>
      <c r="F210" s="319" t="s">
        <v>696</v>
      </c>
      <c r="G210" s="296"/>
      <c r="H210" s="296" t="s">
        <v>697</v>
      </c>
      <c r="I210" s="296"/>
      <c r="J210" s="296"/>
      <c r="K210" s="344"/>
    </row>
    <row r="211" s="1" customFormat="1" ht="15" customHeight="1">
      <c r="B211" s="321"/>
      <c r="C211" s="296"/>
      <c r="D211" s="296"/>
      <c r="E211" s="296"/>
      <c r="F211" s="319" t="s">
        <v>694</v>
      </c>
      <c r="G211" s="296"/>
      <c r="H211" s="296" t="s">
        <v>864</v>
      </c>
      <c r="I211" s="296"/>
      <c r="J211" s="296"/>
      <c r="K211" s="344"/>
    </row>
    <row r="212" s="1" customFormat="1" ht="15" customHeight="1">
      <c r="B212" s="368"/>
      <c r="C212" s="296"/>
      <c r="D212" s="296"/>
      <c r="E212" s="296"/>
      <c r="F212" s="319" t="s">
        <v>698</v>
      </c>
      <c r="G212" s="357"/>
      <c r="H212" s="348" t="s">
        <v>699</v>
      </c>
      <c r="I212" s="348"/>
      <c r="J212" s="348"/>
      <c r="K212" s="369"/>
    </row>
    <row r="213" s="1" customFormat="1" ht="15" customHeight="1">
      <c r="B213" s="368"/>
      <c r="C213" s="296"/>
      <c r="D213" s="296"/>
      <c r="E213" s="296"/>
      <c r="F213" s="319" t="s">
        <v>700</v>
      </c>
      <c r="G213" s="357"/>
      <c r="H213" s="348" t="s">
        <v>497</v>
      </c>
      <c r="I213" s="348"/>
      <c r="J213" s="348"/>
      <c r="K213" s="369"/>
    </row>
    <row r="214" s="1" customFormat="1" ht="15" customHeight="1">
      <c r="B214" s="368"/>
      <c r="C214" s="296"/>
      <c r="D214" s="296"/>
      <c r="E214" s="296"/>
      <c r="F214" s="319"/>
      <c r="G214" s="357"/>
      <c r="H214" s="348"/>
      <c r="I214" s="348"/>
      <c r="J214" s="348"/>
      <c r="K214" s="369"/>
    </row>
    <row r="215" s="1" customFormat="1" ht="15" customHeight="1">
      <c r="B215" s="368"/>
      <c r="C215" s="296" t="s">
        <v>825</v>
      </c>
      <c r="D215" s="296"/>
      <c r="E215" s="296"/>
      <c r="F215" s="319">
        <v>1</v>
      </c>
      <c r="G215" s="357"/>
      <c r="H215" s="348" t="s">
        <v>865</v>
      </c>
      <c r="I215" s="348"/>
      <c r="J215" s="348"/>
      <c r="K215" s="369"/>
    </row>
    <row r="216" s="1" customFormat="1" ht="15" customHeight="1">
      <c r="B216" s="368"/>
      <c r="C216" s="296"/>
      <c r="D216" s="296"/>
      <c r="E216" s="296"/>
      <c r="F216" s="319">
        <v>2</v>
      </c>
      <c r="G216" s="357"/>
      <c r="H216" s="348" t="s">
        <v>866</v>
      </c>
      <c r="I216" s="348"/>
      <c r="J216" s="348"/>
      <c r="K216" s="369"/>
    </row>
    <row r="217" s="1" customFormat="1" ht="15" customHeight="1">
      <c r="B217" s="368"/>
      <c r="C217" s="296"/>
      <c r="D217" s="296"/>
      <c r="E217" s="296"/>
      <c r="F217" s="319">
        <v>3</v>
      </c>
      <c r="G217" s="357"/>
      <c r="H217" s="348" t="s">
        <v>867</v>
      </c>
      <c r="I217" s="348"/>
      <c r="J217" s="348"/>
      <c r="K217" s="369"/>
    </row>
    <row r="218" s="1" customFormat="1" ht="15" customHeight="1">
      <c r="B218" s="368"/>
      <c r="C218" s="296"/>
      <c r="D218" s="296"/>
      <c r="E218" s="296"/>
      <c r="F218" s="319">
        <v>4</v>
      </c>
      <c r="G218" s="357"/>
      <c r="H218" s="348" t="s">
        <v>868</v>
      </c>
      <c r="I218" s="348"/>
      <c r="J218" s="348"/>
      <c r="K218" s="369"/>
    </row>
    <row r="219" s="1" customFormat="1" ht="12.75" customHeight="1">
      <c r="B219" s="370"/>
      <c r="C219" s="371"/>
      <c r="D219" s="371"/>
      <c r="E219" s="371"/>
      <c r="F219" s="371"/>
      <c r="G219" s="371"/>
      <c r="H219" s="371"/>
      <c r="I219" s="371"/>
      <c r="J219" s="371"/>
      <c r="K219" s="37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Vyroubalová Naděžda, Ing.</dc:creator>
  <cp:lastModifiedBy>Vyroubalová Naděžda, Ing.</cp:lastModifiedBy>
  <dcterms:created xsi:type="dcterms:W3CDTF">2025-06-30T05:28:39Z</dcterms:created>
  <dcterms:modified xsi:type="dcterms:W3CDTF">2025-06-30T05:28:42Z</dcterms:modified>
</cp:coreProperties>
</file>