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karlicekt\Desktop\Rozpočty\"/>
    </mc:Choice>
  </mc:AlternateContent>
  <bookViews>
    <workbookView xWindow="0" yWindow="0" windowWidth="0" windowHeight="0"/>
  </bookViews>
  <sheets>
    <sheet name="Rekapitulace stavby" sheetId="1" r:id="rId1"/>
    <sheet name="3 - Doplnění odtokových ž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'3 - Doplnění odtokových ž...'!$C$122:$K$293</definedName>
    <definedName name="_xlnm.Print_Area" localSheetId="1">'3 - Doplnění odtokových ž...'!$C$112:$J$293</definedName>
    <definedName name="_xlnm.Print_Titles" localSheetId="1">'3 - Doplnění odtokových ž...'!$122:$122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292"/>
  <c r="BH292"/>
  <c r="BG292"/>
  <c r="BF292"/>
  <c r="T292"/>
  <c r="T291"/>
  <c r="T290"/>
  <c r="R292"/>
  <c r="R291"/>
  <c r="R290"/>
  <c r="P292"/>
  <c r="P291"/>
  <c r="P290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1"/>
  <c r="BH271"/>
  <c r="BG271"/>
  <c r="BF271"/>
  <c r="T271"/>
  <c r="R271"/>
  <c r="P271"/>
  <c r="BI267"/>
  <c r="BH267"/>
  <c r="BG267"/>
  <c r="BF267"/>
  <c r="T267"/>
  <c r="R267"/>
  <c r="P267"/>
  <c r="BI264"/>
  <c r="BH264"/>
  <c r="BG264"/>
  <c r="BF264"/>
  <c r="T264"/>
  <c r="R264"/>
  <c r="P264"/>
  <c r="BI262"/>
  <c r="BH262"/>
  <c r="BG262"/>
  <c r="BF262"/>
  <c r="T262"/>
  <c r="R262"/>
  <c r="P262"/>
  <c r="BI257"/>
  <c r="BH257"/>
  <c r="BG257"/>
  <c r="BF257"/>
  <c r="T257"/>
  <c r="R257"/>
  <c r="P257"/>
  <c r="BI252"/>
  <c r="BH252"/>
  <c r="BG252"/>
  <c r="BF252"/>
  <c r="T252"/>
  <c r="R252"/>
  <c r="P252"/>
  <c r="BI247"/>
  <c r="BH247"/>
  <c r="BG247"/>
  <c r="BF247"/>
  <c r="T247"/>
  <c r="R247"/>
  <c r="P247"/>
  <c r="BI242"/>
  <c r="BH242"/>
  <c r="BG242"/>
  <c r="BF242"/>
  <c r="T242"/>
  <c r="R242"/>
  <c r="P242"/>
  <c r="BI237"/>
  <c r="BH237"/>
  <c r="BG237"/>
  <c r="BF237"/>
  <c r="T237"/>
  <c r="R237"/>
  <c r="P237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20"/>
  <c r="BH220"/>
  <c r="BG220"/>
  <c r="BF220"/>
  <c r="T220"/>
  <c r="R220"/>
  <c r="P220"/>
  <c r="BI215"/>
  <c r="BH215"/>
  <c r="BG215"/>
  <c r="BF215"/>
  <c r="T215"/>
  <c r="R215"/>
  <c r="P215"/>
  <c r="BI210"/>
  <c r="BH210"/>
  <c r="BG210"/>
  <c r="BF210"/>
  <c r="T210"/>
  <c r="R210"/>
  <c r="P210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0"/>
  <c r="BH170"/>
  <c r="BG170"/>
  <c r="BF170"/>
  <c r="T170"/>
  <c r="R170"/>
  <c r="P170"/>
  <c r="BI165"/>
  <c r="BH165"/>
  <c r="BG165"/>
  <c r="BF165"/>
  <c r="T165"/>
  <c r="R165"/>
  <c r="P165"/>
  <c r="BI159"/>
  <c r="BH159"/>
  <c r="BG159"/>
  <c r="BF159"/>
  <c r="T159"/>
  <c r="T158"/>
  <c r="R159"/>
  <c r="R158"/>
  <c r="P159"/>
  <c r="P158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1"/>
  <c r="BH131"/>
  <c r="BG131"/>
  <c r="BF131"/>
  <c r="T131"/>
  <c r="R131"/>
  <c r="P131"/>
  <c r="BI126"/>
  <c r="BH126"/>
  <c r="BG126"/>
  <c r="BF126"/>
  <c r="T126"/>
  <c r="R126"/>
  <c r="P126"/>
  <c r="F117"/>
  <c r="E115"/>
  <c r="F87"/>
  <c r="E85"/>
  <c r="J22"/>
  <c r="E22"/>
  <c r="J120"/>
  <c r="J21"/>
  <c r="J19"/>
  <c r="E19"/>
  <c r="J89"/>
  <c r="J18"/>
  <c r="J16"/>
  <c r="E16"/>
  <c r="F120"/>
  <c r="J15"/>
  <c r="J13"/>
  <c r="E13"/>
  <c r="F89"/>
  <c r="J12"/>
  <c r="J10"/>
  <c r="J117"/>
  <c i="1" r="L90"/>
  <c r="AM90"/>
  <c r="AM89"/>
  <c r="L89"/>
  <c r="AM87"/>
  <c r="L87"/>
  <c r="L85"/>
  <c r="L84"/>
  <c i="2" r="BK165"/>
  <c r="J145"/>
  <c r="J225"/>
  <c r="BK150"/>
  <c r="BK279"/>
  <c r="BK264"/>
  <c r="J179"/>
  <c r="J281"/>
  <c r="J264"/>
  <c r="BK202"/>
  <c r="BK196"/>
  <c r="BK142"/>
  <c r="BK199"/>
  <c r="J137"/>
  <c r="BK190"/>
  <c r="J220"/>
  <c r="BK230"/>
  <c r="J165"/>
  <c r="J292"/>
  <c r="BK271"/>
  <c r="BK247"/>
  <c r="BK131"/>
  <c r="J271"/>
  <c r="BK237"/>
  <c r="BK184"/>
  <c r="BK148"/>
  <c r="BK182"/>
  <c r="J148"/>
  <c r="BK152"/>
  <c r="J152"/>
  <c r="J205"/>
  <c r="BK126"/>
  <c r="BK276"/>
  <c r="BK235"/>
  <c r="J287"/>
  <c r="BK273"/>
  <c r="J247"/>
  <c r="J187"/>
  <c r="BK179"/>
  <c r="J235"/>
  <c r="J196"/>
  <c r="J215"/>
  <c r="BK205"/>
  <c i="1" r="AS94"/>
  <c i="2" r="J139"/>
  <c r="BK284"/>
  <c r="BK267"/>
  <c r="J237"/>
  <c r="BK292"/>
  <c r="J276"/>
  <c r="BK210"/>
  <c r="J193"/>
  <c r="J230"/>
  <c r="BK176"/>
  <c r="J199"/>
  <c r="J126"/>
  <c r="BK187"/>
  <c r="J273"/>
  <c r="J252"/>
  <c r="BK137"/>
  <c r="J267"/>
  <c r="BK220"/>
  <c r="J202"/>
  <c r="J176"/>
  <c r="BK242"/>
  <c r="J159"/>
  <c r="J257"/>
  <c r="BK139"/>
  <c r="BK215"/>
  <c r="BK287"/>
  <c r="J262"/>
  <c r="J190"/>
  <c r="J279"/>
  <c r="BK252"/>
  <c r="BK145"/>
  <c r="J150"/>
  <c r="J210"/>
  <c r="J184"/>
  <c r="BK225"/>
  <c r="J242"/>
  <c r="BK170"/>
  <c r="BK281"/>
  <c r="BK257"/>
  <c r="J142"/>
  <c r="J284"/>
  <c r="BK262"/>
  <c r="BK193"/>
  <c r="J182"/>
  <c r="J131"/>
  <c r="J170"/>
  <c r="BK159"/>
  <c l="1" r="T125"/>
  <c r="P164"/>
  <c r="R164"/>
  <c r="R175"/>
  <c r="BK270"/>
  <c r="J270"/>
  <c r="J102"/>
  <c r="T270"/>
  <c r="R125"/>
  <c r="BK175"/>
  <c r="J175"/>
  <c r="J100"/>
  <c r="T175"/>
  <c r="R278"/>
  <c r="R141"/>
  <c r="R204"/>
  <c r="P278"/>
  <c r="BK125"/>
  <c r="T141"/>
  <c r="T164"/>
  <c r="P175"/>
  <c r="T278"/>
  <c r="BK141"/>
  <c r="J141"/>
  <c r="J97"/>
  <c r="T204"/>
  <c r="P270"/>
  <c r="P125"/>
  <c r="P204"/>
  <c r="R270"/>
  <c r="P141"/>
  <c r="BK164"/>
  <c r="J164"/>
  <c r="J99"/>
  <c r="BK204"/>
  <c r="J204"/>
  <c r="J101"/>
  <c r="BK278"/>
  <c r="J278"/>
  <c r="J103"/>
  <c r="BK158"/>
  <c r="J158"/>
  <c r="J98"/>
  <c r="BK291"/>
  <c r="J291"/>
  <c r="J105"/>
  <c r="J90"/>
  <c r="BE126"/>
  <c r="BE139"/>
  <c r="BE190"/>
  <c r="BE205"/>
  <c r="J87"/>
  <c r="J119"/>
  <c r="BE225"/>
  <c r="BE247"/>
  <c r="F119"/>
  <c r="BE187"/>
  <c r="BE230"/>
  <c r="BE237"/>
  <c r="F90"/>
  <c r="BE137"/>
  <c r="BE150"/>
  <c r="BE196"/>
  <c r="BE199"/>
  <c r="BE235"/>
  <c r="BE242"/>
  <c r="BE271"/>
  <c r="BE273"/>
  <c r="BE292"/>
  <c r="BE145"/>
  <c r="BE148"/>
  <c r="BE152"/>
  <c r="BE159"/>
  <c r="BE215"/>
  <c r="BE220"/>
  <c r="BE257"/>
  <c r="BE262"/>
  <c r="BE264"/>
  <c r="BE267"/>
  <c r="BE276"/>
  <c r="BE279"/>
  <c r="BE281"/>
  <c r="BE284"/>
  <c r="BE287"/>
  <c r="BE176"/>
  <c r="BE179"/>
  <c r="BE182"/>
  <c r="BE193"/>
  <c r="BE165"/>
  <c r="BE170"/>
  <c r="BE184"/>
  <c r="BE210"/>
  <c r="BE252"/>
  <c r="BE131"/>
  <c r="BE142"/>
  <c r="BE202"/>
  <c r="F33"/>
  <c i="1" r="BB95"/>
  <c r="BB94"/>
  <c r="AX94"/>
  <c i="2" r="J32"/>
  <c i="1" r="AW95"/>
  <c i="2" r="F34"/>
  <c i="1" r="BC95"/>
  <c r="BC94"/>
  <c r="W32"/>
  <c i="2" r="F32"/>
  <c i="1" r="BA95"/>
  <c r="BA94"/>
  <c r="AW94"/>
  <c r="AK30"/>
  <c i="2" r="F35"/>
  <c i="1" r="BD95"/>
  <c r="BD94"/>
  <c r="W33"/>
  <c i="2" l="1" r="R124"/>
  <c r="R123"/>
  <c r="BK124"/>
  <c r="J124"/>
  <c r="J95"/>
  <c r="P124"/>
  <c r="P123"/>
  <c i="1" r="AU95"/>
  <c i="2" r="T124"/>
  <c r="T123"/>
  <c r="BK290"/>
  <c r="J290"/>
  <c r="J104"/>
  <c r="J125"/>
  <c r="J96"/>
  <c r="F31"/>
  <c i="1" r="AZ95"/>
  <c r="AZ94"/>
  <c r="AV94"/>
  <c r="AK29"/>
  <c r="W30"/>
  <c r="W31"/>
  <c r="AU94"/>
  <c i="2" r="J31"/>
  <c i="1" r="AV95"/>
  <c r="AT95"/>
  <c r="AY94"/>
  <c i="2" l="1" r="BK123"/>
  <c r="J123"/>
  <c r="J28"/>
  <c i="1" r="AG95"/>
  <c r="AG94"/>
  <c r="AK26"/>
  <c r="AK35"/>
  <c r="AT94"/>
  <c r="W29"/>
  <c i="2" l="1" r="J37"/>
  <c r="J94"/>
  <c i="1" r="AN94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<sst xmlns="http://schemas.openxmlformats.org/spreadsheetml/2006/main">
  <si>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</si>
  <si>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</si>
  <si>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</si>
  <si>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</si>
  <si>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{97cd3045-4f1d-44ca-a1dd-f4bebf4a3700}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</si>
  <si>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</si>
  <si>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</si>
  <si>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</si>
  <si>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</si>
  <si>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</si>
  <si>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</si>
  <si>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</si>
  <si>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</si>
  <si>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</si>
  <si>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</si>
  <si>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</si>
  <si>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</si>
  <si>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Doplnění odtokových žlabů karosárna</t>
  </si>
  <si>
    <t>KSO:</t>
  </si>
  <si>
    <t>CC-CZ:</t>
  </si>
  <si>
    <t>Místo:</t>
  </si>
  <si>
    <t>Areál Hranečník</t>
  </si>
  <si>
    <t>Datum:</t>
  </si>
  <si>
    <t>13. 1. 2025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</si>
  <si>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</si>
  <si>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</si>
  <si>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</si>
  <si>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</si>
  <si>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</si>
  <si>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</si>
  <si>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</si>
  <si>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</si>
  <si>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</si>
  <si>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</si>
  <si>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</si>
  <si>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</si>
  <si>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</si>
  <si>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</si>
  <si>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</si>
  <si>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</si>
  <si>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</si>
  <si>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</si>
  <si>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</si>
  <si>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</si>
  <si>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</si>
  <si>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</si>
  <si>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</si>
  <si>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</si>
  <si>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</si>
  <si>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</si>
  <si>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</si>
  <si>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</si>
  <si>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</si>
  <si>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</si>
  <si>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</si>
  <si>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</si>
  <si>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</si>
  <si>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</si>
  <si>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</si>
  <si>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</si>
  <si>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</si>
  <si>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</si>
  <si>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</si>
  <si>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</si>
  <si>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</si>
  <si>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</si>
  <si>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</si>
  <si>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</si>
  <si>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</si>
  <si>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</si>
  <si>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</si>
  <si>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</si>
  <si>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</si>
  <si>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</si>
  <si>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</si>
  <si>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</si>
  <si>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</si>
  <si>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</si>
  <si>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</si>
  <si>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</si>
  <si>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</si>
  <si>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</si>
  <si>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</si>
  <si>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</si>
  <si>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</si>
  <si>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</si>
  <si>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</si>
  <si>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</si>
  <si>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</si>
  <si>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</si>
  <si>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</si>
  <si>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</si>
  <si>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</si>
  <si>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</si>
  <si>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</si>
  <si>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</si>
  <si>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</si>
  <si>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</si>
  <si>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</si>
  <si>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</si>
  <si>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</si>
  <si>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</si>
  <si>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</si>
  <si>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</si>
  <si>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</si>
  <si>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</si>
  <si>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</si>
  <si>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</si>
  <si>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</si>
  <si>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</si>
  <si>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</si>
  <si>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</si>
  <si>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</si>
  <si>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</si>
  <si>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</si>
  <si>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</si>
  <si>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</si>
  <si>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113107337</t>
  </si>
  <si>
    <t>Odstranění podkladu z betonu vyztuženého sítěmi tl přes 150 do 300 mm strojně pl do 50 m2</t>
  </si>
  <si>
    <t>m2</t>
  </si>
  <si>
    <t>4</t>
  </si>
  <si>
    <t>1915373224</t>
  </si>
  <si>
    <t>PP</t>
  </si>
  <si>
    <t>Odstranění podkladů nebo krytů strojně plochy jednotlivě do 50 m2 s přemístěním hmot na skládku na vzdálenost do 3 m nebo s naložením na dopravní prostředek z betonu vyztuženého sítěmi, o tl. vrstvy přes 150 do 300 mm</t>
  </si>
  <si>
    <t>VV</t>
  </si>
  <si>
    <t>4,94 "LŽ1"</t>
  </si>
  <si>
    <t>10,88 "LŽ2"</t>
  </si>
  <si>
    <t>Součet</t>
  </si>
  <si>
    <t>132254103</t>
  </si>
  <si>
    <t>Hloubení rýh zapažených š do 800 mm v hornině třídy těžitelnosti I skupiny 3 objem do 100 m3 strojně</t>
  </si>
  <si>
    <t>m3</t>
  </si>
  <si>
    <t>2005668891</t>
  </si>
  <si>
    <t>Hloubení zapažených rýh šířky do 800 mm strojně s urovnáním dna do předepsaného profilu a spádu v hornině třídy těžitelnosti I skupiny 3 přes 50 do 100 m3</t>
  </si>
  <si>
    <t>4,94*0,3 "Plocha LŽ1 * hloubka odkopání zeminy"</t>
  </si>
  <si>
    <t>3,160*0,3 "Plocha LŽ2 * hloubka odkopání zeminy"</t>
  </si>
  <si>
    <t>7,72125* 0,340 "Plocha kanalizace LŽ2 * hloubka odkopání zeminy</t>
  </si>
  <si>
    <t>162751117</t>
  </si>
  <si>
    <t>Vodorovné přemístění přes 9 000 do 10000 m výkopku/sypaniny z horniny třídy těžitelnosti I skupiny 1 až 3</t>
  </si>
  <si>
    <t>-1021175733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</si>
  <si>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</si>
  <si>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171201231</t>
  </si>
  <si>
    <t>Poplatek za uložení zeminy a kamení na recyklační skládce (skládkovné) kód odpadu 17 05 04</t>
  </si>
  <si>
    <t>t</t>
  </si>
  <si>
    <t>-1153845033</t>
  </si>
  <si>
    <t>Poplatek za uložení stavebního odpadu na recyklační skládce (skládkovné) zeminy a kamení zatříděného do Katalogu odpadů pod kódem 17 05 04</t>
  </si>
  <si>
    <t>Vodorovné konstrukce</t>
  </si>
  <si>
    <t>5</t>
  </si>
  <si>
    <t>451572111</t>
  </si>
  <si>
    <t>Lože pod potrubí otevřený výkop z kameniva drobného těženého</t>
  </si>
  <si>
    <t>558569915</t>
  </si>
  <si>
    <t>Lože pod potrubí, stoky a drobné objekty v otevřeném výkopu z kameniva drobného těženého 0 až 4 mm</t>
  </si>
  <si>
    <t>10*0,1*0,75 "LŽ2"</t>
  </si>
  <si>
    <t>6</t>
  </si>
  <si>
    <t>175111101</t>
  </si>
  <si>
    <t>Obsypání potrubí ručně sypaninou bez prohození, uloženou do 3 m</t>
  </si>
  <si>
    <t>2042052132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</si>
  <si>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</si>
  <si>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(8,2125*0,4)-(10*0,0079) "(plocha výkopů*výška obsypu)-(délka potrubí*obsah potrubí)</t>
  </si>
  <si>
    <t>7</t>
  </si>
  <si>
    <t>M</t>
  </si>
  <si>
    <t>58337303</t>
  </si>
  <si>
    <t>štěrkopísek frakce 0/8</t>
  </si>
  <si>
    <t>8</t>
  </si>
  <si>
    <t>1036200108</t>
  </si>
  <si>
    <t>174151101</t>
  </si>
  <si>
    <t>Zásyp jam, šachet rýh nebo kolem objektů sypaninou se zhutněním</t>
  </si>
  <si>
    <t>-1272669398</t>
  </si>
  <si>
    <t>Zásyp sypaninou z jakékoliv horniny strojně s uložením výkopku ve vrstvách se zhutněním jam, šachet, rýh nebo kolem objektů v těchto vykopávkách</t>
  </si>
  <si>
    <t>9</t>
  </si>
  <si>
    <t>58344197</t>
  </si>
  <si>
    <t>štěrkodrť frakce 0/63</t>
  </si>
  <si>
    <t>-1693002499</t>
  </si>
  <si>
    <t>6,65 *0,30"LŽ1 plocha x výška vrstvy"</t>
  </si>
  <si>
    <t>3,16*0,30 "LŽ2 plocha x výška vrstvy"</t>
  </si>
  <si>
    <t>7,72125*0,34 "LŽ2 nová kanalizace plocha x výška vrstvy"</t>
  </si>
  <si>
    <t>Komunikace pozemní</t>
  </si>
  <si>
    <t>10</t>
  </si>
  <si>
    <t>581141113</t>
  </si>
  <si>
    <t>Kryt cementobetonový vozovek skupiny CB I tl 240 mm</t>
  </si>
  <si>
    <t>36141496</t>
  </si>
  <si>
    <t>Kryt cementobetonový silničních komunikací skupiny CB I tl. 240 mm</t>
  </si>
  <si>
    <t>0,775 "Obnova cb krytu v ploše LŽ1"</t>
  </si>
  <si>
    <t>7,721 "Obnova cb krytu v ploše LŽ1"</t>
  </si>
  <si>
    <t>Úpravy povrchů, podlahy a osazování výplní</t>
  </si>
  <si>
    <t>11</t>
  </si>
  <si>
    <t>000002117-R</t>
  </si>
  <si>
    <t>Obvodová dilatace mikroštěrbinového žlabu polystyrenem EPS tl. 20mm výšky 200mm</t>
  </si>
  <si>
    <t>m</t>
  </si>
  <si>
    <t>-1621514322</t>
  </si>
  <si>
    <t>Obvodová dilatace středového žlabu polystyrenem EPS tl. 10mm výšky 200mm</t>
  </si>
  <si>
    <t>32,520 "LŽ1"</t>
  </si>
  <si>
    <t>24,500 "LŽ2"</t>
  </si>
  <si>
    <t>633831111</t>
  </si>
  <si>
    <t>Zdrsnění povrchu betonových podlah kartáčováním ručně</t>
  </si>
  <si>
    <t>-1739278803</t>
  </si>
  <si>
    <t>Povrchová úprava betonových podlah zdrsnění kartáčováním ručně</t>
  </si>
  <si>
    <t>0,775 "Plocha betonu LŽ 1 k vykartáčování"</t>
  </si>
  <si>
    <t xml:space="preserve">7,721 "Plocha betonu LŽ 2  k vykartáčování"</t>
  </si>
  <si>
    <t>Trubní vedení</t>
  </si>
  <si>
    <t>13</t>
  </si>
  <si>
    <t>871260310</t>
  </si>
  <si>
    <t>Montáž kanalizačního potrubí hladkého plnostěnného SN 10 z polypropylenu DN 100</t>
  </si>
  <si>
    <t>412429011</t>
  </si>
  <si>
    <t>Montáž kanalizačního potrubí z polypropylenu PP hladkého plnostěnného SN 10 DN 100</t>
  </si>
  <si>
    <t>12"součet délek potrubí"</t>
  </si>
  <si>
    <t>14</t>
  </si>
  <si>
    <t>28614215</t>
  </si>
  <si>
    <t>trubka kanalizační PP plnostěnná jednovrstvá DN 110x5000mm SN10</t>
  </si>
  <si>
    <t>690470229</t>
  </si>
  <si>
    <t>12*1,015 'Přepočtené koeficientem množství</t>
  </si>
  <si>
    <t>15</t>
  </si>
  <si>
    <t>877260310</t>
  </si>
  <si>
    <t>Montáž kolen na kanalizačním potrubí z PP nebo tvrdého PVC trub hladkých plnostěnných DN 100</t>
  </si>
  <si>
    <t>kus</t>
  </si>
  <si>
    <t>-1259200562</t>
  </si>
  <si>
    <t>Montáž tvarovek na kanalizačním plastovém potrubí z PP nebo PVC-U hladkého plnostěnného kolen, víček nebo hrdlových uzávěrů DN 100</t>
  </si>
  <si>
    <t>16</t>
  </si>
  <si>
    <t>28611870</t>
  </si>
  <si>
    <t>koleno kanalizační PP KG SN10 110x15°</t>
  </si>
  <si>
    <t>2024979101</t>
  </si>
  <si>
    <t>17</t>
  </si>
  <si>
    <t>28611872</t>
  </si>
  <si>
    <t>koleno kanalizační PP KG SN10 110x30°</t>
  </si>
  <si>
    <t>-663261233</t>
  </si>
  <si>
    <t>18</t>
  </si>
  <si>
    <t>28611874</t>
  </si>
  <si>
    <t>koleno kanalizační PP KG SN10 110x45°</t>
  </si>
  <si>
    <t>-278117162</t>
  </si>
  <si>
    <t>19</t>
  </si>
  <si>
    <t>28611876</t>
  </si>
  <si>
    <t>koleno kanalizační PP KG SN10 110x67°</t>
  </si>
  <si>
    <t>-2019520031</t>
  </si>
  <si>
    <t>20</t>
  </si>
  <si>
    <t>28611878</t>
  </si>
  <si>
    <t>koleno kanalizační PP KG SN10 110x87°</t>
  </si>
  <si>
    <t>502818446</t>
  </si>
  <si>
    <t>877260320</t>
  </si>
  <si>
    <t>Montáž odboček na kanalizačním potrubí z PP nebo tvrdého PVC trub hladkých plnostěnných DN 100</t>
  </si>
  <si>
    <t>-1874418811</t>
  </si>
  <si>
    <t>Montáž tvarovek na kanalizačním plastovém potrubí z PP nebo PVC-U hladkého plnostěnného odboček DN 100</t>
  </si>
  <si>
    <t>2"Napojení LŽ1+LŽ2"</t>
  </si>
  <si>
    <t>22</t>
  </si>
  <si>
    <t>28611908</t>
  </si>
  <si>
    <t>odbočka kanalizační plastová PP s hrdlem KG 110/110/45°</t>
  </si>
  <si>
    <t>1392294860</t>
  </si>
  <si>
    <t>Ostatní konstrukce a práce, bourání</t>
  </si>
  <si>
    <t>23</t>
  </si>
  <si>
    <t>000004121-R</t>
  </si>
  <si>
    <t>Dilatační spáry s vyplněním spár PU zálivkou</t>
  </si>
  <si>
    <t>1870730804</t>
  </si>
  <si>
    <t>Dilatační spáry s vyplněním spár asfaltovou zálivkou</t>
  </si>
  <si>
    <t>24</t>
  </si>
  <si>
    <t>000004211_R</t>
  </si>
  <si>
    <t>Osazení mikroštěrbinového odvodňovací vpusti s litinovou mříží 220x260 mm bez vnitřního spádu</t>
  </si>
  <si>
    <t>ks</t>
  </si>
  <si>
    <t>475306409</t>
  </si>
  <si>
    <t>Osazení mikroštěrbinového odvodňovacího betonového žlabu 220x260 mm bez vnitřního spádu</t>
  </si>
  <si>
    <t>1 "LŽ1"</t>
  </si>
  <si>
    <t>1"LŽ2"</t>
  </si>
  <si>
    <t>25</t>
  </si>
  <si>
    <t>000004212_R</t>
  </si>
  <si>
    <t>Osazení mikroštěrbinového odvodňovací žlabu s revizní litinovou mříží 220x260 mm bez vnitřního spádu včetně záslepky</t>
  </si>
  <si>
    <t>kpl.</t>
  </si>
  <si>
    <t>-30788643</t>
  </si>
  <si>
    <t>26</t>
  </si>
  <si>
    <t>919111112</t>
  </si>
  <si>
    <t>Řezání dilatačních spár š 4 mm hl přes 60 do 80 mm příčných nebo podélných v čerstvém CB krytu</t>
  </si>
  <si>
    <t>-255681055</t>
  </si>
  <si>
    <t>Řezání dilatačních spár v čerstvém cementobetonovém krytu příčných nebo podélných, šířky 4 mm, hloubky přes 60 do 80 mm</t>
  </si>
  <si>
    <t>3,0 "Dilatační spáry plochy LŽ1"</t>
  </si>
  <si>
    <t>12,5 "Dilatační spáry plochy LŽ2"</t>
  </si>
  <si>
    <t>27</t>
  </si>
  <si>
    <t>919111213</t>
  </si>
  <si>
    <t>Řezání spár pro vytvoření komůrky š 10 mm hl 25 mm pro těsnící zálivku v CB krytu</t>
  </si>
  <si>
    <t>1373211756</t>
  </si>
  <si>
    <t>Řezání dilatačních spár v čerstvém cementobetonovém krytu vytvoření komůrky pro těsnící zálivku šířky 10 mm, hloubky 25 mm</t>
  </si>
  <si>
    <t>28</t>
  </si>
  <si>
    <t>919122112</t>
  </si>
  <si>
    <t>Těsnění spár zálivkou za tepla pro komůrky š 10 mm hl 25 mm s těsnicím profilem</t>
  </si>
  <si>
    <t>117845750</t>
  </si>
  <si>
    <t>Utěsnění dilatačních spár zálivkou za tepla v cementobetonovém nebo živičném krytu včetně adhezního nátěru s těsnicím profilem pod zálivkou, pro komůrky šířky 10 mm, hloubky 25 mm</t>
  </si>
  <si>
    <t>29</t>
  </si>
  <si>
    <t>28344101</t>
  </si>
  <si>
    <t>profil těsnící pro dilatační spáry komunikací z PE D 13mm</t>
  </si>
  <si>
    <t>1012189850</t>
  </si>
  <si>
    <t>30</t>
  </si>
  <si>
    <t>919131111</t>
  </si>
  <si>
    <t>Vyztužení dilatačních spár kluznými trny D 25 mm dl 500 mm v CB krytu</t>
  </si>
  <si>
    <t>880271975</t>
  </si>
  <si>
    <t>Vyztužení dilatačních spár v cementobetonovém krytu kluznými trny průměru 25 mm, délky 500 mm</t>
  </si>
  <si>
    <t>9 "LŽ1 trny s rozpětím mezi sebou 250mm"</t>
  </si>
  <si>
    <t>30"LŽ2 trny s rozpětím mezi sebou 400mm"</t>
  </si>
  <si>
    <t>31</t>
  </si>
  <si>
    <t>919716111</t>
  </si>
  <si>
    <t>Výztuž cementobetonového krytu ze svařovaných sítí hmotnosti do 7,5 kg/m2</t>
  </si>
  <si>
    <t>-1834476628</t>
  </si>
  <si>
    <t>Ocelová výztuž cementobetonového krytu ze svařovaných sítí hmotnosti do 7,5 kg/m2</t>
  </si>
  <si>
    <t xml:space="preserve">((0,775+7,721)*1,3)*(0,0474)  "(součet vnitřních ploch LŽ1+LŽ2*překrytí 30%)*hmotnost kari sítě kg/m2"</t>
  </si>
  <si>
    <t>"0,0474 = hmotnost kari sítě 100x100x8"</t>
  </si>
  <si>
    <t>Mezisoučet</t>
  </si>
  <si>
    <t>32</t>
  </si>
  <si>
    <t>919726123</t>
  </si>
  <si>
    <t>Geotextilie pro ochranu, separaci a filtraci netkaná měrná hm přes 300 do 500 g/m2</t>
  </si>
  <si>
    <t>-227208540</t>
  </si>
  <si>
    <t>Geotextilie netkaná pro ochranu, separaci nebo filtraci měrná hmotnost přes 300 do 500 g/m2</t>
  </si>
  <si>
    <t>0,775*1,3 "Geotextílie pod cb kryty v ploše LŽ1 + 30% prořez"</t>
  </si>
  <si>
    <t>7,721*1,3 "Geotextílie pod cb kryty v ploše LŽ2 + 30% prořez"</t>
  </si>
  <si>
    <t>33</t>
  </si>
  <si>
    <t>919735125</t>
  </si>
  <si>
    <t>Řezání stávajícího betonového krytu hl přes 200 do 250 mm</t>
  </si>
  <si>
    <t>1991475226</t>
  </si>
  <si>
    <t>Řezání stávajícího betonového krytu nebo podkladu hloubky přes 200 do 250 mm</t>
  </si>
  <si>
    <t>33,81 "LŽ1"</t>
  </si>
  <si>
    <t>46,40 "LŽ2"</t>
  </si>
  <si>
    <t>34</t>
  </si>
  <si>
    <t>935114211</t>
  </si>
  <si>
    <t>688201217</t>
  </si>
  <si>
    <t>Osazení štěrbinového odvodňovacího betonového žlabu rozměru 220x260 mm (mikroštěrbinového) bez vnitřního spádu</t>
  </si>
  <si>
    <t>15 "LŽ1"</t>
  </si>
  <si>
    <t>11 "lŽ2"</t>
  </si>
  <si>
    <t>35</t>
  </si>
  <si>
    <t>59221012</t>
  </si>
  <si>
    <t>trouba mikroštěrbinová s přerušovanou štěrbinou betonová bez vnitřního spádu 220x260mm</t>
  </si>
  <si>
    <t>1579488259</t>
  </si>
  <si>
    <t>36</t>
  </si>
  <si>
    <t>953961118</t>
  </si>
  <si>
    <t>Kotva chemickým tmelem M 30 hl 270 mm do betonu, ŽB nebo kamene s vyvrtáním otvoru</t>
  </si>
  <si>
    <t>-733639263</t>
  </si>
  <si>
    <t>Kotva chemická s vyvrtáním otvoru do betonu, železobetonu nebo tvrdého kamene tmel, velikost M 30, hloubka 270 mm</t>
  </si>
  <si>
    <t>39</t>
  </si>
  <si>
    <t>37</t>
  </si>
  <si>
    <t>977151111</t>
  </si>
  <si>
    <t>Jádrové vrty diamantovými korunkami do stavebních materiálů D do 35 mm</t>
  </si>
  <si>
    <t>1149686657</t>
  </si>
  <si>
    <t>Jádrové vrty diamantovými korunkami do stavebních materiálů (železobetonu, betonu, cihel, obkladů, dlažeb, kamene) průměru do 35 mm</t>
  </si>
  <si>
    <t>39*0,25 "celkový počet trnů x hloubka vrtu"</t>
  </si>
  <si>
    <t>997</t>
  </si>
  <si>
    <t>Přesun sutě</t>
  </si>
  <si>
    <t>38</t>
  </si>
  <si>
    <t>997013501</t>
  </si>
  <si>
    <t>Odvoz suti a vybouraných hmot na skládku nebo meziskládku do 1 km se složením</t>
  </si>
  <si>
    <t>-1255946089</t>
  </si>
  <si>
    <t>Odvoz suti a vybouraných hmot na skládku nebo meziskládku se složením, na vzdálenost do 1 km</t>
  </si>
  <si>
    <t>997013509</t>
  </si>
  <si>
    <t>Příplatek k odvozu suti a vybouraných hmot na skládku ZKD 1 km přes 1 km</t>
  </si>
  <si>
    <t>845011124</t>
  </si>
  <si>
    <t>Odvoz suti a vybouraných hmot na skládku nebo meziskládku se složením, na vzdálenost Příplatek k ceně za každý další započatý 1 km přes 1 km</t>
  </si>
  <si>
    <t>9,987*10 'Přepočtené koeficientem množství</t>
  </si>
  <si>
    <t>40</t>
  </si>
  <si>
    <t>997221861</t>
  </si>
  <si>
    <t>Poplatek za uložení na recyklační skládce (skládkovné) stavebního odpadu z prostého betonu pod kódem 17 01 01</t>
  </si>
  <si>
    <t>-481577903</t>
  </si>
  <si>
    <t>Poplatek za uložení stavebního odpadu na recyklační skládce (skládkovné) z prostého betonu zatříděného do Katalogu odpadů pod kódem 17 01 01</t>
  </si>
  <si>
    <t>998</t>
  </si>
  <si>
    <t>Přesun hmot</t>
  </si>
  <si>
    <t>41</t>
  </si>
  <si>
    <t>998225111</t>
  </si>
  <si>
    <t>Přesun hmot pro pozemní komunikace s krytem z kamene, monolitickým betonovým nebo živičným</t>
  </si>
  <si>
    <t>2033742596</t>
  </si>
  <si>
    <t>Přesun hmot pro komunikace s krytem z kameniva, monolitickým betonovým nebo živičným dopravní vzdálenost do 200 m jakékoliv délky objektu</t>
  </si>
  <si>
    <t>42</t>
  </si>
  <si>
    <t>998225195</t>
  </si>
  <si>
    <t>Příplatek k přesunu hmot pro pozemní komunikace s krytem z kamene, živičným, betonovým ZKD 5000 m</t>
  </si>
  <si>
    <t>-1859236428</t>
  </si>
  <si>
    <t>Přesun hmot pro komunikace s krytem z kameniva, monolitickým betonovým nebo živičným Příplatek k ceně za zvětšený přesun přes vymezenou vodorovnou dopravní vzdálenost za každých dalších 5000 m přes 5000 m</t>
  </si>
  <si>
    <t>19,156*2 'Přepočtené koeficientem množství</t>
  </si>
  <si>
    <t>43</t>
  </si>
  <si>
    <t>998276101</t>
  </si>
  <si>
    <t>Přesun hmot pro trubní vedení z trub z plastických hmot otevřený výkop</t>
  </si>
  <si>
    <t>-647918248</t>
  </si>
  <si>
    <t>Přesun hmot pro trubní vedení hloubené z trub z plastických hmot nebo sklolaminátových pro vodovody, kanalizace, teplovody, produktovody v otevřeném výkopu dopravní vzdálenost do 15 m</t>
  </si>
  <si>
    <t>0,028</t>
  </si>
  <si>
    <t>44</t>
  </si>
  <si>
    <t>998276129</t>
  </si>
  <si>
    <t>Příplatek k přesunu hmot pro trubní vedení z trub z plastických hmot za zvětšený přesun ZKD 5000 m</t>
  </si>
  <si>
    <t>-1918352162</t>
  </si>
  <si>
    <t>Přesun hmot pro trubní vedení hloubené z trub z plastických hmot nebo sklolaminátových Příplatek k cenám za zvětšený přesun přes vymezenou dopravní vzdálenost za každých dalších započatých 5000 m</t>
  </si>
  <si>
    <t>PSV</t>
  </si>
  <si>
    <t>Práce a dodávky PSV</t>
  </si>
  <si>
    <t>721</t>
  </si>
  <si>
    <t>Zdravotechnika - vnitřní kanalizace</t>
  </si>
  <si>
    <t>45</t>
  </si>
  <si>
    <t>721242105</t>
  </si>
  <si>
    <t>Lapač střešních splavenin z PP se zápachovou klapkou a lapacím košem DN 110</t>
  </si>
  <si>
    <t>-1688720295</t>
  </si>
  <si>
    <t>Lapače střešních splavenin polypropylenové (PP) se svislým odtokem DN 110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</si>
</sst>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2"/>
      <c r="D4" s="23" t="s">
        <v>9</v>
      </c>
      <c r="AR4" s="22"/>
      <c r="AS4" s="24" t="s">
        <v>10</v>
      </c>
      <c r="BE4" s="25" t="s">
        <v>11</v>
      </c>
      <c r="BS4" s="19" t="s">
        <v>12</v>
      </c>
    </row>
    <row r="5" s="1" customFormat="1" ht="12" customHeight="1">
      <c r="B5" s="22"/>
      <c r="D5" s="26" t="s">
        <v>13</v>
      </c>
      <c r="K5" s="27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22"/>
      <c r="BE5" s="28" t="s">
        <v>15</v>
      </c>
      <c r="BS5" s="19" t="s">
        <v>6</v>
      </c>
    </row>
    <row r="6" s="1" customFormat="1" ht="36.96" customHeight="1">
      <c r="B6" s="22"/>
      <c r="D6" s="29" t="s">
        <v>16</v>
      </c>
      <c r="K6" s="30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22"/>
      <c r="BE6" s="31"/>
      <c r="BS6" s="19" t="s">
        <v>6</v>
      </c>
    </row>
    <row r="7" s="1" customFormat="1" ht="12" customHeight="1">
      <c r="B7" s="22"/>
      <c r="D7" s="32" t="s">
        <v>18</v>
      </c>
      <c r="K7" s="27" t="s">
        <v>1</v>
      </c>
      <c r="AK7" s="32" t="s">
        <v>19</v>
      </c>
      <c r="AN7" s="27" t="s">
        <v>1</v>
      </c>
      <c r="AR7" s="22"/>
      <c r="BE7" s="31"/>
      <c r="BS7" s="19" t="s">
        <v>6</v>
      </c>
    </row>
    <row r="8" s="1" customFormat="1" ht="12" customHeight="1">
      <c r="B8" s="22"/>
      <c r="D8" s="32" t="s">
        <v>20</v>
      </c>
      <c r="K8" s="27" t="s">
        <v>21</v>
      </c>
      <c r="AK8" s="32" t="s">
        <v>22</v>
      </c>
      <c r="AN8" s="33" t="s">
        <v>23</v>
      </c>
      <c r="AR8" s="22"/>
      <c r="BE8" s="31"/>
      <c r="BS8" s="19" t="s">
        <v>6</v>
      </c>
    </row>
    <row r="9" s="1" customFormat="1" ht="14.4" customHeight="1">
      <c r="B9" s="22"/>
      <c r="AR9" s="22"/>
      <c r="BE9" s="31"/>
      <c r="BS9" s="19" t="s">
        <v>6</v>
      </c>
    </row>
    <row r="10" s="1" customFormat="1" ht="12" customHeight="1">
      <c r="B10" s="22"/>
      <c r="D10" s="32" t="s">
        <v>24</v>
      </c>
      <c r="AK10" s="32" t="s">
        <v>25</v>
      </c>
      <c r="AN10" s="27" t="s">
        <v>1</v>
      </c>
      <c r="AR10" s="22"/>
      <c r="BE10" s="31"/>
      <c r="BS10" s="19" t="s">
        <v>6</v>
      </c>
    </row>
    <row r="11" s="1" customFormat="1" ht="18.48" customHeight="1">
      <c r="B11" s="22"/>
      <c r="E11" s="27" t="s">
        <v>26</v>
      </c>
      <c r="AK11" s="32" t="s">
        <v>27</v>
      </c>
      <c r="AN11" s="27" t="s">
        <v>1</v>
      </c>
      <c r="AR11" s="22"/>
      <c r="BE11" s="31"/>
      <c r="BS11" s="19" t="s">
        <v>6</v>
      </c>
    </row>
    <row r="12" s="1" customFormat="1" ht="6.96" customHeight="1">
      <c r="B12" s="22"/>
      <c r="AR12" s="22"/>
      <c r="BE12" s="31"/>
      <c r="BS12" s="19" t="s">
        <v>6</v>
      </c>
    </row>
    <row r="13" s="1" customFormat="1" ht="12" customHeight="1">
      <c r="B13" s="22"/>
      <c r="D13" s="32" t="s">
        <v>28</v>
      </c>
      <c r="AK13" s="32" t="s">
        <v>25</v>
      </c>
      <c r="AN13" s="34" t="s">
        <v>29</v>
      </c>
      <c r="AR13" s="22"/>
      <c r="BE13" s="31"/>
      <c r="BS13" s="19" t="s">
        <v>6</v>
      </c>
    </row>
    <row r="14">
      <c r="B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N14" s="34" t="s">
        <v>29</v>
      </c>
      <c r="AR14" s="22"/>
      <c r="BE14" s="31"/>
      <c r="BS14" s="19" t="s">
        <v>6</v>
      </c>
    </row>
    <row r="15" s="1" customFormat="1" ht="6.96" customHeight="1">
      <c r="B15" s="22"/>
      <c r="AR15" s="22"/>
      <c r="BE15" s="31"/>
      <c r="BS15" s="19" t="s">
        <v>3</v>
      </c>
    </row>
    <row r="16" s="1" customFormat="1" ht="12" customHeight="1">
      <c r="B16" s="22"/>
      <c r="D16" s="32" t="s">
        <v>30</v>
      </c>
      <c r="AK16" s="32" t="s">
        <v>25</v>
      </c>
      <c r="AN16" s="27" t="s">
        <v>1</v>
      </c>
      <c r="AR16" s="22"/>
      <c r="BE16" s="31"/>
      <c r="BS16" s="19" t="s">
        <v>3</v>
      </c>
    </row>
    <row r="17" s="1" customFormat="1" ht="18.48" customHeight="1">
      <c r="B17" s="22"/>
      <c r="E17" s="27" t="s">
        <v>26</v>
      </c>
      <c r="AK17" s="32" t="s">
        <v>27</v>
      </c>
      <c r="AN17" s="27" t="s">
        <v>1</v>
      </c>
      <c r="AR17" s="22"/>
      <c r="BE17" s="31"/>
      <c r="BS17" s="19" t="s">
        <v>31</v>
      </c>
    </row>
    <row r="18" s="1" customFormat="1" ht="6.96" customHeight="1">
      <c r="B18" s="22"/>
      <c r="AR18" s="22"/>
      <c r="BE18" s="31"/>
      <c r="BS18" s="19" t="s">
        <v>6</v>
      </c>
    </row>
    <row r="19" s="1" customFormat="1" ht="12" customHeight="1">
      <c r="B19" s="22"/>
      <c r="D19" s="32" t="s">
        <v>32</v>
      </c>
      <c r="AK19" s="32" t="s">
        <v>25</v>
      </c>
      <c r="AN19" s="27" t="s">
        <v>1</v>
      </c>
      <c r="AR19" s="22"/>
      <c r="BE19" s="31"/>
      <c r="BS19" s="19" t="s">
        <v>6</v>
      </c>
    </row>
    <row r="20" s="1" customFormat="1" ht="18.48" customHeight="1">
      <c r="B20" s="22"/>
      <c r="E20" s="27" t="s">
        <v>26</v>
      </c>
      <c r="AK20" s="32" t="s">
        <v>27</v>
      </c>
      <c r="AN20" s="27" t="s">
        <v>1</v>
      </c>
      <c r="AR20" s="22"/>
      <c r="BE20" s="31"/>
      <c r="BS20" s="19" t="s">
        <v>31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33</v>
      </c>
      <c r="AR22" s="22"/>
      <c r="BE22" s="31"/>
    </row>
    <row r="23" s="1" customFormat="1" ht="16.5" customHeight="1">
      <c r="B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34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35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36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37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38</v>
      </c>
      <c r="E29" s="3"/>
      <c r="F29" s="32" t="s">
        <v>39</v>
      </c>
      <c r="G29" s="3"/>
      <c r="H29" s="3"/>
      <c r="I29" s="3"/>
      <c r="J29" s="3"/>
      <c r="K29" s="3"/>
      <c r="L29" s="45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6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6">
        <f>ROUND(AV94, 2)</f>
        <v>0</v>
      </c>
      <c r="AL29" s="3"/>
      <c r="AM29" s="3"/>
      <c r="AN29" s="3"/>
      <c r="AO29" s="3"/>
      <c r="AP29" s="3"/>
      <c r="AQ29" s="3"/>
      <c r="AR29" s="44"/>
      <c r="BE29" s="47"/>
    </row>
    <row r="30" s="3" customFormat="1" ht="14.4" customHeight="1">
      <c r="A30" s="3"/>
      <c r="B30" s="44"/>
      <c r="C30" s="3"/>
      <c r="D30" s="3"/>
      <c r="E30" s="3"/>
      <c r="F30" s="32" t="s">
        <v>40</v>
      </c>
      <c r="G30" s="3"/>
      <c r="H30" s="3"/>
      <c r="I30" s="3"/>
      <c r="J30" s="3"/>
      <c r="K30" s="3"/>
      <c r="L30" s="45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6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6">
        <f>ROUND(AW94, 2)</f>
        <v>0</v>
      </c>
      <c r="AL30" s="3"/>
      <c r="AM30" s="3"/>
      <c r="AN30" s="3"/>
      <c r="AO30" s="3"/>
      <c r="AP30" s="3"/>
      <c r="AQ30" s="3"/>
      <c r="AR30" s="44"/>
      <c r="BE30" s="47"/>
    </row>
    <row r="31" hidden="1" s="3" customFormat="1" ht="14.4" customHeight="1">
      <c r="A31" s="3"/>
      <c r="B31" s="44"/>
      <c r="C31" s="3"/>
      <c r="D31" s="3"/>
      <c r="E31" s="3"/>
      <c r="F31" s="32" t="s">
        <v>41</v>
      </c>
      <c r="G31" s="3"/>
      <c r="H31" s="3"/>
      <c r="I31" s="3"/>
      <c r="J31" s="3"/>
      <c r="K31" s="3"/>
      <c r="L31" s="45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6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6">
        <v>0</v>
      </c>
      <c r="AL31" s="3"/>
      <c r="AM31" s="3"/>
      <c r="AN31" s="3"/>
      <c r="AO31" s="3"/>
      <c r="AP31" s="3"/>
      <c r="AQ31" s="3"/>
      <c r="AR31" s="44"/>
      <c r="BE31" s="47"/>
    </row>
    <row r="32" hidden="1" s="3" customFormat="1" ht="14.4" customHeight="1">
      <c r="A32" s="3"/>
      <c r="B32" s="44"/>
      <c r="C32" s="3"/>
      <c r="D32" s="3"/>
      <c r="E32" s="3"/>
      <c r="F32" s="32" t="s">
        <v>42</v>
      </c>
      <c r="G32" s="3"/>
      <c r="H32" s="3"/>
      <c r="I32" s="3"/>
      <c r="J32" s="3"/>
      <c r="K32" s="3"/>
      <c r="L32" s="45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6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6">
        <v>0</v>
      </c>
      <c r="AL32" s="3"/>
      <c r="AM32" s="3"/>
      <c r="AN32" s="3"/>
      <c r="AO32" s="3"/>
      <c r="AP32" s="3"/>
      <c r="AQ32" s="3"/>
      <c r="AR32" s="44"/>
      <c r="BE32" s="47"/>
    </row>
    <row r="33" hidden="1" s="3" customFormat="1" ht="14.4" customHeight="1">
      <c r="A33" s="3"/>
      <c r="B33" s="44"/>
      <c r="C33" s="3"/>
      <c r="D33" s="3"/>
      <c r="E33" s="3"/>
      <c r="F33" s="32" t="s">
        <v>43</v>
      </c>
      <c r="G33" s="3"/>
      <c r="H33" s="3"/>
      <c r="I33" s="3"/>
      <c r="J33" s="3"/>
      <c r="K33" s="3"/>
      <c r="L33" s="45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6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6">
        <v>0</v>
      </c>
      <c r="AL33" s="3"/>
      <c r="AM33" s="3"/>
      <c r="AN33" s="3"/>
      <c r="AO33" s="3"/>
      <c r="AP33" s="3"/>
      <c r="AQ33" s="3"/>
      <c r="AR33" s="44"/>
      <c r="BE33" s="47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1"/>
    </row>
    <row r="35" s="2" customFormat="1" ht="25.92" customHeight="1">
      <c r="A35" s="38"/>
      <c r="B35" s="39"/>
      <c r="C35" s="48"/>
      <c r="D35" s="49" t="s">
        <v>44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45</v>
      </c>
      <c r="U35" s="50"/>
      <c r="V35" s="50"/>
      <c r="W35" s="50"/>
      <c r="X35" s="52" t="s">
        <v>46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0</v>
      </c>
      <c r="AL35" s="50"/>
      <c r="AM35" s="50"/>
      <c r="AN35" s="50"/>
      <c r="AO35" s="54"/>
      <c r="AP35" s="48"/>
      <c r="AQ35" s="48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14.4" customHeight="1">
      <c r="A37" s="38"/>
      <c r="B37" s="3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8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55"/>
      <c r="D49" s="56" t="s">
        <v>47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6" t="s">
        <v>48</v>
      </c>
      <c r="AI49" s="57"/>
      <c r="AJ49" s="57"/>
      <c r="AK49" s="57"/>
      <c r="AL49" s="57"/>
      <c r="AM49" s="57"/>
      <c r="AN49" s="57"/>
      <c r="AO49" s="57"/>
      <c r="AR49" s="55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8"/>
      <c r="B60" s="39"/>
      <c r="C60" s="38"/>
      <c r="D60" s="58" t="s">
        <v>49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58" t="s">
        <v>50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58" t="s">
        <v>49</v>
      </c>
      <c r="AI60" s="41"/>
      <c r="AJ60" s="41"/>
      <c r="AK60" s="41"/>
      <c r="AL60" s="41"/>
      <c r="AM60" s="58" t="s">
        <v>50</v>
      </c>
      <c r="AN60" s="41"/>
      <c r="AO60" s="41"/>
      <c r="AP60" s="38"/>
      <c r="AQ60" s="38"/>
      <c r="AR60" s="39"/>
      <c r="BE60" s="38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8"/>
      <c r="B64" s="39"/>
      <c r="C64" s="38"/>
      <c r="D64" s="56" t="s">
        <v>51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6" t="s">
        <v>52</v>
      </c>
      <c r="AI64" s="59"/>
      <c r="AJ64" s="59"/>
      <c r="AK64" s="59"/>
      <c r="AL64" s="59"/>
      <c r="AM64" s="59"/>
      <c r="AN64" s="59"/>
      <c r="AO64" s="59"/>
      <c r="AP64" s="38"/>
      <c r="AQ64" s="38"/>
      <c r="AR64" s="39"/>
      <c r="BE64" s="38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8"/>
      <c r="B75" s="39"/>
      <c r="C75" s="38"/>
      <c r="D75" s="58" t="s">
        <v>49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58" t="s">
        <v>50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58" t="s">
        <v>49</v>
      </c>
      <c r="AI75" s="41"/>
      <c r="AJ75" s="41"/>
      <c r="AK75" s="41"/>
      <c r="AL75" s="41"/>
      <c r="AM75" s="58" t="s">
        <v>50</v>
      </c>
      <c r="AN75" s="41"/>
      <c r="AO75" s="41"/>
      <c r="AP75" s="38"/>
      <c r="AQ75" s="38"/>
      <c r="AR75" s="39"/>
      <c r="BE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8"/>
    </row>
    <row r="77" s="2" customFormat="1" ht="6.96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39"/>
      <c r="B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39"/>
      <c r="BE81" s="38"/>
    </row>
    <row r="82" s="2" customFormat="1" ht="24.96" customHeight="1">
      <c r="A82" s="38"/>
      <c r="B82" s="39"/>
      <c r="C82" s="23" t="s">
        <v>53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8"/>
    </row>
    <row r="84" s="4" customFormat="1" ht="12" customHeight="1">
      <c r="A84" s="4"/>
      <c r="B84" s="64"/>
      <c r="C84" s="32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3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4"/>
      <c r="BE84" s="4"/>
    </row>
    <row r="85" s="5" customFormat="1" ht="36.96" customHeight="1">
      <c r="A85" s="5"/>
      <c r="B85" s="65"/>
      <c r="C85" s="66" t="s">
        <v>16</v>
      </c>
      <c r="D85" s="5"/>
      <c r="E85" s="5"/>
      <c r="F85" s="5"/>
      <c r="G85" s="5"/>
      <c r="H85" s="5"/>
      <c r="I85" s="5"/>
      <c r="J85" s="5"/>
      <c r="K85" s="5"/>
      <c r="L85" s="67" t="str">
        <f>K6</f>
        <v>Doplnění odtokových žlabů karosárna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5"/>
      <c r="BE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8"/>
    </row>
    <row r="87" s="2" customFormat="1" ht="12" customHeight="1">
      <c r="A87" s="38"/>
      <c r="B87" s="39"/>
      <c r="C87" s="32" t="s">
        <v>20</v>
      </c>
      <c r="D87" s="38"/>
      <c r="E87" s="38"/>
      <c r="F87" s="38"/>
      <c r="G87" s="38"/>
      <c r="H87" s="38"/>
      <c r="I87" s="38"/>
      <c r="J87" s="38"/>
      <c r="K87" s="38"/>
      <c r="L87" s="68" t="str">
        <f>IF(K8="","",K8)</f>
        <v>Areál Hranečník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2" t="s">
        <v>22</v>
      </c>
      <c r="AJ87" s="38"/>
      <c r="AK87" s="38"/>
      <c r="AL87" s="38"/>
      <c r="AM87" s="69" t="str">
        <f>IF(AN8= "","",AN8)</f>
        <v>13. 1. 2025</v>
      </c>
      <c r="AN87" s="69"/>
      <c r="AO87" s="38"/>
      <c r="AP87" s="38"/>
      <c r="AQ87" s="38"/>
      <c r="AR87" s="39"/>
      <c r="B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8"/>
    </row>
    <row r="89" s="2" customFormat="1" ht="15.15" customHeight="1">
      <c r="A89" s="38"/>
      <c r="B89" s="39"/>
      <c r="C89" s="32" t="s">
        <v>24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 xml:space="preserve"> 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2" t="s">
        <v>30</v>
      </c>
      <c r="AJ89" s="38"/>
      <c r="AK89" s="38"/>
      <c r="AL89" s="38"/>
      <c r="AM89" s="70" t="str">
        <f>IF(E17="","",E17)</f>
        <v xml:space="preserve"> </v>
      </c>
      <c r="AN89" s="4"/>
      <c r="AO89" s="4"/>
      <c r="AP89" s="4"/>
      <c r="AQ89" s="38"/>
      <c r="AR89" s="39"/>
      <c r="AS89" s="71" t="s">
        <v>54</v>
      </c>
      <c r="AT89" s="72"/>
      <c r="AU89" s="73"/>
      <c r="AV89" s="73"/>
      <c r="AW89" s="73"/>
      <c r="AX89" s="73"/>
      <c r="AY89" s="73"/>
      <c r="AZ89" s="73"/>
      <c r="BA89" s="73"/>
      <c r="BB89" s="73"/>
      <c r="BC89" s="73"/>
      <c r="BD89" s="74"/>
      <c r="BE89" s="38"/>
    </row>
    <row r="90" s="2" customFormat="1" ht="15.15" customHeight="1">
      <c r="A90" s="38"/>
      <c r="B90" s="39"/>
      <c r="C90" s="32" t="s">
        <v>28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2" t="s">
        <v>32</v>
      </c>
      <c r="AJ90" s="38"/>
      <c r="AK90" s="38"/>
      <c r="AL90" s="38"/>
      <c r="AM90" s="70" t="str">
        <f>IF(E20="","",E20)</f>
        <v xml:space="preserve"> </v>
      </c>
      <c r="AN90" s="4"/>
      <c r="AO90" s="4"/>
      <c r="AP90" s="4"/>
      <c r="AQ90" s="38"/>
      <c r="AR90" s="39"/>
      <c r="AS90" s="75"/>
      <c r="AT90" s="76"/>
      <c r="AU90" s="77"/>
      <c r="AV90" s="77"/>
      <c r="AW90" s="77"/>
      <c r="AX90" s="77"/>
      <c r="AY90" s="77"/>
      <c r="AZ90" s="77"/>
      <c r="BA90" s="77"/>
      <c r="BB90" s="77"/>
      <c r="BC90" s="77"/>
      <c r="BD90" s="78"/>
      <c r="BE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75"/>
      <c r="AT91" s="76"/>
      <c r="AU91" s="77"/>
      <c r="AV91" s="77"/>
      <c r="AW91" s="77"/>
      <c r="AX91" s="77"/>
      <c r="AY91" s="77"/>
      <c r="AZ91" s="77"/>
      <c r="BA91" s="77"/>
      <c r="BB91" s="77"/>
      <c r="BC91" s="77"/>
      <c r="BD91" s="78"/>
      <c r="BE91" s="38"/>
    </row>
    <row r="92" s="2" customFormat="1" ht="29.28" customHeight="1">
      <c r="A92" s="38"/>
      <c r="B92" s="39"/>
      <c r="C92" s="79" t="s">
        <v>55</v>
      </c>
      <c r="D92" s="80"/>
      <c r="E92" s="80"/>
      <c r="F92" s="80"/>
      <c r="G92" s="80"/>
      <c r="H92" s="81"/>
      <c r="I92" s="82" t="s">
        <v>56</v>
      </c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3" t="s">
        <v>57</v>
      </c>
      <c r="AH92" s="80"/>
      <c r="AI92" s="80"/>
      <c r="AJ92" s="80"/>
      <c r="AK92" s="80"/>
      <c r="AL92" s="80"/>
      <c r="AM92" s="80"/>
      <c r="AN92" s="82" t="s">
        <v>58</v>
      </c>
      <c r="AO92" s="80"/>
      <c r="AP92" s="84"/>
      <c r="AQ92" s="85" t="s">
        <v>59</v>
      </c>
      <c r="AR92" s="39"/>
      <c r="AS92" s="86" t="s">
        <v>60</v>
      </c>
      <c r="AT92" s="87" t="s">
        <v>61</v>
      </c>
      <c r="AU92" s="87" t="s">
        <v>62</v>
      </c>
      <c r="AV92" s="87" t="s">
        <v>63</v>
      </c>
      <c r="AW92" s="87" t="s">
        <v>64</v>
      </c>
      <c r="AX92" s="87" t="s">
        <v>65</v>
      </c>
      <c r="AY92" s="87" t="s">
        <v>66</v>
      </c>
      <c r="AZ92" s="87" t="s">
        <v>67</v>
      </c>
      <c r="BA92" s="87" t="s">
        <v>68</v>
      </c>
      <c r="BB92" s="87" t="s">
        <v>69</v>
      </c>
      <c r="BC92" s="87" t="s">
        <v>70</v>
      </c>
      <c r="BD92" s="88" t="s">
        <v>71</v>
      </c>
      <c r="BE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89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1"/>
      <c r="BE93" s="38"/>
    </row>
    <row r="94" s="6" customFormat="1" ht="32.4" customHeight="1">
      <c r="A94" s="6"/>
      <c r="B94" s="92"/>
      <c r="C94" s="93" t="s">
        <v>72</v>
      </c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5">
        <f>ROUND(AG95,2)</f>
        <v>0</v>
      </c>
      <c r="AH94" s="95"/>
      <c r="AI94" s="95"/>
      <c r="AJ94" s="95"/>
      <c r="AK94" s="95"/>
      <c r="AL94" s="95"/>
      <c r="AM94" s="95"/>
      <c r="AN94" s="96">
        <f>SUM(AG94,AT94)</f>
        <v>0</v>
      </c>
      <c r="AO94" s="96"/>
      <c r="AP94" s="96"/>
      <c r="AQ94" s="97" t="s">
        <v>1</v>
      </c>
      <c r="AR94" s="92"/>
      <c r="AS94" s="98">
        <f>ROUND(AS95,2)</f>
        <v>0</v>
      </c>
      <c r="AT94" s="99">
        <f>ROUND(SUM(AV94:AW94),2)</f>
        <v>0</v>
      </c>
      <c r="AU94" s="100">
        <f>ROUND(AU95,5)</f>
        <v>0</v>
      </c>
      <c r="AV94" s="99">
        <f>ROUND(AZ94*L29,2)</f>
        <v>0</v>
      </c>
      <c r="AW94" s="99">
        <f>ROUND(BA94*L30,2)</f>
        <v>0</v>
      </c>
      <c r="AX94" s="99">
        <f>ROUND(BB94*L29,2)</f>
        <v>0</v>
      </c>
      <c r="AY94" s="99">
        <f>ROUND(BC94*L30,2)</f>
        <v>0</v>
      </c>
      <c r="AZ94" s="99">
        <f>ROUND(AZ95,2)</f>
        <v>0</v>
      </c>
      <c r="BA94" s="99">
        <f>ROUND(BA95,2)</f>
        <v>0</v>
      </c>
      <c r="BB94" s="99">
        <f>ROUND(BB95,2)</f>
        <v>0</v>
      </c>
      <c r="BC94" s="99">
        <f>ROUND(BC95,2)</f>
        <v>0</v>
      </c>
      <c r="BD94" s="101">
        <f>ROUND(BD95,2)</f>
        <v>0</v>
      </c>
      <c r="BE94" s="6"/>
      <c r="BS94" s="102" t="s">
        <v>73</v>
      </c>
      <c r="BT94" s="102" t="s">
        <v>74</v>
      </c>
      <c r="BV94" s="102" t="s">
        <v>75</v>
      </c>
      <c r="BW94" s="102" t="s">
        <v>4</v>
      </c>
      <c r="BX94" s="102" t="s">
        <v>76</v>
      </c>
      <c r="CL94" s="102" t="s">
        <v>1</v>
      </c>
    </row>
    <row r="95" s="7" customFormat="1" ht="16.5" customHeight="1">
      <c r="A95" s="103" t="s">
        <v>77</v>
      </c>
      <c r="B95" s="104"/>
      <c r="C95" s="105"/>
      <c r="D95" s="106" t="s">
        <v>14</v>
      </c>
      <c r="E95" s="106"/>
      <c r="F95" s="106"/>
      <c r="G95" s="106"/>
      <c r="H95" s="106"/>
      <c r="I95" s="107"/>
      <c r="J95" s="106" t="s">
        <v>17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'3 - Doplnění odtokových ž...'!J28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78</v>
      </c>
      <c r="AR95" s="104"/>
      <c r="AS95" s="110">
        <v>0</v>
      </c>
      <c r="AT95" s="111">
        <f>ROUND(SUM(AV95:AW95),2)</f>
        <v>0</v>
      </c>
      <c r="AU95" s="112">
        <f>'3 - Doplnění odtokových ž...'!P123</f>
        <v>0</v>
      </c>
      <c r="AV95" s="111">
        <f>'3 - Doplnění odtokových ž...'!J31</f>
        <v>0</v>
      </c>
      <c r="AW95" s="111">
        <f>'3 - Doplnění odtokových ž...'!J32</f>
        <v>0</v>
      </c>
      <c r="AX95" s="111">
        <f>'3 - Doplnění odtokových ž...'!J33</f>
        <v>0</v>
      </c>
      <c r="AY95" s="111">
        <f>'3 - Doplnění odtokových ž...'!J34</f>
        <v>0</v>
      </c>
      <c r="AZ95" s="111">
        <f>'3 - Doplnění odtokových ž...'!F31</f>
        <v>0</v>
      </c>
      <c r="BA95" s="111">
        <f>'3 - Doplnění odtokových ž...'!F32</f>
        <v>0</v>
      </c>
      <c r="BB95" s="111">
        <f>'3 - Doplnění odtokových ž...'!F33</f>
        <v>0</v>
      </c>
      <c r="BC95" s="111">
        <f>'3 - Doplnění odtokových ž...'!F34</f>
        <v>0</v>
      </c>
      <c r="BD95" s="113">
        <f>'3 - Doplnění odtokových ž...'!F35</f>
        <v>0</v>
      </c>
      <c r="BE95" s="7"/>
      <c r="BT95" s="114" t="s">
        <v>79</v>
      </c>
      <c r="BU95" s="114" t="s">
        <v>80</v>
      </c>
      <c r="BV95" s="114" t="s">
        <v>75</v>
      </c>
      <c r="BW95" s="114" t="s">
        <v>4</v>
      </c>
      <c r="BX95" s="114" t="s">
        <v>76</v>
      </c>
      <c r="CL95" s="114" t="s">
        <v>1</v>
      </c>
    </row>
    <row r="96" s="2" customFormat="1" ht="30" customHeight="1">
      <c r="A96" s="38"/>
      <c r="B96" s="39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9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39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3 - Doplnění odtokových ž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4</v>
      </c>
    </row>
    <row r="3" hidden="1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81</v>
      </c>
    </row>
    <row r="4" hidden="1" s="1" customFormat="1" ht="24.96" customHeight="1">
      <c r="B4" s="22"/>
      <c r="D4" s="23" t="s">
        <v>82</v>
      </c>
      <c r="L4" s="22"/>
      <c r="M4" s="115" t="s">
        <v>10</v>
      </c>
      <c r="AT4" s="19" t="s">
        <v>3</v>
      </c>
    </row>
    <row r="5" hidden="1" s="1" customFormat="1" ht="6.96" customHeight="1">
      <c r="B5" s="22"/>
      <c r="L5" s="22"/>
    </row>
    <row r="6" hidden="1" s="2" customFormat="1" ht="12" customHeight="1">
      <c r="A6" s="38"/>
      <c r="B6" s="39"/>
      <c r="C6" s="38"/>
      <c r="D6" s="32" t="s">
        <v>16</v>
      </c>
      <c r="E6" s="38"/>
      <c r="F6" s="38"/>
      <c r="G6" s="38"/>
      <c r="H6" s="38"/>
      <c r="I6" s="38"/>
      <c r="J6" s="38"/>
      <c r="K6" s="38"/>
      <c r="L6" s="55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hidden="1" s="2" customFormat="1" ht="16.5" customHeight="1">
      <c r="A7" s="38"/>
      <c r="B7" s="39"/>
      <c r="C7" s="38"/>
      <c r="D7" s="38"/>
      <c r="E7" s="67" t="s">
        <v>17</v>
      </c>
      <c r="F7" s="38"/>
      <c r="G7" s="38"/>
      <c r="H7" s="38"/>
      <c r="I7" s="38"/>
      <c r="J7" s="38"/>
      <c r="K7" s="38"/>
      <c r="L7" s="55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hidden="1" s="2" customFormat="1">
      <c r="A8" s="38"/>
      <c r="B8" s="39"/>
      <c r="C8" s="38"/>
      <c r="D8" s="38"/>
      <c r="E8" s="38"/>
      <c r="F8" s="38"/>
      <c r="G8" s="38"/>
      <c r="H8" s="38"/>
      <c r="I8" s="38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2" customHeight="1">
      <c r="A9" s="38"/>
      <c r="B9" s="39"/>
      <c r="C9" s="38"/>
      <c r="D9" s="32" t="s">
        <v>18</v>
      </c>
      <c r="E9" s="38"/>
      <c r="F9" s="27" t="s">
        <v>1</v>
      </c>
      <c r="G9" s="38"/>
      <c r="H9" s="38"/>
      <c r="I9" s="32" t="s">
        <v>19</v>
      </c>
      <c r="J9" s="27" t="s">
        <v>1</v>
      </c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39"/>
      <c r="C10" s="38"/>
      <c r="D10" s="32" t="s">
        <v>20</v>
      </c>
      <c r="E10" s="38"/>
      <c r="F10" s="27" t="s">
        <v>21</v>
      </c>
      <c r="G10" s="38"/>
      <c r="H10" s="38"/>
      <c r="I10" s="32" t="s">
        <v>22</v>
      </c>
      <c r="J10" s="69" t="str">
        <f>'Rekapitulace stavby'!AN8</f>
        <v>13. 1. 2025</v>
      </c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0.8" customHeight="1">
      <c r="A11" s="38"/>
      <c r="B11" s="39"/>
      <c r="C11" s="38"/>
      <c r="D11" s="38"/>
      <c r="E11" s="38"/>
      <c r="F11" s="38"/>
      <c r="G11" s="38"/>
      <c r="H11" s="38"/>
      <c r="I11" s="38"/>
      <c r="J11" s="38"/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39"/>
      <c r="C12" s="38"/>
      <c r="D12" s="32" t="s">
        <v>24</v>
      </c>
      <c r="E12" s="38"/>
      <c r="F12" s="38"/>
      <c r="G12" s="38"/>
      <c r="H12" s="38"/>
      <c r="I12" s="32" t="s">
        <v>25</v>
      </c>
      <c r="J12" s="27" t="str">
        <f>IF('Rekapitulace stavby'!AN10="","",'Rekapitulace stavby'!AN10)</f>
        <v/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8" customHeight="1">
      <c r="A13" s="38"/>
      <c r="B13" s="39"/>
      <c r="C13" s="38"/>
      <c r="D13" s="38"/>
      <c r="E13" s="27" t="str">
        <f>IF('Rekapitulace stavby'!E11="","",'Rekapitulace stavby'!E11)</f>
        <v xml:space="preserve"> </v>
      </c>
      <c r="F13" s="38"/>
      <c r="G13" s="38"/>
      <c r="H13" s="38"/>
      <c r="I13" s="32" t="s">
        <v>27</v>
      </c>
      <c r="J13" s="27" t="str">
        <f>IF('Rekapitulace stavby'!AN11="","",'Rekapitulace stavby'!AN11)</f>
        <v/>
      </c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6.96" customHeight="1">
      <c r="A14" s="38"/>
      <c r="B14" s="39"/>
      <c r="C14" s="38"/>
      <c r="D14" s="38"/>
      <c r="E14" s="38"/>
      <c r="F14" s="38"/>
      <c r="G14" s="38"/>
      <c r="H14" s="38"/>
      <c r="I14" s="38"/>
      <c r="J14" s="38"/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2" customHeight="1">
      <c r="A15" s="38"/>
      <c r="B15" s="39"/>
      <c r="C15" s="38"/>
      <c r="D15" s="32" t="s">
        <v>28</v>
      </c>
      <c r="E15" s="38"/>
      <c r="F15" s="38"/>
      <c r="G15" s="38"/>
      <c r="H15" s="38"/>
      <c r="I15" s="32" t="s">
        <v>25</v>
      </c>
      <c r="J15" s="33" t="str">
        <f>'Rekapitulace stavby'!AN13</f>
        <v>Vyplň údaj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8" customHeight="1">
      <c r="A16" s="38"/>
      <c r="B16" s="39"/>
      <c r="C16" s="38"/>
      <c r="D16" s="38"/>
      <c r="E16" s="33" t="str">
        <f>'Rekapitulace stavby'!E14</f>
        <v>Vyplň údaj</v>
      </c>
      <c r="F16" s="27"/>
      <c r="G16" s="27"/>
      <c r="H16" s="27"/>
      <c r="I16" s="32" t="s">
        <v>27</v>
      </c>
      <c r="J16" s="33" t="str">
        <f>'Rekapitulace stavby'!AN14</f>
        <v>Vyplň údaj</v>
      </c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6.96" customHeight="1">
      <c r="A17" s="38"/>
      <c r="B17" s="39"/>
      <c r="C17" s="38"/>
      <c r="D17" s="38"/>
      <c r="E17" s="38"/>
      <c r="F17" s="38"/>
      <c r="G17" s="38"/>
      <c r="H17" s="38"/>
      <c r="I17" s="38"/>
      <c r="J17" s="38"/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2" customHeight="1">
      <c r="A18" s="38"/>
      <c r="B18" s="39"/>
      <c r="C18" s="38"/>
      <c r="D18" s="32" t="s">
        <v>30</v>
      </c>
      <c r="E18" s="38"/>
      <c r="F18" s="38"/>
      <c r="G18" s="38"/>
      <c r="H18" s="38"/>
      <c r="I18" s="32" t="s">
        <v>25</v>
      </c>
      <c r="J18" s="27" t="str">
        <f>IF('Rekapitulace stavby'!AN16="","",'Rekapitulace stavby'!AN16)</f>
        <v/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8" customHeight="1">
      <c r="A19" s="38"/>
      <c r="B19" s="39"/>
      <c r="C19" s="38"/>
      <c r="D19" s="38"/>
      <c r="E19" s="27" t="str">
        <f>IF('Rekapitulace stavby'!E17="","",'Rekapitulace stavby'!E17)</f>
        <v xml:space="preserve"> </v>
      </c>
      <c r="F19" s="38"/>
      <c r="G19" s="38"/>
      <c r="H19" s="38"/>
      <c r="I19" s="32" t="s">
        <v>27</v>
      </c>
      <c r="J19" s="27" t="str">
        <f>IF('Rekapitulace stavby'!AN17="","",'Rekapitulace stavby'!AN17)</f>
        <v/>
      </c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6.96" customHeight="1">
      <c r="A20" s="38"/>
      <c r="B20" s="39"/>
      <c r="C20" s="38"/>
      <c r="D20" s="38"/>
      <c r="E20" s="38"/>
      <c r="F20" s="38"/>
      <c r="G20" s="38"/>
      <c r="H20" s="38"/>
      <c r="I20" s="38"/>
      <c r="J20" s="38"/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2" customHeight="1">
      <c r="A21" s="38"/>
      <c r="B21" s="39"/>
      <c r="C21" s="38"/>
      <c r="D21" s="32" t="s">
        <v>32</v>
      </c>
      <c r="E21" s="38"/>
      <c r="F21" s="38"/>
      <c r="G21" s="38"/>
      <c r="H21" s="38"/>
      <c r="I21" s="32" t="s">
        <v>25</v>
      </c>
      <c r="J21" s="27" t="str">
        <f>IF('Rekapitulace stavby'!AN19="","",'Rekapitulace stavby'!AN19)</f>
        <v/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8" customHeight="1">
      <c r="A22" s="38"/>
      <c r="B22" s="39"/>
      <c r="C22" s="38"/>
      <c r="D22" s="38"/>
      <c r="E22" s="27" t="str">
        <f>IF('Rekapitulace stavby'!E20="","",'Rekapitulace stavby'!E20)</f>
        <v xml:space="preserve"> </v>
      </c>
      <c r="F22" s="38"/>
      <c r="G22" s="38"/>
      <c r="H22" s="38"/>
      <c r="I22" s="32" t="s">
        <v>27</v>
      </c>
      <c r="J22" s="27" t="str">
        <f>IF('Rekapitulace stavby'!AN20="","",'Rekapitulace stavby'!AN20)</f>
        <v/>
      </c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6.96" customHeight="1">
      <c r="A23" s="38"/>
      <c r="B23" s="39"/>
      <c r="C23" s="38"/>
      <c r="D23" s="38"/>
      <c r="E23" s="38"/>
      <c r="F23" s="38"/>
      <c r="G23" s="38"/>
      <c r="H23" s="38"/>
      <c r="I23" s="38"/>
      <c r="J23" s="38"/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2" customHeight="1">
      <c r="A24" s="38"/>
      <c r="B24" s="39"/>
      <c r="C24" s="38"/>
      <c r="D24" s="32" t="s">
        <v>33</v>
      </c>
      <c r="E24" s="38"/>
      <c r="F24" s="38"/>
      <c r="G24" s="38"/>
      <c r="H24" s="38"/>
      <c r="I24" s="38"/>
      <c r="J24" s="38"/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8" customFormat="1" ht="16.5" customHeight="1">
      <c r="A25" s="116"/>
      <c r="B25" s="117"/>
      <c r="C25" s="116"/>
      <c r="D25" s="116"/>
      <c r="E25" s="36" t="s">
        <v>1</v>
      </c>
      <c r="F25" s="36"/>
      <c r="G25" s="36"/>
      <c r="H25" s="36"/>
      <c r="I25" s="116"/>
      <c r="J25" s="116"/>
      <c r="K25" s="116"/>
      <c r="L25" s="118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</row>
    <row r="26" hidden="1" s="2" customFormat="1" ht="6.96" customHeight="1">
      <c r="A26" s="38"/>
      <c r="B26" s="39"/>
      <c r="C26" s="38"/>
      <c r="D26" s="38"/>
      <c r="E26" s="38"/>
      <c r="F26" s="38"/>
      <c r="G26" s="38"/>
      <c r="H26" s="38"/>
      <c r="I26" s="38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39"/>
      <c r="C27" s="38"/>
      <c r="D27" s="90"/>
      <c r="E27" s="90"/>
      <c r="F27" s="90"/>
      <c r="G27" s="90"/>
      <c r="H27" s="90"/>
      <c r="I27" s="90"/>
      <c r="J27" s="90"/>
      <c r="K27" s="90"/>
      <c r="L27" s="5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25.44" customHeight="1">
      <c r="A28" s="38"/>
      <c r="B28" s="39"/>
      <c r="C28" s="38"/>
      <c r="D28" s="119" t="s">
        <v>34</v>
      </c>
      <c r="E28" s="38"/>
      <c r="F28" s="38"/>
      <c r="G28" s="38"/>
      <c r="H28" s="38"/>
      <c r="I28" s="38"/>
      <c r="J28" s="96">
        <f>ROUND(J123, 2)</f>
        <v>0</v>
      </c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9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14.4" customHeight="1">
      <c r="A30" s="38"/>
      <c r="B30" s="39"/>
      <c r="C30" s="38"/>
      <c r="D30" s="38"/>
      <c r="E30" s="38"/>
      <c r="F30" s="43" t="s">
        <v>36</v>
      </c>
      <c r="G30" s="38"/>
      <c r="H30" s="38"/>
      <c r="I30" s="43" t="s">
        <v>35</v>
      </c>
      <c r="J30" s="43" t="s">
        <v>37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14.4" customHeight="1">
      <c r="A31" s="38"/>
      <c r="B31" s="39"/>
      <c r="C31" s="38"/>
      <c r="D31" s="120" t="s">
        <v>38</v>
      </c>
      <c r="E31" s="32" t="s">
        <v>39</v>
      </c>
      <c r="F31" s="121">
        <f>ROUND((SUM(BE123:BE293)),  2)</f>
        <v>0</v>
      </c>
      <c r="G31" s="38"/>
      <c r="H31" s="38"/>
      <c r="I31" s="122">
        <v>0.20999999999999999</v>
      </c>
      <c r="J31" s="121">
        <f>ROUND(((SUM(BE123:BE293))*I31),  2)</f>
        <v>0</v>
      </c>
      <c r="K31" s="38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39"/>
      <c r="C32" s="38"/>
      <c r="D32" s="38"/>
      <c r="E32" s="32" t="s">
        <v>40</v>
      </c>
      <c r="F32" s="121">
        <f>ROUND((SUM(BF123:BF293)),  2)</f>
        <v>0</v>
      </c>
      <c r="G32" s="38"/>
      <c r="H32" s="38"/>
      <c r="I32" s="122">
        <v>0.12</v>
      </c>
      <c r="J32" s="121">
        <f>ROUND(((SUM(BF123:BF293))*I32),  2)</f>
        <v>0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39"/>
      <c r="C33" s="38"/>
      <c r="D33" s="38"/>
      <c r="E33" s="32" t="s">
        <v>41</v>
      </c>
      <c r="F33" s="121">
        <f>ROUND((SUM(BG123:BG293)),  2)</f>
        <v>0</v>
      </c>
      <c r="G33" s="38"/>
      <c r="H33" s="38"/>
      <c r="I33" s="122">
        <v>0.20999999999999999</v>
      </c>
      <c r="J33" s="121">
        <f>0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39"/>
      <c r="C34" s="38"/>
      <c r="D34" s="38"/>
      <c r="E34" s="32" t="s">
        <v>42</v>
      </c>
      <c r="F34" s="121">
        <f>ROUND((SUM(BH123:BH293)),  2)</f>
        <v>0</v>
      </c>
      <c r="G34" s="38"/>
      <c r="H34" s="38"/>
      <c r="I34" s="122">
        <v>0.12</v>
      </c>
      <c r="J34" s="121">
        <f>0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43</v>
      </c>
      <c r="F35" s="121">
        <f>ROUND((SUM(BI123:BI293)),  2)</f>
        <v>0</v>
      </c>
      <c r="G35" s="38"/>
      <c r="H35" s="38"/>
      <c r="I35" s="122">
        <v>0</v>
      </c>
      <c r="J35" s="121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25.44" customHeight="1">
      <c r="A37" s="38"/>
      <c r="B37" s="39"/>
      <c r="C37" s="123"/>
      <c r="D37" s="124" t="s">
        <v>44</v>
      </c>
      <c r="E37" s="81"/>
      <c r="F37" s="81"/>
      <c r="G37" s="125" t="s">
        <v>45</v>
      </c>
      <c r="H37" s="126" t="s">
        <v>46</v>
      </c>
      <c r="I37" s="81"/>
      <c r="J37" s="127">
        <f>SUM(J28:J35)</f>
        <v>0</v>
      </c>
      <c r="K37" s="12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1" customFormat="1" ht="14.4" customHeight="1">
      <c r="B39" s="22"/>
      <c r="L39" s="22"/>
    </row>
    <row r="40" hidden="1" s="1" customFormat="1" ht="14.4" customHeight="1">
      <c r="B40" s="22"/>
      <c r="L40" s="22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55"/>
      <c r="D50" s="56" t="s">
        <v>47</v>
      </c>
      <c r="E50" s="57"/>
      <c r="F50" s="57"/>
      <c r="G50" s="56" t="s">
        <v>48</v>
      </c>
      <c r="H50" s="57"/>
      <c r="I50" s="57"/>
      <c r="J50" s="57"/>
      <c r="K50" s="57"/>
      <c r="L50" s="5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38"/>
      <c r="B61" s="39"/>
      <c r="C61" s="38"/>
      <c r="D61" s="58" t="s">
        <v>49</v>
      </c>
      <c r="E61" s="41"/>
      <c r="F61" s="129" t="s">
        <v>50</v>
      </c>
      <c r="G61" s="58" t="s">
        <v>49</v>
      </c>
      <c r="H61" s="41"/>
      <c r="I61" s="41"/>
      <c r="J61" s="130" t="s">
        <v>50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38"/>
      <c r="B65" s="39"/>
      <c r="C65" s="38"/>
      <c r="D65" s="56" t="s">
        <v>51</v>
      </c>
      <c r="E65" s="59"/>
      <c r="F65" s="59"/>
      <c r="G65" s="56" t="s">
        <v>52</v>
      </c>
      <c r="H65" s="59"/>
      <c r="I65" s="59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38"/>
      <c r="B76" s="39"/>
      <c r="C76" s="38"/>
      <c r="D76" s="58" t="s">
        <v>49</v>
      </c>
      <c r="E76" s="41"/>
      <c r="F76" s="129" t="s">
        <v>50</v>
      </c>
      <c r="G76" s="58" t="s">
        <v>49</v>
      </c>
      <c r="H76" s="41"/>
      <c r="I76" s="41"/>
      <c r="J76" s="130" t="s">
        <v>50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hidden="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83</v>
      </c>
      <c r="D82" s="38"/>
      <c r="E82" s="38"/>
      <c r="F82" s="38"/>
      <c r="G82" s="38"/>
      <c r="H82" s="38"/>
      <c r="I82" s="38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38"/>
      <c r="E84" s="38"/>
      <c r="F84" s="38"/>
      <c r="G84" s="38"/>
      <c r="H84" s="38"/>
      <c r="I84" s="38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38"/>
      <c r="D85" s="38"/>
      <c r="E85" s="67" t="str">
        <f>E7</f>
        <v>Doplnění odtokových žlabů karosárna</v>
      </c>
      <c r="F85" s="38"/>
      <c r="G85" s="38"/>
      <c r="H85" s="38"/>
      <c r="I85" s="38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2" customHeight="1">
      <c r="A87" s="38"/>
      <c r="B87" s="39"/>
      <c r="C87" s="32" t="s">
        <v>20</v>
      </c>
      <c r="D87" s="38"/>
      <c r="E87" s="38"/>
      <c r="F87" s="27" t="str">
        <f>F10</f>
        <v>Areál Hranečník</v>
      </c>
      <c r="G87" s="38"/>
      <c r="H87" s="38"/>
      <c r="I87" s="32" t="s">
        <v>22</v>
      </c>
      <c r="J87" s="69" t="str">
        <f>IF(J10="","",J10)</f>
        <v>13. 1. 2025</v>
      </c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5.15" customHeight="1">
      <c r="A89" s="38"/>
      <c r="B89" s="39"/>
      <c r="C89" s="32" t="s">
        <v>24</v>
      </c>
      <c r="D89" s="38"/>
      <c r="E89" s="38"/>
      <c r="F89" s="27" t="str">
        <f>E13</f>
        <v xml:space="preserve"> </v>
      </c>
      <c r="G89" s="38"/>
      <c r="H89" s="38"/>
      <c r="I89" s="32" t="s">
        <v>30</v>
      </c>
      <c r="J89" s="36" t="str">
        <f>E19</f>
        <v xml:space="preserve"> 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15.15" customHeight="1">
      <c r="A90" s="38"/>
      <c r="B90" s="39"/>
      <c r="C90" s="32" t="s">
        <v>28</v>
      </c>
      <c r="D90" s="38"/>
      <c r="E90" s="38"/>
      <c r="F90" s="27" t="str">
        <f>IF(E16="","",E16)</f>
        <v>Vyplň údaj</v>
      </c>
      <c r="G90" s="38"/>
      <c r="H90" s="38"/>
      <c r="I90" s="32" t="s">
        <v>32</v>
      </c>
      <c r="J90" s="36" t="str">
        <f>E22</f>
        <v xml:space="preserve"> </v>
      </c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0.32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29.28" customHeight="1">
      <c r="A92" s="38"/>
      <c r="B92" s="39"/>
      <c r="C92" s="131" t="s">
        <v>84</v>
      </c>
      <c r="D92" s="123"/>
      <c r="E92" s="123"/>
      <c r="F92" s="123"/>
      <c r="G92" s="123"/>
      <c r="H92" s="123"/>
      <c r="I92" s="123"/>
      <c r="J92" s="132" t="s">
        <v>85</v>
      </c>
      <c r="K92" s="123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2.8" customHeight="1">
      <c r="A94" s="38"/>
      <c r="B94" s="39"/>
      <c r="C94" s="133" t="s">
        <v>86</v>
      </c>
      <c r="D94" s="38"/>
      <c r="E94" s="38"/>
      <c r="F94" s="38"/>
      <c r="G94" s="38"/>
      <c r="H94" s="38"/>
      <c r="I94" s="38"/>
      <c r="J94" s="96">
        <f>J123</f>
        <v>0</v>
      </c>
      <c r="K94" s="38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9" t="s">
        <v>87</v>
      </c>
    </row>
    <row r="95" hidden="1" s="9" customFormat="1" ht="24.96" customHeight="1">
      <c r="A95" s="9"/>
      <c r="B95" s="134"/>
      <c r="C95" s="9"/>
      <c r="D95" s="135" t="s">
        <v>88</v>
      </c>
      <c r="E95" s="136"/>
      <c r="F95" s="136"/>
      <c r="G95" s="136"/>
      <c r="H95" s="136"/>
      <c r="I95" s="136"/>
      <c r="J95" s="137">
        <f>J124</f>
        <v>0</v>
      </c>
      <c r="K95" s="9"/>
      <c r="L95" s="134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38"/>
      <c r="C96" s="10"/>
      <c r="D96" s="139" t="s">
        <v>89</v>
      </c>
      <c r="E96" s="140"/>
      <c r="F96" s="140"/>
      <c r="G96" s="140"/>
      <c r="H96" s="140"/>
      <c r="I96" s="140"/>
      <c r="J96" s="141">
        <f>J125</f>
        <v>0</v>
      </c>
      <c r="K96" s="10"/>
      <c r="L96" s="138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38"/>
      <c r="C97" s="10"/>
      <c r="D97" s="139" t="s">
        <v>90</v>
      </c>
      <c r="E97" s="140"/>
      <c r="F97" s="140"/>
      <c r="G97" s="140"/>
      <c r="H97" s="140"/>
      <c r="I97" s="140"/>
      <c r="J97" s="141">
        <f>J141</f>
        <v>0</v>
      </c>
      <c r="K97" s="10"/>
      <c r="L97" s="138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38"/>
      <c r="C98" s="10"/>
      <c r="D98" s="139" t="s">
        <v>91</v>
      </c>
      <c r="E98" s="140"/>
      <c r="F98" s="140"/>
      <c r="G98" s="140"/>
      <c r="H98" s="140"/>
      <c r="I98" s="140"/>
      <c r="J98" s="141">
        <f>J158</f>
        <v>0</v>
      </c>
      <c r="K98" s="10"/>
      <c r="L98" s="13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38"/>
      <c r="C99" s="10"/>
      <c r="D99" s="139" t="s">
        <v>92</v>
      </c>
      <c r="E99" s="140"/>
      <c r="F99" s="140"/>
      <c r="G99" s="140"/>
      <c r="H99" s="140"/>
      <c r="I99" s="140"/>
      <c r="J99" s="141">
        <f>J164</f>
        <v>0</v>
      </c>
      <c r="K99" s="10"/>
      <c r="L99" s="13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38"/>
      <c r="C100" s="10"/>
      <c r="D100" s="139" t="s">
        <v>93</v>
      </c>
      <c r="E100" s="140"/>
      <c r="F100" s="140"/>
      <c r="G100" s="140"/>
      <c r="H100" s="140"/>
      <c r="I100" s="140"/>
      <c r="J100" s="141">
        <f>J175</f>
        <v>0</v>
      </c>
      <c r="K100" s="10"/>
      <c r="L100" s="13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38"/>
      <c r="C101" s="10"/>
      <c r="D101" s="139" t="s">
        <v>94</v>
      </c>
      <c r="E101" s="140"/>
      <c r="F101" s="140"/>
      <c r="G101" s="140"/>
      <c r="H101" s="140"/>
      <c r="I101" s="140"/>
      <c r="J101" s="141">
        <f>J204</f>
        <v>0</v>
      </c>
      <c r="K101" s="10"/>
      <c r="L101" s="13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38"/>
      <c r="C102" s="10"/>
      <c r="D102" s="139" t="s">
        <v>95</v>
      </c>
      <c r="E102" s="140"/>
      <c r="F102" s="140"/>
      <c r="G102" s="140"/>
      <c r="H102" s="140"/>
      <c r="I102" s="140"/>
      <c r="J102" s="141">
        <f>J270</f>
        <v>0</v>
      </c>
      <c r="K102" s="10"/>
      <c r="L102" s="13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38"/>
      <c r="C103" s="10"/>
      <c r="D103" s="139" t="s">
        <v>96</v>
      </c>
      <c r="E103" s="140"/>
      <c r="F103" s="140"/>
      <c r="G103" s="140"/>
      <c r="H103" s="140"/>
      <c r="I103" s="140"/>
      <c r="J103" s="141">
        <f>J278</f>
        <v>0</v>
      </c>
      <c r="K103" s="10"/>
      <c r="L103" s="13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34"/>
      <c r="C104" s="9"/>
      <c r="D104" s="135" t="s">
        <v>97</v>
      </c>
      <c r="E104" s="136"/>
      <c r="F104" s="136"/>
      <c r="G104" s="136"/>
      <c r="H104" s="136"/>
      <c r="I104" s="136"/>
      <c r="J104" s="137">
        <f>J290</f>
        <v>0</v>
      </c>
      <c r="K104" s="9"/>
      <c r="L104" s="13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38"/>
      <c r="C105" s="10"/>
      <c r="D105" s="139" t="s">
        <v>98</v>
      </c>
      <c r="E105" s="140"/>
      <c r="F105" s="140"/>
      <c r="G105" s="140"/>
      <c r="H105" s="140"/>
      <c r="I105" s="140"/>
      <c r="J105" s="141">
        <f>J291</f>
        <v>0</v>
      </c>
      <c r="K105" s="10"/>
      <c r="L105" s="13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8"/>
      <c r="B106" s="39"/>
      <c r="C106" s="38"/>
      <c r="D106" s="38"/>
      <c r="E106" s="38"/>
      <c r="F106" s="38"/>
      <c r="G106" s="38"/>
      <c r="H106" s="38"/>
      <c r="I106" s="38"/>
      <c r="J106" s="38"/>
      <c r="K106" s="38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hidden="1" s="2" customFormat="1" ht="6.96" customHeight="1">
      <c r="A107" s="38"/>
      <c r="B107" s="60"/>
      <c r="C107" s="61"/>
      <c r="D107" s="61"/>
      <c r="E107" s="61"/>
      <c r="F107" s="61"/>
      <c r="G107" s="61"/>
      <c r="H107" s="61"/>
      <c r="I107" s="61"/>
      <c r="J107" s="61"/>
      <c r="K107" s="61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hidden="1"/>
    <row r="109" hidden="1"/>
    <row r="110" hidden="1"/>
    <row r="111" s="2" customFormat="1" ht="6.96" customHeight="1">
      <c r="A111" s="38"/>
      <c r="B111" s="62"/>
      <c r="C111" s="63"/>
      <c r="D111" s="63"/>
      <c r="E111" s="63"/>
      <c r="F111" s="63"/>
      <c r="G111" s="63"/>
      <c r="H111" s="63"/>
      <c r="I111" s="63"/>
      <c r="J111" s="63"/>
      <c r="K111" s="63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99</v>
      </c>
      <c r="D112" s="38"/>
      <c r="E112" s="38"/>
      <c r="F112" s="38"/>
      <c r="G112" s="38"/>
      <c r="H112" s="38"/>
      <c r="I112" s="38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16</v>
      </c>
      <c r="D114" s="38"/>
      <c r="E114" s="38"/>
      <c r="F114" s="38"/>
      <c r="G114" s="38"/>
      <c r="H114" s="38"/>
      <c r="I114" s="38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38"/>
      <c r="D115" s="38"/>
      <c r="E115" s="67" t="str">
        <f>E7</f>
        <v>Doplnění odtokových žlabů karosárna</v>
      </c>
      <c r="F115" s="38"/>
      <c r="G115" s="38"/>
      <c r="H115" s="38"/>
      <c r="I115" s="38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38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38"/>
      <c r="E117" s="38"/>
      <c r="F117" s="27" t="str">
        <f>F10</f>
        <v>Areál Hranečník</v>
      </c>
      <c r="G117" s="38"/>
      <c r="H117" s="38"/>
      <c r="I117" s="32" t="s">
        <v>22</v>
      </c>
      <c r="J117" s="69" t="str">
        <f>IF(J10="","",J10)</f>
        <v>13. 1. 2025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38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24</v>
      </c>
      <c r="D119" s="38"/>
      <c r="E119" s="38"/>
      <c r="F119" s="27" t="str">
        <f>E13</f>
        <v xml:space="preserve"> </v>
      </c>
      <c r="G119" s="38"/>
      <c r="H119" s="38"/>
      <c r="I119" s="32" t="s">
        <v>30</v>
      </c>
      <c r="J119" s="36" t="str">
        <f>E19</f>
        <v xml:space="preserve"> 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28</v>
      </c>
      <c r="D120" s="38"/>
      <c r="E120" s="38"/>
      <c r="F120" s="27" t="str">
        <f>IF(E16="","",E16)</f>
        <v>Vyplň údaj</v>
      </c>
      <c r="G120" s="38"/>
      <c r="H120" s="38"/>
      <c r="I120" s="32" t="s">
        <v>32</v>
      </c>
      <c r="J120" s="36" t="str">
        <f>E22</f>
        <v xml:space="preserve"> </v>
      </c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42"/>
      <c r="B122" s="143"/>
      <c r="C122" s="144" t="s">
        <v>100</v>
      </c>
      <c r="D122" s="145" t="s">
        <v>59</v>
      </c>
      <c r="E122" s="145" t="s">
        <v>55</v>
      </c>
      <c r="F122" s="145" t="s">
        <v>56</v>
      </c>
      <c r="G122" s="145" t="s">
        <v>101</v>
      </c>
      <c r="H122" s="145" t="s">
        <v>102</v>
      </c>
      <c r="I122" s="145" t="s">
        <v>103</v>
      </c>
      <c r="J122" s="146" t="s">
        <v>85</v>
      </c>
      <c r="K122" s="147" t="s">
        <v>104</v>
      </c>
      <c r="L122" s="148"/>
      <c r="M122" s="86" t="s">
        <v>1</v>
      </c>
      <c r="N122" s="87" t="s">
        <v>38</v>
      </c>
      <c r="O122" s="87" t="s">
        <v>105</v>
      </c>
      <c r="P122" s="87" t="s">
        <v>106</v>
      </c>
      <c r="Q122" s="87" t="s">
        <v>107</v>
      </c>
      <c r="R122" s="87" t="s">
        <v>108</v>
      </c>
      <c r="S122" s="87" t="s">
        <v>109</v>
      </c>
      <c r="T122" s="88" t="s">
        <v>110</v>
      </c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</row>
    <row r="123" s="2" customFormat="1" ht="22.8" customHeight="1">
      <c r="A123" s="38"/>
      <c r="B123" s="39"/>
      <c r="C123" s="93" t="s">
        <v>111</v>
      </c>
      <c r="D123" s="38"/>
      <c r="E123" s="38"/>
      <c r="F123" s="38"/>
      <c r="G123" s="38"/>
      <c r="H123" s="38"/>
      <c r="I123" s="38"/>
      <c r="J123" s="149">
        <f>BK123</f>
        <v>0</v>
      </c>
      <c r="K123" s="38"/>
      <c r="L123" s="39"/>
      <c r="M123" s="89"/>
      <c r="N123" s="73"/>
      <c r="O123" s="90"/>
      <c r="P123" s="150">
        <f>P124+P290</f>
        <v>0</v>
      </c>
      <c r="Q123" s="90"/>
      <c r="R123" s="150">
        <f>R124+R290</f>
        <v>19.159187643199999</v>
      </c>
      <c r="S123" s="90"/>
      <c r="T123" s="151">
        <f>T124+T290</f>
        <v>9.987074999999999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9" t="s">
        <v>73</v>
      </c>
      <c r="AU123" s="19" t="s">
        <v>87</v>
      </c>
      <c r="BK123" s="152">
        <f>BK124+BK290</f>
        <v>0</v>
      </c>
    </row>
    <row r="124" s="12" customFormat="1" ht="25.92" customHeight="1">
      <c r="A124" s="12"/>
      <c r="B124" s="153"/>
      <c r="C124" s="12"/>
      <c r="D124" s="154" t="s">
        <v>73</v>
      </c>
      <c r="E124" s="155" t="s">
        <v>112</v>
      </c>
      <c r="F124" s="155" t="s">
        <v>113</v>
      </c>
      <c r="G124" s="12"/>
      <c r="H124" s="12"/>
      <c r="I124" s="156"/>
      <c r="J124" s="157">
        <f>BK124</f>
        <v>0</v>
      </c>
      <c r="K124" s="12"/>
      <c r="L124" s="153"/>
      <c r="M124" s="158"/>
      <c r="N124" s="159"/>
      <c r="O124" s="159"/>
      <c r="P124" s="160">
        <f>P125+P141+P158+P164+P175+P204+P270+P278</f>
        <v>0</v>
      </c>
      <c r="Q124" s="159"/>
      <c r="R124" s="160">
        <f>R125+R141+R158+R164+R175+R204+R270+R278</f>
        <v>19.156187643199999</v>
      </c>
      <c r="S124" s="159"/>
      <c r="T124" s="161">
        <f>T125+T141+T158+T164+T175+T204+T270+T278</f>
        <v>9.987074999999999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4" t="s">
        <v>79</v>
      </c>
      <c r="AT124" s="162" t="s">
        <v>73</v>
      </c>
      <c r="AU124" s="162" t="s">
        <v>74</v>
      </c>
      <c r="AY124" s="154" t="s">
        <v>114</v>
      </c>
      <c r="BK124" s="163">
        <f>BK125+BK141+BK158+BK164+BK175+BK204+BK270+BK278</f>
        <v>0</v>
      </c>
    </row>
    <row r="125" s="12" customFormat="1" ht="22.8" customHeight="1">
      <c r="A125" s="12"/>
      <c r="B125" s="153"/>
      <c r="C125" s="12"/>
      <c r="D125" s="154" t="s">
        <v>73</v>
      </c>
      <c r="E125" s="164" t="s">
        <v>79</v>
      </c>
      <c r="F125" s="164" t="s">
        <v>115</v>
      </c>
      <c r="G125" s="12"/>
      <c r="H125" s="12"/>
      <c r="I125" s="156"/>
      <c r="J125" s="165">
        <f>BK125</f>
        <v>0</v>
      </c>
      <c r="K125" s="12"/>
      <c r="L125" s="153"/>
      <c r="M125" s="158"/>
      <c r="N125" s="159"/>
      <c r="O125" s="159"/>
      <c r="P125" s="160">
        <f>SUM(P126:P140)</f>
        <v>0</v>
      </c>
      <c r="Q125" s="159"/>
      <c r="R125" s="160">
        <f>SUM(R126:R140)</f>
        <v>0</v>
      </c>
      <c r="S125" s="159"/>
      <c r="T125" s="161">
        <f>SUM(T126:T140)</f>
        <v>9.9665999999999997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4" t="s">
        <v>79</v>
      </c>
      <c r="AT125" s="162" t="s">
        <v>73</v>
      </c>
      <c r="AU125" s="162" t="s">
        <v>79</v>
      </c>
      <c r="AY125" s="154" t="s">
        <v>114</v>
      </c>
      <c r="BK125" s="163">
        <f>SUM(BK126:BK140)</f>
        <v>0</v>
      </c>
    </row>
    <row r="126" s="2" customFormat="1" ht="24.15" customHeight="1">
      <c r="A126" s="38"/>
      <c r="B126" s="166"/>
      <c r="C126" s="167" t="s">
        <v>79</v>
      </c>
      <c r="D126" s="167" t="s">
        <v>116</v>
      </c>
      <c r="E126" s="168" t="s">
        <v>117</v>
      </c>
      <c r="F126" s="169" t="s">
        <v>118</v>
      </c>
      <c r="G126" s="170" t="s">
        <v>119</v>
      </c>
      <c r="H126" s="171">
        <v>15.82</v>
      </c>
      <c r="I126" s="172"/>
      <c r="J126" s="173">
        <f>ROUND(I126*H126,2)</f>
        <v>0</v>
      </c>
      <c r="K126" s="174"/>
      <c r="L126" s="39"/>
      <c r="M126" s="175" t="s">
        <v>1</v>
      </c>
      <c r="N126" s="176" t="s">
        <v>39</v>
      </c>
      <c r="O126" s="77"/>
      <c r="P126" s="177">
        <f>O126*H126</f>
        <v>0</v>
      </c>
      <c r="Q126" s="177">
        <v>0</v>
      </c>
      <c r="R126" s="177">
        <f>Q126*H126</f>
        <v>0</v>
      </c>
      <c r="S126" s="177">
        <v>0.63</v>
      </c>
      <c r="T126" s="178">
        <f>S126*H126</f>
        <v>9.9665999999999997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79" t="s">
        <v>120</v>
      </c>
      <c r="AT126" s="179" t="s">
        <v>116</v>
      </c>
      <c r="AU126" s="179" t="s">
        <v>81</v>
      </c>
      <c r="AY126" s="19" t="s">
        <v>114</v>
      </c>
      <c r="BE126" s="180">
        <f>IF(N126="základní",J126,0)</f>
        <v>0</v>
      </c>
      <c r="BF126" s="180">
        <f>IF(N126="snížená",J126,0)</f>
        <v>0</v>
      </c>
      <c r="BG126" s="180">
        <f>IF(N126="zákl. přenesená",J126,0)</f>
        <v>0</v>
      </c>
      <c r="BH126" s="180">
        <f>IF(N126="sníž. přenesená",J126,0)</f>
        <v>0</v>
      </c>
      <c r="BI126" s="180">
        <f>IF(N126="nulová",J126,0)</f>
        <v>0</v>
      </c>
      <c r="BJ126" s="19" t="s">
        <v>79</v>
      </c>
      <c r="BK126" s="180">
        <f>ROUND(I126*H126,2)</f>
        <v>0</v>
      </c>
      <c r="BL126" s="19" t="s">
        <v>120</v>
      </c>
      <c r="BM126" s="179" t="s">
        <v>121</v>
      </c>
    </row>
    <row r="127" s="2" customFormat="1">
      <c r="A127" s="38"/>
      <c r="B127" s="39"/>
      <c r="C127" s="38"/>
      <c r="D127" s="181" t="s">
        <v>122</v>
      </c>
      <c r="E127" s="38"/>
      <c r="F127" s="182" t="s">
        <v>123</v>
      </c>
      <c r="G127" s="38"/>
      <c r="H127" s="38"/>
      <c r="I127" s="183"/>
      <c r="J127" s="38"/>
      <c r="K127" s="38"/>
      <c r="L127" s="39"/>
      <c r="M127" s="184"/>
      <c r="N127" s="185"/>
      <c r="O127" s="77"/>
      <c r="P127" s="77"/>
      <c r="Q127" s="77"/>
      <c r="R127" s="77"/>
      <c r="S127" s="77"/>
      <c r="T127" s="7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122</v>
      </c>
      <c r="AU127" s="19" t="s">
        <v>81</v>
      </c>
    </row>
    <row r="128" s="13" customFormat="1">
      <c r="A128" s="13"/>
      <c r="B128" s="186"/>
      <c r="C128" s="13"/>
      <c r="D128" s="181" t="s">
        <v>124</v>
      </c>
      <c r="E128" s="187" t="s">
        <v>1</v>
      </c>
      <c r="F128" s="188" t="s">
        <v>125</v>
      </c>
      <c r="G128" s="13"/>
      <c r="H128" s="189">
        <v>4.9400000000000004</v>
      </c>
      <c r="I128" s="190"/>
      <c r="J128" s="13"/>
      <c r="K128" s="13"/>
      <c r="L128" s="186"/>
      <c r="M128" s="191"/>
      <c r="N128" s="192"/>
      <c r="O128" s="192"/>
      <c r="P128" s="192"/>
      <c r="Q128" s="192"/>
      <c r="R128" s="192"/>
      <c r="S128" s="192"/>
      <c r="T128" s="19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87" t="s">
        <v>124</v>
      </c>
      <c r="AU128" s="187" t="s">
        <v>81</v>
      </c>
      <c r="AV128" s="13" t="s">
        <v>81</v>
      </c>
      <c r="AW128" s="13" t="s">
        <v>31</v>
      </c>
      <c r="AX128" s="13" t="s">
        <v>74</v>
      </c>
      <c r="AY128" s="187" t="s">
        <v>114</v>
      </c>
    </row>
    <row r="129" s="13" customFormat="1">
      <c r="A129" s="13"/>
      <c r="B129" s="186"/>
      <c r="C129" s="13"/>
      <c r="D129" s="181" t="s">
        <v>124</v>
      </c>
      <c r="E129" s="187" t="s">
        <v>1</v>
      </c>
      <c r="F129" s="188" t="s">
        <v>126</v>
      </c>
      <c r="G129" s="13"/>
      <c r="H129" s="189">
        <v>10.880000000000001</v>
      </c>
      <c r="I129" s="190"/>
      <c r="J129" s="13"/>
      <c r="K129" s="13"/>
      <c r="L129" s="186"/>
      <c r="M129" s="191"/>
      <c r="N129" s="192"/>
      <c r="O129" s="192"/>
      <c r="P129" s="192"/>
      <c r="Q129" s="192"/>
      <c r="R129" s="192"/>
      <c r="S129" s="192"/>
      <c r="T129" s="19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87" t="s">
        <v>124</v>
      </c>
      <c r="AU129" s="187" t="s">
        <v>81</v>
      </c>
      <c r="AV129" s="13" t="s">
        <v>81</v>
      </c>
      <c r="AW129" s="13" t="s">
        <v>31</v>
      </c>
      <c r="AX129" s="13" t="s">
        <v>74</v>
      </c>
      <c r="AY129" s="187" t="s">
        <v>114</v>
      </c>
    </row>
    <row r="130" s="14" customFormat="1">
      <c r="A130" s="14"/>
      <c r="B130" s="194"/>
      <c r="C130" s="14"/>
      <c r="D130" s="181" t="s">
        <v>124</v>
      </c>
      <c r="E130" s="195" t="s">
        <v>1</v>
      </c>
      <c r="F130" s="196" t="s">
        <v>127</v>
      </c>
      <c r="G130" s="14"/>
      <c r="H130" s="197">
        <v>15.82</v>
      </c>
      <c r="I130" s="198"/>
      <c r="J130" s="14"/>
      <c r="K130" s="14"/>
      <c r="L130" s="194"/>
      <c r="M130" s="199"/>
      <c r="N130" s="200"/>
      <c r="O130" s="200"/>
      <c r="P130" s="200"/>
      <c r="Q130" s="200"/>
      <c r="R130" s="200"/>
      <c r="S130" s="200"/>
      <c r="T130" s="20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195" t="s">
        <v>124</v>
      </c>
      <c r="AU130" s="195" t="s">
        <v>81</v>
      </c>
      <c r="AV130" s="14" t="s">
        <v>120</v>
      </c>
      <c r="AW130" s="14" t="s">
        <v>31</v>
      </c>
      <c r="AX130" s="14" t="s">
        <v>79</v>
      </c>
      <c r="AY130" s="195" t="s">
        <v>114</v>
      </c>
    </row>
    <row r="131" s="2" customFormat="1" ht="33" customHeight="1">
      <c r="A131" s="38"/>
      <c r="B131" s="166"/>
      <c r="C131" s="167" t="s">
        <v>81</v>
      </c>
      <c r="D131" s="167" t="s">
        <v>116</v>
      </c>
      <c r="E131" s="168" t="s">
        <v>128</v>
      </c>
      <c r="F131" s="169" t="s">
        <v>129</v>
      </c>
      <c r="G131" s="170" t="s">
        <v>130</v>
      </c>
      <c r="H131" s="171">
        <v>5.0549999999999997</v>
      </c>
      <c r="I131" s="172"/>
      <c r="J131" s="173">
        <f>ROUND(I131*H131,2)</f>
        <v>0</v>
      </c>
      <c r="K131" s="174"/>
      <c r="L131" s="39"/>
      <c r="M131" s="175" t="s">
        <v>1</v>
      </c>
      <c r="N131" s="176" t="s">
        <v>39</v>
      </c>
      <c r="O131" s="77"/>
      <c r="P131" s="177">
        <f>O131*H131</f>
        <v>0</v>
      </c>
      <c r="Q131" s="177">
        <v>0</v>
      </c>
      <c r="R131" s="177">
        <f>Q131*H131</f>
        <v>0</v>
      </c>
      <c r="S131" s="177">
        <v>0</v>
      </c>
      <c r="T131" s="17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79" t="s">
        <v>120</v>
      </c>
      <c r="AT131" s="179" t="s">
        <v>116</v>
      </c>
      <c r="AU131" s="179" t="s">
        <v>81</v>
      </c>
      <c r="AY131" s="19" t="s">
        <v>114</v>
      </c>
      <c r="BE131" s="180">
        <f>IF(N131="základní",J131,0)</f>
        <v>0</v>
      </c>
      <c r="BF131" s="180">
        <f>IF(N131="snížená",J131,0)</f>
        <v>0</v>
      </c>
      <c r="BG131" s="180">
        <f>IF(N131="zákl. přenesená",J131,0)</f>
        <v>0</v>
      </c>
      <c r="BH131" s="180">
        <f>IF(N131="sníž. přenesená",J131,0)</f>
        <v>0</v>
      </c>
      <c r="BI131" s="180">
        <f>IF(N131="nulová",J131,0)</f>
        <v>0</v>
      </c>
      <c r="BJ131" s="19" t="s">
        <v>79</v>
      </c>
      <c r="BK131" s="180">
        <f>ROUND(I131*H131,2)</f>
        <v>0</v>
      </c>
      <c r="BL131" s="19" t="s">
        <v>120</v>
      </c>
      <c r="BM131" s="179" t="s">
        <v>131</v>
      </c>
    </row>
    <row r="132" s="2" customFormat="1">
      <c r="A132" s="38"/>
      <c r="B132" s="39"/>
      <c r="C132" s="38"/>
      <c r="D132" s="181" t="s">
        <v>122</v>
      </c>
      <c r="E132" s="38"/>
      <c r="F132" s="182" t="s">
        <v>132</v>
      </c>
      <c r="G132" s="38"/>
      <c r="H132" s="38"/>
      <c r="I132" s="183"/>
      <c r="J132" s="38"/>
      <c r="K132" s="38"/>
      <c r="L132" s="39"/>
      <c r="M132" s="184"/>
      <c r="N132" s="185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122</v>
      </c>
      <c r="AU132" s="19" t="s">
        <v>81</v>
      </c>
    </row>
    <row r="133" s="13" customFormat="1">
      <c r="A133" s="13"/>
      <c r="B133" s="186"/>
      <c r="C133" s="13"/>
      <c r="D133" s="181" t="s">
        <v>124</v>
      </c>
      <c r="E133" s="187" t="s">
        <v>1</v>
      </c>
      <c r="F133" s="188" t="s">
        <v>133</v>
      </c>
      <c r="G133" s="13"/>
      <c r="H133" s="189">
        <v>1.482</v>
      </c>
      <c r="I133" s="190"/>
      <c r="J133" s="13"/>
      <c r="K133" s="13"/>
      <c r="L133" s="186"/>
      <c r="M133" s="191"/>
      <c r="N133" s="192"/>
      <c r="O133" s="192"/>
      <c r="P133" s="192"/>
      <c r="Q133" s="192"/>
      <c r="R133" s="192"/>
      <c r="S133" s="192"/>
      <c r="T133" s="19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87" t="s">
        <v>124</v>
      </c>
      <c r="AU133" s="187" t="s">
        <v>81</v>
      </c>
      <c r="AV133" s="13" t="s">
        <v>81</v>
      </c>
      <c r="AW133" s="13" t="s">
        <v>31</v>
      </c>
      <c r="AX133" s="13" t="s">
        <v>74</v>
      </c>
      <c r="AY133" s="187" t="s">
        <v>114</v>
      </c>
    </row>
    <row r="134" s="13" customFormat="1">
      <c r="A134" s="13"/>
      <c r="B134" s="186"/>
      <c r="C134" s="13"/>
      <c r="D134" s="181" t="s">
        <v>124</v>
      </c>
      <c r="E134" s="187" t="s">
        <v>1</v>
      </c>
      <c r="F134" s="188" t="s">
        <v>134</v>
      </c>
      <c r="G134" s="13"/>
      <c r="H134" s="189">
        <v>0.94799999999999995</v>
      </c>
      <c r="I134" s="190"/>
      <c r="J134" s="13"/>
      <c r="K134" s="13"/>
      <c r="L134" s="186"/>
      <c r="M134" s="191"/>
      <c r="N134" s="192"/>
      <c r="O134" s="192"/>
      <c r="P134" s="192"/>
      <c r="Q134" s="192"/>
      <c r="R134" s="192"/>
      <c r="S134" s="192"/>
      <c r="T134" s="19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87" t="s">
        <v>124</v>
      </c>
      <c r="AU134" s="187" t="s">
        <v>81</v>
      </c>
      <c r="AV134" s="13" t="s">
        <v>81</v>
      </c>
      <c r="AW134" s="13" t="s">
        <v>31</v>
      </c>
      <c r="AX134" s="13" t="s">
        <v>74</v>
      </c>
      <c r="AY134" s="187" t="s">
        <v>114</v>
      </c>
    </row>
    <row r="135" s="13" customFormat="1">
      <c r="A135" s="13"/>
      <c r="B135" s="186"/>
      <c r="C135" s="13"/>
      <c r="D135" s="181" t="s">
        <v>124</v>
      </c>
      <c r="E135" s="187" t="s">
        <v>1</v>
      </c>
      <c r="F135" s="188" t="s">
        <v>135</v>
      </c>
      <c r="G135" s="13"/>
      <c r="H135" s="189">
        <v>2.625</v>
      </c>
      <c r="I135" s="190"/>
      <c r="J135" s="13"/>
      <c r="K135" s="13"/>
      <c r="L135" s="186"/>
      <c r="M135" s="191"/>
      <c r="N135" s="192"/>
      <c r="O135" s="192"/>
      <c r="P135" s="192"/>
      <c r="Q135" s="192"/>
      <c r="R135" s="192"/>
      <c r="S135" s="192"/>
      <c r="T135" s="19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87" t="s">
        <v>124</v>
      </c>
      <c r="AU135" s="187" t="s">
        <v>81</v>
      </c>
      <c r="AV135" s="13" t="s">
        <v>81</v>
      </c>
      <c r="AW135" s="13" t="s">
        <v>31</v>
      </c>
      <c r="AX135" s="13" t="s">
        <v>74</v>
      </c>
      <c r="AY135" s="187" t="s">
        <v>114</v>
      </c>
    </row>
    <row r="136" s="14" customFormat="1">
      <c r="A136" s="14"/>
      <c r="B136" s="194"/>
      <c r="C136" s="14"/>
      <c r="D136" s="181" t="s">
        <v>124</v>
      </c>
      <c r="E136" s="195" t="s">
        <v>1</v>
      </c>
      <c r="F136" s="196" t="s">
        <v>127</v>
      </c>
      <c r="G136" s="14"/>
      <c r="H136" s="197">
        <v>5.0549999999999997</v>
      </c>
      <c r="I136" s="198"/>
      <c r="J136" s="14"/>
      <c r="K136" s="14"/>
      <c r="L136" s="194"/>
      <c r="M136" s="199"/>
      <c r="N136" s="200"/>
      <c r="O136" s="200"/>
      <c r="P136" s="200"/>
      <c r="Q136" s="200"/>
      <c r="R136" s="200"/>
      <c r="S136" s="200"/>
      <c r="T136" s="20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195" t="s">
        <v>124</v>
      </c>
      <c r="AU136" s="195" t="s">
        <v>81</v>
      </c>
      <c r="AV136" s="14" t="s">
        <v>120</v>
      </c>
      <c r="AW136" s="14" t="s">
        <v>31</v>
      </c>
      <c r="AX136" s="14" t="s">
        <v>79</v>
      </c>
      <c r="AY136" s="195" t="s">
        <v>114</v>
      </c>
    </row>
    <row r="137" s="2" customFormat="1" ht="37.8" customHeight="1">
      <c r="A137" s="38"/>
      <c r="B137" s="166"/>
      <c r="C137" s="167" t="s">
        <v>14</v>
      </c>
      <c r="D137" s="167" t="s">
        <v>116</v>
      </c>
      <c r="E137" s="168" t="s">
        <v>136</v>
      </c>
      <c r="F137" s="169" t="s">
        <v>137</v>
      </c>
      <c r="G137" s="170" t="s">
        <v>130</v>
      </c>
      <c r="H137" s="171">
        <v>19.158999999999999</v>
      </c>
      <c r="I137" s="172"/>
      <c r="J137" s="173">
        <f>ROUND(I137*H137,2)</f>
        <v>0</v>
      </c>
      <c r="K137" s="174"/>
      <c r="L137" s="39"/>
      <c r="M137" s="175" t="s">
        <v>1</v>
      </c>
      <c r="N137" s="176" t="s">
        <v>39</v>
      </c>
      <c r="O137" s="77"/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79" t="s">
        <v>120</v>
      </c>
      <c r="AT137" s="179" t="s">
        <v>116</v>
      </c>
      <c r="AU137" s="179" t="s">
        <v>81</v>
      </c>
      <c r="AY137" s="19" t="s">
        <v>114</v>
      </c>
      <c r="BE137" s="180">
        <f>IF(N137="základní",J137,0)</f>
        <v>0</v>
      </c>
      <c r="BF137" s="180">
        <f>IF(N137="snížená",J137,0)</f>
        <v>0</v>
      </c>
      <c r="BG137" s="180">
        <f>IF(N137="zákl. přenesená",J137,0)</f>
        <v>0</v>
      </c>
      <c r="BH137" s="180">
        <f>IF(N137="sníž. přenesená",J137,0)</f>
        <v>0</v>
      </c>
      <c r="BI137" s="180">
        <f>IF(N137="nulová",J137,0)</f>
        <v>0</v>
      </c>
      <c r="BJ137" s="19" t="s">
        <v>79</v>
      </c>
      <c r="BK137" s="180">
        <f>ROUND(I137*H137,2)</f>
        <v>0</v>
      </c>
      <c r="BL137" s="19" t="s">
        <v>120</v>
      </c>
      <c r="BM137" s="179" t="s">
        <v>138</v>
      </c>
    </row>
    <row r="138" s="2" customFormat="1">
      <c r="A138" s="38"/>
      <c r="B138" s="39"/>
      <c r="C138" s="38"/>
      <c r="D138" s="181" t="s">
        <v>122</v>
      </c>
      <c r="E138" s="38"/>
      <c r="F138" s="182" t="s">
        <v>139</v>
      </c>
      <c r="G138" s="38"/>
      <c r="H138" s="38"/>
      <c r="I138" s="183"/>
      <c r="J138" s="38"/>
      <c r="K138" s="38"/>
      <c r="L138" s="39"/>
      <c r="M138" s="184"/>
      <c r="N138" s="185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122</v>
      </c>
      <c r="AU138" s="19" t="s">
        <v>81</v>
      </c>
    </row>
    <row r="139" s="2" customFormat="1" ht="33" customHeight="1">
      <c r="A139" s="38"/>
      <c r="B139" s="166"/>
      <c r="C139" s="167" t="s">
        <v>120</v>
      </c>
      <c r="D139" s="167" t="s">
        <v>116</v>
      </c>
      <c r="E139" s="168" t="s">
        <v>140</v>
      </c>
      <c r="F139" s="169" t="s">
        <v>141</v>
      </c>
      <c r="G139" s="170" t="s">
        <v>142</v>
      </c>
      <c r="H139" s="171">
        <v>19.158999999999999</v>
      </c>
      <c r="I139" s="172"/>
      <c r="J139" s="173">
        <f>ROUND(I139*H139,2)</f>
        <v>0</v>
      </c>
      <c r="K139" s="174"/>
      <c r="L139" s="39"/>
      <c r="M139" s="175" t="s">
        <v>1</v>
      </c>
      <c r="N139" s="176" t="s">
        <v>39</v>
      </c>
      <c r="O139" s="77"/>
      <c r="P139" s="177">
        <f>O139*H139</f>
        <v>0</v>
      </c>
      <c r="Q139" s="177">
        <v>0</v>
      </c>
      <c r="R139" s="177">
        <f>Q139*H139</f>
        <v>0</v>
      </c>
      <c r="S139" s="177">
        <v>0</v>
      </c>
      <c r="T139" s="17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79" t="s">
        <v>120</v>
      </c>
      <c r="AT139" s="179" t="s">
        <v>116</v>
      </c>
      <c r="AU139" s="179" t="s">
        <v>81</v>
      </c>
      <c r="AY139" s="19" t="s">
        <v>114</v>
      </c>
      <c r="BE139" s="180">
        <f>IF(N139="základní",J139,0)</f>
        <v>0</v>
      </c>
      <c r="BF139" s="180">
        <f>IF(N139="snížená",J139,0)</f>
        <v>0</v>
      </c>
      <c r="BG139" s="180">
        <f>IF(N139="zákl. přenesená",J139,0)</f>
        <v>0</v>
      </c>
      <c r="BH139" s="180">
        <f>IF(N139="sníž. přenesená",J139,0)</f>
        <v>0</v>
      </c>
      <c r="BI139" s="180">
        <f>IF(N139="nulová",J139,0)</f>
        <v>0</v>
      </c>
      <c r="BJ139" s="19" t="s">
        <v>79</v>
      </c>
      <c r="BK139" s="180">
        <f>ROUND(I139*H139,2)</f>
        <v>0</v>
      </c>
      <c r="BL139" s="19" t="s">
        <v>120</v>
      </c>
      <c r="BM139" s="179" t="s">
        <v>143</v>
      </c>
    </row>
    <row r="140" s="2" customFormat="1">
      <c r="A140" s="38"/>
      <c r="B140" s="39"/>
      <c r="C140" s="38"/>
      <c r="D140" s="181" t="s">
        <v>122</v>
      </c>
      <c r="E140" s="38"/>
      <c r="F140" s="182" t="s">
        <v>144</v>
      </c>
      <c r="G140" s="38"/>
      <c r="H140" s="38"/>
      <c r="I140" s="183"/>
      <c r="J140" s="38"/>
      <c r="K140" s="38"/>
      <c r="L140" s="39"/>
      <c r="M140" s="184"/>
      <c r="N140" s="185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122</v>
      </c>
      <c r="AU140" s="19" t="s">
        <v>81</v>
      </c>
    </row>
    <row r="141" s="12" customFormat="1" ht="22.8" customHeight="1">
      <c r="A141" s="12"/>
      <c r="B141" s="153"/>
      <c r="C141" s="12"/>
      <c r="D141" s="154" t="s">
        <v>73</v>
      </c>
      <c r="E141" s="164" t="s">
        <v>120</v>
      </c>
      <c r="F141" s="164" t="s">
        <v>145</v>
      </c>
      <c r="G141" s="12"/>
      <c r="H141" s="12"/>
      <c r="I141" s="156"/>
      <c r="J141" s="165">
        <f>BK141</f>
        <v>0</v>
      </c>
      <c r="K141" s="12"/>
      <c r="L141" s="153"/>
      <c r="M141" s="158"/>
      <c r="N141" s="159"/>
      <c r="O141" s="159"/>
      <c r="P141" s="160">
        <f>SUM(P142:P157)</f>
        <v>0</v>
      </c>
      <c r="Q141" s="159"/>
      <c r="R141" s="160">
        <f>SUM(R142:R157)</f>
        <v>10.1920775</v>
      </c>
      <c r="S141" s="159"/>
      <c r="T141" s="161">
        <f>SUM(T142:T157)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54" t="s">
        <v>79</v>
      </c>
      <c r="AT141" s="162" t="s">
        <v>73</v>
      </c>
      <c r="AU141" s="162" t="s">
        <v>79</v>
      </c>
      <c r="AY141" s="154" t="s">
        <v>114</v>
      </c>
      <c r="BK141" s="163">
        <f>SUM(BK142:BK157)</f>
        <v>0</v>
      </c>
    </row>
    <row r="142" s="2" customFormat="1" ht="24.15" customHeight="1">
      <c r="A142" s="38"/>
      <c r="B142" s="166"/>
      <c r="C142" s="167" t="s">
        <v>146</v>
      </c>
      <c r="D142" s="167" t="s">
        <v>116</v>
      </c>
      <c r="E142" s="168" t="s">
        <v>147</v>
      </c>
      <c r="F142" s="169" t="s">
        <v>148</v>
      </c>
      <c r="G142" s="170" t="s">
        <v>130</v>
      </c>
      <c r="H142" s="171">
        <v>0.75</v>
      </c>
      <c r="I142" s="172"/>
      <c r="J142" s="173">
        <f>ROUND(I142*H142,2)</f>
        <v>0</v>
      </c>
      <c r="K142" s="174"/>
      <c r="L142" s="39"/>
      <c r="M142" s="175" t="s">
        <v>1</v>
      </c>
      <c r="N142" s="176" t="s">
        <v>39</v>
      </c>
      <c r="O142" s="77"/>
      <c r="P142" s="177">
        <f>O142*H142</f>
        <v>0</v>
      </c>
      <c r="Q142" s="177">
        <v>1.8907700000000001</v>
      </c>
      <c r="R142" s="177">
        <f>Q142*H142</f>
        <v>1.4180775000000001</v>
      </c>
      <c r="S142" s="177">
        <v>0</v>
      </c>
      <c r="T142" s="17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79" t="s">
        <v>120</v>
      </c>
      <c r="AT142" s="179" t="s">
        <v>116</v>
      </c>
      <c r="AU142" s="179" t="s">
        <v>81</v>
      </c>
      <c r="AY142" s="19" t="s">
        <v>114</v>
      </c>
      <c r="BE142" s="180">
        <f>IF(N142="základní",J142,0)</f>
        <v>0</v>
      </c>
      <c r="BF142" s="180">
        <f>IF(N142="snížená",J142,0)</f>
        <v>0</v>
      </c>
      <c r="BG142" s="180">
        <f>IF(N142="zákl. přenesená",J142,0)</f>
        <v>0</v>
      </c>
      <c r="BH142" s="180">
        <f>IF(N142="sníž. přenesená",J142,0)</f>
        <v>0</v>
      </c>
      <c r="BI142" s="180">
        <f>IF(N142="nulová",J142,0)</f>
        <v>0</v>
      </c>
      <c r="BJ142" s="19" t="s">
        <v>79</v>
      </c>
      <c r="BK142" s="180">
        <f>ROUND(I142*H142,2)</f>
        <v>0</v>
      </c>
      <c r="BL142" s="19" t="s">
        <v>120</v>
      </c>
      <c r="BM142" s="179" t="s">
        <v>149</v>
      </c>
    </row>
    <row r="143" s="2" customFormat="1">
      <c r="A143" s="38"/>
      <c r="B143" s="39"/>
      <c r="C143" s="38"/>
      <c r="D143" s="181" t="s">
        <v>122</v>
      </c>
      <c r="E143" s="38"/>
      <c r="F143" s="182" t="s">
        <v>150</v>
      </c>
      <c r="G143" s="38"/>
      <c r="H143" s="38"/>
      <c r="I143" s="183"/>
      <c r="J143" s="38"/>
      <c r="K143" s="38"/>
      <c r="L143" s="39"/>
      <c r="M143" s="184"/>
      <c r="N143" s="185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122</v>
      </c>
      <c r="AU143" s="19" t="s">
        <v>81</v>
      </c>
    </row>
    <row r="144" s="13" customFormat="1">
      <c r="A144" s="13"/>
      <c r="B144" s="186"/>
      <c r="C144" s="13"/>
      <c r="D144" s="181" t="s">
        <v>124</v>
      </c>
      <c r="E144" s="187" t="s">
        <v>1</v>
      </c>
      <c r="F144" s="188" t="s">
        <v>151</v>
      </c>
      <c r="G144" s="13"/>
      <c r="H144" s="189">
        <v>0.75</v>
      </c>
      <c r="I144" s="190"/>
      <c r="J144" s="13"/>
      <c r="K144" s="13"/>
      <c r="L144" s="186"/>
      <c r="M144" s="191"/>
      <c r="N144" s="192"/>
      <c r="O144" s="192"/>
      <c r="P144" s="192"/>
      <c r="Q144" s="192"/>
      <c r="R144" s="192"/>
      <c r="S144" s="192"/>
      <c r="T144" s="19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87" t="s">
        <v>124</v>
      </c>
      <c r="AU144" s="187" t="s">
        <v>81</v>
      </c>
      <c r="AV144" s="13" t="s">
        <v>81</v>
      </c>
      <c r="AW144" s="13" t="s">
        <v>31</v>
      </c>
      <c r="AX144" s="13" t="s">
        <v>79</v>
      </c>
      <c r="AY144" s="187" t="s">
        <v>114</v>
      </c>
    </row>
    <row r="145" s="2" customFormat="1" ht="24.15" customHeight="1">
      <c r="A145" s="38"/>
      <c r="B145" s="166"/>
      <c r="C145" s="167" t="s">
        <v>152</v>
      </c>
      <c r="D145" s="167" t="s">
        <v>116</v>
      </c>
      <c r="E145" s="168" t="s">
        <v>153</v>
      </c>
      <c r="F145" s="169" t="s">
        <v>154</v>
      </c>
      <c r="G145" s="170" t="s">
        <v>130</v>
      </c>
      <c r="H145" s="171">
        <v>3.206</v>
      </c>
      <c r="I145" s="172"/>
      <c r="J145" s="173">
        <f>ROUND(I145*H145,2)</f>
        <v>0</v>
      </c>
      <c r="K145" s="174"/>
      <c r="L145" s="39"/>
      <c r="M145" s="175" t="s">
        <v>1</v>
      </c>
      <c r="N145" s="176" t="s">
        <v>39</v>
      </c>
      <c r="O145" s="77"/>
      <c r="P145" s="177">
        <f>O145*H145</f>
        <v>0</v>
      </c>
      <c r="Q145" s="177">
        <v>0</v>
      </c>
      <c r="R145" s="177">
        <f>Q145*H145</f>
        <v>0</v>
      </c>
      <c r="S145" s="177">
        <v>0</v>
      </c>
      <c r="T145" s="17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79" t="s">
        <v>120</v>
      </c>
      <c r="AT145" s="179" t="s">
        <v>116</v>
      </c>
      <c r="AU145" s="179" t="s">
        <v>81</v>
      </c>
      <c r="AY145" s="19" t="s">
        <v>114</v>
      </c>
      <c r="BE145" s="180">
        <f>IF(N145="základní",J145,0)</f>
        <v>0</v>
      </c>
      <c r="BF145" s="180">
        <f>IF(N145="snížená",J145,0)</f>
        <v>0</v>
      </c>
      <c r="BG145" s="180">
        <f>IF(N145="zákl. přenesená",J145,0)</f>
        <v>0</v>
      </c>
      <c r="BH145" s="180">
        <f>IF(N145="sníž. přenesená",J145,0)</f>
        <v>0</v>
      </c>
      <c r="BI145" s="180">
        <f>IF(N145="nulová",J145,0)</f>
        <v>0</v>
      </c>
      <c r="BJ145" s="19" t="s">
        <v>79</v>
      </c>
      <c r="BK145" s="180">
        <f>ROUND(I145*H145,2)</f>
        <v>0</v>
      </c>
      <c r="BL145" s="19" t="s">
        <v>120</v>
      </c>
      <c r="BM145" s="179" t="s">
        <v>155</v>
      </c>
    </row>
    <row r="146" s="2" customFormat="1">
      <c r="A146" s="38"/>
      <c r="B146" s="39"/>
      <c r="C146" s="38"/>
      <c r="D146" s="181" t="s">
        <v>122</v>
      </c>
      <c r="E146" s="38"/>
      <c r="F146" s="182" t="s">
        <v>156</v>
      </c>
      <c r="G146" s="38"/>
      <c r="H146" s="38"/>
      <c r="I146" s="183"/>
      <c r="J146" s="38"/>
      <c r="K146" s="38"/>
      <c r="L146" s="39"/>
      <c r="M146" s="184"/>
      <c r="N146" s="185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122</v>
      </c>
      <c r="AU146" s="19" t="s">
        <v>81</v>
      </c>
    </row>
    <row r="147" s="13" customFormat="1">
      <c r="A147" s="13"/>
      <c r="B147" s="186"/>
      <c r="C147" s="13"/>
      <c r="D147" s="181" t="s">
        <v>124</v>
      </c>
      <c r="E147" s="187" t="s">
        <v>1</v>
      </c>
      <c r="F147" s="188" t="s">
        <v>157</v>
      </c>
      <c r="G147" s="13"/>
      <c r="H147" s="189">
        <v>3.206</v>
      </c>
      <c r="I147" s="190"/>
      <c r="J147" s="13"/>
      <c r="K147" s="13"/>
      <c r="L147" s="186"/>
      <c r="M147" s="191"/>
      <c r="N147" s="192"/>
      <c r="O147" s="192"/>
      <c r="P147" s="192"/>
      <c r="Q147" s="192"/>
      <c r="R147" s="192"/>
      <c r="S147" s="192"/>
      <c r="T147" s="19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87" t="s">
        <v>124</v>
      </c>
      <c r="AU147" s="187" t="s">
        <v>81</v>
      </c>
      <c r="AV147" s="13" t="s">
        <v>81</v>
      </c>
      <c r="AW147" s="13" t="s">
        <v>31</v>
      </c>
      <c r="AX147" s="13" t="s">
        <v>79</v>
      </c>
      <c r="AY147" s="187" t="s">
        <v>114</v>
      </c>
    </row>
    <row r="148" s="2" customFormat="1" ht="16.5" customHeight="1">
      <c r="A148" s="38"/>
      <c r="B148" s="166"/>
      <c r="C148" s="202" t="s">
        <v>158</v>
      </c>
      <c r="D148" s="202" t="s">
        <v>159</v>
      </c>
      <c r="E148" s="203" t="s">
        <v>160</v>
      </c>
      <c r="F148" s="204" t="s">
        <v>161</v>
      </c>
      <c r="G148" s="205" t="s">
        <v>142</v>
      </c>
      <c r="H148" s="206">
        <v>3.206</v>
      </c>
      <c r="I148" s="207"/>
      <c r="J148" s="208">
        <f>ROUND(I148*H148,2)</f>
        <v>0</v>
      </c>
      <c r="K148" s="209"/>
      <c r="L148" s="210"/>
      <c r="M148" s="211" t="s">
        <v>1</v>
      </c>
      <c r="N148" s="212" t="s">
        <v>39</v>
      </c>
      <c r="O148" s="77"/>
      <c r="P148" s="177">
        <f>O148*H148</f>
        <v>0</v>
      </c>
      <c r="Q148" s="177">
        <v>1</v>
      </c>
      <c r="R148" s="177">
        <f>Q148*H148</f>
        <v>3.206</v>
      </c>
      <c r="S148" s="177">
        <v>0</v>
      </c>
      <c r="T148" s="178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79" t="s">
        <v>162</v>
      </c>
      <c r="AT148" s="179" t="s">
        <v>159</v>
      </c>
      <c r="AU148" s="179" t="s">
        <v>81</v>
      </c>
      <c r="AY148" s="19" t="s">
        <v>114</v>
      </c>
      <c r="BE148" s="180">
        <f>IF(N148="základní",J148,0)</f>
        <v>0</v>
      </c>
      <c r="BF148" s="180">
        <f>IF(N148="snížená",J148,0)</f>
        <v>0</v>
      </c>
      <c r="BG148" s="180">
        <f>IF(N148="zákl. přenesená",J148,0)</f>
        <v>0</v>
      </c>
      <c r="BH148" s="180">
        <f>IF(N148="sníž. přenesená",J148,0)</f>
        <v>0</v>
      </c>
      <c r="BI148" s="180">
        <f>IF(N148="nulová",J148,0)</f>
        <v>0</v>
      </c>
      <c r="BJ148" s="19" t="s">
        <v>79</v>
      </c>
      <c r="BK148" s="180">
        <f>ROUND(I148*H148,2)</f>
        <v>0</v>
      </c>
      <c r="BL148" s="19" t="s">
        <v>120</v>
      </c>
      <c r="BM148" s="179" t="s">
        <v>163</v>
      </c>
    </row>
    <row r="149" s="2" customFormat="1">
      <c r="A149" s="38"/>
      <c r="B149" s="39"/>
      <c r="C149" s="38"/>
      <c r="D149" s="181" t="s">
        <v>122</v>
      </c>
      <c r="E149" s="38"/>
      <c r="F149" s="182" t="s">
        <v>161</v>
      </c>
      <c r="G149" s="38"/>
      <c r="H149" s="38"/>
      <c r="I149" s="183"/>
      <c r="J149" s="38"/>
      <c r="K149" s="38"/>
      <c r="L149" s="39"/>
      <c r="M149" s="184"/>
      <c r="N149" s="185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122</v>
      </c>
      <c r="AU149" s="19" t="s">
        <v>81</v>
      </c>
    </row>
    <row r="150" s="2" customFormat="1" ht="24.15" customHeight="1">
      <c r="A150" s="38"/>
      <c r="B150" s="166"/>
      <c r="C150" s="167" t="s">
        <v>162</v>
      </c>
      <c r="D150" s="167" t="s">
        <v>116</v>
      </c>
      <c r="E150" s="168" t="s">
        <v>164</v>
      </c>
      <c r="F150" s="169" t="s">
        <v>165</v>
      </c>
      <c r="G150" s="170" t="s">
        <v>130</v>
      </c>
      <c r="H150" s="171">
        <v>5.5679999999999996</v>
      </c>
      <c r="I150" s="172"/>
      <c r="J150" s="173">
        <f>ROUND(I150*H150,2)</f>
        <v>0</v>
      </c>
      <c r="K150" s="174"/>
      <c r="L150" s="39"/>
      <c r="M150" s="175" t="s">
        <v>1</v>
      </c>
      <c r="N150" s="176" t="s">
        <v>39</v>
      </c>
      <c r="O150" s="77"/>
      <c r="P150" s="177">
        <f>O150*H150</f>
        <v>0</v>
      </c>
      <c r="Q150" s="177">
        <v>0</v>
      </c>
      <c r="R150" s="177">
        <f>Q150*H150</f>
        <v>0</v>
      </c>
      <c r="S150" s="177">
        <v>0</v>
      </c>
      <c r="T150" s="17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79" t="s">
        <v>120</v>
      </c>
      <c r="AT150" s="179" t="s">
        <v>116</v>
      </c>
      <c r="AU150" s="179" t="s">
        <v>81</v>
      </c>
      <c r="AY150" s="19" t="s">
        <v>114</v>
      </c>
      <c r="BE150" s="180">
        <f>IF(N150="základní",J150,0)</f>
        <v>0</v>
      </c>
      <c r="BF150" s="180">
        <f>IF(N150="snížená",J150,0)</f>
        <v>0</v>
      </c>
      <c r="BG150" s="180">
        <f>IF(N150="zákl. přenesená",J150,0)</f>
        <v>0</v>
      </c>
      <c r="BH150" s="180">
        <f>IF(N150="sníž. přenesená",J150,0)</f>
        <v>0</v>
      </c>
      <c r="BI150" s="180">
        <f>IF(N150="nulová",J150,0)</f>
        <v>0</v>
      </c>
      <c r="BJ150" s="19" t="s">
        <v>79</v>
      </c>
      <c r="BK150" s="180">
        <f>ROUND(I150*H150,2)</f>
        <v>0</v>
      </c>
      <c r="BL150" s="19" t="s">
        <v>120</v>
      </c>
      <c r="BM150" s="179" t="s">
        <v>166</v>
      </c>
    </row>
    <row r="151" s="2" customFormat="1">
      <c r="A151" s="38"/>
      <c r="B151" s="39"/>
      <c r="C151" s="38"/>
      <c r="D151" s="181" t="s">
        <v>122</v>
      </c>
      <c r="E151" s="38"/>
      <c r="F151" s="182" t="s">
        <v>167</v>
      </c>
      <c r="G151" s="38"/>
      <c r="H151" s="38"/>
      <c r="I151" s="183"/>
      <c r="J151" s="38"/>
      <c r="K151" s="38"/>
      <c r="L151" s="39"/>
      <c r="M151" s="184"/>
      <c r="N151" s="185"/>
      <c r="O151" s="77"/>
      <c r="P151" s="77"/>
      <c r="Q151" s="77"/>
      <c r="R151" s="77"/>
      <c r="S151" s="77"/>
      <c r="T151" s="7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9" t="s">
        <v>122</v>
      </c>
      <c r="AU151" s="19" t="s">
        <v>81</v>
      </c>
    </row>
    <row r="152" s="2" customFormat="1" ht="16.5" customHeight="1">
      <c r="A152" s="38"/>
      <c r="B152" s="166"/>
      <c r="C152" s="202" t="s">
        <v>168</v>
      </c>
      <c r="D152" s="202" t="s">
        <v>159</v>
      </c>
      <c r="E152" s="203" t="s">
        <v>169</v>
      </c>
      <c r="F152" s="204" t="s">
        <v>170</v>
      </c>
      <c r="G152" s="205" t="s">
        <v>142</v>
      </c>
      <c r="H152" s="206">
        <v>5.5679999999999996</v>
      </c>
      <c r="I152" s="207"/>
      <c r="J152" s="208">
        <f>ROUND(I152*H152,2)</f>
        <v>0</v>
      </c>
      <c r="K152" s="209"/>
      <c r="L152" s="210"/>
      <c r="M152" s="211" t="s">
        <v>1</v>
      </c>
      <c r="N152" s="212" t="s">
        <v>39</v>
      </c>
      <c r="O152" s="77"/>
      <c r="P152" s="177">
        <f>O152*H152</f>
        <v>0</v>
      </c>
      <c r="Q152" s="177">
        <v>1</v>
      </c>
      <c r="R152" s="177">
        <f>Q152*H152</f>
        <v>5.5679999999999996</v>
      </c>
      <c r="S152" s="177">
        <v>0</v>
      </c>
      <c r="T152" s="17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79" t="s">
        <v>162</v>
      </c>
      <c r="AT152" s="179" t="s">
        <v>159</v>
      </c>
      <c r="AU152" s="179" t="s">
        <v>81</v>
      </c>
      <c r="AY152" s="19" t="s">
        <v>114</v>
      </c>
      <c r="BE152" s="180">
        <f>IF(N152="základní",J152,0)</f>
        <v>0</v>
      </c>
      <c r="BF152" s="180">
        <f>IF(N152="snížená",J152,0)</f>
        <v>0</v>
      </c>
      <c r="BG152" s="180">
        <f>IF(N152="zákl. přenesená",J152,0)</f>
        <v>0</v>
      </c>
      <c r="BH152" s="180">
        <f>IF(N152="sníž. přenesená",J152,0)</f>
        <v>0</v>
      </c>
      <c r="BI152" s="180">
        <f>IF(N152="nulová",J152,0)</f>
        <v>0</v>
      </c>
      <c r="BJ152" s="19" t="s">
        <v>79</v>
      </c>
      <c r="BK152" s="180">
        <f>ROUND(I152*H152,2)</f>
        <v>0</v>
      </c>
      <c r="BL152" s="19" t="s">
        <v>120</v>
      </c>
      <c r="BM152" s="179" t="s">
        <v>171</v>
      </c>
    </row>
    <row r="153" s="2" customFormat="1">
      <c r="A153" s="38"/>
      <c r="B153" s="39"/>
      <c r="C153" s="38"/>
      <c r="D153" s="181" t="s">
        <v>122</v>
      </c>
      <c r="E153" s="38"/>
      <c r="F153" s="182" t="s">
        <v>170</v>
      </c>
      <c r="G153" s="38"/>
      <c r="H153" s="38"/>
      <c r="I153" s="183"/>
      <c r="J153" s="38"/>
      <c r="K153" s="38"/>
      <c r="L153" s="39"/>
      <c r="M153" s="184"/>
      <c r="N153" s="185"/>
      <c r="O153" s="77"/>
      <c r="P153" s="77"/>
      <c r="Q153" s="77"/>
      <c r="R153" s="77"/>
      <c r="S153" s="77"/>
      <c r="T153" s="7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9" t="s">
        <v>122</v>
      </c>
      <c r="AU153" s="19" t="s">
        <v>81</v>
      </c>
    </row>
    <row r="154" s="13" customFormat="1">
      <c r="A154" s="13"/>
      <c r="B154" s="186"/>
      <c r="C154" s="13"/>
      <c r="D154" s="181" t="s">
        <v>124</v>
      </c>
      <c r="E154" s="187" t="s">
        <v>1</v>
      </c>
      <c r="F154" s="188" t="s">
        <v>172</v>
      </c>
      <c r="G154" s="13"/>
      <c r="H154" s="189">
        <v>1.9950000000000001</v>
      </c>
      <c r="I154" s="190"/>
      <c r="J154" s="13"/>
      <c r="K154" s="13"/>
      <c r="L154" s="186"/>
      <c r="M154" s="191"/>
      <c r="N154" s="192"/>
      <c r="O154" s="192"/>
      <c r="P154" s="192"/>
      <c r="Q154" s="192"/>
      <c r="R154" s="192"/>
      <c r="S154" s="192"/>
      <c r="T154" s="19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87" t="s">
        <v>124</v>
      </c>
      <c r="AU154" s="187" t="s">
        <v>81</v>
      </c>
      <c r="AV154" s="13" t="s">
        <v>81</v>
      </c>
      <c r="AW154" s="13" t="s">
        <v>31</v>
      </c>
      <c r="AX154" s="13" t="s">
        <v>74</v>
      </c>
      <c r="AY154" s="187" t="s">
        <v>114</v>
      </c>
    </row>
    <row r="155" s="13" customFormat="1">
      <c r="A155" s="13"/>
      <c r="B155" s="186"/>
      <c r="C155" s="13"/>
      <c r="D155" s="181" t="s">
        <v>124</v>
      </c>
      <c r="E155" s="187" t="s">
        <v>1</v>
      </c>
      <c r="F155" s="188" t="s">
        <v>173</v>
      </c>
      <c r="G155" s="13"/>
      <c r="H155" s="189">
        <v>0.94799999999999995</v>
      </c>
      <c r="I155" s="190"/>
      <c r="J155" s="13"/>
      <c r="K155" s="13"/>
      <c r="L155" s="186"/>
      <c r="M155" s="191"/>
      <c r="N155" s="192"/>
      <c r="O155" s="192"/>
      <c r="P155" s="192"/>
      <c r="Q155" s="192"/>
      <c r="R155" s="192"/>
      <c r="S155" s="192"/>
      <c r="T155" s="19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87" t="s">
        <v>124</v>
      </c>
      <c r="AU155" s="187" t="s">
        <v>81</v>
      </c>
      <c r="AV155" s="13" t="s">
        <v>81</v>
      </c>
      <c r="AW155" s="13" t="s">
        <v>31</v>
      </c>
      <c r="AX155" s="13" t="s">
        <v>74</v>
      </c>
      <c r="AY155" s="187" t="s">
        <v>114</v>
      </c>
    </row>
    <row r="156" s="13" customFormat="1">
      <c r="A156" s="13"/>
      <c r="B156" s="186"/>
      <c r="C156" s="13"/>
      <c r="D156" s="181" t="s">
        <v>124</v>
      </c>
      <c r="E156" s="187" t="s">
        <v>1</v>
      </c>
      <c r="F156" s="188" t="s">
        <v>174</v>
      </c>
      <c r="G156" s="13"/>
      <c r="H156" s="189">
        <v>2.625</v>
      </c>
      <c r="I156" s="190"/>
      <c r="J156" s="13"/>
      <c r="K156" s="13"/>
      <c r="L156" s="186"/>
      <c r="M156" s="191"/>
      <c r="N156" s="192"/>
      <c r="O156" s="192"/>
      <c r="P156" s="192"/>
      <c r="Q156" s="192"/>
      <c r="R156" s="192"/>
      <c r="S156" s="192"/>
      <c r="T156" s="19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7" t="s">
        <v>124</v>
      </c>
      <c r="AU156" s="187" t="s">
        <v>81</v>
      </c>
      <c r="AV156" s="13" t="s">
        <v>81</v>
      </c>
      <c r="AW156" s="13" t="s">
        <v>31</v>
      </c>
      <c r="AX156" s="13" t="s">
        <v>74</v>
      </c>
      <c r="AY156" s="187" t="s">
        <v>114</v>
      </c>
    </row>
    <row r="157" s="14" customFormat="1">
      <c r="A157" s="14"/>
      <c r="B157" s="194"/>
      <c r="C157" s="14"/>
      <c r="D157" s="181" t="s">
        <v>124</v>
      </c>
      <c r="E157" s="195" t="s">
        <v>1</v>
      </c>
      <c r="F157" s="196" t="s">
        <v>127</v>
      </c>
      <c r="G157" s="14"/>
      <c r="H157" s="197">
        <v>5.5679999999999996</v>
      </c>
      <c r="I157" s="198"/>
      <c r="J157" s="14"/>
      <c r="K157" s="14"/>
      <c r="L157" s="194"/>
      <c r="M157" s="199"/>
      <c r="N157" s="200"/>
      <c r="O157" s="200"/>
      <c r="P157" s="200"/>
      <c r="Q157" s="200"/>
      <c r="R157" s="200"/>
      <c r="S157" s="200"/>
      <c r="T157" s="20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195" t="s">
        <v>124</v>
      </c>
      <c r="AU157" s="195" t="s">
        <v>81</v>
      </c>
      <c r="AV157" s="14" t="s">
        <v>120</v>
      </c>
      <c r="AW157" s="14" t="s">
        <v>31</v>
      </c>
      <c r="AX157" s="14" t="s">
        <v>79</v>
      </c>
      <c r="AY157" s="195" t="s">
        <v>114</v>
      </c>
    </row>
    <row r="158" s="12" customFormat="1" ht="22.8" customHeight="1">
      <c r="A158" s="12"/>
      <c r="B158" s="153"/>
      <c r="C158" s="12"/>
      <c r="D158" s="154" t="s">
        <v>73</v>
      </c>
      <c r="E158" s="164" t="s">
        <v>146</v>
      </c>
      <c r="F158" s="164" t="s">
        <v>175</v>
      </c>
      <c r="G158" s="12"/>
      <c r="H158" s="12"/>
      <c r="I158" s="156"/>
      <c r="J158" s="165">
        <f>BK158</f>
        <v>0</v>
      </c>
      <c r="K158" s="12"/>
      <c r="L158" s="153"/>
      <c r="M158" s="158"/>
      <c r="N158" s="159"/>
      <c r="O158" s="159"/>
      <c r="P158" s="160">
        <f>SUM(P159:P163)</f>
        <v>0</v>
      </c>
      <c r="Q158" s="159"/>
      <c r="R158" s="160">
        <f>SUM(R159:R163)</f>
        <v>0</v>
      </c>
      <c r="S158" s="159"/>
      <c r="T158" s="161">
        <f>SUM(T159:T163)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54" t="s">
        <v>79</v>
      </c>
      <c r="AT158" s="162" t="s">
        <v>73</v>
      </c>
      <c r="AU158" s="162" t="s">
        <v>79</v>
      </c>
      <c r="AY158" s="154" t="s">
        <v>114</v>
      </c>
      <c r="BK158" s="163">
        <f>SUM(BK159:BK163)</f>
        <v>0</v>
      </c>
    </row>
    <row r="159" s="2" customFormat="1" ht="21.75" customHeight="1">
      <c r="A159" s="38"/>
      <c r="B159" s="166"/>
      <c r="C159" s="167" t="s">
        <v>176</v>
      </c>
      <c r="D159" s="167" t="s">
        <v>116</v>
      </c>
      <c r="E159" s="168" t="s">
        <v>177</v>
      </c>
      <c r="F159" s="169" t="s">
        <v>178</v>
      </c>
      <c r="G159" s="170" t="s">
        <v>119</v>
      </c>
      <c r="H159" s="171">
        <v>8.4960000000000004</v>
      </c>
      <c r="I159" s="172"/>
      <c r="J159" s="173">
        <f>ROUND(I159*H159,2)</f>
        <v>0</v>
      </c>
      <c r="K159" s="174"/>
      <c r="L159" s="39"/>
      <c r="M159" s="175" t="s">
        <v>1</v>
      </c>
      <c r="N159" s="176" t="s">
        <v>39</v>
      </c>
      <c r="O159" s="77"/>
      <c r="P159" s="177">
        <f>O159*H159</f>
        <v>0</v>
      </c>
      <c r="Q159" s="177">
        <v>0</v>
      </c>
      <c r="R159" s="177">
        <f>Q159*H159</f>
        <v>0</v>
      </c>
      <c r="S159" s="177">
        <v>0</v>
      </c>
      <c r="T159" s="17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79" t="s">
        <v>120</v>
      </c>
      <c r="AT159" s="179" t="s">
        <v>116</v>
      </c>
      <c r="AU159" s="179" t="s">
        <v>81</v>
      </c>
      <c r="AY159" s="19" t="s">
        <v>114</v>
      </c>
      <c r="BE159" s="180">
        <f>IF(N159="základní",J159,0)</f>
        <v>0</v>
      </c>
      <c r="BF159" s="180">
        <f>IF(N159="snížená",J159,0)</f>
        <v>0</v>
      </c>
      <c r="BG159" s="180">
        <f>IF(N159="zákl. přenesená",J159,0)</f>
        <v>0</v>
      </c>
      <c r="BH159" s="180">
        <f>IF(N159="sníž. přenesená",J159,0)</f>
        <v>0</v>
      </c>
      <c r="BI159" s="180">
        <f>IF(N159="nulová",J159,0)</f>
        <v>0</v>
      </c>
      <c r="BJ159" s="19" t="s">
        <v>79</v>
      </c>
      <c r="BK159" s="180">
        <f>ROUND(I159*H159,2)</f>
        <v>0</v>
      </c>
      <c r="BL159" s="19" t="s">
        <v>120</v>
      </c>
      <c r="BM159" s="179" t="s">
        <v>179</v>
      </c>
    </row>
    <row r="160" s="2" customFormat="1">
      <c r="A160" s="38"/>
      <c r="B160" s="39"/>
      <c r="C160" s="38"/>
      <c r="D160" s="181" t="s">
        <v>122</v>
      </c>
      <c r="E160" s="38"/>
      <c r="F160" s="182" t="s">
        <v>180</v>
      </c>
      <c r="G160" s="38"/>
      <c r="H160" s="38"/>
      <c r="I160" s="183"/>
      <c r="J160" s="38"/>
      <c r="K160" s="38"/>
      <c r="L160" s="39"/>
      <c r="M160" s="184"/>
      <c r="N160" s="185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122</v>
      </c>
      <c r="AU160" s="19" t="s">
        <v>81</v>
      </c>
    </row>
    <row r="161" s="13" customFormat="1">
      <c r="A161" s="13"/>
      <c r="B161" s="186"/>
      <c r="C161" s="13"/>
      <c r="D161" s="181" t="s">
        <v>124</v>
      </c>
      <c r="E161" s="187" t="s">
        <v>1</v>
      </c>
      <c r="F161" s="188" t="s">
        <v>181</v>
      </c>
      <c r="G161" s="13"/>
      <c r="H161" s="189">
        <v>0.77500000000000002</v>
      </c>
      <c r="I161" s="190"/>
      <c r="J161" s="13"/>
      <c r="K161" s="13"/>
      <c r="L161" s="186"/>
      <c r="M161" s="191"/>
      <c r="N161" s="192"/>
      <c r="O161" s="192"/>
      <c r="P161" s="192"/>
      <c r="Q161" s="192"/>
      <c r="R161" s="192"/>
      <c r="S161" s="192"/>
      <c r="T161" s="19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87" t="s">
        <v>124</v>
      </c>
      <c r="AU161" s="187" t="s">
        <v>81</v>
      </c>
      <c r="AV161" s="13" t="s">
        <v>81</v>
      </c>
      <c r="AW161" s="13" t="s">
        <v>31</v>
      </c>
      <c r="AX161" s="13" t="s">
        <v>74</v>
      </c>
      <c r="AY161" s="187" t="s">
        <v>114</v>
      </c>
    </row>
    <row r="162" s="13" customFormat="1">
      <c r="A162" s="13"/>
      <c r="B162" s="186"/>
      <c r="C162" s="13"/>
      <c r="D162" s="181" t="s">
        <v>124</v>
      </c>
      <c r="E162" s="187" t="s">
        <v>1</v>
      </c>
      <c r="F162" s="188" t="s">
        <v>182</v>
      </c>
      <c r="G162" s="13"/>
      <c r="H162" s="189">
        <v>7.7210000000000001</v>
      </c>
      <c r="I162" s="190"/>
      <c r="J162" s="13"/>
      <c r="K162" s="13"/>
      <c r="L162" s="186"/>
      <c r="M162" s="191"/>
      <c r="N162" s="192"/>
      <c r="O162" s="192"/>
      <c r="P162" s="192"/>
      <c r="Q162" s="192"/>
      <c r="R162" s="192"/>
      <c r="S162" s="192"/>
      <c r="T162" s="19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87" t="s">
        <v>124</v>
      </c>
      <c r="AU162" s="187" t="s">
        <v>81</v>
      </c>
      <c r="AV162" s="13" t="s">
        <v>81</v>
      </c>
      <c r="AW162" s="13" t="s">
        <v>31</v>
      </c>
      <c r="AX162" s="13" t="s">
        <v>74</v>
      </c>
      <c r="AY162" s="187" t="s">
        <v>114</v>
      </c>
    </row>
    <row r="163" s="14" customFormat="1">
      <c r="A163" s="14"/>
      <c r="B163" s="194"/>
      <c r="C163" s="14"/>
      <c r="D163" s="181" t="s">
        <v>124</v>
      </c>
      <c r="E163" s="195" t="s">
        <v>1</v>
      </c>
      <c r="F163" s="196" t="s">
        <v>127</v>
      </c>
      <c r="G163" s="14"/>
      <c r="H163" s="197">
        <v>8.4960000000000004</v>
      </c>
      <c r="I163" s="198"/>
      <c r="J163" s="14"/>
      <c r="K163" s="14"/>
      <c r="L163" s="194"/>
      <c r="M163" s="199"/>
      <c r="N163" s="200"/>
      <c r="O163" s="200"/>
      <c r="P163" s="200"/>
      <c r="Q163" s="200"/>
      <c r="R163" s="200"/>
      <c r="S163" s="200"/>
      <c r="T163" s="20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195" t="s">
        <v>124</v>
      </c>
      <c r="AU163" s="195" t="s">
        <v>81</v>
      </c>
      <c r="AV163" s="14" t="s">
        <v>120</v>
      </c>
      <c r="AW163" s="14" t="s">
        <v>31</v>
      </c>
      <c r="AX163" s="14" t="s">
        <v>79</v>
      </c>
      <c r="AY163" s="195" t="s">
        <v>114</v>
      </c>
    </row>
    <row r="164" s="12" customFormat="1" ht="22.8" customHeight="1">
      <c r="A164" s="12"/>
      <c r="B164" s="153"/>
      <c r="C164" s="12"/>
      <c r="D164" s="154" t="s">
        <v>73</v>
      </c>
      <c r="E164" s="164" t="s">
        <v>152</v>
      </c>
      <c r="F164" s="164" t="s">
        <v>183</v>
      </c>
      <c r="G164" s="12"/>
      <c r="H164" s="12"/>
      <c r="I164" s="156"/>
      <c r="J164" s="165">
        <f>BK164</f>
        <v>0</v>
      </c>
      <c r="K164" s="12"/>
      <c r="L164" s="153"/>
      <c r="M164" s="158"/>
      <c r="N164" s="159"/>
      <c r="O164" s="159"/>
      <c r="P164" s="160">
        <f>SUM(P165:P174)</f>
        <v>0</v>
      </c>
      <c r="Q164" s="159"/>
      <c r="R164" s="160">
        <f>SUM(R165:R174)</f>
        <v>0</v>
      </c>
      <c r="S164" s="159"/>
      <c r="T164" s="161">
        <f>SUM(T165:T174)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54" t="s">
        <v>79</v>
      </c>
      <c r="AT164" s="162" t="s">
        <v>73</v>
      </c>
      <c r="AU164" s="162" t="s">
        <v>79</v>
      </c>
      <c r="AY164" s="154" t="s">
        <v>114</v>
      </c>
      <c r="BK164" s="163">
        <f>SUM(BK165:BK174)</f>
        <v>0</v>
      </c>
    </row>
    <row r="165" s="2" customFormat="1" ht="24.15" customHeight="1">
      <c r="A165" s="38"/>
      <c r="B165" s="166"/>
      <c r="C165" s="167" t="s">
        <v>184</v>
      </c>
      <c r="D165" s="167" t="s">
        <v>116</v>
      </c>
      <c r="E165" s="168" t="s">
        <v>185</v>
      </c>
      <c r="F165" s="169" t="s">
        <v>186</v>
      </c>
      <c r="G165" s="170" t="s">
        <v>187</v>
      </c>
      <c r="H165" s="171">
        <v>57.020000000000003</v>
      </c>
      <c r="I165" s="172"/>
      <c r="J165" s="173">
        <f>ROUND(I165*H165,2)</f>
        <v>0</v>
      </c>
      <c r="K165" s="174"/>
      <c r="L165" s="39"/>
      <c r="M165" s="175" t="s">
        <v>1</v>
      </c>
      <c r="N165" s="176" t="s">
        <v>39</v>
      </c>
      <c r="O165" s="77"/>
      <c r="P165" s="177">
        <f>O165*H165</f>
        <v>0</v>
      </c>
      <c r="Q165" s="177">
        <v>0</v>
      </c>
      <c r="R165" s="177">
        <f>Q165*H165</f>
        <v>0</v>
      </c>
      <c r="S165" s="177">
        <v>0</v>
      </c>
      <c r="T165" s="17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79" t="s">
        <v>120</v>
      </c>
      <c r="AT165" s="179" t="s">
        <v>116</v>
      </c>
      <c r="AU165" s="179" t="s">
        <v>81</v>
      </c>
      <c r="AY165" s="19" t="s">
        <v>114</v>
      </c>
      <c r="BE165" s="180">
        <f>IF(N165="základní",J165,0)</f>
        <v>0</v>
      </c>
      <c r="BF165" s="180">
        <f>IF(N165="snížená",J165,0)</f>
        <v>0</v>
      </c>
      <c r="BG165" s="180">
        <f>IF(N165="zákl. přenesená",J165,0)</f>
        <v>0</v>
      </c>
      <c r="BH165" s="180">
        <f>IF(N165="sníž. přenesená",J165,0)</f>
        <v>0</v>
      </c>
      <c r="BI165" s="180">
        <f>IF(N165="nulová",J165,0)</f>
        <v>0</v>
      </c>
      <c r="BJ165" s="19" t="s">
        <v>79</v>
      </c>
      <c r="BK165" s="180">
        <f>ROUND(I165*H165,2)</f>
        <v>0</v>
      </c>
      <c r="BL165" s="19" t="s">
        <v>120</v>
      </c>
      <c r="BM165" s="179" t="s">
        <v>188</v>
      </c>
    </row>
    <row r="166" s="2" customFormat="1">
      <c r="A166" s="38"/>
      <c r="B166" s="39"/>
      <c r="C166" s="38"/>
      <c r="D166" s="181" t="s">
        <v>122</v>
      </c>
      <c r="E166" s="38"/>
      <c r="F166" s="182" t="s">
        <v>189</v>
      </c>
      <c r="G166" s="38"/>
      <c r="H166" s="38"/>
      <c r="I166" s="183"/>
      <c r="J166" s="38"/>
      <c r="K166" s="38"/>
      <c r="L166" s="39"/>
      <c r="M166" s="184"/>
      <c r="N166" s="185"/>
      <c r="O166" s="77"/>
      <c r="P166" s="77"/>
      <c r="Q166" s="77"/>
      <c r="R166" s="77"/>
      <c r="S166" s="77"/>
      <c r="T166" s="7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9" t="s">
        <v>122</v>
      </c>
      <c r="AU166" s="19" t="s">
        <v>81</v>
      </c>
    </row>
    <row r="167" s="13" customFormat="1">
      <c r="A167" s="13"/>
      <c r="B167" s="186"/>
      <c r="C167" s="13"/>
      <c r="D167" s="181" t="s">
        <v>124</v>
      </c>
      <c r="E167" s="187" t="s">
        <v>1</v>
      </c>
      <c r="F167" s="188" t="s">
        <v>190</v>
      </c>
      <c r="G167" s="13"/>
      <c r="H167" s="189">
        <v>32.520000000000003</v>
      </c>
      <c r="I167" s="190"/>
      <c r="J167" s="13"/>
      <c r="K167" s="13"/>
      <c r="L167" s="186"/>
      <c r="M167" s="191"/>
      <c r="N167" s="192"/>
      <c r="O167" s="192"/>
      <c r="P167" s="192"/>
      <c r="Q167" s="192"/>
      <c r="R167" s="192"/>
      <c r="S167" s="192"/>
      <c r="T167" s="19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7" t="s">
        <v>124</v>
      </c>
      <c r="AU167" s="187" t="s">
        <v>81</v>
      </c>
      <c r="AV167" s="13" t="s">
        <v>81</v>
      </c>
      <c r="AW167" s="13" t="s">
        <v>31</v>
      </c>
      <c r="AX167" s="13" t="s">
        <v>74</v>
      </c>
      <c r="AY167" s="187" t="s">
        <v>114</v>
      </c>
    </row>
    <row r="168" s="13" customFormat="1">
      <c r="A168" s="13"/>
      <c r="B168" s="186"/>
      <c r="C168" s="13"/>
      <c r="D168" s="181" t="s">
        <v>124</v>
      </c>
      <c r="E168" s="187" t="s">
        <v>1</v>
      </c>
      <c r="F168" s="188" t="s">
        <v>191</v>
      </c>
      <c r="G168" s="13"/>
      <c r="H168" s="189">
        <v>24.5</v>
      </c>
      <c r="I168" s="190"/>
      <c r="J168" s="13"/>
      <c r="K168" s="13"/>
      <c r="L168" s="186"/>
      <c r="M168" s="191"/>
      <c r="N168" s="192"/>
      <c r="O168" s="192"/>
      <c r="P168" s="192"/>
      <c r="Q168" s="192"/>
      <c r="R168" s="192"/>
      <c r="S168" s="192"/>
      <c r="T168" s="19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87" t="s">
        <v>124</v>
      </c>
      <c r="AU168" s="187" t="s">
        <v>81</v>
      </c>
      <c r="AV168" s="13" t="s">
        <v>81</v>
      </c>
      <c r="AW168" s="13" t="s">
        <v>31</v>
      </c>
      <c r="AX168" s="13" t="s">
        <v>74</v>
      </c>
      <c r="AY168" s="187" t="s">
        <v>114</v>
      </c>
    </row>
    <row r="169" s="14" customFormat="1">
      <c r="A169" s="14"/>
      <c r="B169" s="194"/>
      <c r="C169" s="14"/>
      <c r="D169" s="181" t="s">
        <v>124</v>
      </c>
      <c r="E169" s="195" t="s">
        <v>1</v>
      </c>
      <c r="F169" s="196" t="s">
        <v>127</v>
      </c>
      <c r="G169" s="14"/>
      <c r="H169" s="197">
        <v>57.020000000000003</v>
      </c>
      <c r="I169" s="198"/>
      <c r="J169" s="14"/>
      <c r="K169" s="14"/>
      <c r="L169" s="194"/>
      <c r="M169" s="199"/>
      <c r="N169" s="200"/>
      <c r="O169" s="200"/>
      <c r="P169" s="200"/>
      <c r="Q169" s="200"/>
      <c r="R169" s="200"/>
      <c r="S169" s="200"/>
      <c r="T169" s="20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195" t="s">
        <v>124</v>
      </c>
      <c r="AU169" s="195" t="s">
        <v>81</v>
      </c>
      <c r="AV169" s="14" t="s">
        <v>120</v>
      </c>
      <c r="AW169" s="14" t="s">
        <v>31</v>
      </c>
      <c r="AX169" s="14" t="s">
        <v>79</v>
      </c>
      <c r="AY169" s="195" t="s">
        <v>114</v>
      </c>
    </row>
    <row r="170" s="2" customFormat="1" ht="24.15" customHeight="1">
      <c r="A170" s="38"/>
      <c r="B170" s="166"/>
      <c r="C170" s="167" t="s">
        <v>8</v>
      </c>
      <c r="D170" s="167" t="s">
        <v>116</v>
      </c>
      <c r="E170" s="168" t="s">
        <v>192</v>
      </c>
      <c r="F170" s="169" t="s">
        <v>193</v>
      </c>
      <c r="G170" s="170" t="s">
        <v>119</v>
      </c>
      <c r="H170" s="171">
        <v>8.4960000000000004</v>
      </c>
      <c r="I170" s="172"/>
      <c r="J170" s="173">
        <f>ROUND(I170*H170,2)</f>
        <v>0</v>
      </c>
      <c r="K170" s="174"/>
      <c r="L170" s="39"/>
      <c r="M170" s="175" t="s">
        <v>1</v>
      </c>
      <c r="N170" s="176" t="s">
        <v>39</v>
      </c>
      <c r="O170" s="77"/>
      <c r="P170" s="177">
        <f>O170*H170</f>
        <v>0</v>
      </c>
      <c r="Q170" s="177">
        <v>0</v>
      </c>
      <c r="R170" s="177">
        <f>Q170*H170</f>
        <v>0</v>
      </c>
      <c r="S170" s="177">
        <v>0</v>
      </c>
      <c r="T170" s="17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79" t="s">
        <v>120</v>
      </c>
      <c r="AT170" s="179" t="s">
        <v>116</v>
      </c>
      <c r="AU170" s="179" t="s">
        <v>81</v>
      </c>
      <c r="AY170" s="19" t="s">
        <v>114</v>
      </c>
      <c r="BE170" s="180">
        <f>IF(N170="základní",J170,0)</f>
        <v>0</v>
      </c>
      <c r="BF170" s="180">
        <f>IF(N170="snížená",J170,0)</f>
        <v>0</v>
      </c>
      <c r="BG170" s="180">
        <f>IF(N170="zákl. přenesená",J170,0)</f>
        <v>0</v>
      </c>
      <c r="BH170" s="180">
        <f>IF(N170="sníž. přenesená",J170,0)</f>
        <v>0</v>
      </c>
      <c r="BI170" s="180">
        <f>IF(N170="nulová",J170,0)</f>
        <v>0</v>
      </c>
      <c r="BJ170" s="19" t="s">
        <v>79</v>
      </c>
      <c r="BK170" s="180">
        <f>ROUND(I170*H170,2)</f>
        <v>0</v>
      </c>
      <c r="BL170" s="19" t="s">
        <v>120</v>
      </c>
      <c r="BM170" s="179" t="s">
        <v>194</v>
      </c>
    </row>
    <row r="171" s="2" customFormat="1">
      <c r="A171" s="38"/>
      <c r="B171" s="39"/>
      <c r="C171" s="38"/>
      <c r="D171" s="181" t="s">
        <v>122</v>
      </c>
      <c r="E171" s="38"/>
      <c r="F171" s="182" t="s">
        <v>195</v>
      </c>
      <c r="G171" s="38"/>
      <c r="H171" s="38"/>
      <c r="I171" s="183"/>
      <c r="J171" s="38"/>
      <c r="K171" s="38"/>
      <c r="L171" s="39"/>
      <c r="M171" s="184"/>
      <c r="N171" s="185"/>
      <c r="O171" s="77"/>
      <c r="P171" s="77"/>
      <c r="Q171" s="77"/>
      <c r="R171" s="77"/>
      <c r="S171" s="77"/>
      <c r="T171" s="7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9" t="s">
        <v>122</v>
      </c>
      <c r="AU171" s="19" t="s">
        <v>81</v>
      </c>
    </row>
    <row r="172" s="13" customFormat="1">
      <c r="A172" s="13"/>
      <c r="B172" s="186"/>
      <c r="C172" s="13"/>
      <c r="D172" s="181" t="s">
        <v>124</v>
      </c>
      <c r="E172" s="187" t="s">
        <v>1</v>
      </c>
      <c r="F172" s="188" t="s">
        <v>196</v>
      </c>
      <c r="G172" s="13"/>
      <c r="H172" s="189">
        <v>0.77500000000000002</v>
      </c>
      <c r="I172" s="190"/>
      <c r="J172" s="13"/>
      <c r="K172" s="13"/>
      <c r="L172" s="186"/>
      <c r="M172" s="191"/>
      <c r="N172" s="192"/>
      <c r="O172" s="192"/>
      <c r="P172" s="192"/>
      <c r="Q172" s="192"/>
      <c r="R172" s="192"/>
      <c r="S172" s="192"/>
      <c r="T172" s="19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87" t="s">
        <v>124</v>
      </c>
      <c r="AU172" s="187" t="s">
        <v>81</v>
      </c>
      <c r="AV172" s="13" t="s">
        <v>81</v>
      </c>
      <c r="AW172" s="13" t="s">
        <v>31</v>
      </c>
      <c r="AX172" s="13" t="s">
        <v>74</v>
      </c>
      <c r="AY172" s="187" t="s">
        <v>114</v>
      </c>
    </row>
    <row r="173" s="13" customFormat="1">
      <c r="A173" s="13"/>
      <c r="B173" s="186"/>
      <c r="C173" s="13"/>
      <c r="D173" s="181" t="s">
        <v>124</v>
      </c>
      <c r="E173" s="187" t="s">
        <v>1</v>
      </c>
      <c r="F173" s="188" t="s">
        <v>197</v>
      </c>
      <c r="G173" s="13"/>
      <c r="H173" s="189">
        <v>7.7210000000000001</v>
      </c>
      <c r="I173" s="190"/>
      <c r="J173" s="13"/>
      <c r="K173" s="13"/>
      <c r="L173" s="186"/>
      <c r="M173" s="191"/>
      <c r="N173" s="192"/>
      <c r="O173" s="192"/>
      <c r="P173" s="192"/>
      <c r="Q173" s="192"/>
      <c r="R173" s="192"/>
      <c r="S173" s="192"/>
      <c r="T173" s="19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87" t="s">
        <v>124</v>
      </c>
      <c r="AU173" s="187" t="s">
        <v>81</v>
      </c>
      <c r="AV173" s="13" t="s">
        <v>81</v>
      </c>
      <c r="AW173" s="13" t="s">
        <v>31</v>
      </c>
      <c r="AX173" s="13" t="s">
        <v>74</v>
      </c>
      <c r="AY173" s="187" t="s">
        <v>114</v>
      </c>
    </row>
    <row r="174" s="14" customFormat="1">
      <c r="A174" s="14"/>
      <c r="B174" s="194"/>
      <c r="C174" s="14"/>
      <c r="D174" s="181" t="s">
        <v>124</v>
      </c>
      <c r="E174" s="195" t="s">
        <v>1</v>
      </c>
      <c r="F174" s="196" t="s">
        <v>127</v>
      </c>
      <c r="G174" s="14"/>
      <c r="H174" s="197">
        <v>8.4960000000000004</v>
      </c>
      <c r="I174" s="198"/>
      <c r="J174" s="14"/>
      <c r="K174" s="14"/>
      <c r="L174" s="194"/>
      <c r="M174" s="199"/>
      <c r="N174" s="200"/>
      <c r="O174" s="200"/>
      <c r="P174" s="200"/>
      <c r="Q174" s="200"/>
      <c r="R174" s="200"/>
      <c r="S174" s="200"/>
      <c r="T174" s="20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195" t="s">
        <v>124</v>
      </c>
      <c r="AU174" s="195" t="s">
        <v>81</v>
      </c>
      <c r="AV174" s="14" t="s">
        <v>120</v>
      </c>
      <c r="AW174" s="14" t="s">
        <v>31</v>
      </c>
      <c r="AX174" s="14" t="s">
        <v>79</v>
      </c>
      <c r="AY174" s="195" t="s">
        <v>114</v>
      </c>
    </row>
    <row r="175" s="12" customFormat="1" ht="22.8" customHeight="1">
      <c r="A175" s="12"/>
      <c r="B175" s="153"/>
      <c r="C175" s="12"/>
      <c r="D175" s="154" t="s">
        <v>73</v>
      </c>
      <c r="E175" s="164" t="s">
        <v>162</v>
      </c>
      <c r="F175" s="164" t="s">
        <v>198</v>
      </c>
      <c r="G175" s="12"/>
      <c r="H175" s="12"/>
      <c r="I175" s="156"/>
      <c r="J175" s="165">
        <f>BK175</f>
        <v>0</v>
      </c>
      <c r="K175" s="12"/>
      <c r="L175" s="153"/>
      <c r="M175" s="158"/>
      <c r="N175" s="159"/>
      <c r="O175" s="159"/>
      <c r="P175" s="160">
        <f>SUM(P176:P203)</f>
        <v>0</v>
      </c>
      <c r="Q175" s="159"/>
      <c r="R175" s="160">
        <f>SUM(R176:R203)</f>
        <v>0.030498599999999997</v>
      </c>
      <c r="S175" s="159"/>
      <c r="T175" s="161">
        <f>SUM(T176:T203)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54" t="s">
        <v>79</v>
      </c>
      <c r="AT175" s="162" t="s">
        <v>73</v>
      </c>
      <c r="AU175" s="162" t="s">
        <v>79</v>
      </c>
      <c r="AY175" s="154" t="s">
        <v>114</v>
      </c>
      <c r="BK175" s="163">
        <f>SUM(BK176:BK203)</f>
        <v>0</v>
      </c>
    </row>
    <row r="176" s="2" customFormat="1" ht="24.15" customHeight="1">
      <c r="A176" s="38"/>
      <c r="B176" s="166"/>
      <c r="C176" s="167" t="s">
        <v>199</v>
      </c>
      <c r="D176" s="167" t="s">
        <v>116</v>
      </c>
      <c r="E176" s="168" t="s">
        <v>200</v>
      </c>
      <c r="F176" s="169" t="s">
        <v>201</v>
      </c>
      <c r="G176" s="170" t="s">
        <v>187</v>
      </c>
      <c r="H176" s="171">
        <v>12</v>
      </c>
      <c r="I176" s="172"/>
      <c r="J176" s="173">
        <f>ROUND(I176*H176,2)</f>
        <v>0</v>
      </c>
      <c r="K176" s="174"/>
      <c r="L176" s="39"/>
      <c r="M176" s="175" t="s">
        <v>1</v>
      </c>
      <c r="N176" s="176" t="s">
        <v>39</v>
      </c>
      <c r="O176" s="77"/>
      <c r="P176" s="177">
        <f>O176*H176</f>
        <v>0</v>
      </c>
      <c r="Q176" s="177">
        <v>6.0000000000000002E-06</v>
      </c>
      <c r="R176" s="177">
        <f>Q176*H176</f>
        <v>7.2000000000000002E-05</v>
      </c>
      <c r="S176" s="177">
        <v>0</v>
      </c>
      <c r="T176" s="17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79" t="s">
        <v>120</v>
      </c>
      <c r="AT176" s="179" t="s">
        <v>116</v>
      </c>
      <c r="AU176" s="179" t="s">
        <v>81</v>
      </c>
      <c r="AY176" s="19" t="s">
        <v>114</v>
      </c>
      <c r="BE176" s="180">
        <f>IF(N176="základní",J176,0)</f>
        <v>0</v>
      </c>
      <c r="BF176" s="180">
        <f>IF(N176="snížená",J176,0)</f>
        <v>0</v>
      </c>
      <c r="BG176" s="180">
        <f>IF(N176="zákl. přenesená",J176,0)</f>
        <v>0</v>
      </c>
      <c r="BH176" s="180">
        <f>IF(N176="sníž. přenesená",J176,0)</f>
        <v>0</v>
      </c>
      <c r="BI176" s="180">
        <f>IF(N176="nulová",J176,0)</f>
        <v>0</v>
      </c>
      <c r="BJ176" s="19" t="s">
        <v>79</v>
      </c>
      <c r="BK176" s="180">
        <f>ROUND(I176*H176,2)</f>
        <v>0</v>
      </c>
      <c r="BL176" s="19" t="s">
        <v>120</v>
      </c>
      <c r="BM176" s="179" t="s">
        <v>202</v>
      </c>
    </row>
    <row r="177" s="2" customFormat="1">
      <c r="A177" s="38"/>
      <c r="B177" s="39"/>
      <c r="C177" s="38"/>
      <c r="D177" s="181" t="s">
        <v>122</v>
      </c>
      <c r="E177" s="38"/>
      <c r="F177" s="182" t="s">
        <v>203</v>
      </c>
      <c r="G177" s="38"/>
      <c r="H177" s="38"/>
      <c r="I177" s="183"/>
      <c r="J177" s="38"/>
      <c r="K177" s="38"/>
      <c r="L177" s="39"/>
      <c r="M177" s="184"/>
      <c r="N177" s="185"/>
      <c r="O177" s="77"/>
      <c r="P177" s="77"/>
      <c r="Q177" s="77"/>
      <c r="R177" s="77"/>
      <c r="S177" s="77"/>
      <c r="T177" s="7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9" t="s">
        <v>122</v>
      </c>
      <c r="AU177" s="19" t="s">
        <v>81</v>
      </c>
    </row>
    <row r="178" s="13" customFormat="1">
      <c r="A178" s="13"/>
      <c r="B178" s="186"/>
      <c r="C178" s="13"/>
      <c r="D178" s="181" t="s">
        <v>124</v>
      </c>
      <c r="E178" s="187" t="s">
        <v>1</v>
      </c>
      <c r="F178" s="188" t="s">
        <v>204</v>
      </c>
      <c r="G178" s="13"/>
      <c r="H178" s="189">
        <v>12</v>
      </c>
      <c r="I178" s="190"/>
      <c r="J178" s="13"/>
      <c r="K178" s="13"/>
      <c r="L178" s="186"/>
      <c r="M178" s="191"/>
      <c r="N178" s="192"/>
      <c r="O178" s="192"/>
      <c r="P178" s="192"/>
      <c r="Q178" s="192"/>
      <c r="R178" s="192"/>
      <c r="S178" s="192"/>
      <c r="T178" s="19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87" t="s">
        <v>124</v>
      </c>
      <c r="AU178" s="187" t="s">
        <v>81</v>
      </c>
      <c r="AV178" s="13" t="s">
        <v>81</v>
      </c>
      <c r="AW178" s="13" t="s">
        <v>31</v>
      </c>
      <c r="AX178" s="13" t="s">
        <v>79</v>
      </c>
      <c r="AY178" s="187" t="s">
        <v>114</v>
      </c>
    </row>
    <row r="179" s="2" customFormat="1" ht="24.15" customHeight="1">
      <c r="A179" s="38"/>
      <c r="B179" s="166"/>
      <c r="C179" s="202" t="s">
        <v>205</v>
      </c>
      <c r="D179" s="202" t="s">
        <v>159</v>
      </c>
      <c r="E179" s="203" t="s">
        <v>206</v>
      </c>
      <c r="F179" s="204" t="s">
        <v>207</v>
      </c>
      <c r="G179" s="205" t="s">
        <v>187</v>
      </c>
      <c r="H179" s="206">
        <v>12.18</v>
      </c>
      <c r="I179" s="207"/>
      <c r="J179" s="208">
        <f>ROUND(I179*H179,2)</f>
        <v>0</v>
      </c>
      <c r="K179" s="209"/>
      <c r="L179" s="210"/>
      <c r="M179" s="211" t="s">
        <v>1</v>
      </c>
      <c r="N179" s="212" t="s">
        <v>39</v>
      </c>
      <c r="O179" s="77"/>
      <c r="P179" s="177">
        <f>O179*H179</f>
        <v>0</v>
      </c>
      <c r="Q179" s="177">
        <v>0.0015900000000000001</v>
      </c>
      <c r="R179" s="177">
        <f>Q179*H179</f>
        <v>0.0193662</v>
      </c>
      <c r="S179" s="177">
        <v>0</v>
      </c>
      <c r="T179" s="17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79" t="s">
        <v>162</v>
      </c>
      <c r="AT179" s="179" t="s">
        <v>159</v>
      </c>
      <c r="AU179" s="179" t="s">
        <v>81</v>
      </c>
      <c r="AY179" s="19" t="s">
        <v>114</v>
      </c>
      <c r="BE179" s="180">
        <f>IF(N179="základní",J179,0)</f>
        <v>0</v>
      </c>
      <c r="BF179" s="180">
        <f>IF(N179="snížená",J179,0)</f>
        <v>0</v>
      </c>
      <c r="BG179" s="180">
        <f>IF(N179="zákl. přenesená",J179,0)</f>
        <v>0</v>
      </c>
      <c r="BH179" s="180">
        <f>IF(N179="sníž. přenesená",J179,0)</f>
        <v>0</v>
      </c>
      <c r="BI179" s="180">
        <f>IF(N179="nulová",J179,0)</f>
        <v>0</v>
      </c>
      <c r="BJ179" s="19" t="s">
        <v>79</v>
      </c>
      <c r="BK179" s="180">
        <f>ROUND(I179*H179,2)</f>
        <v>0</v>
      </c>
      <c r="BL179" s="19" t="s">
        <v>120</v>
      </c>
      <c r="BM179" s="179" t="s">
        <v>208</v>
      </c>
    </row>
    <row r="180" s="2" customFormat="1">
      <c r="A180" s="38"/>
      <c r="B180" s="39"/>
      <c r="C180" s="38"/>
      <c r="D180" s="181" t="s">
        <v>122</v>
      </c>
      <c r="E180" s="38"/>
      <c r="F180" s="182" t="s">
        <v>207</v>
      </c>
      <c r="G180" s="38"/>
      <c r="H180" s="38"/>
      <c r="I180" s="183"/>
      <c r="J180" s="38"/>
      <c r="K180" s="38"/>
      <c r="L180" s="39"/>
      <c r="M180" s="184"/>
      <c r="N180" s="185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122</v>
      </c>
      <c r="AU180" s="19" t="s">
        <v>81</v>
      </c>
    </row>
    <row r="181" s="13" customFormat="1">
      <c r="A181" s="13"/>
      <c r="B181" s="186"/>
      <c r="C181" s="13"/>
      <c r="D181" s="181" t="s">
        <v>124</v>
      </c>
      <c r="E181" s="13"/>
      <c r="F181" s="188" t="s">
        <v>209</v>
      </c>
      <c r="G181" s="13"/>
      <c r="H181" s="189">
        <v>12.18</v>
      </c>
      <c r="I181" s="190"/>
      <c r="J181" s="13"/>
      <c r="K181" s="13"/>
      <c r="L181" s="186"/>
      <c r="M181" s="191"/>
      <c r="N181" s="192"/>
      <c r="O181" s="192"/>
      <c r="P181" s="192"/>
      <c r="Q181" s="192"/>
      <c r="R181" s="192"/>
      <c r="S181" s="192"/>
      <c r="T181" s="19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87" t="s">
        <v>124</v>
      </c>
      <c r="AU181" s="187" t="s">
        <v>81</v>
      </c>
      <c r="AV181" s="13" t="s">
        <v>81</v>
      </c>
      <c r="AW181" s="13" t="s">
        <v>3</v>
      </c>
      <c r="AX181" s="13" t="s">
        <v>79</v>
      </c>
      <c r="AY181" s="187" t="s">
        <v>114</v>
      </c>
    </row>
    <row r="182" s="2" customFormat="1" ht="33" customHeight="1">
      <c r="A182" s="38"/>
      <c r="B182" s="166"/>
      <c r="C182" s="167" t="s">
        <v>210</v>
      </c>
      <c r="D182" s="167" t="s">
        <v>116</v>
      </c>
      <c r="E182" s="168" t="s">
        <v>211</v>
      </c>
      <c r="F182" s="169" t="s">
        <v>212</v>
      </c>
      <c r="G182" s="170" t="s">
        <v>213</v>
      </c>
      <c r="H182" s="171">
        <v>32</v>
      </c>
      <c r="I182" s="172"/>
      <c r="J182" s="173">
        <f>ROUND(I182*H182,2)</f>
        <v>0</v>
      </c>
      <c r="K182" s="174"/>
      <c r="L182" s="39"/>
      <c r="M182" s="175" t="s">
        <v>1</v>
      </c>
      <c r="N182" s="176" t="s">
        <v>39</v>
      </c>
      <c r="O182" s="77"/>
      <c r="P182" s="177">
        <f>O182*H182</f>
        <v>0</v>
      </c>
      <c r="Q182" s="177">
        <v>5.9999999999999997E-07</v>
      </c>
      <c r="R182" s="177">
        <f>Q182*H182</f>
        <v>1.9199999999999999E-05</v>
      </c>
      <c r="S182" s="177">
        <v>0</v>
      </c>
      <c r="T182" s="17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79" t="s">
        <v>120</v>
      </c>
      <c r="AT182" s="179" t="s">
        <v>116</v>
      </c>
      <c r="AU182" s="179" t="s">
        <v>81</v>
      </c>
      <c r="AY182" s="19" t="s">
        <v>114</v>
      </c>
      <c r="BE182" s="180">
        <f>IF(N182="základní",J182,0)</f>
        <v>0</v>
      </c>
      <c r="BF182" s="180">
        <f>IF(N182="snížená",J182,0)</f>
        <v>0</v>
      </c>
      <c r="BG182" s="180">
        <f>IF(N182="zákl. přenesená",J182,0)</f>
        <v>0</v>
      </c>
      <c r="BH182" s="180">
        <f>IF(N182="sníž. přenesená",J182,0)</f>
        <v>0</v>
      </c>
      <c r="BI182" s="180">
        <f>IF(N182="nulová",J182,0)</f>
        <v>0</v>
      </c>
      <c r="BJ182" s="19" t="s">
        <v>79</v>
      </c>
      <c r="BK182" s="180">
        <f>ROUND(I182*H182,2)</f>
        <v>0</v>
      </c>
      <c r="BL182" s="19" t="s">
        <v>120</v>
      </c>
      <c r="BM182" s="179" t="s">
        <v>214</v>
      </c>
    </row>
    <row r="183" s="2" customFormat="1">
      <c r="A183" s="38"/>
      <c r="B183" s="39"/>
      <c r="C183" s="38"/>
      <c r="D183" s="181" t="s">
        <v>122</v>
      </c>
      <c r="E183" s="38"/>
      <c r="F183" s="182" t="s">
        <v>215</v>
      </c>
      <c r="G183" s="38"/>
      <c r="H183" s="38"/>
      <c r="I183" s="183"/>
      <c r="J183" s="38"/>
      <c r="K183" s="38"/>
      <c r="L183" s="39"/>
      <c r="M183" s="184"/>
      <c r="N183" s="185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122</v>
      </c>
      <c r="AU183" s="19" t="s">
        <v>81</v>
      </c>
    </row>
    <row r="184" s="2" customFormat="1" ht="16.5" customHeight="1">
      <c r="A184" s="38"/>
      <c r="B184" s="166"/>
      <c r="C184" s="202" t="s">
        <v>216</v>
      </c>
      <c r="D184" s="202" t="s">
        <v>159</v>
      </c>
      <c r="E184" s="203" t="s">
        <v>217</v>
      </c>
      <c r="F184" s="204" t="s">
        <v>218</v>
      </c>
      <c r="G184" s="205" t="s">
        <v>213</v>
      </c>
      <c r="H184" s="206">
        <v>8</v>
      </c>
      <c r="I184" s="207"/>
      <c r="J184" s="208">
        <f>ROUND(I184*H184,2)</f>
        <v>0</v>
      </c>
      <c r="K184" s="209"/>
      <c r="L184" s="210"/>
      <c r="M184" s="211" t="s">
        <v>1</v>
      </c>
      <c r="N184" s="212" t="s">
        <v>39</v>
      </c>
      <c r="O184" s="77"/>
      <c r="P184" s="177">
        <f>O184*H184</f>
        <v>0</v>
      </c>
      <c r="Q184" s="177">
        <v>0.00025000000000000001</v>
      </c>
      <c r="R184" s="177">
        <f>Q184*H184</f>
        <v>0.002</v>
      </c>
      <c r="S184" s="177">
        <v>0</v>
      </c>
      <c r="T184" s="178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79" t="s">
        <v>162</v>
      </c>
      <c r="AT184" s="179" t="s">
        <v>159</v>
      </c>
      <c r="AU184" s="179" t="s">
        <v>81</v>
      </c>
      <c r="AY184" s="19" t="s">
        <v>114</v>
      </c>
      <c r="BE184" s="180">
        <f>IF(N184="základní",J184,0)</f>
        <v>0</v>
      </c>
      <c r="BF184" s="180">
        <f>IF(N184="snížená",J184,0)</f>
        <v>0</v>
      </c>
      <c r="BG184" s="180">
        <f>IF(N184="zákl. přenesená",J184,0)</f>
        <v>0</v>
      </c>
      <c r="BH184" s="180">
        <f>IF(N184="sníž. přenesená",J184,0)</f>
        <v>0</v>
      </c>
      <c r="BI184" s="180">
        <f>IF(N184="nulová",J184,0)</f>
        <v>0</v>
      </c>
      <c r="BJ184" s="19" t="s">
        <v>79</v>
      </c>
      <c r="BK184" s="180">
        <f>ROUND(I184*H184,2)</f>
        <v>0</v>
      </c>
      <c r="BL184" s="19" t="s">
        <v>120</v>
      </c>
      <c r="BM184" s="179" t="s">
        <v>219</v>
      </c>
    </row>
    <row r="185" s="2" customFormat="1">
      <c r="A185" s="38"/>
      <c r="B185" s="39"/>
      <c r="C185" s="38"/>
      <c r="D185" s="181" t="s">
        <v>122</v>
      </c>
      <c r="E185" s="38"/>
      <c r="F185" s="182" t="s">
        <v>218</v>
      </c>
      <c r="G185" s="38"/>
      <c r="H185" s="38"/>
      <c r="I185" s="183"/>
      <c r="J185" s="38"/>
      <c r="K185" s="38"/>
      <c r="L185" s="39"/>
      <c r="M185" s="184"/>
      <c r="N185" s="185"/>
      <c r="O185" s="77"/>
      <c r="P185" s="77"/>
      <c r="Q185" s="77"/>
      <c r="R185" s="77"/>
      <c r="S185" s="77"/>
      <c r="T185" s="7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9" t="s">
        <v>122</v>
      </c>
      <c r="AU185" s="19" t="s">
        <v>81</v>
      </c>
    </row>
    <row r="186" s="13" customFormat="1">
      <c r="A186" s="13"/>
      <c r="B186" s="186"/>
      <c r="C186" s="13"/>
      <c r="D186" s="181" t="s">
        <v>124</v>
      </c>
      <c r="E186" s="187" t="s">
        <v>1</v>
      </c>
      <c r="F186" s="188" t="s">
        <v>162</v>
      </c>
      <c r="G186" s="13"/>
      <c r="H186" s="189">
        <v>8</v>
      </c>
      <c r="I186" s="190"/>
      <c r="J186" s="13"/>
      <c r="K186" s="13"/>
      <c r="L186" s="186"/>
      <c r="M186" s="191"/>
      <c r="N186" s="192"/>
      <c r="O186" s="192"/>
      <c r="P186" s="192"/>
      <c r="Q186" s="192"/>
      <c r="R186" s="192"/>
      <c r="S186" s="192"/>
      <c r="T186" s="19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87" t="s">
        <v>124</v>
      </c>
      <c r="AU186" s="187" t="s">
        <v>81</v>
      </c>
      <c r="AV186" s="13" t="s">
        <v>81</v>
      </c>
      <c r="AW186" s="13" t="s">
        <v>31</v>
      </c>
      <c r="AX186" s="13" t="s">
        <v>79</v>
      </c>
      <c r="AY186" s="187" t="s">
        <v>114</v>
      </c>
    </row>
    <row r="187" s="2" customFormat="1" ht="16.5" customHeight="1">
      <c r="A187" s="38"/>
      <c r="B187" s="166"/>
      <c r="C187" s="202" t="s">
        <v>220</v>
      </c>
      <c r="D187" s="202" t="s">
        <v>159</v>
      </c>
      <c r="E187" s="203" t="s">
        <v>221</v>
      </c>
      <c r="F187" s="204" t="s">
        <v>222</v>
      </c>
      <c r="G187" s="205" t="s">
        <v>213</v>
      </c>
      <c r="H187" s="206">
        <v>8</v>
      </c>
      <c r="I187" s="207"/>
      <c r="J187" s="208">
        <f>ROUND(I187*H187,2)</f>
        <v>0</v>
      </c>
      <c r="K187" s="209"/>
      <c r="L187" s="210"/>
      <c r="M187" s="211" t="s">
        <v>1</v>
      </c>
      <c r="N187" s="212" t="s">
        <v>39</v>
      </c>
      <c r="O187" s="77"/>
      <c r="P187" s="177">
        <f>O187*H187</f>
        <v>0</v>
      </c>
      <c r="Q187" s="177">
        <v>0.00027999999999999998</v>
      </c>
      <c r="R187" s="177">
        <f>Q187*H187</f>
        <v>0.0022399999999999998</v>
      </c>
      <c r="S187" s="177">
        <v>0</v>
      </c>
      <c r="T187" s="17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79" t="s">
        <v>162</v>
      </c>
      <c r="AT187" s="179" t="s">
        <v>159</v>
      </c>
      <c r="AU187" s="179" t="s">
        <v>81</v>
      </c>
      <c r="AY187" s="19" t="s">
        <v>114</v>
      </c>
      <c r="BE187" s="180">
        <f>IF(N187="základní",J187,0)</f>
        <v>0</v>
      </c>
      <c r="BF187" s="180">
        <f>IF(N187="snížená",J187,0)</f>
        <v>0</v>
      </c>
      <c r="BG187" s="180">
        <f>IF(N187="zákl. přenesená",J187,0)</f>
        <v>0</v>
      </c>
      <c r="BH187" s="180">
        <f>IF(N187="sníž. přenesená",J187,0)</f>
        <v>0</v>
      </c>
      <c r="BI187" s="180">
        <f>IF(N187="nulová",J187,0)</f>
        <v>0</v>
      </c>
      <c r="BJ187" s="19" t="s">
        <v>79</v>
      </c>
      <c r="BK187" s="180">
        <f>ROUND(I187*H187,2)</f>
        <v>0</v>
      </c>
      <c r="BL187" s="19" t="s">
        <v>120</v>
      </c>
      <c r="BM187" s="179" t="s">
        <v>223</v>
      </c>
    </row>
    <row r="188" s="2" customFormat="1">
      <c r="A188" s="38"/>
      <c r="B188" s="39"/>
      <c r="C188" s="38"/>
      <c r="D188" s="181" t="s">
        <v>122</v>
      </c>
      <c r="E188" s="38"/>
      <c r="F188" s="182" t="s">
        <v>222</v>
      </c>
      <c r="G188" s="38"/>
      <c r="H188" s="38"/>
      <c r="I188" s="183"/>
      <c r="J188" s="38"/>
      <c r="K188" s="38"/>
      <c r="L188" s="39"/>
      <c r="M188" s="184"/>
      <c r="N188" s="185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122</v>
      </c>
      <c r="AU188" s="19" t="s">
        <v>81</v>
      </c>
    </row>
    <row r="189" s="13" customFormat="1">
      <c r="A189" s="13"/>
      <c r="B189" s="186"/>
      <c r="C189" s="13"/>
      <c r="D189" s="181" t="s">
        <v>124</v>
      </c>
      <c r="E189" s="187" t="s">
        <v>1</v>
      </c>
      <c r="F189" s="188" t="s">
        <v>162</v>
      </c>
      <c r="G189" s="13"/>
      <c r="H189" s="189">
        <v>8</v>
      </c>
      <c r="I189" s="190"/>
      <c r="J189" s="13"/>
      <c r="K189" s="13"/>
      <c r="L189" s="186"/>
      <c r="M189" s="191"/>
      <c r="N189" s="192"/>
      <c r="O189" s="192"/>
      <c r="P189" s="192"/>
      <c r="Q189" s="192"/>
      <c r="R189" s="192"/>
      <c r="S189" s="192"/>
      <c r="T189" s="19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87" t="s">
        <v>124</v>
      </c>
      <c r="AU189" s="187" t="s">
        <v>81</v>
      </c>
      <c r="AV189" s="13" t="s">
        <v>81</v>
      </c>
      <c r="AW189" s="13" t="s">
        <v>31</v>
      </c>
      <c r="AX189" s="13" t="s">
        <v>79</v>
      </c>
      <c r="AY189" s="187" t="s">
        <v>114</v>
      </c>
    </row>
    <row r="190" s="2" customFormat="1" ht="16.5" customHeight="1">
      <c r="A190" s="38"/>
      <c r="B190" s="166"/>
      <c r="C190" s="202" t="s">
        <v>224</v>
      </c>
      <c r="D190" s="202" t="s">
        <v>159</v>
      </c>
      <c r="E190" s="203" t="s">
        <v>225</v>
      </c>
      <c r="F190" s="204" t="s">
        <v>226</v>
      </c>
      <c r="G190" s="205" t="s">
        <v>213</v>
      </c>
      <c r="H190" s="206">
        <v>8</v>
      </c>
      <c r="I190" s="207"/>
      <c r="J190" s="208">
        <f>ROUND(I190*H190,2)</f>
        <v>0</v>
      </c>
      <c r="K190" s="209"/>
      <c r="L190" s="210"/>
      <c r="M190" s="211" t="s">
        <v>1</v>
      </c>
      <c r="N190" s="212" t="s">
        <v>39</v>
      </c>
      <c r="O190" s="77"/>
      <c r="P190" s="177">
        <f>O190*H190</f>
        <v>0</v>
      </c>
      <c r="Q190" s="177">
        <v>0.00029999999999999997</v>
      </c>
      <c r="R190" s="177">
        <f>Q190*H190</f>
        <v>0.0023999999999999998</v>
      </c>
      <c r="S190" s="177">
        <v>0</v>
      </c>
      <c r="T190" s="178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79" t="s">
        <v>162</v>
      </c>
      <c r="AT190" s="179" t="s">
        <v>159</v>
      </c>
      <c r="AU190" s="179" t="s">
        <v>81</v>
      </c>
      <c r="AY190" s="19" t="s">
        <v>114</v>
      </c>
      <c r="BE190" s="180">
        <f>IF(N190="základní",J190,0)</f>
        <v>0</v>
      </c>
      <c r="BF190" s="180">
        <f>IF(N190="snížená",J190,0)</f>
        <v>0</v>
      </c>
      <c r="BG190" s="180">
        <f>IF(N190="zákl. přenesená",J190,0)</f>
        <v>0</v>
      </c>
      <c r="BH190" s="180">
        <f>IF(N190="sníž. přenesená",J190,0)</f>
        <v>0</v>
      </c>
      <c r="BI190" s="180">
        <f>IF(N190="nulová",J190,0)</f>
        <v>0</v>
      </c>
      <c r="BJ190" s="19" t="s">
        <v>79</v>
      </c>
      <c r="BK190" s="180">
        <f>ROUND(I190*H190,2)</f>
        <v>0</v>
      </c>
      <c r="BL190" s="19" t="s">
        <v>120</v>
      </c>
      <c r="BM190" s="179" t="s">
        <v>227</v>
      </c>
    </row>
    <row r="191" s="2" customFormat="1">
      <c r="A191" s="38"/>
      <c r="B191" s="39"/>
      <c r="C191" s="38"/>
      <c r="D191" s="181" t="s">
        <v>122</v>
      </c>
      <c r="E191" s="38"/>
      <c r="F191" s="182" t="s">
        <v>226</v>
      </c>
      <c r="G191" s="38"/>
      <c r="H191" s="38"/>
      <c r="I191" s="183"/>
      <c r="J191" s="38"/>
      <c r="K191" s="38"/>
      <c r="L191" s="39"/>
      <c r="M191" s="184"/>
      <c r="N191" s="185"/>
      <c r="O191" s="77"/>
      <c r="P191" s="77"/>
      <c r="Q191" s="77"/>
      <c r="R191" s="77"/>
      <c r="S191" s="77"/>
      <c r="T191" s="7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9" t="s">
        <v>122</v>
      </c>
      <c r="AU191" s="19" t="s">
        <v>81</v>
      </c>
    </row>
    <row r="192" s="13" customFormat="1">
      <c r="A192" s="13"/>
      <c r="B192" s="186"/>
      <c r="C192" s="13"/>
      <c r="D192" s="181" t="s">
        <v>124</v>
      </c>
      <c r="E192" s="187" t="s">
        <v>1</v>
      </c>
      <c r="F192" s="188" t="s">
        <v>162</v>
      </c>
      <c r="G192" s="13"/>
      <c r="H192" s="189">
        <v>8</v>
      </c>
      <c r="I192" s="190"/>
      <c r="J192" s="13"/>
      <c r="K192" s="13"/>
      <c r="L192" s="186"/>
      <c r="M192" s="191"/>
      <c r="N192" s="192"/>
      <c r="O192" s="192"/>
      <c r="P192" s="192"/>
      <c r="Q192" s="192"/>
      <c r="R192" s="192"/>
      <c r="S192" s="192"/>
      <c r="T192" s="19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87" t="s">
        <v>124</v>
      </c>
      <c r="AU192" s="187" t="s">
        <v>81</v>
      </c>
      <c r="AV192" s="13" t="s">
        <v>81</v>
      </c>
      <c r="AW192" s="13" t="s">
        <v>31</v>
      </c>
      <c r="AX192" s="13" t="s">
        <v>79</v>
      </c>
      <c r="AY192" s="187" t="s">
        <v>114</v>
      </c>
    </row>
    <row r="193" s="2" customFormat="1" ht="16.5" customHeight="1">
      <c r="A193" s="38"/>
      <c r="B193" s="166"/>
      <c r="C193" s="202" t="s">
        <v>228</v>
      </c>
      <c r="D193" s="202" t="s">
        <v>159</v>
      </c>
      <c r="E193" s="203" t="s">
        <v>229</v>
      </c>
      <c r="F193" s="204" t="s">
        <v>230</v>
      </c>
      <c r="G193" s="205" t="s">
        <v>213</v>
      </c>
      <c r="H193" s="206">
        <v>4</v>
      </c>
      <c r="I193" s="207"/>
      <c r="J193" s="208">
        <f>ROUND(I193*H193,2)</f>
        <v>0</v>
      </c>
      <c r="K193" s="209"/>
      <c r="L193" s="210"/>
      <c r="M193" s="211" t="s">
        <v>1</v>
      </c>
      <c r="N193" s="212" t="s">
        <v>39</v>
      </c>
      <c r="O193" s="77"/>
      <c r="P193" s="177">
        <f>O193*H193</f>
        <v>0</v>
      </c>
      <c r="Q193" s="177">
        <v>0.00035</v>
      </c>
      <c r="R193" s="177">
        <f>Q193*H193</f>
        <v>0.0014</v>
      </c>
      <c r="S193" s="177">
        <v>0</v>
      </c>
      <c r="T193" s="17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79" t="s">
        <v>162</v>
      </c>
      <c r="AT193" s="179" t="s">
        <v>159</v>
      </c>
      <c r="AU193" s="179" t="s">
        <v>81</v>
      </c>
      <c r="AY193" s="19" t="s">
        <v>114</v>
      </c>
      <c r="BE193" s="180">
        <f>IF(N193="základní",J193,0)</f>
        <v>0</v>
      </c>
      <c r="BF193" s="180">
        <f>IF(N193="snížená",J193,0)</f>
        <v>0</v>
      </c>
      <c r="BG193" s="180">
        <f>IF(N193="zákl. přenesená",J193,0)</f>
        <v>0</v>
      </c>
      <c r="BH193" s="180">
        <f>IF(N193="sníž. přenesená",J193,0)</f>
        <v>0</v>
      </c>
      <c r="BI193" s="180">
        <f>IF(N193="nulová",J193,0)</f>
        <v>0</v>
      </c>
      <c r="BJ193" s="19" t="s">
        <v>79</v>
      </c>
      <c r="BK193" s="180">
        <f>ROUND(I193*H193,2)</f>
        <v>0</v>
      </c>
      <c r="BL193" s="19" t="s">
        <v>120</v>
      </c>
      <c r="BM193" s="179" t="s">
        <v>231</v>
      </c>
    </row>
    <row r="194" s="2" customFormat="1">
      <c r="A194" s="38"/>
      <c r="B194" s="39"/>
      <c r="C194" s="38"/>
      <c r="D194" s="181" t="s">
        <v>122</v>
      </c>
      <c r="E194" s="38"/>
      <c r="F194" s="182" t="s">
        <v>230</v>
      </c>
      <c r="G194" s="38"/>
      <c r="H194" s="38"/>
      <c r="I194" s="183"/>
      <c r="J194" s="38"/>
      <c r="K194" s="38"/>
      <c r="L194" s="39"/>
      <c r="M194" s="184"/>
      <c r="N194" s="185"/>
      <c r="O194" s="77"/>
      <c r="P194" s="77"/>
      <c r="Q194" s="77"/>
      <c r="R194" s="77"/>
      <c r="S194" s="77"/>
      <c r="T194" s="7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9" t="s">
        <v>122</v>
      </c>
      <c r="AU194" s="19" t="s">
        <v>81</v>
      </c>
    </row>
    <row r="195" s="13" customFormat="1">
      <c r="A195" s="13"/>
      <c r="B195" s="186"/>
      <c r="C195" s="13"/>
      <c r="D195" s="181" t="s">
        <v>124</v>
      </c>
      <c r="E195" s="187" t="s">
        <v>1</v>
      </c>
      <c r="F195" s="188" t="s">
        <v>120</v>
      </c>
      <c r="G195" s="13"/>
      <c r="H195" s="189">
        <v>4</v>
      </c>
      <c r="I195" s="190"/>
      <c r="J195" s="13"/>
      <c r="K195" s="13"/>
      <c r="L195" s="186"/>
      <c r="M195" s="191"/>
      <c r="N195" s="192"/>
      <c r="O195" s="192"/>
      <c r="P195" s="192"/>
      <c r="Q195" s="192"/>
      <c r="R195" s="192"/>
      <c r="S195" s="192"/>
      <c r="T195" s="19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87" t="s">
        <v>124</v>
      </c>
      <c r="AU195" s="187" t="s">
        <v>81</v>
      </c>
      <c r="AV195" s="13" t="s">
        <v>81</v>
      </c>
      <c r="AW195" s="13" t="s">
        <v>31</v>
      </c>
      <c r="AX195" s="13" t="s">
        <v>79</v>
      </c>
      <c r="AY195" s="187" t="s">
        <v>114</v>
      </c>
    </row>
    <row r="196" s="2" customFormat="1" ht="16.5" customHeight="1">
      <c r="A196" s="38"/>
      <c r="B196" s="166"/>
      <c r="C196" s="202" t="s">
        <v>232</v>
      </c>
      <c r="D196" s="202" t="s">
        <v>159</v>
      </c>
      <c r="E196" s="203" t="s">
        <v>233</v>
      </c>
      <c r="F196" s="204" t="s">
        <v>234</v>
      </c>
      <c r="G196" s="205" t="s">
        <v>213</v>
      </c>
      <c r="H196" s="206">
        <v>4</v>
      </c>
      <c r="I196" s="207"/>
      <c r="J196" s="208">
        <f>ROUND(I196*H196,2)</f>
        <v>0</v>
      </c>
      <c r="K196" s="209"/>
      <c r="L196" s="210"/>
      <c r="M196" s="211" t="s">
        <v>1</v>
      </c>
      <c r="N196" s="212" t="s">
        <v>39</v>
      </c>
      <c r="O196" s="77"/>
      <c r="P196" s="177">
        <f>O196*H196</f>
        <v>0</v>
      </c>
      <c r="Q196" s="177">
        <v>0.00036999999999999999</v>
      </c>
      <c r="R196" s="177">
        <f>Q196*H196</f>
        <v>0.00148</v>
      </c>
      <c r="S196" s="177">
        <v>0</v>
      </c>
      <c r="T196" s="178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79" t="s">
        <v>162</v>
      </c>
      <c r="AT196" s="179" t="s">
        <v>159</v>
      </c>
      <c r="AU196" s="179" t="s">
        <v>81</v>
      </c>
      <c r="AY196" s="19" t="s">
        <v>114</v>
      </c>
      <c r="BE196" s="180">
        <f>IF(N196="základní",J196,0)</f>
        <v>0</v>
      </c>
      <c r="BF196" s="180">
        <f>IF(N196="snížená",J196,0)</f>
        <v>0</v>
      </c>
      <c r="BG196" s="180">
        <f>IF(N196="zákl. přenesená",J196,0)</f>
        <v>0</v>
      </c>
      <c r="BH196" s="180">
        <f>IF(N196="sníž. přenesená",J196,0)</f>
        <v>0</v>
      </c>
      <c r="BI196" s="180">
        <f>IF(N196="nulová",J196,0)</f>
        <v>0</v>
      </c>
      <c r="BJ196" s="19" t="s">
        <v>79</v>
      </c>
      <c r="BK196" s="180">
        <f>ROUND(I196*H196,2)</f>
        <v>0</v>
      </c>
      <c r="BL196" s="19" t="s">
        <v>120</v>
      </c>
      <c r="BM196" s="179" t="s">
        <v>235</v>
      </c>
    </row>
    <row r="197" s="2" customFormat="1">
      <c r="A197" s="38"/>
      <c r="B197" s="39"/>
      <c r="C197" s="38"/>
      <c r="D197" s="181" t="s">
        <v>122</v>
      </c>
      <c r="E197" s="38"/>
      <c r="F197" s="182" t="s">
        <v>234</v>
      </c>
      <c r="G197" s="38"/>
      <c r="H197" s="38"/>
      <c r="I197" s="183"/>
      <c r="J197" s="38"/>
      <c r="K197" s="38"/>
      <c r="L197" s="39"/>
      <c r="M197" s="184"/>
      <c r="N197" s="185"/>
      <c r="O197" s="77"/>
      <c r="P197" s="77"/>
      <c r="Q197" s="77"/>
      <c r="R197" s="77"/>
      <c r="S197" s="77"/>
      <c r="T197" s="7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9" t="s">
        <v>122</v>
      </c>
      <c r="AU197" s="19" t="s">
        <v>81</v>
      </c>
    </row>
    <row r="198" s="13" customFormat="1">
      <c r="A198" s="13"/>
      <c r="B198" s="186"/>
      <c r="C198" s="13"/>
      <c r="D198" s="181" t="s">
        <v>124</v>
      </c>
      <c r="E198" s="187" t="s">
        <v>1</v>
      </c>
      <c r="F198" s="188" t="s">
        <v>120</v>
      </c>
      <c r="G198" s="13"/>
      <c r="H198" s="189">
        <v>4</v>
      </c>
      <c r="I198" s="190"/>
      <c r="J198" s="13"/>
      <c r="K198" s="13"/>
      <c r="L198" s="186"/>
      <c r="M198" s="191"/>
      <c r="N198" s="192"/>
      <c r="O198" s="192"/>
      <c r="P198" s="192"/>
      <c r="Q198" s="192"/>
      <c r="R198" s="192"/>
      <c r="S198" s="192"/>
      <c r="T198" s="19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87" t="s">
        <v>124</v>
      </c>
      <c r="AU198" s="187" t="s">
        <v>81</v>
      </c>
      <c r="AV198" s="13" t="s">
        <v>81</v>
      </c>
      <c r="AW198" s="13" t="s">
        <v>31</v>
      </c>
      <c r="AX198" s="13" t="s">
        <v>79</v>
      </c>
      <c r="AY198" s="187" t="s">
        <v>114</v>
      </c>
    </row>
    <row r="199" s="2" customFormat="1" ht="33" customHeight="1">
      <c r="A199" s="38"/>
      <c r="B199" s="166"/>
      <c r="C199" s="167" t="s">
        <v>7</v>
      </c>
      <c r="D199" s="167" t="s">
        <v>116</v>
      </c>
      <c r="E199" s="168" t="s">
        <v>236</v>
      </c>
      <c r="F199" s="169" t="s">
        <v>237</v>
      </c>
      <c r="G199" s="170" t="s">
        <v>213</v>
      </c>
      <c r="H199" s="171">
        <v>2</v>
      </c>
      <c r="I199" s="172"/>
      <c r="J199" s="173">
        <f>ROUND(I199*H199,2)</f>
        <v>0</v>
      </c>
      <c r="K199" s="174"/>
      <c r="L199" s="39"/>
      <c r="M199" s="175" t="s">
        <v>1</v>
      </c>
      <c r="N199" s="176" t="s">
        <v>39</v>
      </c>
      <c r="O199" s="77"/>
      <c r="P199" s="177">
        <f>O199*H199</f>
        <v>0</v>
      </c>
      <c r="Q199" s="177">
        <v>5.9999999999999997E-07</v>
      </c>
      <c r="R199" s="177">
        <f>Q199*H199</f>
        <v>1.2E-06</v>
      </c>
      <c r="S199" s="177">
        <v>0</v>
      </c>
      <c r="T199" s="17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179" t="s">
        <v>120</v>
      </c>
      <c r="AT199" s="179" t="s">
        <v>116</v>
      </c>
      <c r="AU199" s="179" t="s">
        <v>81</v>
      </c>
      <c r="AY199" s="19" t="s">
        <v>114</v>
      </c>
      <c r="BE199" s="180">
        <f>IF(N199="základní",J199,0)</f>
        <v>0</v>
      </c>
      <c r="BF199" s="180">
        <f>IF(N199="snížená",J199,0)</f>
        <v>0</v>
      </c>
      <c r="BG199" s="180">
        <f>IF(N199="zákl. přenesená",J199,0)</f>
        <v>0</v>
      </c>
      <c r="BH199" s="180">
        <f>IF(N199="sníž. přenesená",J199,0)</f>
        <v>0</v>
      </c>
      <c r="BI199" s="180">
        <f>IF(N199="nulová",J199,0)</f>
        <v>0</v>
      </c>
      <c r="BJ199" s="19" t="s">
        <v>79</v>
      </c>
      <c r="BK199" s="180">
        <f>ROUND(I199*H199,2)</f>
        <v>0</v>
      </c>
      <c r="BL199" s="19" t="s">
        <v>120</v>
      </c>
      <c r="BM199" s="179" t="s">
        <v>238</v>
      </c>
    </row>
    <row r="200" s="2" customFormat="1">
      <c r="A200" s="38"/>
      <c r="B200" s="39"/>
      <c r="C200" s="38"/>
      <c r="D200" s="181" t="s">
        <v>122</v>
      </c>
      <c r="E200" s="38"/>
      <c r="F200" s="182" t="s">
        <v>239</v>
      </c>
      <c r="G200" s="38"/>
      <c r="H200" s="38"/>
      <c r="I200" s="183"/>
      <c r="J200" s="38"/>
      <c r="K200" s="38"/>
      <c r="L200" s="39"/>
      <c r="M200" s="184"/>
      <c r="N200" s="185"/>
      <c r="O200" s="77"/>
      <c r="P200" s="77"/>
      <c r="Q200" s="77"/>
      <c r="R200" s="77"/>
      <c r="S200" s="77"/>
      <c r="T200" s="7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9" t="s">
        <v>122</v>
      </c>
      <c r="AU200" s="19" t="s">
        <v>81</v>
      </c>
    </row>
    <row r="201" s="13" customFormat="1">
      <c r="A201" s="13"/>
      <c r="B201" s="186"/>
      <c r="C201" s="13"/>
      <c r="D201" s="181" t="s">
        <v>124</v>
      </c>
      <c r="E201" s="187" t="s">
        <v>1</v>
      </c>
      <c r="F201" s="188" t="s">
        <v>240</v>
      </c>
      <c r="G201" s="13"/>
      <c r="H201" s="189">
        <v>2</v>
      </c>
      <c r="I201" s="190"/>
      <c r="J201" s="13"/>
      <c r="K201" s="13"/>
      <c r="L201" s="186"/>
      <c r="M201" s="191"/>
      <c r="N201" s="192"/>
      <c r="O201" s="192"/>
      <c r="P201" s="192"/>
      <c r="Q201" s="192"/>
      <c r="R201" s="192"/>
      <c r="S201" s="192"/>
      <c r="T201" s="19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87" t="s">
        <v>124</v>
      </c>
      <c r="AU201" s="187" t="s">
        <v>81</v>
      </c>
      <c r="AV201" s="13" t="s">
        <v>81</v>
      </c>
      <c r="AW201" s="13" t="s">
        <v>31</v>
      </c>
      <c r="AX201" s="13" t="s">
        <v>79</v>
      </c>
      <c r="AY201" s="187" t="s">
        <v>114</v>
      </c>
    </row>
    <row r="202" s="2" customFormat="1" ht="24.15" customHeight="1">
      <c r="A202" s="38"/>
      <c r="B202" s="166"/>
      <c r="C202" s="202" t="s">
        <v>241</v>
      </c>
      <c r="D202" s="202" t="s">
        <v>159</v>
      </c>
      <c r="E202" s="203" t="s">
        <v>242</v>
      </c>
      <c r="F202" s="204" t="s">
        <v>243</v>
      </c>
      <c r="G202" s="205" t="s">
        <v>213</v>
      </c>
      <c r="H202" s="206">
        <v>2</v>
      </c>
      <c r="I202" s="207"/>
      <c r="J202" s="208">
        <f>ROUND(I202*H202,2)</f>
        <v>0</v>
      </c>
      <c r="K202" s="209"/>
      <c r="L202" s="210"/>
      <c r="M202" s="211" t="s">
        <v>1</v>
      </c>
      <c r="N202" s="212" t="s">
        <v>39</v>
      </c>
      <c r="O202" s="77"/>
      <c r="P202" s="177">
        <f>O202*H202</f>
        <v>0</v>
      </c>
      <c r="Q202" s="177">
        <v>0.00076000000000000004</v>
      </c>
      <c r="R202" s="177">
        <f>Q202*H202</f>
        <v>0.0015200000000000001</v>
      </c>
      <c r="S202" s="177">
        <v>0</v>
      </c>
      <c r="T202" s="178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79" t="s">
        <v>162</v>
      </c>
      <c r="AT202" s="179" t="s">
        <v>159</v>
      </c>
      <c r="AU202" s="179" t="s">
        <v>81</v>
      </c>
      <c r="AY202" s="19" t="s">
        <v>114</v>
      </c>
      <c r="BE202" s="180">
        <f>IF(N202="základní",J202,0)</f>
        <v>0</v>
      </c>
      <c r="BF202" s="180">
        <f>IF(N202="snížená",J202,0)</f>
        <v>0</v>
      </c>
      <c r="BG202" s="180">
        <f>IF(N202="zákl. přenesená",J202,0)</f>
        <v>0</v>
      </c>
      <c r="BH202" s="180">
        <f>IF(N202="sníž. přenesená",J202,0)</f>
        <v>0</v>
      </c>
      <c r="BI202" s="180">
        <f>IF(N202="nulová",J202,0)</f>
        <v>0</v>
      </c>
      <c r="BJ202" s="19" t="s">
        <v>79</v>
      </c>
      <c r="BK202" s="180">
        <f>ROUND(I202*H202,2)</f>
        <v>0</v>
      </c>
      <c r="BL202" s="19" t="s">
        <v>120</v>
      </c>
      <c r="BM202" s="179" t="s">
        <v>244</v>
      </c>
    </row>
    <row r="203" s="2" customFormat="1">
      <c r="A203" s="38"/>
      <c r="B203" s="39"/>
      <c r="C203" s="38"/>
      <c r="D203" s="181" t="s">
        <v>122</v>
      </c>
      <c r="E203" s="38"/>
      <c r="F203" s="182" t="s">
        <v>243</v>
      </c>
      <c r="G203" s="38"/>
      <c r="H203" s="38"/>
      <c r="I203" s="183"/>
      <c r="J203" s="38"/>
      <c r="K203" s="38"/>
      <c r="L203" s="39"/>
      <c r="M203" s="184"/>
      <c r="N203" s="185"/>
      <c r="O203" s="77"/>
      <c r="P203" s="77"/>
      <c r="Q203" s="77"/>
      <c r="R203" s="77"/>
      <c r="S203" s="77"/>
      <c r="T203" s="7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9" t="s">
        <v>122</v>
      </c>
      <c r="AU203" s="19" t="s">
        <v>81</v>
      </c>
    </row>
    <row r="204" s="12" customFormat="1" ht="22.8" customHeight="1">
      <c r="A204" s="12"/>
      <c r="B204" s="153"/>
      <c r="C204" s="12"/>
      <c r="D204" s="154" t="s">
        <v>73</v>
      </c>
      <c r="E204" s="164" t="s">
        <v>168</v>
      </c>
      <c r="F204" s="164" t="s">
        <v>245</v>
      </c>
      <c r="G204" s="12"/>
      <c r="H204" s="12"/>
      <c r="I204" s="156"/>
      <c r="J204" s="165">
        <f>BK204</f>
        <v>0</v>
      </c>
      <c r="K204" s="12"/>
      <c r="L204" s="153"/>
      <c r="M204" s="158"/>
      <c r="N204" s="159"/>
      <c r="O204" s="159"/>
      <c r="P204" s="160">
        <f>SUM(P205:P269)</f>
        <v>0</v>
      </c>
      <c r="Q204" s="159"/>
      <c r="R204" s="160">
        <f>SUM(R205:R269)</f>
        <v>8.9336115431999996</v>
      </c>
      <c r="S204" s="159"/>
      <c r="T204" s="161">
        <f>SUM(T205:T269)</f>
        <v>0.020475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54" t="s">
        <v>79</v>
      </c>
      <c r="AT204" s="162" t="s">
        <v>73</v>
      </c>
      <c r="AU204" s="162" t="s">
        <v>79</v>
      </c>
      <c r="AY204" s="154" t="s">
        <v>114</v>
      </c>
      <c r="BK204" s="163">
        <f>SUM(BK205:BK269)</f>
        <v>0</v>
      </c>
    </row>
    <row r="205" s="2" customFormat="1" ht="16.5" customHeight="1">
      <c r="A205" s="38"/>
      <c r="B205" s="166"/>
      <c r="C205" s="167" t="s">
        <v>246</v>
      </c>
      <c r="D205" s="167" t="s">
        <v>116</v>
      </c>
      <c r="E205" s="168" t="s">
        <v>247</v>
      </c>
      <c r="F205" s="169" t="s">
        <v>248</v>
      </c>
      <c r="G205" s="170" t="s">
        <v>187</v>
      </c>
      <c r="H205" s="171">
        <v>57.020000000000003</v>
      </c>
      <c r="I205" s="172"/>
      <c r="J205" s="173">
        <f>ROUND(I205*H205,2)</f>
        <v>0</v>
      </c>
      <c r="K205" s="174"/>
      <c r="L205" s="39"/>
      <c r="M205" s="175" t="s">
        <v>1</v>
      </c>
      <c r="N205" s="176" t="s">
        <v>39</v>
      </c>
      <c r="O205" s="77"/>
      <c r="P205" s="177">
        <f>O205*H205</f>
        <v>0</v>
      </c>
      <c r="Q205" s="177">
        <v>0</v>
      </c>
      <c r="R205" s="177">
        <f>Q205*H205</f>
        <v>0</v>
      </c>
      <c r="S205" s="177">
        <v>0</v>
      </c>
      <c r="T205" s="17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79" t="s">
        <v>120</v>
      </c>
      <c r="AT205" s="179" t="s">
        <v>116</v>
      </c>
      <c r="AU205" s="179" t="s">
        <v>81</v>
      </c>
      <c r="AY205" s="19" t="s">
        <v>114</v>
      </c>
      <c r="BE205" s="180">
        <f>IF(N205="základní",J205,0)</f>
        <v>0</v>
      </c>
      <c r="BF205" s="180">
        <f>IF(N205="snížená",J205,0)</f>
        <v>0</v>
      </c>
      <c r="BG205" s="180">
        <f>IF(N205="zákl. přenesená",J205,0)</f>
        <v>0</v>
      </c>
      <c r="BH205" s="180">
        <f>IF(N205="sníž. přenesená",J205,0)</f>
        <v>0</v>
      </c>
      <c r="BI205" s="180">
        <f>IF(N205="nulová",J205,0)</f>
        <v>0</v>
      </c>
      <c r="BJ205" s="19" t="s">
        <v>79</v>
      </c>
      <c r="BK205" s="180">
        <f>ROUND(I205*H205,2)</f>
        <v>0</v>
      </c>
      <c r="BL205" s="19" t="s">
        <v>120</v>
      </c>
      <c r="BM205" s="179" t="s">
        <v>249</v>
      </c>
    </row>
    <row r="206" s="2" customFormat="1">
      <c r="A206" s="38"/>
      <c r="B206" s="39"/>
      <c r="C206" s="38"/>
      <c r="D206" s="181" t="s">
        <v>122</v>
      </c>
      <c r="E206" s="38"/>
      <c r="F206" s="182" t="s">
        <v>250</v>
      </c>
      <c r="G206" s="38"/>
      <c r="H206" s="38"/>
      <c r="I206" s="183"/>
      <c r="J206" s="38"/>
      <c r="K206" s="38"/>
      <c r="L206" s="39"/>
      <c r="M206" s="184"/>
      <c r="N206" s="185"/>
      <c r="O206" s="77"/>
      <c r="P206" s="77"/>
      <c r="Q206" s="77"/>
      <c r="R206" s="77"/>
      <c r="S206" s="77"/>
      <c r="T206" s="7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9" t="s">
        <v>122</v>
      </c>
      <c r="AU206" s="19" t="s">
        <v>81</v>
      </c>
    </row>
    <row r="207" s="13" customFormat="1">
      <c r="A207" s="13"/>
      <c r="B207" s="186"/>
      <c r="C207" s="13"/>
      <c r="D207" s="181" t="s">
        <v>124</v>
      </c>
      <c r="E207" s="187" t="s">
        <v>1</v>
      </c>
      <c r="F207" s="188" t="s">
        <v>190</v>
      </c>
      <c r="G207" s="13"/>
      <c r="H207" s="189">
        <v>32.520000000000003</v>
      </c>
      <c r="I207" s="190"/>
      <c r="J207" s="13"/>
      <c r="K207" s="13"/>
      <c r="L207" s="186"/>
      <c r="M207" s="191"/>
      <c r="N207" s="192"/>
      <c r="O207" s="192"/>
      <c r="P207" s="192"/>
      <c r="Q207" s="192"/>
      <c r="R207" s="192"/>
      <c r="S207" s="192"/>
      <c r="T207" s="19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87" t="s">
        <v>124</v>
      </c>
      <c r="AU207" s="187" t="s">
        <v>81</v>
      </c>
      <c r="AV207" s="13" t="s">
        <v>81</v>
      </c>
      <c r="AW207" s="13" t="s">
        <v>31</v>
      </c>
      <c r="AX207" s="13" t="s">
        <v>74</v>
      </c>
      <c r="AY207" s="187" t="s">
        <v>114</v>
      </c>
    </row>
    <row r="208" s="13" customFormat="1">
      <c r="A208" s="13"/>
      <c r="B208" s="186"/>
      <c r="C208" s="13"/>
      <c r="D208" s="181" t="s">
        <v>124</v>
      </c>
      <c r="E208" s="187" t="s">
        <v>1</v>
      </c>
      <c r="F208" s="188" t="s">
        <v>191</v>
      </c>
      <c r="G208" s="13"/>
      <c r="H208" s="189">
        <v>24.5</v>
      </c>
      <c r="I208" s="190"/>
      <c r="J208" s="13"/>
      <c r="K208" s="13"/>
      <c r="L208" s="186"/>
      <c r="M208" s="191"/>
      <c r="N208" s="192"/>
      <c r="O208" s="192"/>
      <c r="P208" s="192"/>
      <c r="Q208" s="192"/>
      <c r="R208" s="192"/>
      <c r="S208" s="192"/>
      <c r="T208" s="19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87" t="s">
        <v>124</v>
      </c>
      <c r="AU208" s="187" t="s">
        <v>81</v>
      </c>
      <c r="AV208" s="13" t="s">
        <v>81</v>
      </c>
      <c r="AW208" s="13" t="s">
        <v>31</v>
      </c>
      <c r="AX208" s="13" t="s">
        <v>74</v>
      </c>
      <c r="AY208" s="187" t="s">
        <v>114</v>
      </c>
    </row>
    <row r="209" s="14" customFormat="1">
      <c r="A209" s="14"/>
      <c r="B209" s="194"/>
      <c r="C209" s="14"/>
      <c r="D209" s="181" t="s">
        <v>124</v>
      </c>
      <c r="E209" s="195" t="s">
        <v>1</v>
      </c>
      <c r="F209" s="196" t="s">
        <v>127</v>
      </c>
      <c r="G209" s="14"/>
      <c r="H209" s="197">
        <v>57.020000000000003</v>
      </c>
      <c r="I209" s="198"/>
      <c r="J209" s="14"/>
      <c r="K209" s="14"/>
      <c r="L209" s="194"/>
      <c r="M209" s="199"/>
      <c r="N209" s="200"/>
      <c r="O209" s="200"/>
      <c r="P209" s="200"/>
      <c r="Q209" s="200"/>
      <c r="R209" s="200"/>
      <c r="S209" s="200"/>
      <c r="T209" s="20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195" t="s">
        <v>124</v>
      </c>
      <c r="AU209" s="195" t="s">
        <v>81</v>
      </c>
      <c r="AV209" s="14" t="s">
        <v>120</v>
      </c>
      <c r="AW209" s="14" t="s">
        <v>31</v>
      </c>
      <c r="AX209" s="14" t="s">
        <v>79</v>
      </c>
      <c r="AY209" s="195" t="s">
        <v>114</v>
      </c>
    </row>
    <row r="210" s="2" customFormat="1" ht="24.15" customHeight="1">
      <c r="A210" s="38"/>
      <c r="B210" s="166"/>
      <c r="C210" s="167" t="s">
        <v>251</v>
      </c>
      <c r="D210" s="167" t="s">
        <v>116</v>
      </c>
      <c r="E210" s="168" t="s">
        <v>252</v>
      </c>
      <c r="F210" s="169" t="s">
        <v>253</v>
      </c>
      <c r="G210" s="170" t="s">
        <v>254</v>
      </c>
      <c r="H210" s="171">
        <v>2</v>
      </c>
      <c r="I210" s="172"/>
      <c r="J210" s="173">
        <f>ROUND(I210*H210,2)</f>
        <v>0</v>
      </c>
      <c r="K210" s="174"/>
      <c r="L210" s="39"/>
      <c r="M210" s="175" t="s">
        <v>1</v>
      </c>
      <c r="N210" s="176" t="s">
        <v>39</v>
      </c>
      <c r="O210" s="77"/>
      <c r="P210" s="177">
        <f>O210*H210</f>
        <v>0</v>
      </c>
      <c r="Q210" s="177">
        <v>0</v>
      </c>
      <c r="R210" s="177">
        <f>Q210*H210</f>
        <v>0</v>
      </c>
      <c r="S210" s="177">
        <v>0</v>
      </c>
      <c r="T210" s="17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79" t="s">
        <v>120</v>
      </c>
      <c r="AT210" s="179" t="s">
        <v>116</v>
      </c>
      <c r="AU210" s="179" t="s">
        <v>81</v>
      </c>
      <c r="AY210" s="19" t="s">
        <v>114</v>
      </c>
      <c r="BE210" s="180">
        <f>IF(N210="základní",J210,0)</f>
        <v>0</v>
      </c>
      <c r="BF210" s="180">
        <f>IF(N210="snížená",J210,0)</f>
        <v>0</v>
      </c>
      <c r="BG210" s="180">
        <f>IF(N210="zákl. přenesená",J210,0)</f>
        <v>0</v>
      </c>
      <c r="BH210" s="180">
        <f>IF(N210="sníž. přenesená",J210,0)</f>
        <v>0</v>
      </c>
      <c r="BI210" s="180">
        <f>IF(N210="nulová",J210,0)</f>
        <v>0</v>
      </c>
      <c r="BJ210" s="19" t="s">
        <v>79</v>
      </c>
      <c r="BK210" s="180">
        <f>ROUND(I210*H210,2)</f>
        <v>0</v>
      </c>
      <c r="BL210" s="19" t="s">
        <v>120</v>
      </c>
      <c r="BM210" s="179" t="s">
        <v>255</v>
      </c>
    </row>
    <row r="211" s="2" customFormat="1">
      <c r="A211" s="38"/>
      <c r="B211" s="39"/>
      <c r="C211" s="38"/>
      <c r="D211" s="181" t="s">
        <v>122</v>
      </c>
      <c r="E211" s="38"/>
      <c r="F211" s="182" t="s">
        <v>256</v>
      </c>
      <c r="G211" s="38"/>
      <c r="H211" s="38"/>
      <c r="I211" s="183"/>
      <c r="J211" s="38"/>
      <c r="K211" s="38"/>
      <c r="L211" s="39"/>
      <c r="M211" s="184"/>
      <c r="N211" s="185"/>
      <c r="O211" s="77"/>
      <c r="P211" s="77"/>
      <c r="Q211" s="77"/>
      <c r="R211" s="77"/>
      <c r="S211" s="77"/>
      <c r="T211" s="7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9" t="s">
        <v>122</v>
      </c>
      <c r="AU211" s="19" t="s">
        <v>81</v>
      </c>
    </row>
    <row r="212" s="13" customFormat="1">
      <c r="A212" s="13"/>
      <c r="B212" s="186"/>
      <c r="C212" s="13"/>
      <c r="D212" s="181" t="s">
        <v>124</v>
      </c>
      <c r="E212" s="187" t="s">
        <v>1</v>
      </c>
      <c r="F212" s="188" t="s">
        <v>257</v>
      </c>
      <c r="G212" s="13"/>
      <c r="H212" s="189">
        <v>1</v>
      </c>
      <c r="I212" s="190"/>
      <c r="J212" s="13"/>
      <c r="K212" s="13"/>
      <c r="L212" s="186"/>
      <c r="M212" s="191"/>
      <c r="N212" s="192"/>
      <c r="O212" s="192"/>
      <c r="P212" s="192"/>
      <c r="Q212" s="192"/>
      <c r="R212" s="192"/>
      <c r="S212" s="192"/>
      <c r="T212" s="19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87" t="s">
        <v>124</v>
      </c>
      <c r="AU212" s="187" t="s">
        <v>81</v>
      </c>
      <c r="AV212" s="13" t="s">
        <v>81</v>
      </c>
      <c r="AW212" s="13" t="s">
        <v>31</v>
      </c>
      <c r="AX212" s="13" t="s">
        <v>74</v>
      </c>
      <c r="AY212" s="187" t="s">
        <v>114</v>
      </c>
    </row>
    <row r="213" s="13" customFormat="1">
      <c r="A213" s="13"/>
      <c r="B213" s="186"/>
      <c r="C213" s="13"/>
      <c r="D213" s="181" t="s">
        <v>124</v>
      </c>
      <c r="E213" s="187" t="s">
        <v>1</v>
      </c>
      <c r="F213" s="188" t="s">
        <v>258</v>
      </c>
      <c r="G213" s="13"/>
      <c r="H213" s="189">
        <v>1</v>
      </c>
      <c r="I213" s="190"/>
      <c r="J213" s="13"/>
      <c r="K213" s="13"/>
      <c r="L213" s="186"/>
      <c r="M213" s="191"/>
      <c r="N213" s="192"/>
      <c r="O213" s="192"/>
      <c r="P213" s="192"/>
      <c r="Q213" s="192"/>
      <c r="R213" s="192"/>
      <c r="S213" s="192"/>
      <c r="T213" s="19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87" t="s">
        <v>124</v>
      </c>
      <c r="AU213" s="187" t="s">
        <v>81</v>
      </c>
      <c r="AV213" s="13" t="s">
        <v>81</v>
      </c>
      <c r="AW213" s="13" t="s">
        <v>31</v>
      </c>
      <c r="AX213" s="13" t="s">
        <v>74</v>
      </c>
      <c r="AY213" s="187" t="s">
        <v>114</v>
      </c>
    </row>
    <row r="214" s="14" customFormat="1">
      <c r="A214" s="14"/>
      <c r="B214" s="194"/>
      <c r="C214" s="14"/>
      <c r="D214" s="181" t="s">
        <v>124</v>
      </c>
      <c r="E214" s="195" t="s">
        <v>1</v>
      </c>
      <c r="F214" s="196" t="s">
        <v>127</v>
      </c>
      <c r="G214" s="14"/>
      <c r="H214" s="197">
        <v>2</v>
      </c>
      <c r="I214" s="198"/>
      <c r="J214" s="14"/>
      <c r="K214" s="14"/>
      <c r="L214" s="194"/>
      <c r="M214" s="199"/>
      <c r="N214" s="200"/>
      <c r="O214" s="200"/>
      <c r="P214" s="200"/>
      <c r="Q214" s="200"/>
      <c r="R214" s="200"/>
      <c r="S214" s="200"/>
      <c r="T214" s="20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195" t="s">
        <v>124</v>
      </c>
      <c r="AU214" s="195" t="s">
        <v>81</v>
      </c>
      <c r="AV214" s="14" t="s">
        <v>120</v>
      </c>
      <c r="AW214" s="14" t="s">
        <v>31</v>
      </c>
      <c r="AX214" s="14" t="s">
        <v>79</v>
      </c>
      <c r="AY214" s="195" t="s">
        <v>114</v>
      </c>
    </row>
    <row r="215" s="2" customFormat="1" ht="37.8" customHeight="1">
      <c r="A215" s="38"/>
      <c r="B215" s="166"/>
      <c r="C215" s="167" t="s">
        <v>259</v>
      </c>
      <c r="D215" s="167" t="s">
        <v>116</v>
      </c>
      <c r="E215" s="168" t="s">
        <v>260</v>
      </c>
      <c r="F215" s="169" t="s">
        <v>261</v>
      </c>
      <c r="G215" s="170" t="s">
        <v>262</v>
      </c>
      <c r="H215" s="171">
        <v>2</v>
      </c>
      <c r="I215" s="172"/>
      <c r="J215" s="173">
        <f>ROUND(I215*H215,2)</f>
        <v>0</v>
      </c>
      <c r="K215" s="174"/>
      <c r="L215" s="39"/>
      <c r="M215" s="175" t="s">
        <v>1</v>
      </c>
      <c r="N215" s="176" t="s">
        <v>39</v>
      </c>
      <c r="O215" s="77"/>
      <c r="P215" s="177">
        <f>O215*H215</f>
        <v>0</v>
      </c>
      <c r="Q215" s="177">
        <v>0</v>
      </c>
      <c r="R215" s="177">
        <f>Q215*H215</f>
        <v>0</v>
      </c>
      <c r="S215" s="177">
        <v>0</v>
      </c>
      <c r="T215" s="178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79" t="s">
        <v>120</v>
      </c>
      <c r="AT215" s="179" t="s">
        <v>116</v>
      </c>
      <c r="AU215" s="179" t="s">
        <v>81</v>
      </c>
      <c r="AY215" s="19" t="s">
        <v>114</v>
      </c>
      <c r="BE215" s="180">
        <f>IF(N215="základní",J215,0)</f>
        <v>0</v>
      </c>
      <c r="BF215" s="180">
        <f>IF(N215="snížená",J215,0)</f>
        <v>0</v>
      </c>
      <c r="BG215" s="180">
        <f>IF(N215="zákl. přenesená",J215,0)</f>
        <v>0</v>
      </c>
      <c r="BH215" s="180">
        <f>IF(N215="sníž. přenesená",J215,0)</f>
        <v>0</v>
      </c>
      <c r="BI215" s="180">
        <f>IF(N215="nulová",J215,0)</f>
        <v>0</v>
      </c>
      <c r="BJ215" s="19" t="s">
        <v>79</v>
      </c>
      <c r="BK215" s="180">
        <f>ROUND(I215*H215,2)</f>
        <v>0</v>
      </c>
      <c r="BL215" s="19" t="s">
        <v>120</v>
      </c>
      <c r="BM215" s="179" t="s">
        <v>263</v>
      </c>
    </row>
    <row r="216" s="2" customFormat="1">
      <c r="A216" s="38"/>
      <c r="B216" s="39"/>
      <c r="C216" s="38"/>
      <c r="D216" s="181" t="s">
        <v>122</v>
      </c>
      <c r="E216" s="38"/>
      <c r="F216" s="182" t="s">
        <v>253</v>
      </c>
      <c r="G216" s="38"/>
      <c r="H216" s="38"/>
      <c r="I216" s="183"/>
      <c r="J216" s="38"/>
      <c r="K216" s="38"/>
      <c r="L216" s="39"/>
      <c r="M216" s="184"/>
      <c r="N216" s="185"/>
      <c r="O216" s="77"/>
      <c r="P216" s="77"/>
      <c r="Q216" s="77"/>
      <c r="R216" s="77"/>
      <c r="S216" s="77"/>
      <c r="T216" s="7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9" t="s">
        <v>122</v>
      </c>
      <c r="AU216" s="19" t="s">
        <v>81</v>
      </c>
    </row>
    <row r="217" s="13" customFormat="1">
      <c r="A217" s="13"/>
      <c r="B217" s="186"/>
      <c r="C217" s="13"/>
      <c r="D217" s="181" t="s">
        <v>124</v>
      </c>
      <c r="E217" s="187" t="s">
        <v>1</v>
      </c>
      <c r="F217" s="188" t="s">
        <v>257</v>
      </c>
      <c r="G217" s="13"/>
      <c r="H217" s="189">
        <v>1</v>
      </c>
      <c r="I217" s="190"/>
      <c r="J217" s="13"/>
      <c r="K217" s="13"/>
      <c r="L217" s="186"/>
      <c r="M217" s="191"/>
      <c r="N217" s="192"/>
      <c r="O217" s="192"/>
      <c r="P217" s="192"/>
      <c r="Q217" s="192"/>
      <c r="R217" s="192"/>
      <c r="S217" s="192"/>
      <c r="T217" s="19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87" t="s">
        <v>124</v>
      </c>
      <c r="AU217" s="187" t="s">
        <v>81</v>
      </c>
      <c r="AV217" s="13" t="s">
        <v>81</v>
      </c>
      <c r="AW217" s="13" t="s">
        <v>31</v>
      </c>
      <c r="AX217" s="13" t="s">
        <v>74</v>
      </c>
      <c r="AY217" s="187" t="s">
        <v>114</v>
      </c>
    </row>
    <row r="218" s="13" customFormat="1">
      <c r="A218" s="13"/>
      <c r="B218" s="186"/>
      <c r="C218" s="13"/>
      <c r="D218" s="181" t="s">
        <v>124</v>
      </c>
      <c r="E218" s="187" t="s">
        <v>1</v>
      </c>
      <c r="F218" s="188" t="s">
        <v>258</v>
      </c>
      <c r="G218" s="13"/>
      <c r="H218" s="189">
        <v>1</v>
      </c>
      <c r="I218" s="190"/>
      <c r="J218" s="13"/>
      <c r="K218" s="13"/>
      <c r="L218" s="186"/>
      <c r="M218" s="191"/>
      <c r="N218" s="192"/>
      <c r="O218" s="192"/>
      <c r="P218" s="192"/>
      <c r="Q218" s="192"/>
      <c r="R218" s="192"/>
      <c r="S218" s="192"/>
      <c r="T218" s="19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87" t="s">
        <v>124</v>
      </c>
      <c r="AU218" s="187" t="s">
        <v>81</v>
      </c>
      <c r="AV218" s="13" t="s">
        <v>81</v>
      </c>
      <c r="AW218" s="13" t="s">
        <v>31</v>
      </c>
      <c r="AX218" s="13" t="s">
        <v>74</v>
      </c>
      <c r="AY218" s="187" t="s">
        <v>114</v>
      </c>
    </row>
    <row r="219" s="14" customFormat="1">
      <c r="A219" s="14"/>
      <c r="B219" s="194"/>
      <c r="C219" s="14"/>
      <c r="D219" s="181" t="s">
        <v>124</v>
      </c>
      <c r="E219" s="195" t="s">
        <v>1</v>
      </c>
      <c r="F219" s="196" t="s">
        <v>127</v>
      </c>
      <c r="G219" s="14"/>
      <c r="H219" s="197">
        <v>2</v>
      </c>
      <c r="I219" s="198"/>
      <c r="J219" s="14"/>
      <c r="K219" s="14"/>
      <c r="L219" s="194"/>
      <c r="M219" s="199"/>
      <c r="N219" s="200"/>
      <c r="O219" s="200"/>
      <c r="P219" s="200"/>
      <c r="Q219" s="200"/>
      <c r="R219" s="200"/>
      <c r="S219" s="200"/>
      <c r="T219" s="20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195" t="s">
        <v>124</v>
      </c>
      <c r="AU219" s="195" t="s">
        <v>81</v>
      </c>
      <c r="AV219" s="14" t="s">
        <v>120</v>
      </c>
      <c r="AW219" s="14" t="s">
        <v>31</v>
      </c>
      <c r="AX219" s="14" t="s">
        <v>79</v>
      </c>
      <c r="AY219" s="195" t="s">
        <v>114</v>
      </c>
    </row>
    <row r="220" s="2" customFormat="1" ht="33" customHeight="1">
      <c r="A220" s="38"/>
      <c r="B220" s="166"/>
      <c r="C220" s="167" t="s">
        <v>264</v>
      </c>
      <c r="D220" s="167" t="s">
        <v>116</v>
      </c>
      <c r="E220" s="168" t="s">
        <v>265</v>
      </c>
      <c r="F220" s="169" t="s">
        <v>266</v>
      </c>
      <c r="G220" s="170" t="s">
        <v>187</v>
      </c>
      <c r="H220" s="171">
        <v>15.5</v>
      </c>
      <c r="I220" s="172"/>
      <c r="J220" s="173">
        <f>ROUND(I220*H220,2)</f>
        <v>0</v>
      </c>
      <c r="K220" s="174"/>
      <c r="L220" s="39"/>
      <c r="M220" s="175" t="s">
        <v>1</v>
      </c>
      <c r="N220" s="176" t="s">
        <v>39</v>
      </c>
      <c r="O220" s="77"/>
      <c r="P220" s="177">
        <f>O220*H220</f>
        <v>0</v>
      </c>
      <c r="Q220" s="177">
        <v>1.0000000000000001E-05</v>
      </c>
      <c r="R220" s="177">
        <f>Q220*H220</f>
        <v>0.000155</v>
      </c>
      <c r="S220" s="177">
        <v>0</v>
      </c>
      <c r="T220" s="178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79" t="s">
        <v>120</v>
      </c>
      <c r="AT220" s="179" t="s">
        <v>116</v>
      </c>
      <c r="AU220" s="179" t="s">
        <v>81</v>
      </c>
      <c r="AY220" s="19" t="s">
        <v>114</v>
      </c>
      <c r="BE220" s="180">
        <f>IF(N220="základní",J220,0)</f>
        <v>0</v>
      </c>
      <c r="BF220" s="180">
        <f>IF(N220="snížená",J220,0)</f>
        <v>0</v>
      </c>
      <c r="BG220" s="180">
        <f>IF(N220="zákl. přenesená",J220,0)</f>
        <v>0</v>
      </c>
      <c r="BH220" s="180">
        <f>IF(N220="sníž. přenesená",J220,0)</f>
        <v>0</v>
      </c>
      <c r="BI220" s="180">
        <f>IF(N220="nulová",J220,0)</f>
        <v>0</v>
      </c>
      <c r="BJ220" s="19" t="s">
        <v>79</v>
      </c>
      <c r="BK220" s="180">
        <f>ROUND(I220*H220,2)</f>
        <v>0</v>
      </c>
      <c r="BL220" s="19" t="s">
        <v>120</v>
      </c>
      <c r="BM220" s="179" t="s">
        <v>267</v>
      </c>
    </row>
    <row r="221" s="2" customFormat="1">
      <c r="A221" s="38"/>
      <c r="B221" s="39"/>
      <c r="C221" s="38"/>
      <c r="D221" s="181" t="s">
        <v>122</v>
      </c>
      <c r="E221" s="38"/>
      <c r="F221" s="182" t="s">
        <v>268</v>
      </c>
      <c r="G221" s="38"/>
      <c r="H221" s="38"/>
      <c r="I221" s="183"/>
      <c r="J221" s="38"/>
      <c r="K221" s="38"/>
      <c r="L221" s="39"/>
      <c r="M221" s="184"/>
      <c r="N221" s="185"/>
      <c r="O221" s="77"/>
      <c r="P221" s="77"/>
      <c r="Q221" s="77"/>
      <c r="R221" s="77"/>
      <c r="S221" s="77"/>
      <c r="T221" s="7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9" t="s">
        <v>122</v>
      </c>
      <c r="AU221" s="19" t="s">
        <v>81</v>
      </c>
    </row>
    <row r="222" s="13" customFormat="1">
      <c r="A222" s="13"/>
      <c r="B222" s="186"/>
      <c r="C222" s="13"/>
      <c r="D222" s="181" t="s">
        <v>124</v>
      </c>
      <c r="E222" s="187" t="s">
        <v>1</v>
      </c>
      <c r="F222" s="188" t="s">
        <v>269</v>
      </c>
      <c r="G222" s="13"/>
      <c r="H222" s="189">
        <v>3</v>
      </c>
      <c r="I222" s="190"/>
      <c r="J222" s="13"/>
      <c r="K222" s="13"/>
      <c r="L222" s="186"/>
      <c r="M222" s="191"/>
      <c r="N222" s="192"/>
      <c r="O222" s="192"/>
      <c r="P222" s="192"/>
      <c r="Q222" s="192"/>
      <c r="R222" s="192"/>
      <c r="S222" s="192"/>
      <c r="T222" s="19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87" t="s">
        <v>124</v>
      </c>
      <c r="AU222" s="187" t="s">
        <v>81</v>
      </c>
      <c r="AV222" s="13" t="s">
        <v>81</v>
      </c>
      <c r="AW222" s="13" t="s">
        <v>31</v>
      </c>
      <c r="AX222" s="13" t="s">
        <v>74</v>
      </c>
      <c r="AY222" s="187" t="s">
        <v>114</v>
      </c>
    </row>
    <row r="223" s="13" customFormat="1">
      <c r="A223" s="13"/>
      <c r="B223" s="186"/>
      <c r="C223" s="13"/>
      <c r="D223" s="181" t="s">
        <v>124</v>
      </c>
      <c r="E223" s="187" t="s">
        <v>1</v>
      </c>
      <c r="F223" s="188" t="s">
        <v>270</v>
      </c>
      <c r="G223" s="13"/>
      <c r="H223" s="189">
        <v>12.5</v>
      </c>
      <c r="I223" s="190"/>
      <c r="J223" s="13"/>
      <c r="K223" s="13"/>
      <c r="L223" s="186"/>
      <c r="M223" s="191"/>
      <c r="N223" s="192"/>
      <c r="O223" s="192"/>
      <c r="P223" s="192"/>
      <c r="Q223" s="192"/>
      <c r="R223" s="192"/>
      <c r="S223" s="192"/>
      <c r="T223" s="19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87" t="s">
        <v>124</v>
      </c>
      <c r="AU223" s="187" t="s">
        <v>81</v>
      </c>
      <c r="AV223" s="13" t="s">
        <v>81</v>
      </c>
      <c r="AW223" s="13" t="s">
        <v>31</v>
      </c>
      <c r="AX223" s="13" t="s">
        <v>74</v>
      </c>
      <c r="AY223" s="187" t="s">
        <v>114</v>
      </c>
    </row>
    <row r="224" s="14" customFormat="1">
      <c r="A224" s="14"/>
      <c r="B224" s="194"/>
      <c r="C224" s="14"/>
      <c r="D224" s="181" t="s">
        <v>124</v>
      </c>
      <c r="E224" s="195" t="s">
        <v>1</v>
      </c>
      <c r="F224" s="196" t="s">
        <v>127</v>
      </c>
      <c r="G224" s="14"/>
      <c r="H224" s="197">
        <v>15.5</v>
      </c>
      <c r="I224" s="198"/>
      <c r="J224" s="14"/>
      <c r="K224" s="14"/>
      <c r="L224" s="194"/>
      <c r="M224" s="199"/>
      <c r="N224" s="200"/>
      <c r="O224" s="200"/>
      <c r="P224" s="200"/>
      <c r="Q224" s="200"/>
      <c r="R224" s="200"/>
      <c r="S224" s="200"/>
      <c r="T224" s="20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195" t="s">
        <v>124</v>
      </c>
      <c r="AU224" s="195" t="s">
        <v>81</v>
      </c>
      <c r="AV224" s="14" t="s">
        <v>120</v>
      </c>
      <c r="AW224" s="14" t="s">
        <v>31</v>
      </c>
      <c r="AX224" s="14" t="s">
        <v>79</v>
      </c>
      <c r="AY224" s="195" t="s">
        <v>114</v>
      </c>
    </row>
    <row r="225" s="2" customFormat="1" ht="24.15" customHeight="1">
      <c r="A225" s="38"/>
      <c r="B225" s="166"/>
      <c r="C225" s="167" t="s">
        <v>271</v>
      </c>
      <c r="D225" s="167" t="s">
        <v>116</v>
      </c>
      <c r="E225" s="168" t="s">
        <v>272</v>
      </c>
      <c r="F225" s="169" t="s">
        <v>273</v>
      </c>
      <c r="G225" s="170" t="s">
        <v>187</v>
      </c>
      <c r="H225" s="171">
        <v>15.5</v>
      </c>
      <c r="I225" s="172"/>
      <c r="J225" s="173">
        <f>ROUND(I225*H225,2)</f>
        <v>0</v>
      </c>
      <c r="K225" s="174"/>
      <c r="L225" s="39"/>
      <c r="M225" s="175" t="s">
        <v>1</v>
      </c>
      <c r="N225" s="176" t="s">
        <v>39</v>
      </c>
      <c r="O225" s="77"/>
      <c r="P225" s="177">
        <f>O225*H225</f>
        <v>0</v>
      </c>
      <c r="Q225" s="177">
        <v>0</v>
      </c>
      <c r="R225" s="177">
        <f>Q225*H225</f>
        <v>0</v>
      </c>
      <c r="S225" s="177">
        <v>0</v>
      </c>
      <c r="T225" s="17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179" t="s">
        <v>120</v>
      </c>
      <c r="AT225" s="179" t="s">
        <v>116</v>
      </c>
      <c r="AU225" s="179" t="s">
        <v>81</v>
      </c>
      <c r="AY225" s="19" t="s">
        <v>114</v>
      </c>
      <c r="BE225" s="180">
        <f>IF(N225="základní",J225,0)</f>
        <v>0</v>
      </c>
      <c r="BF225" s="180">
        <f>IF(N225="snížená",J225,0)</f>
        <v>0</v>
      </c>
      <c r="BG225" s="180">
        <f>IF(N225="zákl. přenesená",J225,0)</f>
        <v>0</v>
      </c>
      <c r="BH225" s="180">
        <f>IF(N225="sníž. přenesená",J225,0)</f>
        <v>0</v>
      </c>
      <c r="BI225" s="180">
        <f>IF(N225="nulová",J225,0)</f>
        <v>0</v>
      </c>
      <c r="BJ225" s="19" t="s">
        <v>79</v>
      </c>
      <c r="BK225" s="180">
        <f>ROUND(I225*H225,2)</f>
        <v>0</v>
      </c>
      <c r="BL225" s="19" t="s">
        <v>120</v>
      </c>
      <c r="BM225" s="179" t="s">
        <v>274</v>
      </c>
    </row>
    <row r="226" s="2" customFormat="1">
      <c r="A226" s="38"/>
      <c r="B226" s="39"/>
      <c r="C226" s="38"/>
      <c r="D226" s="181" t="s">
        <v>122</v>
      </c>
      <c r="E226" s="38"/>
      <c r="F226" s="182" t="s">
        <v>275</v>
      </c>
      <c r="G226" s="38"/>
      <c r="H226" s="38"/>
      <c r="I226" s="183"/>
      <c r="J226" s="38"/>
      <c r="K226" s="38"/>
      <c r="L226" s="39"/>
      <c r="M226" s="184"/>
      <c r="N226" s="185"/>
      <c r="O226" s="77"/>
      <c r="P226" s="77"/>
      <c r="Q226" s="77"/>
      <c r="R226" s="77"/>
      <c r="S226" s="77"/>
      <c r="T226" s="7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9" t="s">
        <v>122</v>
      </c>
      <c r="AU226" s="19" t="s">
        <v>81</v>
      </c>
    </row>
    <row r="227" s="13" customFormat="1">
      <c r="A227" s="13"/>
      <c r="B227" s="186"/>
      <c r="C227" s="13"/>
      <c r="D227" s="181" t="s">
        <v>124</v>
      </c>
      <c r="E227" s="187" t="s">
        <v>1</v>
      </c>
      <c r="F227" s="188" t="s">
        <v>269</v>
      </c>
      <c r="G227" s="13"/>
      <c r="H227" s="189">
        <v>3</v>
      </c>
      <c r="I227" s="190"/>
      <c r="J227" s="13"/>
      <c r="K227" s="13"/>
      <c r="L227" s="186"/>
      <c r="M227" s="191"/>
      <c r="N227" s="192"/>
      <c r="O227" s="192"/>
      <c r="P227" s="192"/>
      <c r="Q227" s="192"/>
      <c r="R227" s="192"/>
      <c r="S227" s="192"/>
      <c r="T227" s="19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87" t="s">
        <v>124</v>
      </c>
      <c r="AU227" s="187" t="s">
        <v>81</v>
      </c>
      <c r="AV227" s="13" t="s">
        <v>81</v>
      </c>
      <c r="AW227" s="13" t="s">
        <v>31</v>
      </c>
      <c r="AX227" s="13" t="s">
        <v>74</v>
      </c>
      <c r="AY227" s="187" t="s">
        <v>114</v>
      </c>
    </row>
    <row r="228" s="13" customFormat="1">
      <c r="A228" s="13"/>
      <c r="B228" s="186"/>
      <c r="C228" s="13"/>
      <c r="D228" s="181" t="s">
        <v>124</v>
      </c>
      <c r="E228" s="187" t="s">
        <v>1</v>
      </c>
      <c r="F228" s="188" t="s">
        <v>270</v>
      </c>
      <c r="G228" s="13"/>
      <c r="H228" s="189">
        <v>12.5</v>
      </c>
      <c r="I228" s="190"/>
      <c r="J228" s="13"/>
      <c r="K228" s="13"/>
      <c r="L228" s="186"/>
      <c r="M228" s="191"/>
      <c r="N228" s="192"/>
      <c r="O228" s="192"/>
      <c r="P228" s="192"/>
      <c r="Q228" s="192"/>
      <c r="R228" s="192"/>
      <c r="S228" s="192"/>
      <c r="T228" s="19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87" t="s">
        <v>124</v>
      </c>
      <c r="AU228" s="187" t="s">
        <v>81</v>
      </c>
      <c r="AV228" s="13" t="s">
        <v>81</v>
      </c>
      <c r="AW228" s="13" t="s">
        <v>31</v>
      </c>
      <c r="AX228" s="13" t="s">
        <v>74</v>
      </c>
      <c r="AY228" s="187" t="s">
        <v>114</v>
      </c>
    </row>
    <row r="229" s="14" customFormat="1">
      <c r="A229" s="14"/>
      <c r="B229" s="194"/>
      <c r="C229" s="14"/>
      <c r="D229" s="181" t="s">
        <v>124</v>
      </c>
      <c r="E229" s="195" t="s">
        <v>1</v>
      </c>
      <c r="F229" s="196" t="s">
        <v>127</v>
      </c>
      <c r="G229" s="14"/>
      <c r="H229" s="197">
        <v>15.5</v>
      </c>
      <c r="I229" s="198"/>
      <c r="J229" s="14"/>
      <c r="K229" s="14"/>
      <c r="L229" s="194"/>
      <c r="M229" s="199"/>
      <c r="N229" s="200"/>
      <c r="O229" s="200"/>
      <c r="P229" s="200"/>
      <c r="Q229" s="200"/>
      <c r="R229" s="200"/>
      <c r="S229" s="200"/>
      <c r="T229" s="20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5" t="s">
        <v>124</v>
      </c>
      <c r="AU229" s="195" t="s">
        <v>81</v>
      </c>
      <c r="AV229" s="14" t="s">
        <v>120</v>
      </c>
      <c r="AW229" s="14" t="s">
        <v>31</v>
      </c>
      <c r="AX229" s="14" t="s">
        <v>79</v>
      </c>
      <c r="AY229" s="195" t="s">
        <v>114</v>
      </c>
    </row>
    <row r="230" s="2" customFormat="1" ht="24.15" customHeight="1">
      <c r="A230" s="38"/>
      <c r="B230" s="166"/>
      <c r="C230" s="167" t="s">
        <v>276</v>
      </c>
      <c r="D230" s="167" t="s">
        <v>116</v>
      </c>
      <c r="E230" s="168" t="s">
        <v>277</v>
      </c>
      <c r="F230" s="169" t="s">
        <v>278</v>
      </c>
      <c r="G230" s="170" t="s">
        <v>187</v>
      </c>
      <c r="H230" s="171">
        <v>15.5</v>
      </c>
      <c r="I230" s="172"/>
      <c r="J230" s="173">
        <f>ROUND(I230*H230,2)</f>
        <v>0</v>
      </c>
      <c r="K230" s="174"/>
      <c r="L230" s="39"/>
      <c r="M230" s="175" t="s">
        <v>1</v>
      </c>
      <c r="N230" s="176" t="s">
        <v>39</v>
      </c>
      <c r="O230" s="77"/>
      <c r="P230" s="177">
        <f>O230*H230</f>
        <v>0</v>
      </c>
      <c r="Q230" s="177">
        <v>0.00021000000000000001</v>
      </c>
      <c r="R230" s="177">
        <f>Q230*H230</f>
        <v>0.0032550000000000001</v>
      </c>
      <c r="S230" s="177">
        <v>0</v>
      </c>
      <c r="T230" s="17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179" t="s">
        <v>120</v>
      </c>
      <c r="AT230" s="179" t="s">
        <v>116</v>
      </c>
      <c r="AU230" s="179" t="s">
        <v>81</v>
      </c>
      <c r="AY230" s="19" t="s">
        <v>114</v>
      </c>
      <c r="BE230" s="180">
        <f>IF(N230="základní",J230,0)</f>
        <v>0</v>
      </c>
      <c r="BF230" s="180">
        <f>IF(N230="snížená",J230,0)</f>
        <v>0</v>
      </c>
      <c r="BG230" s="180">
        <f>IF(N230="zákl. přenesená",J230,0)</f>
        <v>0</v>
      </c>
      <c r="BH230" s="180">
        <f>IF(N230="sníž. přenesená",J230,0)</f>
        <v>0</v>
      </c>
      <c r="BI230" s="180">
        <f>IF(N230="nulová",J230,0)</f>
        <v>0</v>
      </c>
      <c r="BJ230" s="19" t="s">
        <v>79</v>
      </c>
      <c r="BK230" s="180">
        <f>ROUND(I230*H230,2)</f>
        <v>0</v>
      </c>
      <c r="BL230" s="19" t="s">
        <v>120</v>
      </c>
      <c r="BM230" s="179" t="s">
        <v>279</v>
      </c>
    </row>
    <row r="231" s="2" customFormat="1">
      <c r="A231" s="38"/>
      <c r="B231" s="39"/>
      <c r="C231" s="38"/>
      <c r="D231" s="181" t="s">
        <v>122</v>
      </c>
      <c r="E231" s="38"/>
      <c r="F231" s="182" t="s">
        <v>280</v>
      </c>
      <c r="G231" s="38"/>
      <c r="H231" s="38"/>
      <c r="I231" s="183"/>
      <c r="J231" s="38"/>
      <c r="K231" s="38"/>
      <c r="L231" s="39"/>
      <c r="M231" s="184"/>
      <c r="N231" s="185"/>
      <c r="O231" s="77"/>
      <c r="P231" s="77"/>
      <c r="Q231" s="77"/>
      <c r="R231" s="77"/>
      <c r="S231" s="77"/>
      <c r="T231" s="7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9" t="s">
        <v>122</v>
      </c>
      <c r="AU231" s="19" t="s">
        <v>81</v>
      </c>
    </row>
    <row r="232" s="13" customFormat="1">
      <c r="A232" s="13"/>
      <c r="B232" s="186"/>
      <c r="C232" s="13"/>
      <c r="D232" s="181" t="s">
        <v>124</v>
      </c>
      <c r="E232" s="187" t="s">
        <v>1</v>
      </c>
      <c r="F232" s="188" t="s">
        <v>269</v>
      </c>
      <c r="G232" s="13"/>
      <c r="H232" s="189">
        <v>3</v>
      </c>
      <c r="I232" s="190"/>
      <c r="J232" s="13"/>
      <c r="K232" s="13"/>
      <c r="L232" s="186"/>
      <c r="M232" s="191"/>
      <c r="N232" s="192"/>
      <c r="O232" s="192"/>
      <c r="P232" s="192"/>
      <c r="Q232" s="192"/>
      <c r="R232" s="192"/>
      <c r="S232" s="192"/>
      <c r="T232" s="19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87" t="s">
        <v>124</v>
      </c>
      <c r="AU232" s="187" t="s">
        <v>81</v>
      </c>
      <c r="AV232" s="13" t="s">
        <v>81</v>
      </c>
      <c r="AW232" s="13" t="s">
        <v>31</v>
      </c>
      <c r="AX232" s="13" t="s">
        <v>74</v>
      </c>
      <c r="AY232" s="187" t="s">
        <v>114</v>
      </c>
    </row>
    <row r="233" s="13" customFormat="1">
      <c r="A233" s="13"/>
      <c r="B233" s="186"/>
      <c r="C233" s="13"/>
      <c r="D233" s="181" t="s">
        <v>124</v>
      </c>
      <c r="E233" s="187" t="s">
        <v>1</v>
      </c>
      <c r="F233" s="188" t="s">
        <v>270</v>
      </c>
      <c r="G233" s="13"/>
      <c r="H233" s="189">
        <v>12.5</v>
      </c>
      <c r="I233" s="190"/>
      <c r="J233" s="13"/>
      <c r="K233" s="13"/>
      <c r="L233" s="186"/>
      <c r="M233" s="191"/>
      <c r="N233" s="192"/>
      <c r="O233" s="192"/>
      <c r="P233" s="192"/>
      <c r="Q233" s="192"/>
      <c r="R233" s="192"/>
      <c r="S233" s="192"/>
      <c r="T233" s="19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87" t="s">
        <v>124</v>
      </c>
      <c r="AU233" s="187" t="s">
        <v>81</v>
      </c>
      <c r="AV233" s="13" t="s">
        <v>81</v>
      </c>
      <c r="AW233" s="13" t="s">
        <v>31</v>
      </c>
      <c r="AX233" s="13" t="s">
        <v>74</v>
      </c>
      <c r="AY233" s="187" t="s">
        <v>114</v>
      </c>
    </row>
    <row r="234" s="14" customFormat="1">
      <c r="A234" s="14"/>
      <c r="B234" s="194"/>
      <c r="C234" s="14"/>
      <c r="D234" s="181" t="s">
        <v>124</v>
      </c>
      <c r="E234" s="195" t="s">
        <v>1</v>
      </c>
      <c r="F234" s="196" t="s">
        <v>127</v>
      </c>
      <c r="G234" s="14"/>
      <c r="H234" s="197">
        <v>15.5</v>
      </c>
      <c r="I234" s="198"/>
      <c r="J234" s="14"/>
      <c r="K234" s="14"/>
      <c r="L234" s="194"/>
      <c r="M234" s="199"/>
      <c r="N234" s="200"/>
      <c r="O234" s="200"/>
      <c r="P234" s="200"/>
      <c r="Q234" s="200"/>
      <c r="R234" s="200"/>
      <c r="S234" s="200"/>
      <c r="T234" s="20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195" t="s">
        <v>124</v>
      </c>
      <c r="AU234" s="195" t="s">
        <v>81</v>
      </c>
      <c r="AV234" s="14" t="s">
        <v>120</v>
      </c>
      <c r="AW234" s="14" t="s">
        <v>31</v>
      </c>
      <c r="AX234" s="14" t="s">
        <v>79</v>
      </c>
      <c r="AY234" s="195" t="s">
        <v>114</v>
      </c>
    </row>
    <row r="235" s="2" customFormat="1" ht="24.15" customHeight="1">
      <c r="A235" s="38"/>
      <c r="B235" s="166"/>
      <c r="C235" s="202" t="s">
        <v>281</v>
      </c>
      <c r="D235" s="202" t="s">
        <v>159</v>
      </c>
      <c r="E235" s="203" t="s">
        <v>282</v>
      </c>
      <c r="F235" s="204" t="s">
        <v>283</v>
      </c>
      <c r="G235" s="205" t="s">
        <v>187</v>
      </c>
      <c r="H235" s="206">
        <v>15.5</v>
      </c>
      <c r="I235" s="207"/>
      <c r="J235" s="208">
        <f>ROUND(I235*H235,2)</f>
        <v>0</v>
      </c>
      <c r="K235" s="209"/>
      <c r="L235" s="210"/>
      <c r="M235" s="211" t="s">
        <v>1</v>
      </c>
      <c r="N235" s="212" t="s">
        <v>39</v>
      </c>
      <c r="O235" s="77"/>
      <c r="P235" s="177">
        <f>O235*H235</f>
        <v>0</v>
      </c>
      <c r="Q235" s="177">
        <v>0.00010000000000000001</v>
      </c>
      <c r="R235" s="177">
        <f>Q235*H235</f>
        <v>0.0015500000000000002</v>
      </c>
      <c r="S235" s="177">
        <v>0</v>
      </c>
      <c r="T235" s="17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179" t="s">
        <v>162</v>
      </c>
      <c r="AT235" s="179" t="s">
        <v>159</v>
      </c>
      <c r="AU235" s="179" t="s">
        <v>81</v>
      </c>
      <c r="AY235" s="19" t="s">
        <v>114</v>
      </c>
      <c r="BE235" s="180">
        <f>IF(N235="základní",J235,0)</f>
        <v>0</v>
      </c>
      <c r="BF235" s="180">
        <f>IF(N235="snížená",J235,0)</f>
        <v>0</v>
      </c>
      <c r="BG235" s="180">
        <f>IF(N235="zákl. přenesená",J235,0)</f>
        <v>0</v>
      </c>
      <c r="BH235" s="180">
        <f>IF(N235="sníž. přenesená",J235,0)</f>
        <v>0</v>
      </c>
      <c r="BI235" s="180">
        <f>IF(N235="nulová",J235,0)</f>
        <v>0</v>
      </c>
      <c r="BJ235" s="19" t="s">
        <v>79</v>
      </c>
      <c r="BK235" s="180">
        <f>ROUND(I235*H235,2)</f>
        <v>0</v>
      </c>
      <c r="BL235" s="19" t="s">
        <v>120</v>
      </c>
      <c r="BM235" s="179" t="s">
        <v>284</v>
      </c>
    </row>
    <row r="236" s="2" customFormat="1">
      <c r="A236" s="38"/>
      <c r="B236" s="39"/>
      <c r="C236" s="38"/>
      <c r="D236" s="181" t="s">
        <v>122</v>
      </c>
      <c r="E236" s="38"/>
      <c r="F236" s="182" t="s">
        <v>283</v>
      </c>
      <c r="G236" s="38"/>
      <c r="H236" s="38"/>
      <c r="I236" s="183"/>
      <c r="J236" s="38"/>
      <c r="K236" s="38"/>
      <c r="L236" s="39"/>
      <c r="M236" s="184"/>
      <c r="N236" s="185"/>
      <c r="O236" s="77"/>
      <c r="P236" s="77"/>
      <c r="Q236" s="77"/>
      <c r="R236" s="77"/>
      <c r="S236" s="77"/>
      <c r="T236" s="7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9" t="s">
        <v>122</v>
      </c>
      <c r="AU236" s="19" t="s">
        <v>81</v>
      </c>
    </row>
    <row r="237" s="2" customFormat="1" ht="24.15" customHeight="1">
      <c r="A237" s="38"/>
      <c r="B237" s="166"/>
      <c r="C237" s="167" t="s">
        <v>285</v>
      </c>
      <c r="D237" s="167" t="s">
        <v>116</v>
      </c>
      <c r="E237" s="168" t="s">
        <v>286</v>
      </c>
      <c r="F237" s="169" t="s">
        <v>287</v>
      </c>
      <c r="G237" s="170" t="s">
        <v>213</v>
      </c>
      <c r="H237" s="171">
        <v>39</v>
      </c>
      <c r="I237" s="172"/>
      <c r="J237" s="173">
        <f>ROUND(I237*H237,2)</f>
        <v>0</v>
      </c>
      <c r="K237" s="174"/>
      <c r="L237" s="39"/>
      <c r="M237" s="175" t="s">
        <v>1</v>
      </c>
      <c r="N237" s="176" t="s">
        <v>39</v>
      </c>
      <c r="O237" s="77"/>
      <c r="P237" s="177">
        <f>O237*H237</f>
        <v>0</v>
      </c>
      <c r="Q237" s="177">
        <v>0.0020200000000000001</v>
      </c>
      <c r="R237" s="177">
        <f>Q237*H237</f>
        <v>0.078780000000000003</v>
      </c>
      <c r="S237" s="177">
        <v>0</v>
      </c>
      <c r="T237" s="17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79" t="s">
        <v>120</v>
      </c>
      <c r="AT237" s="179" t="s">
        <v>116</v>
      </c>
      <c r="AU237" s="179" t="s">
        <v>81</v>
      </c>
      <c r="AY237" s="19" t="s">
        <v>114</v>
      </c>
      <c r="BE237" s="180">
        <f>IF(N237="základní",J237,0)</f>
        <v>0</v>
      </c>
      <c r="BF237" s="180">
        <f>IF(N237="snížená",J237,0)</f>
        <v>0</v>
      </c>
      <c r="BG237" s="180">
        <f>IF(N237="zákl. přenesená",J237,0)</f>
        <v>0</v>
      </c>
      <c r="BH237" s="180">
        <f>IF(N237="sníž. přenesená",J237,0)</f>
        <v>0</v>
      </c>
      <c r="BI237" s="180">
        <f>IF(N237="nulová",J237,0)</f>
        <v>0</v>
      </c>
      <c r="BJ237" s="19" t="s">
        <v>79</v>
      </c>
      <c r="BK237" s="180">
        <f>ROUND(I237*H237,2)</f>
        <v>0</v>
      </c>
      <c r="BL237" s="19" t="s">
        <v>120</v>
      </c>
      <c r="BM237" s="179" t="s">
        <v>288</v>
      </c>
    </row>
    <row r="238" s="2" customFormat="1">
      <c r="A238" s="38"/>
      <c r="B238" s="39"/>
      <c r="C238" s="38"/>
      <c r="D238" s="181" t="s">
        <v>122</v>
      </c>
      <c r="E238" s="38"/>
      <c r="F238" s="182" t="s">
        <v>289</v>
      </c>
      <c r="G238" s="38"/>
      <c r="H238" s="38"/>
      <c r="I238" s="183"/>
      <c r="J238" s="38"/>
      <c r="K238" s="38"/>
      <c r="L238" s="39"/>
      <c r="M238" s="184"/>
      <c r="N238" s="185"/>
      <c r="O238" s="77"/>
      <c r="P238" s="77"/>
      <c r="Q238" s="77"/>
      <c r="R238" s="77"/>
      <c r="S238" s="77"/>
      <c r="T238" s="7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9" t="s">
        <v>122</v>
      </c>
      <c r="AU238" s="19" t="s">
        <v>81</v>
      </c>
    </row>
    <row r="239" s="13" customFormat="1">
      <c r="A239" s="13"/>
      <c r="B239" s="186"/>
      <c r="C239" s="13"/>
      <c r="D239" s="181" t="s">
        <v>124</v>
      </c>
      <c r="E239" s="187" t="s">
        <v>1</v>
      </c>
      <c r="F239" s="188" t="s">
        <v>290</v>
      </c>
      <c r="G239" s="13"/>
      <c r="H239" s="189">
        <v>9</v>
      </c>
      <c r="I239" s="190"/>
      <c r="J239" s="13"/>
      <c r="K239" s="13"/>
      <c r="L239" s="186"/>
      <c r="M239" s="191"/>
      <c r="N239" s="192"/>
      <c r="O239" s="192"/>
      <c r="P239" s="192"/>
      <c r="Q239" s="192"/>
      <c r="R239" s="192"/>
      <c r="S239" s="192"/>
      <c r="T239" s="19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87" t="s">
        <v>124</v>
      </c>
      <c r="AU239" s="187" t="s">
        <v>81</v>
      </c>
      <c r="AV239" s="13" t="s">
        <v>81</v>
      </c>
      <c r="AW239" s="13" t="s">
        <v>31</v>
      </c>
      <c r="AX239" s="13" t="s">
        <v>74</v>
      </c>
      <c r="AY239" s="187" t="s">
        <v>114</v>
      </c>
    </row>
    <row r="240" s="13" customFormat="1">
      <c r="A240" s="13"/>
      <c r="B240" s="186"/>
      <c r="C240" s="13"/>
      <c r="D240" s="181" t="s">
        <v>124</v>
      </c>
      <c r="E240" s="187" t="s">
        <v>1</v>
      </c>
      <c r="F240" s="188" t="s">
        <v>291</v>
      </c>
      <c r="G240" s="13"/>
      <c r="H240" s="189">
        <v>30</v>
      </c>
      <c r="I240" s="190"/>
      <c r="J240" s="13"/>
      <c r="K240" s="13"/>
      <c r="L240" s="186"/>
      <c r="M240" s="191"/>
      <c r="N240" s="192"/>
      <c r="O240" s="192"/>
      <c r="P240" s="192"/>
      <c r="Q240" s="192"/>
      <c r="R240" s="192"/>
      <c r="S240" s="192"/>
      <c r="T240" s="19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87" t="s">
        <v>124</v>
      </c>
      <c r="AU240" s="187" t="s">
        <v>81</v>
      </c>
      <c r="AV240" s="13" t="s">
        <v>81</v>
      </c>
      <c r="AW240" s="13" t="s">
        <v>31</v>
      </c>
      <c r="AX240" s="13" t="s">
        <v>74</v>
      </c>
      <c r="AY240" s="187" t="s">
        <v>114</v>
      </c>
    </row>
    <row r="241" s="14" customFormat="1">
      <c r="A241" s="14"/>
      <c r="B241" s="194"/>
      <c r="C241" s="14"/>
      <c r="D241" s="181" t="s">
        <v>124</v>
      </c>
      <c r="E241" s="195" t="s">
        <v>1</v>
      </c>
      <c r="F241" s="196" t="s">
        <v>127</v>
      </c>
      <c r="G241" s="14"/>
      <c r="H241" s="197">
        <v>39</v>
      </c>
      <c r="I241" s="198"/>
      <c r="J241" s="14"/>
      <c r="K241" s="14"/>
      <c r="L241" s="194"/>
      <c r="M241" s="199"/>
      <c r="N241" s="200"/>
      <c r="O241" s="200"/>
      <c r="P241" s="200"/>
      <c r="Q241" s="200"/>
      <c r="R241" s="200"/>
      <c r="S241" s="200"/>
      <c r="T241" s="20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195" t="s">
        <v>124</v>
      </c>
      <c r="AU241" s="195" t="s">
        <v>81</v>
      </c>
      <c r="AV241" s="14" t="s">
        <v>120</v>
      </c>
      <c r="AW241" s="14" t="s">
        <v>31</v>
      </c>
      <c r="AX241" s="14" t="s">
        <v>79</v>
      </c>
      <c r="AY241" s="195" t="s">
        <v>114</v>
      </c>
    </row>
    <row r="242" s="2" customFormat="1" ht="24.15" customHeight="1">
      <c r="A242" s="38"/>
      <c r="B242" s="166"/>
      <c r="C242" s="167" t="s">
        <v>292</v>
      </c>
      <c r="D242" s="167" t="s">
        <v>116</v>
      </c>
      <c r="E242" s="168" t="s">
        <v>293</v>
      </c>
      <c r="F242" s="169" t="s">
        <v>294</v>
      </c>
      <c r="G242" s="170" t="s">
        <v>142</v>
      </c>
      <c r="H242" s="171">
        <v>0.52400000000000002</v>
      </c>
      <c r="I242" s="172"/>
      <c r="J242" s="173">
        <f>ROUND(I242*H242,2)</f>
        <v>0</v>
      </c>
      <c r="K242" s="174"/>
      <c r="L242" s="39"/>
      <c r="M242" s="175" t="s">
        <v>1</v>
      </c>
      <c r="N242" s="176" t="s">
        <v>39</v>
      </c>
      <c r="O242" s="77"/>
      <c r="P242" s="177">
        <f>O242*H242</f>
        <v>0</v>
      </c>
      <c r="Q242" s="177">
        <v>1.0160100000000001</v>
      </c>
      <c r="R242" s="177">
        <f>Q242*H242</f>
        <v>0.5323892400000001</v>
      </c>
      <c r="S242" s="177">
        <v>0</v>
      </c>
      <c r="T242" s="17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79" t="s">
        <v>120</v>
      </c>
      <c r="AT242" s="179" t="s">
        <v>116</v>
      </c>
      <c r="AU242" s="179" t="s">
        <v>81</v>
      </c>
      <c r="AY242" s="19" t="s">
        <v>114</v>
      </c>
      <c r="BE242" s="180">
        <f>IF(N242="základní",J242,0)</f>
        <v>0</v>
      </c>
      <c r="BF242" s="180">
        <f>IF(N242="snížená",J242,0)</f>
        <v>0</v>
      </c>
      <c r="BG242" s="180">
        <f>IF(N242="zákl. přenesená",J242,0)</f>
        <v>0</v>
      </c>
      <c r="BH242" s="180">
        <f>IF(N242="sníž. přenesená",J242,0)</f>
        <v>0</v>
      </c>
      <c r="BI242" s="180">
        <f>IF(N242="nulová",J242,0)</f>
        <v>0</v>
      </c>
      <c r="BJ242" s="19" t="s">
        <v>79</v>
      </c>
      <c r="BK242" s="180">
        <f>ROUND(I242*H242,2)</f>
        <v>0</v>
      </c>
      <c r="BL242" s="19" t="s">
        <v>120</v>
      </c>
      <c r="BM242" s="179" t="s">
        <v>295</v>
      </c>
    </row>
    <row r="243" s="2" customFormat="1">
      <c r="A243" s="38"/>
      <c r="B243" s="39"/>
      <c r="C243" s="38"/>
      <c r="D243" s="181" t="s">
        <v>122</v>
      </c>
      <c r="E243" s="38"/>
      <c r="F243" s="182" t="s">
        <v>296</v>
      </c>
      <c r="G243" s="38"/>
      <c r="H243" s="38"/>
      <c r="I243" s="183"/>
      <c r="J243" s="38"/>
      <c r="K243" s="38"/>
      <c r="L243" s="39"/>
      <c r="M243" s="184"/>
      <c r="N243" s="185"/>
      <c r="O243" s="77"/>
      <c r="P243" s="77"/>
      <c r="Q243" s="77"/>
      <c r="R243" s="77"/>
      <c r="S243" s="77"/>
      <c r="T243" s="7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9" t="s">
        <v>122</v>
      </c>
      <c r="AU243" s="19" t="s">
        <v>81</v>
      </c>
    </row>
    <row r="244" s="13" customFormat="1">
      <c r="A244" s="13"/>
      <c r="B244" s="186"/>
      <c r="C244" s="13"/>
      <c r="D244" s="181" t="s">
        <v>124</v>
      </c>
      <c r="E244" s="187" t="s">
        <v>1</v>
      </c>
      <c r="F244" s="188" t="s">
        <v>297</v>
      </c>
      <c r="G244" s="13"/>
      <c r="H244" s="189">
        <v>0.52400000000000002</v>
      </c>
      <c r="I244" s="190"/>
      <c r="J244" s="13"/>
      <c r="K244" s="13"/>
      <c r="L244" s="186"/>
      <c r="M244" s="191"/>
      <c r="N244" s="192"/>
      <c r="O244" s="192"/>
      <c r="P244" s="192"/>
      <c r="Q244" s="192"/>
      <c r="R244" s="192"/>
      <c r="S244" s="192"/>
      <c r="T244" s="19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87" t="s">
        <v>124</v>
      </c>
      <c r="AU244" s="187" t="s">
        <v>81</v>
      </c>
      <c r="AV244" s="13" t="s">
        <v>81</v>
      </c>
      <c r="AW244" s="13" t="s">
        <v>31</v>
      </c>
      <c r="AX244" s="13" t="s">
        <v>74</v>
      </c>
      <c r="AY244" s="187" t="s">
        <v>114</v>
      </c>
    </row>
    <row r="245" s="15" customFormat="1">
      <c r="A245" s="15"/>
      <c r="B245" s="213"/>
      <c r="C245" s="15"/>
      <c r="D245" s="181" t="s">
        <v>124</v>
      </c>
      <c r="E245" s="214" t="s">
        <v>1</v>
      </c>
      <c r="F245" s="215" t="s">
        <v>298</v>
      </c>
      <c r="G245" s="15"/>
      <c r="H245" s="214" t="s">
        <v>1</v>
      </c>
      <c r="I245" s="216"/>
      <c r="J245" s="15"/>
      <c r="K245" s="15"/>
      <c r="L245" s="213"/>
      <c r="M245" s="217"/>
      <c r="N245" s="218"/>
      <c r="O245" s="218"/>
      <c r="P245" s="218"/>
      <c r="Q245" s="218"/>
      <c r="R245" s="218"/>
      <c r="S245" s="218"/>
      <c r="T245" s="219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14" t="s">
        <v>124</v>
      </c>
      <c r="AU245" s="214" t="s">
        <v>81</v>
      </c>
      <c r="AV245" s="15" t="s">
        <v>79</v>
      </c>
      <c r="AW245" s="15" t="s">
        <v>31</v>
      </c>
      <c r="AX245" s="15" t="s">
        <v>74</v>
      </c>
      <c r="AY245" s="214" t="s">
        <v>114</v>
      </c>
    </row>
    <row r="246" s="16" customFormat="1">
      <c r="A246" s="16"/>
      <c r="B246" s="220"/>
      <c r="C246" s="16"/>
      <c r="D246" s="181" t="s">
        <v>124</v>
      </c>
      <c r="E246" s="221" t="s">
        <v>1</v>
      </c>
      <c r="F246" s="222" t="s">
        <v>299</v>
      </c>
      <c r="G246" s="16"/>
      <c r="H246" s="223">
        <v>0.52400000000000002</v>
      </c>
      <c r="I246" s="224"/>
      <c r="J246" s="16"/>
      <c r="K246" s="16"/>
      <c r="L246" s="220"/>
      <c r="M246" s="225"/>
      <c r="N246" s="226"/>
      <c r="O246" s="226"/>
      <c r="P246" s="226"/>
      <c r="Q246" s="226"/>
      <c r="R246" s="226"/>
      <c r="S246" s="226"/>
      <c r="T246" s="227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T246" s="221" t="s">
        <v>124</v>
      </c>
      <c r="AU246" s="221" t="s">
        <v>81</v>
      </c>
      <c r="AV246" s="16" t="s">
        <v>14</v>
      </c>
      <c r="AW246" s="16" t="s">
        <v>31</v>
      </c>
      <c r="AX246" s="16" t="s">
        <v>79</v>
      </c>
      <c r="AY246" s="221" t="s">
        <v>114</v>
      </c>
    </row>
    <row r="247" s="2" customFormat="1" ht="24.15" customHeight="1">
      <c r="A247" s="38"/>
      <c r="B247" s="166"/>
      <c r="C247" s="167" t="s">
        <v>300</v>
      </c>
      <c r="D247" s="167" t="s">
        <v>116</v>
      </c>
      <c r="E247" s="168" t="s">
        <v>301</v>
      </c>
      <c r="F247" s="169" t="s">
        <v>302</v>
      </c>
      <c r="G247" s="170" t="s">
        <v>119</v>
      </c>
      <c r="H247" s="171">
        <v>11.045</v>
      </c>
      <c r="I247" s="172"/>
      <c r="J247" s="173">
        <f>ROUND(I247*H247,2)</f>
        <v>0</v>
      </c>
      <c r="K247" s="174"/>
      <c r="L247" s="39"/>
      <c r="M247" s="175" t="s">
        <v>1</v>
      </c>
      <c r="N247" s="176" t="s">
        <v>39</v>
      </c>
      <c r="O247" s="77"/>
      <c r="P247" s="177">
        <f>O247*H247</f>
        <v>0</v>
      </c>
      <c r="Q247" s="177">
        <v>0.00068999999999999997</v>
      </c>
      <c r="R247" s="177">
        <f>Q247*H247</f>
        <v>0.0076210499999999999</v>
      </c>
      <c r="S247" s="177">
        <v>0</v>
      </c>
      <c r="T247" s="178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179" t="s">
        <v>120</v>
      </c>
      <c r="AT247" s="179" t="s">
        <v>116</v>
      </c>
      <c r="AU247" s="179" t="s">
        <v>81</v>
      </c>
      <c r="AY247" s="19" t="s">
        <v>114</v>
      </c>
      <c r="BE247" s="180">
        <f>IF(N247="základní",J247,0)</f>
        <v>0</v>
      </c>
      <c r="BF247" s="180">
        <f>IF(N247="snížená",J247,0)</f>
        <v>0</v>
      </c>
      <c r="BG247" s="180">
        <f>IF(N247="zákl. přenesená",J247,0)</f>
        <v>0</v>
      </c>
      <c r="BH247" s="180">
        <f>IF(N247="sníž. přenesená",J247,0)</f>
        <v>0</v>
      </c>
      <c r="BI247" s="180">
        <f>IF(N247="nulová",J247,0)</f>
        <v>0</v>
      </c>
      <c r="BJ247" s="19" t="s">
        <v>79</v>
      </c>
      <c r="BK247" s="180">
        <f>ROUND(I247*H247,2)</f>
        <v>0</v>
      </c>
      <c r="BL247" s="19" t="s">
        <v>120</v>
      </c>
      <c r="BM247" s="179" t="s">
        <v>303</v>
      </c>
    </row>
    <row r="248" s="2" customFormat="1">
      <c r="A248" s="38"/>
      <c r="B248" s="39"/>
      <c r="C248" s="38"/>
      <c r="D248" s="181" t="s">
        <v>122</v>
      </c>
      <c r="E248" s="38"/>
      <c r="F248" s="182" t="s">
        <v>304</v>
      </c>
      <c r="G248" s="38"/>
      <c r="H248" s="38"/>
      <c r="I248" s="183"/>
      <c r="J248" s="38"/>
      <c r="K248" s="38"/>
      <c r="L248" s="39"/>
      <c r="M248" s="184"/>
      <c r="N248" s="185"/>
      <c r="O248" s="77"/>
      <c r="P248" s="77"/>
      <c r="Q248" s="77"/>
      <c r="R248" s="77"/>
      <c r="S248" s="77"/>
      <c r="T248" s="7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9" t="s">
        <v>122</v>
      </c>
      <c r="AU248" s="19" t="s">
        <v>81</v>
      </c>
    </row>
    <row r="249" s="13" customFormat="1">
      <c r="A249" s="13"/>
      <c r="B249" s="186"/>
      <c r="C249" s="13"/>
      <c r="D249" s="181" t="s">
        <v>124</v>
      </c>
      <c r="E249" s="187" t="s">
        <v>1</v>
      </c>
      <c r="F249" s="188" t="s">
        <v>305</v>
      </c>
      <c r="G249" s="13"/>
      <c r="H249" s="189">
        <v>1.008</v>
      </c>
      <c r="I249" s="190"/>
      <c r="J249" s="13"/>
      <c r="K249" s="13"/>
      <c r="L249" s="186"/>
      <c r="M249" s="191"/>
      <c r="N249" s="192"/>
      <c r="O249" s="192"/>
      <c r="P249" s="192"/>
      <c r="Q249" s="192"/>
      <c r="R249" s="192"/>
      <c r="S249" s="192"/>
      <c r="T249" s="19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87" t="s">
        <v>124</v>
      </c>
      <c r="AU249" s="187" t="s">
        <v>81</v>
      </c>
      <c r="AV249" s="13" t="s">
        <v>81</v>
      </c>
      <c r="AW249" s="13" t="s">
        <v>31</v>
      </c>
      <c r="AX249" s="13" t="s">
        <v>74</v>
      </c>
      <c r="AY249" s="187" t="s">
        <v>114</v>
      </c>
    </row>
    <row r="250" s="13" customFormat="1">
      <c r="A250" s="13"/>
      <c r="B250" s="186"/>
      <c r="C250" s="13"/>
      <c r="D250" s="181" t="s">
        <v>124</v>
      </c>
      <c r="E250" s="187" t="s">
        <v>1</v>
      </c>
      <c r="F250" s="188" t="s">
        <v>306</v>
      </c>
      <c r="G250" s="13"/>
      <c r="H250" s="189">
        <v>10.037000000000001</v>
      </c>
      <c r="I250" s="190"/>
      <c r="J250" s="13"/>
      <c r="K250" s="13"/>
      <c r="L250" s="186"/>
      <c r="M250" s="191"/>
      <c r="N250" s="192"/>
      <c r="O250" s="192"/>
      <c r="P250" s="192"/>
      <c r="Q250" s="192"/>
      <c r="R250" s="192"/>
      <c r="S250" s="192"/>
      <c r="T250" s="19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87" t="s">
        <v>124</v>
      </c>
      <c r="AU250" s="187" t="s">
        <v>81</v>
      </c>
      <c r="AV250" s="13" t="s">
        <v>81</v>
      </c>
      <c r="AW250" s="13" t="s">
        <v>31</v>
      </c>
      <c r="AX250" s="13" t="s">
        <v>74</v>
      </c>
      <c r="AY250" s="187" t="s">
        <v>114</v>
      </c>
    </row>
    <row r="251" s="14" customFormat="1">
      <c r="A251" s="14"/>
      <c r="B251" s="194"/>
      <c r="C251" s="14"/>
      <c r="D251" s="181" t="s">
        <v>124</v>
      </c>
      <c r="E251" s="195" t="s">
        <v>1</v>
      </c>
      <c r="F251" s="196" t="s">
        <v>127</v>
      </c>
      <c r="G251" s="14"/>
      <c r="H251" s="197">
        <v>11.045000000000002</v>
      </c>
      <c r="I251" s="198"/>
      <c r="J251" s="14"/>
      <c r="K251" s="14"/>
      <c r="L251" s="194"/>
      <c r="M251" s="199"/>
      <c r="N251" s="200"/>
      <c r="O251" s="200"/>
      <c r="P251" s="200"/>
      <c r="Q251" s="200"/>
      <c r="R251" s="200"/>
      <c r="S251" s="200"/>
      <c r="T251" s="20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195" t="s">
        <v>124</v>
      </c>
      <c r="AU251" s="195" t="s">
        <v>81</v>
      </c>
      <c r="AV251" s="14" t="s">
        <v>120</v>
      </c>
      <c r="AW251" s="14" t="s">
        <v>31</v>
      </c>
      <c r="AX251" s="14" t="s">
        <v>79</v>
      </c>
      <c r="AY251" s="195" t="s">
        <v>114</v>
      </c>
    </row>
    <row r="252" s="2" customFormat="1" ht="24.15" customHeight="1">
      <c r="A252" s="38"/>
      <c r="B252" s="166"/>
      <c r="C252" s="167" t="s">
        <v>307</v>
      </c>
      <c r="D252" s="167" t="s">
        <v>116</v>
      </c>
      <c r="E252" s="168" t="s">
        <v>308</v>
      </c>
      <c r="F252" s="169" t="s">
        <v>309</v>
      </c>
      <c r="G252" s="170" t="s">
        <v>187</v>
      </c>
      <c r="H252" s="171">
        <v>80.209999999999994</v>
      </c>
      <c r="I252" s="172"/>
      <c r="J252" s="173">
        <f>ROUND(I252*H252,2)</f>
        <v>0</v>
      </c>
      <c r="K252" s="174"/>
      <c r="L252" s="39"/>
      <c r="M252" s="175" t="s">
        <v>1</v>
      </c>
      <c r="N252" s="176" t="s">
        <v>39</v>
      </c>
      <c r="O252" s="77"/>
      <c r="P252" s="177">
        <f>O252*H252</f>
        <v>0</v>
      </c>
      <c r="Q252" s="177">
        <v>0.00010692</v>
      </c>
      <c r="R252" s="177">
        <f>Q252*H252</f>
        <v>0.0085760531999999993</v>
      </c>
      <c r="S252" s="177">
        <v>0</v>
      </c>
      <c r="T252" s="178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179" t="s">
        <v>120</v>
      </c>
      <c r="AT252" s="179" t="s">
        <v>116</v>
      </c>
      <c r="AU252" s="179" t="s">
        <v>81</v>
      </c>
      <c r="AY252" s="19" t="s">
        <v>114</v>
      </c>
      <c r="BE252" s="180">
        <f>IF(N252="základní",J252,0)</f>
        <v>0</v>
      </c>
      <c r="BF252" s="180">
        <f>IF(N252="snížená",J252,0)</f>
        <v>0</v>
      </c>
      <c r="BG252" s="180">
        <f>IF(N252="zákl. přenesená",J252,0)</f>
        <v>0</v>
      </c>
      <c r="BH252" s="180">
        <f>IF(N252="sníž. přenesená",J252,0)</f>
        <v>0</v>
      </c>
      <c r="BI252" s="180">
        <f>IF(N252="nulová",J252,0)</f>
        <v>0</v>
      </c>
      <c r="BJ252" s="19" t="s">
        <v>79</v>
      </c>
      <c r="BK252" s="180">
        <f>ROUND(I252*H252,2)</f>
        <v>0</v>
      </c>
      <c r="BL252" s="19" t="s">
        <v>120</v>
      </c>
      <c r="BM252" s="179" t="s">
        <v>310</v>
      </c>
    </row>
    <row r="253" s="2" customFormat="1">
      <c r="A253" s="38"/>
      <c r="B253" s="39"/>
      <c r="C253" s="38"/>
      <c r="D253" s="181" t="s">
        <v>122</v>
      </c>
      <c r="E253" s="38"/>
      <c r="F253" s="182" t="s">
        <v>311</v>
      </c>
      <c r="G253" s="38"/>
      <c r="H253" s="38"/>
      <c r="I253" s="183"/>
      <c r="J253" s="38"/>
      <c r="K253" s="38"/>
      <c r="L253" s="39"/>
      <c r="M253" s="184"/>
      <c r="N253" s="185"/>
      <c r="O253" s="77"/>
      <c r="P253" s="77"/>
      <c r="Q253" s="77"/>
      <c r="R253" s="77"/>
      <c r="S253" s="77"/>
      <c r="T253" s="7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9" t="s">
        <v>122</v>
      </c>
      <c r="AU253" s="19" t="s">
        <v>81</v>
      </c>
    </row>
    <row r="254" s="13" customFormat="1">
      <c r="A254" s="13"/>
      <c r="B254" s="186"/>
      <c r="C254" s="13"/>
      <c r="D254" s="181" t="s">
        <v>124</v>
      </c>
      <c r="E254" s="187" t="s">
        <v>1</v>
      </c>
      <c r="F254" s="188" t="s">
        <v>312</v>
      </c>
      <c r="G254" s="13"/>
      <c r="H254" s="189">
        <v>33.810000000000002</v>
      </c>
      <c r="I254" s="190"/>
      <c r="J254" s="13"/>
      <c r="K254" s="13"/>
      <c r="L254" s="186"/>
      <c r="M254" s="191"/>
      <c r="N254" s="192"/>
      <c r="O254" s="192"/>
      <c r="P254" s="192"/>
      <c r="Q254" s="192"/>
      <c r="R254" s="192"/>
      <c r="S254" s="192"/>
      <c r="T254" s="19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187" t="s">
        <v>124</v>
      </c>
      <c r="AU254" s="187" t="s">
        <v>81</v>
      </c>
      <c r="AV254" s="13" t="s">
        <v>81</v>
      </c>
      <c r="AW254" s="13" t="s">
        <v>31</v>
      </c>
      <c r="AX254" s="13" t="s">
        <v>74</v>
      </c>
      <c r="AY254" s="187" t="s">
        <v>114</v>
      </c>
    </row>
    <row r="255" s="13" customFormat="1">
      <c r="A255" s="13"/>
      <c r="B255" s="186"/>
      <c r="C255" s="13"/>
      <c r="D255" s="181" t="s">
        <v>124</v>
      </c>
      <c r="E255" s="187" t="s">
        <v>1</v>
      </c>
      <c r="F255" s="188" t="s">
        <v>313</v>
      </c>
      <c r="G255" s="13"/>
      <c r="H255" s="189">
        <v>46.399999999999999</v>
      </c>
      <c r="I255" s="190"/>
      <c r="J255" s="13"/>
      <c r="K255" s="13"/>
      <c r="L255" s="186"/>
      <c r="M255" s="191"/>
      <c r="N255" s="192"/>
      <c r="O255" s="192"/>
      <c r="P255" s="192"/>
      <c r="Q255" s="192"/>
      <c r="R255" s="192"/>
      <c r="S255" s="192"/>
      <c r="T255" s="19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87" t="s">
        <v>124</v>
      </c>
      <c r="AU255" s="187" t="s">
        <v>81</v>
      </c>
      <c r="AV255" s="13" t="s">
        <v>81</v>
      </c>
      <c r="AW255" s="13" t="s">
        <v>31</v>
      </c>
      <c r="AX255" s="13" t="s">
        <v>74</v>
      </c>
      <c r="AY255" s="187" t="s">
        <v>114</v>
      </c>
    </row>
    <row r="256" s="14" customFormat="1">
      <c r="A256" s="14"/>
      <c r="B256" s="194"/>
      <c r="C256" s="14"/>
      <c r="D256" s="181" t="s">
        <v>124</v>
      </c>
      <c r="E256" s="195" t="s">
        <v>1</v>
      </c>
      <c r="F256" s="196" t="s">
        <v>127</v>
      </c>
      <c r="G256" s="14"/>
      <c r="H256" s="197">
        <v>80.209999999999994</v>
      </c>
      <c r="I256" s="198"/>
      <c r="J256" s="14"/>
      <c r="K256" s="14"/>
      <c r="L256" s="194"/>
      <c r="M256" s="199"/>
      <c r="N256" s="200"/>
      <c r="O256" s="200"/>
      <c r="P256" s="200"/>
      <c r="Q256" s="200"/>
      <c r="R256" s="200"/>
      <c r="S256" s="200"/>
      <c r="T256" s="201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195" t="s">
        <v>124</v>
      </c>
      <c r="AU256" s="195" t="s">
        <v>81</v>
      </c>
      <c r="AV256" s="14" t="s">
        <v>120</v>
      </c>
      <c r="AW256" s="14" t="s">
        <v>31</v>
      </c>
      <c r="AX256" s="14" t="s">
        <v>79</v>
      </c>
      <c r="AY256" s="195" t="s">
        <v>114</v>
      </c>
    </row>
    <row r="257" s="2" customFormat="1" ht="33" customHeight="1">
      <c r="A257" s="38"/>
      <c r="B257" s="166"/>
      <c r="C257" s="167" t="s">
        <v>314</v>
      </c>
      <c r="D257" s="167" t="s">
        <v>116</v>
      </c>
      <c r="E257" s="168" t="s">
        <v>315</v>
      </c>
      <c r="F257" s="169" t="s">
        <v>256</v>
      </c>
      <c r="G257" s="170" t="s">
        <v>187</v>
      </c>
      <c r="H257" s="171">
        <v>26</v>
      </c>
      <c r="I257" s="172"/>
      <c r="J257" s="173">
        <f>ROUND(I257*H257,2)</f>
        <v>0</v>
      </c>
      <c r="K257" s="174"/>
      <c r="L257" s="39"/>
      <c r="M257" s="175" t="s">
        <v>1</v>
      </c>
      <c r="N257" s="176" t="s">
        <v>39</v>
      </c>
      <c r="O257" s="77"/>
      <c r="P257" s="177">
        <f>O257*H257</f>
        <v>0</v>
      </c>
      <c r="Q257" s="177">
        <v>0.2156952</v>
      </c>
      <c r="R257" s="177">
        <f>Q257*H257</f>
        <v>5.6080752</v>
      </c>
      <c r="S257" s="177">
        <v>0</v>
      </c>
      <c r="T257" s="178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179" t="s">
        <v>120</v>
      </c>
      <c r="AT257" s="179" t="s">
        <v>116</v>
      </c>
      <c r="AU257" s="179" t="s">
        <v>81</v>
      </c>
      <c r="AY257" s="19" t="s">
        <v>114</v>
      </c>
      <c r="BE257" s="180">
        <f>IF(N257="základní",J257,0)</f>
        <v>0</v>
      </c>
      <c r="BF257" s="180">
        <f>IF(N257="snížená",J257,0)</f>
        <v>0</v>
      </c>
      <c r="BG257" s="180">
        <f>IF(N257="zákl. přenesená",J257,0)</f>
        <v>0</v>
      </c>
      <c r="BH257" s="180">
        <f>IF(N257="sníž. přenesená",J257,0)</f>
        <v>0</v>
      </c>
      <c r="BI257" s="180">
        <f>IF(N257="nulová",J257,0)</f>
        <v>0</v>
      </c>
      <c r="BJ257" s="19" t="s">
        <v>79</v>
      </c>
      <c r="BK257" s="180">
        <f>ROUND(I257*H257,2)</f>
        <v>0</v>
      </c>
      <c r="BL257" s="19" t="s">
        <v>120</v>
      </c>
      <c r="BM257" s="179" t="s">
        <v>316</v>
      </c>
    </row>
    <row r="258" s="2" customFormat="1">
      <c r="A258" s="38"/>
      <c r="B258" s="39"/>
      <c r="C258" s="38"/>
      <c r="D258" s="181" t="s">
        <v>122</v>
      </c>
      <c r="E258" s="38"/>
      <c r="F258" s="182" t="s">
        <v>317</v>
      </c>
      <c r="G258" s="38"/>
      <c r="H258" s="38"/>
      <c r="I258" s="183"/>
      <c r="J258" s="38"/>
      <c r="K258" s="38"/>
      <c r="L258" s="39"/>
      <c r="M258" s="184"/>
      <c r="N258" s="185"/>
      <c r="O258" s="77"/>
      <c r="P258" s="77"/>
      <c r="Q258" s="77"/>
      <c r="R258" s="77"/>
      <c r="S258" s="77"/>
      <c r="T258" s="7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9" t="s">
        <v>122</v>
      </c>
      <c r="AU258" s="19" t="s">
        <v>81</v>
      </c>
    </row>
    <row r="259" s="13" customFormat="1">
      <c r="A259" s="13"/>
      <c r="B259" s="186"/>
      <c r="C259" s="13"/>
      <c r="D259" s="181" t="s">
        <v>124</v>
      </c>
      <c r="E259" s="187" t="s">
        <v>1</v>
      </c>
      <c r="F259" s="188" t="s">
        <v>318</v>
      </c>
      <c r="G259" s="13"/>
      <c r="H259" s="189">
        <v>15</v>
      </c>
      <c r="I259" s="190"/>
      <c r="J259" s="13"/>
      <c r="K259" s="13"/>
      <c r="L259" s="186"/>
      <c r="M259" s="191"/>
      <c r="N259" s="192"/>
      <c r="O259" s="192"/>
      <c r="P259" s="192"/>
      <c r="Q259" s="192"/>
      <c r="R259" s="192"/>
      <c r="S259" s="192"/>
      <c r="T259" s="19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187" t="s">
        <v>124</v>
      </c>
      <c r="AU259" s="187" t="s">
        <v>81</v>
      </c>
      <c r="AV259" s="13" t="s">
        <v>81</v>
      </c>
      <c r="AW259" s="13" t="s">
        <v>31</v>
      </c>
      <c r="AX259" s="13" t="s">
        <v>74</v>
      </c>
      <c r="AY259" s="187" t="s">
        <v>114</v>
      </c>
    </row>
    <row r="260" s="13" customFormat="1">
      <c r="A260" s="13"/>
      <c r="B260" s="186"/>
      <c r="C260" s="13"/>
      <c r="D260" s="181" t="s">
        <v>124</v>
      </c>
      <c r="E260" s="187" t="s">
        <v>1</v>
      </c>
      <c r="F260" s="188" t="s">
        <v>319</v>
      </c>
      <c r="G260" s="13"/>
      <c r="H260" s="189">
        <v>11</v>
      </c>
      <c r="I260" s="190"/>
      <c r="J260" s="13"/>
      <c r="K260" s="13"/>
      <c r="L260" s="186"/>
      <c r="M260" s="191"/>
      <c r="N260" s="192"/>
      <c r="O260" s="192"/>
      <c r="P260" s="192"/>
      <c r="Q260" s="192"/>
      <c r="R260" s="192"/>
      <c r="S260" s="192"/>
      <c r="T260" s="19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87" t="s">
        <v>124</v>
      </c>
      <c r="AU260" s="187" t="s">
        <v>81</v>
      </c>
      <c r="AV260" s="13" t="s">
        <v>81</v>
      </c>
      <c r="AW260" s="13" t="s">
        <v>31</v>
      </c>
      <c r="AX260" s="13" t="s">
        <v>74</v>
      </c>
      <c r="AY260" s="187" t="s">
        <v>114</v>
      </c>
    </row>
    <row r="261" s="14" customFormat="1">
      <c r="A261" s="14"/>
      <c r="B261" s="194"/>
      <c r="C261" s="14"/>
      <c r="D261" s="181" t="s">
        <v>124</v>
      </c>
      <c r="E261" s="195" t="s">
        <v>1</v>
      </c>
      <c r="F261" s="196" t="s">
        <v>127</v>
      </c>
      <c r="G261" s="14"/>
      <c r="H261" s="197">
        <v>26</v>
      </c>
      <c r="I261" s="198"/>
      <c r="J261" s="14"/>
      <c r="K261" s="14"/>
      <c r="L261" s="194"/>
      <c r="M261" s="199"/>
      <c r="N261" s="200"/>
      <c r="O261" s="200"/>
      <c r="P261" s="200"/>
      <c r="Q261" s="200"/>
      <c r="R261" s="200"/>
      <c r="S261" s="200"/>
      <c r="T261" s="20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195" t="s">
        <v>124</v>
      </c>
      <c r="AU261" s="195" t="s">
        <v>81</v>
      </c>
      <c r="AV261" s="14" t="s">
        <v>120</v>
      </c>
      <c r="AW261" s="14" t="s">
        <v>31</v>
      </c>
      <c r="AX261" s="14" t="s">
        <v>79</v>
      </c>
      <c r="AY261" s="195" t="s">
        <v>114</v>
      </c>
    </row>
    <row r="262" s="2" customFormat="1" ht="24.15" customHeight="1">
      <c r="A262" s="38"/>
      <c r="B262" s="166"/>
      <c r="C262" s="202" t="s">
        <v>320</v>
      </c>
      <c r="D262" s="202" t="s">
        <v>159</v>
      </c>
      <c r="E262" s="203" t="s">
        <v>321</v>
      </c>
      <c r="F262" s="204" t="s">
        <v>322</v>
      </c>
      <c r="G262" s="205" t="s">
        <v>187</v>
      </c>
      <c r="H262" s="206">
        <v>26</v>
      </c>
      <c r="I262" s="207"/>
      <c r="J262" s="208">
        <f>ROUND(I262*H262,2)</f>
        <v>0</v>
      </c>
      <c r="K262" s="209"/>
      <c r="L262" s="210"/>
      <c r="M262" s="211" t="s">
        <v>1</v>
      </c>
      <c r="N262" s="212" t="s">
        <v>39</v>
      </c>
      <c r="O262" s="77"/>
      <c r="P262" s="177">
        <f>O262*H262</f>
        <v>0</v>
      </c>
      <c r="Q262" s="177">
        <v>0.10299999999999999</v>
      </c>
      <c r="R262" s="177">
        <f>Q262*H262</f>
        <v>2.6779999999999999</v>
      </c>
      <c r="S262" s="177">
        <v>0</v>
      </c>
      <c r="T262" s="178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179" t="s">
        <v>162</v>
      </c>
      <c r="AT262" s="179" t="s">
        <v>159</v>
      </c>
      <c r="AU262" s="179" t="s">
        <v>81</v>
      </c>
      <c r="AY262" s="19" t="s">
        <v>114</v>
      </c>
      <c r="BE262" s="180">
        <f>IF(N262="základní",J262,0)</f>
        <v>0</v>
      </c>
      <c r="BF262" s="180">
        <f>IF(N262="snížená",J262,0)</f>
        <v>0</v>
      </c>
      <c r="BG262" s="180">
        <f>IF(N262="zákl. přenesená",J262,0)</f>
        <v>0</v>
      </c>
      <c r="BH262" s="180">
        <f>IF(N262="sníž. přenesená",J262,0)</f>
        <v>0</v>
      </c>
      <c r="BI262" s="180">
        <f>IF(N262="nulová",J262,0)</f>
        <v>0</v>
      </c>
      <c r="BJ262" s="19" t="s">
        <v>79</v>
      </c>
      <c r="BK262" s="180">
        <f>ROUND(I262*H262,2)</f>
        <v>0</v>
      </c>
      <c r="BL262" s="19" t="s">
        <v>120</v>
      </c>
      <c r="BM262" s="179" t="s">
        <v>323</v>
      </c>
    </row>
    <row r="263" s="2" customFormat="1">
      <c r="A263" s="38"/>
      <c r="B263" s="39"/>
      <c r="C263" s="38"/>
      <c r="D263" s="181" t="s">
        <v>122</v>
      </c>
      <c r="E263" s="38"/>
      <c r="F263" s="182" t="s">
        <v>322</v>
      </c>
      <c r="G263" s="38"/>
      <c r="H263" s="38"/>
      <c r="I263" s="183"/>
      <c r="J263" s="38"/>
      <c r="K263" s="38"/>
      <c r="L263" s="39"/>
      <c r="M263" s="184"/>
      <c r="N263" s="185"/>
      <c r="O263" s="77"/>
      <c r="P263" s="77"/>
      <c r="Q263" s="77"/>
      <c r="R263" s="77"/>
      <c r="S263" s="77"/>
      <c r="T263" s="7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9" t="s">
        <v>122</v>
      </c>
      <c r="AU263" s="19" t="s">
        <v>81</v>
      </c>
    </row>
    <row r="264" s="2" customFormat="1" ht="24.15" customHeight="1">
      <c r="A264" s="38"/>
      <c r="B264" s="166"/>
      <c r="C264" s="167" t="s">
        <v>324</v>
      </c>
      <c r="D264" s="167" t="s">
        <v>116</v>
      </c>
      <c r="E264" s="168" t="s">
        <v>325</v>
      </c>
      <c r="F264" s="169" t="s">
        <v>326</v>
      </c>
      <c r="G264" s="170" t="s">
        <v>213</v>
      </c>
      <c r="H264" s="171">
        <v>39</v>
      </c>
      <c r="I264" s="172"/>
      <c r="J264" s="173">
        <f>ROUND(I264*H264,2)</f>
        <v>0</v>
      </c>
      <c r="K264" s="174"/>
      <c r="L264" s="39"/>
      <c r="M264" s="175" t="s">
        <v>1</v>
      </c>
      <c r="N264" s="176" t="s">
        <v>39</v>
      </c>
      <c r="O264" s="77"/>
      <c r="P264" s="177">
        <f>O264*H264</f>
        <v>0</v>
      </c>
      <c r="Q264" s="177">
        <v>0.00020000000000000001</v>
      </c>
      <c r="R264" s="177">
        <f>Q264*H264</f>
        <v>0.0078000000000000005</v>
      </c>
      <c r="S264" s="177">
        <v>0</v>
      </c>
      <c r="T264" s="178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179" t="s">
        <v>120</v>
      </c>
      <c r="AT264" s="179" t="s">
        <v>116</v>
      </c>
      <c r="AU264" s="179" t="s">
        <v>81</v>
      </c>
      <c r="AY264" s="19" t="s">
        <v>114</v>
      </c>
      <c r="BE264" s="180">
        <f>IF(N264="základní",J264,0)</f>
        <v>0</v>
      </c>
      <c r="BF264" s="180">
        <f>IF(N264="snížená",J264,0)</f>
        <v>0</v>
      </c>
      <c r="BG264" s="180">
        <f>IF(N264="zákl. přenesená",J264,0)</f>
        <v>0</v>
      </c>
      <c r="BH264" s="180">
        <f>IF(N264="sníž. přenesená",J264,0)</f>
        <v>0</v>
      </c>
      <c r="BI264" s="180">
        <f>IF(N264="nulová",J264,0)</f>
        <v>0</v>
      </c>
      <c r="BJ264" s="19" t="s">
        <v>79</v>
      </c>
      <c r="BK264" s="180">
        <f>ROUND(I264*H264,2)</f>
        <v>0</v>
      </c>
      <c r="BL264" s="19" t="s">
        <v>120</v>
      </c>
      <c r="BM264" s="179" t="s">
        <v>327</v>
      </c>
    </row>
    <row r="265" s="2" customFormat="1">
      <c r="A265" s="38"/>
      <c r="B265" s="39"/>
      <c r="C265" s="38"/>
      <c r="D265" s="181" t="s">
        <v>122</v>
      </c>
      <c r="E265" s="38"/>
      <c r="F265" s="182" t="s">
        <v>328</v>
      </c>
      <c r="G265" s="38"/>
      <c r="H265" s="38"/>
      <c r="I265" s="183"/>
      <c r="J265" s="38"/>
      <c r="K265" s="38"/>
      <c r="L265" s="39"/>
      <c r="M265" s="184"/>
      <c r="N265" s="185"/>
      <c r="O265" s="77"/>
      <c r="P265" s="77"/>
      <c r="Q265" s="77"/>
      <c r="R265" s="77"/>
      <c r="S265" s="77"/>
      <c r="T265" s="7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9" t="s">
        <v>122</v>
      </c>
      <c r="AU265" s="19" t="s">
        <v>81</v>
      </c>
    </row>
    <row r="266" s="13" customFormat="1">
      <c r="A266" s="13"/>
      <c r="B266" s="186"/>
      <c r="C266" s="13"/>
      <c r="D266" s="181" t="s">
        <v>124</v>
      </c>
      <c r="E266" s="187" t="s">
        <v>1</v>
      </c>
      <c r="F266" s="188" t="s">
        <v>329</v>
      </c>
      <c r="G266" s="13"/>
      <c r="H266" s="189">
        <v>39</v>
      </c>
      <c r="I266" s="190"/>
      <c r="J266" s="13"/>
      <c r="K266" s="13"/>
      <c r="L266" s="186"/>
      <c r="M266" s="191"/>
      <c r="N266" s="192"/>
      <c r="O266" s="192"/>
      <c r="P266" s="192"/>
      <c r="Q266" s="192"/>
      <c r="R266" s="192"/>
      <c r="S266" s="192"/>
      <c r="T266" s="19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87" t="s">
        <v>124</v>
      </c>
      <c r="AU266" s="187" t="s">
        <v>81</v>
      </c>
      <c r="AV266" s="13" t="s">
        <v>81</v>
      </c>
      <c r="AW266" s="13" t="s">
        <v>31</v>
      </c>
      <c r="AX266" s="13" t="s">
        <v>79</v>
      </c>
      <c r="AY266" s="187" t="s">
        <v>114</v>
      </c>
    </row>
    <row r="267" s="2" customFormat="1" ht="24.15" customHeight="1">
      <c r="A267" s="38"/>
      <c r="B267" s="166"/>
      <c r="C267" s="167" t="s">
        <v>330</v>
      </c>
      <c r="D267" s="167" t="s">
        <v>116</v>
      </c>
      <c r="E267" s="168" t="s">
        <v>331</v>
      </c>
      <c r="F267" s="169" t="s">
        <v>332</v>
      </c>
      <c r="G267" s="170" t="s">
        <v>187</v>
      </c>
      <c r="H267" s="171">
        <v>9.75</v>
      </c>
      <c r="I267" s="172"/>
      <c r="J267" s="173">
        <f>ROUND(I267*H267,2)</f>
        <v>0</v>
      </c>
      <c r="K267" s="174"/>
      <c r="L267" s="39"/>
      <c r="M267" s="175" t="s">
        <v>1</v>
      </c>
      <c r="N267" s="176" t="s">
        <v>39</v>
      </c>
      <c r="O267" s="77"/>
      <c r="P267" s="177">
        <f>O267*H267</f>
        <v>0</v>
      </c>
      <c r="Q267" s="177">
        <v>0.00076000000000000004</v>
      </c>
      <c r="R267" s="177">
        <f>Q267*H267</f>
        <v>0.0074100000000000008</v>
      </c>
      <c r="S267" s="177">
        <v>0.0020999999999999999</v>
      </c>
      <c r="T267" s="178">
        <f>S267*H267</f>
        <v>0.020475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179" t="s">
        <v>120</v>
      </c>
      <c r="AT267" s="179" t="s">
        <v>116</v>
      </c>
      <c r="AU267" s="179" t="s">
        <v>81</v>
      </c>
      <c r="AY267" s="19" t="s">
        <v>114</v>
      </c>
      <c r="BE267" s="180">
        <f>IF(N267="základní",J267,0)</f>
        <v>0</v>
      </c>
      <c r="BF267" s="180">
        <f>IF(N267="snížená",J267,0)</f>
        <v>0</v>
      </c>
      <c r="BG267" s="180">
        <f>IF(N267="zákl. přenesená",J267,0)</f>
        <v>0</v>
      </c>
      <c r="BH267" s="180">
        <f>IF(N267="sníž. přenesená",J267,0)</f>
        <v>0</v>
      </c>
      <c r="BI267" s="180">
        <f>IF(N267="nulová",J267,0)</f>
        <v>0</v>
      </c>
      <c r="BJ267" s="19" t="s">
        <v>79</v>
      </c>
      <c r="BK267" s="180">
        <f>ROUND(I267*H267,2)</f>
        <v>0</v>
      </c>
      <c r="BL267" s="19" t="s">
        <v>120</v>
      </c>
      <c r="BM267" s="179" t="s">
        <v>333</v>
      </c>
    </row>
    <row r="268" s="2" customFormat="1">
      <c r="A268" s="38"/>
      <c r="B268" s="39"/>
      <c r="C268" s="38"/>
      <c r="D268" s="181" t="s">
        <v>122</v>
      </c>
      <c r="E268" s="38"/>
      <c r="F268" s="182" t="s">
        <v>334</v>
      </c>
      <c r="G268" s="38"/>
      <c r="H268" s="38"/>
      <c r="I268" s="183"/>
      <c r="J268" s="38"/>
      <c r="K268" s="38"/>
      <c r="L268" s="39"/>
      <c r="M268" s="184"/>
      <c r="N268" s="185"/>
      <c r="O268" s="77"/>
      <c r="P268" s="77"/>
      <c r="Q268" s="77"/>
      <c r="R268" s="77"/>
      <c r="S268" s="77"/>
      <c r="T268" s="7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9" t="s">
        <v>122</v>
      </c>
      <c r="AU268" s="19" t="s">
        <v>81</v>
      </c>
    </row>
    <row r="269" s="13" customFormat="1">
      <c r="A269" s="13"/>
      <c r="B269" s="186"/>
      <c r="C269" s="13"/>
      <c r="D269" s="181" t="s">
        <v>124</v>
      </c>
      <c r="E269" s="187" t="s">
        <v>1</v>
      </c>
      <c r="F269" s="188" t="s">
        <v>335</v>
      </c>
      <c r="G269" s="13"/>
      <c r="H269" s="189">
        <v>9.75</v>
      </c>
      <c r="I269" s="190"/>
      <c r="J269" s="13"/>
      <c r="K269" s="13"/>
      <c r="L269" s="186"/>
      <c r="M269" s="191"/>
      <c r="N269" s="192"/>
      <c r="O269" s="192"/>
      <c r="P269" s="192"/>
      <c r="Q269" s="192"/>
      <c r="R269" s="192"/>
      <c r="S269" s="192"/>
      <c r="T269" s="19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87" t="s">
        <v>124</v>
      </c>
      <c r="AU269" s="187" t="s">
        <v>81</v>
      </c>
      <c r="AV269" s="13" t="s">
        <v>81</v>
      </c>
      <c r="AW269" s="13" t="s">
        <v>31</v>
      </c>
      <c r="AX269" s="13" t="s">
        <v>79</v>
      </c>
      <c r="AY269" s="187" t="s">
        <v>114</v>
      </c>
    </row>
    <row r="270" s="12" customFormat="1" ht="22.8" customHeight="1">
      <c r="A270" s="12"/>
      <c r="B270" s="153"/>
      <c r="C270" s="12"/>
      <c r="D270" s="154" t="s">
        <v>73</v>
      </c>
      <c r="E270" s="164" t="s">
        <v>336</v>
      </c>
      <c r="F270" s="164" t="s">
        <v>337</v>
      </c>
      <c r="G270" s="12"/>
      <c r="H270" s="12"/>
      <c r="I270" s="156"/>
      <c r="J270" s="165">
        <f>BK270</f>
        <v>0</v>
      </c>
      <c r="K270" s="12"/>
      <c r="L270" s="153"/>
      <c r="M270" s="158"/>
      <c r="N270" s="159"/>
      <c r="O270" s="159"/>
      <c r="P270" s="160">
        <f>SUM(P271:P277)</f>
        <v>0</v>
      </c>
      <c r="Q270" s="159"/>
      <c r="R270" s="160">
        <f>SUM(R271:R277)</f>
        <v>0</v>
      </c>
      <c r="S270" s="159"/>
      <c r="T270" s="161">
        <f>SUM(T271:T277)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154" t="s">
        <v>79</v>
      </c>
      <c r="AT270" s="162" t="s">
        <v>73</v>
      </c>
      <c r="AU270" s="162" t="s">
        <v>79</v>
      </c>
      <c r="AY270" s="154" t="s">
        <v>114</v>
      </c>
      <c r="BK270" s="163">
        <f>SUM(BK271:BK277)</f>
        <v>0</v>
      </c>
    </row>
    <row r="271" s="2" customFormat="1" ht="24.15" customHeight="1">
      <c r="A271" s="38"/>
      <c r="B271" s="166"/>
      <c r="C271" s="167" t="s">
        <v>338</v>
      </c>
      <c r="D271" s="167" t="s">
        <v>116</v>
      </c>
      <c r="E271" s="168" t="s">
        <v>339</v>
      </c>
      <c r="F271" s="169" t="s">
        <v>340</v>
      </c>
      <c r="G271" s="170" t="s">
        <v>142</v>
      </c>
      <c r="H271" s="171">
        <v>9.9870000000000001</v>
      </c>
      <c r="I271" s="172"/>
      <c r="J271" s="173">
        <f>ROUND(I271*H271,2)</f>
        <v>0</v>
      </c>
      <c r="K271" s="174"/>
      <c r="L271" s="39"/>
      <c r="M271" s="175" t="s">
        <v>1</v>
      </c>
      <c r="N271" s="176" t="s">
        <v>39</v>
      </c>
      <c r="O271" s="77"/>
      <c r="P271" s="177">
        <f>O271*H271</f>
        <v>0</v>
      </c>
      <c r="Q271" s="177">
        <v>0</v>
      </c>
      <c r="R271" s="177">
        <f>Q271*H271</f>
        <v>0</v>
      </c>
      <c r="S271" s="177">
        <v>0</v>
      </c>
      <c r="T271" s="178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179" t="s">
        <v>120</v>
      </c>
      <c r="AT271" s="179" t="s">
        <v>116</v>
      </c>
      <c r="AU271" s="179" t="s">
        <v>81</v>
      </c>
      <c r="AY271" s="19" t="s">
        <v>114</v>
      </c>
      <c r="BE271" s="180">
        <f>IF(N271="základní",J271,0)</f>
        <v>0</v>
      </c>
      <c r="BF271" s="180">
        <f>IF(N271="snížená",J271,0)</f>
        <v>0</v>
      </c>
      <c r="BG271" s="180">
        <f>IF(N271="zákl. přenesená",J271,0)</f>
        <v>0</v>
      </c>
      <c r="BH271" s="180">
        <f>IF(N271="sníž. přenesená",J271,0)</f>
        <v>0</v>
      </c>
      <c r="BI271" s="180">
        <f>IF(N271="nulová",J271,0)</f>
        <v>0</v>
      </c>
      <c r="BJ271" s="19" t="s">
        <v>79</v>
      </c>
      <c r="BK271" s="180">
        <f>ROUND(I271*H271,2)</f>
        <v>0</v>
      </c>
      <c r="BL271" s="19" t="s">
        <v>120</v>
      </c>
      <c r="BM271" s="179" t="s">
        <v>341</v>
      </c>
    </row>
    <row r="272" s="2" customFormat="1">
      <c r="A272" s="38"/>
      <c r="B272" s="39"/>
      <c r="C272" s="38"/>
      <c r="D272" s="181" t="s">
        <v>122</v>
      </c>
      <c r="E272" s="38"/>
      <c r="F272" s="182" t="s">
        <v>342</v>
      </c>
      <c r="G272" s="38"/>
      <c r="H272" s="38"/>
      <c r="I272" s="183"/>
      <c r="J272" s="38"/>
      <c r="K272" s="38"/>
      <c r="L272" s="39"/>
      <c r="M272" s="184"/>
      <c r="N272" s="185"/>
      <c r="O272" s="77"/>
      <c r="P272" s="77"/>
      <c r="Q272" s="77"/>
      <c r="R272" s="77"/>
      <c r="S272" s="77"/>
      <c r="T272" s="7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9" t="s">
        <v>122</v>
      </c>
      <c r="AU272" s="19" t="s">
        <v>81</v>
      </c>
    </row>
    <row r="273" s="2" customFormat="1" ht="24.15" customHeight="1">
      <c r="A273" s="38"/>
      <c r="B273" s="166"/>
      <c r="C273" s="167" t="s">
        <v>329</v>
      </c>
      <c r="D273" s="167" t="s">
        <v>116</v>
      </c>
      <c r="E273" s="168" t="s">
        <v>343</v>
      </c>
      <c r="F273" s="169" t="s">
        <v>344</v>
      </c>
      <c r="G273" s="170" t="s">
        <v>142</v>
      </c>
      <c r="H273" s="171">
        <v>99.870000000000005</v>
      </c>
      <c r="I273" s="172"/>
      <c r="J273" s="173">
        <f>ROUND(I273*H273,2)</f>
        <v>0</v>
      </c>
      <c r="K273" s="174"/>
      <c r="L273" s="39"/>
      <c r="M273" s="175" t="s">
        <v>1</v>
      </c>
      <c r="N273" s="176" t="s">
        <v>39</v>
      </c>
      <c r="O273" s="77"/>
      <c r="P273" s="177">
        <f>O273*H273</f>
        <v>0</v>
      </c>
      <c r="Q273" s="177">
        <v>0</v>
      </c>
      <c r="R273" s="177">
        <f>Q273*H273</f>
        <v>0</v>
      </c>
      <c r="S273" s="177">
        <v>0</v>
      </c>
      <c r="T273" s="178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179" t="s">
        <v>120</v>
      </c>
      <c r="AT273" s="179" t="s">
        <v>116</v>
      </c>
      <c r="AU273" s="179" t="s">
        <v>81</v>
      </c>
      <c r="AY273" s="19" t="s">
        <v>114</v>
      </c>
      <c r="BE273" s="180">
        <f>IF(N273="základní",J273,0)</f>
        <v>0</v>
      </c>
      <c r="BF273" s="180">
        <f>IF(N273="snížená",J273,0)</f>
        <v>0</v>
      </c>
      <c r="BG273" s="180">
        <f>IF(N273="zákl. přenesená",J273,0)</f>
        <v>0</v>
      </c>
      <c r="BH273" s="180">
        <f>IF(N273="sníž. přenesená",J273,0)</f>
        <v>0</v>
      </c>
      <c r="BI273" s="180">
        <f>IF(N273="nulová",J273,0)</f>
        <v>0</v>
      </c>
      <c r="BJ273" s="19" t="s">
        <v>79</v>
      </c>
      <c r="BK273" s="180">
        <f>ROUND(I273*H273,2)</f>
        <v>0</v>
      </c>
      <c r="BL273" s="19" t="s">
        <v>120</v>
      </c>
      <c r="BM273" s="179" t="s">
        <v>345</v>
      </c>
    </row>
    <row r="274" s="2" customFormat="1">
      <c r="A274" s="38"/>
      <c r="B274" s="39"/>
      <c r="C274" s="38"/>
      <c r="D274" s="181" t="s">
        <v>122</v>
      </c>
      <c r="E274" s="38"/>
      <c r="F274" s="182" t="s">
        <v>346</v>
      </c>
      <c r="G274" s="38"/>
      <c r="H274" s="38"/>
      <c r="I274" s="183"/>
      <c r="J274" s="38"/>
      <c r="K274" s="38"/>
      <c r="L274" s="39"/>
      <c r="M274" s="184"/>
      <c r="N274" s="185"/>
      <c r="O274" s="77"/>
      <c r="P274" s="77"/>
      <c r="Q274" s="77"/>
      <c r="R274" s="77"/>
      <c r="S274" s="77"/>
      <c r="T274" s="7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9" t="s">
        <v>122</v>
      </c>
      <c r="AU274" s="19" t="s">
        <v>81</v>
      </c>
    </row>
    <row r="275" s="13" customFormat="1">
      <c r="A275" s="13"/>
      <c r="B275" s="186"/>
      <c r="C275" s="13"/>
      <c r="D275" s="181" t="s">
        <v>124</v>
      </c>
      <c r="E275" s="13"/>
      <c r="F275" s="188" t="s">
        <v>347</v>
      </c>
      <c r="G275" s="13"/>
      <c r="H275" s="189">
        <v>99.870000000000005</v>
      </c>
      <c r="I275" s="190"/>
      <c r="J275" s="13"/>
      <c r="K275" s="13"/>
      <c r="L275" s="186"/>
      <c r="M275" s="191"/>
      <c r="N275" s="192"/>
      <c r="O275" s="192"/>
      <c r="P275" s="192"/>
      <c r="Q275" s="192"/>
      <c r="R275" s="192"/>
      <c r="S275" s="192"/>
      <c r="T275" s="19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87" t="s">
        <v>124</v>
      </c>
      <c r="AU275" s="187" t="s">
        <v>81</v>
      </c>
      <c r="AV275" s="13" t="s">
        <v>81</v>
      </c>
      <c r="AW275" s="13" t="s">
        <v>3</v>
      </c>
      <c r="AX275" s="13" t="s">
        <v>79</v>
      </c>
      <c r="AY275" s="187" t="s">
        <v>114</v>
      </c>
    </row>
    <row r="276" s="2" customFormat="1" ht="37.8" customHeight="1">
      <c r="A276" s="38"/>
      <c r="B276" s="166"/>
      <c r="C276" s="167" t="s">
        <v>348</v>
      </c>
      <c r="D276" s="167" t="s">
        <v>116</v>
      </c>
      <c r="E276" s="168" t="s">
        <v>349</v>
      </c>
      <c r="F276" s="169" t="s">
        <v>350</v>
      </c>
      <c r="G276" s="170" t="s">
        <v>142</v>
      </c>
      <c r="H276" s="171">
        <v>9.9870000000000001</v>
      </c>
      <c r="I276" s="172"/>
      <c r="J276" s="173">
        <f>ROUND(I276*H276,2)</f>
        <v>0</v>
      </c>
      <c r="K276" s="174"/>
      <c r="L276" s="39"/>
      <c r="M276" s="175" t="s">
        <v>1</v>
      </c>
      <c r="N276" s="176" t="s">
        <v>39</v>
      </c>
      <c r="O276" s="77"/>
      <c r="P276" s="177">
        <f>O276*H276</f>
        <v>0</v>
      </c>
      <c r="Q276" s="177">
        <v>0</v>
      </c>
      <c r="R276" s="177">
        <f>Q276*H276</f>
        <v>0</v>
      </c>
      <c r="S276" s="177">
        <v>0</v>
      </c>
      <c r="T276" s="17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179" t="s">
        <v>120</v>
      </c>
      <c r="AT276" s="179" t="s">
        <v>116</v>
      </c>
      <c r="AU276" s="179" t="s">
        <v>81</v>
      </c>
      <c r="AY276" s="19" t="s">
        <v>114</v>
      </c>
      <c r="BE276" s="180">
        <f>IF(N276="základní",J276,0)</f>
        <v>0</v>
      </c>
      <c r="BF276" s="180">
        <f>IF(N276="snížená",J276,0)</f>
        <v>0</v>
      </c>
      <c r="BG276" s="180">
        <f>IF(N276="zákl. přenesená",J276,0)</f>
        <v>0</v>
      </c>
      <c r="BH276" s="180">
        <f>IF(N276="sníž. přenesená",J276,0)</f>
        <v>0</v>
      </c>
      <c r="BI276" s="180">
        <f>IF(N276="nulová",J276,0)</f>
        <v>0</v>
      </c>
      <c r="BJ276" s="19" t="s">
        <v>79</v>
      </c>
      <c r="BK276" s="180">
        <f>ROUND(I276*H276,2)</f>
        <v>0</v>
      </c>
      <c r="BL276" s="19" t="s">
        <v>120</v>
      </c>
      <c r="BM276" s="179" t="s">
        <v>351</v>
      </c>
    </row>
    <row r="277" s="2" customFormat="1">
      <c r="A277" s="38"/>
      <c r="B277" s="39"/>
      <c r="C277" s="38"/>
      <c r="D277" s="181" t="s">
        <v>122</v>
      </c>
      <c r="E277" s="38"/>
      <c r="F277" s="182" t="s">
        <v>352</v>
      </c>
      <c r="G277" s="38"/>
      <c r="H277" s="38"/>
      <c r="I277" s="183"/>
      <c r="J277" s="38"/>
      <c r="K277" s="38"/>
      <c r="L277" s="39"/>
      <c r="M277" s="184"/>
      <c r="N277" s="185"/>
      <c r="O277" s="77"/>
      <c r="P277" s="77"/>
      <c r="Q277" s="77"/>
      <c r="R277" s="77"/>
      <c r="S277" s="77"/>
      <c r="T277" s="7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9" t="s">
        <v>122</v>
      </c>
      <c r="AU277" s="19" t="s">
        <v>81</v>
      </c>
    </row>
    <row r="278" s="12" customFormat="1" ht="22.8" customHeight="1">
      <c r="A278" s="12"/>
      <c r="B278" s="153"/>
      <c r="C278" s="12"/>
      <c r="D278" s="154" t="s">
        <v>73</v>
      </c>
      <c r="E278" s="164" t="s">
        <v>353</v>
      </c>
      <c r="F278" s="164" t="s">
        <v>354</v>
      </c>
      <c r="G278" s="12"/>
      <c r="H278" s="12"/>
      <c r="I278" s="156"/>
      <c r="J278" s="165">
        <f>BK278</f>
        <v>0</v>
      </c>
      <c r="K278" s="12"/>
      <c r="L278" s="153"/>
      <c r="M278" s="158"/>
      <c r="N278" s="159"/>
      <c r="O278" s="159"/>
      <c r="P278" s="160">
        <f>SUM(P279:P289)</f>
        <v>0</v>
      </c>
      <c r="Q278" s="159"/>
      <c r="R278" s="160">
        <f>SUM(R279:R289)</f>
        <v>0</v>
      </c>
      <c r="S278" s="159"/>
      <c r="T278" s="161">
        <f>SUM(T279:T289)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54" t="s">
        <v>79</v>
      </c>
      <c r="AT278" s="162" t="s">
        <v>73</v>
      </c>
      <c r="AU278" s="162" t="s">
        <v>79</v>
      </c>
      <c r="AY278" s="154" t="s">
        <v>114</v>
      </c>
      <c r="BK278" s="163">
        <f>SUM(BK279:BK289)</f>
        <v>0</v>
      </c>
    </row>
    <row r="279" s="2" customFormat="1" ht="33" customHeight="1">
      <c r="A279" s="38"/>
      <c r="B279" s="166"/>
      <c r="C279" s="167" t="s">
        <v>355</v>
      </c>
      <c r="D279" s="167" t="s">
        <v>116</v>
      </c>
      <c r="E279" s="168" t="s">
        <v>356</v>
      </c>
      <c r="F279" s="169" t="s">
        <v>357</v>
      </c>
      <c r="G279" s="170" t="s">
        <v>142</v>
      </c>
      <c r="H279" s="171">
        <v>19.155999999999999</v>
      </c>
      <c r="I279" s="172"/>
      <c r="J279" s="173">
        <f>ROUND(I279*H279,2)</f>
        <v>0</v>
      </c>
      <c r="K279" s="174"/>
      <c r="L279" s="39"/>
      <c r="M279" s="175" t="s">
        <v>1</v>
      </c>
      <c r="N279" s="176" t="s">
        <v>39</v>
      </c>
      <c r="O279" s="77"/>
      <c r="P279" s="177">
        <f>O279*H279</f>
        <v>0</v>
      </c>
      <c r="Q279" s="177">
        <v>0</v>
      </c>
      <c r="R279" s="177">
        <f>Q279*H279</f>
        <v>0</v>
      </c>
      <c r="S279" s="177">
        <v>0</v>
      </c>
      <c r="T279" s="178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179" t="s">
        <v>120</v>
      </c>
      <c r="AT279" s="179" t="s">
        <v>116</v>
      </c>
      <c r="AU279" s="179" t="s">
        <v>81</v>
      </c>
      <c r="AY279" s="19" t="s">
        <v>114</v>
      </c>
      <c r="BE279" s="180">
        <f>IF(N279="základní",J279,0)</f>
        <v>0</v>
      </c>
      <c r="BF279" s="180">
        <f>IF(N279="snížená",J279,0)</f>
        <v>0</v>
      </c>
      <c r="BG279" s="180">
        <f>IF(N279="zákl. přenesená",J279,0)</f>
        <v>0</v>
      </c>
      <c r="BH279" s="180">
        <f>IF(N279="sníž. přenesená",J279,0)</f>
        <v>0</v>
      </c>
      <c r="BI279" s="180">
        <f>IF(N279="nulová",J279,0)</f>
        <v>0</v>
      </c>
      <c r="BJ279" s="19" t="s">
        <v>79</v>
      </c>
      <c r="BK279" s="180">
        <f>ROUND(I279*H279,2)</f>
        <v>0</v>
      </c>
      <c r="BL279" s="19" t="s">
        <v>120</v>
      </c>
      <c r="BM279" s="179" t="s">
        <v>358</v>
      </c>
    </row>
    <row r="280" s="2" customFormat="1">
      <c r="A280" s="38"/>
      <c r="B280" s="39"/>
      <c r="C280" s="38"/>
      <c r="D280" s="181" t="s">
        <v>122</v>
      </c>
      <c r="E280" s="38"/>
      <c r="F280" s="182" t="s">
        <v>359</v>
      </c>
      <c r="G280" s="38"/>
      <c r="H280" s="38"/>
      <c r="I280" s="183"/>
      <c r="J280" s="38"/>
      <c r="K280" s="38"/>
      <c r="L280" s="39"/>
      <c r="M280" s="184"/>
      <c r="N280" s="185"/>
      <c r="O280" s="77"/>
      <c r="P280" s="77"/>
      <c r="Q280" s="77"/>
      <c r="R280" s="77"/>
      <c r="S280" s="77"/>
      <c r="T280" s="7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9" t="s">
        <v>122</v>
      </c>
      <c r="AU280" s="19" t="s">
        <v>81</v>
      </c>
    </row>
    <row r="281" s="2" customFormat="1" ht="33" customHeight="1">
      <c r="A281" s="38"/>
      <c r="B281" s="166"/>
      <c r="C281" s="167" t="s">
        <v>360</v>
      </c>
      <c r="D281" s="167" t="s">
        <v>116</v>
      </c>
      <c r="E281" s="168" t="s">
        <v>361</v>
      </c>
      <c r="F281" s="169" t="s">
        <v>362</v>
      </c>
      <c r="G281" s="170" t="s">
        <v>142</v>
      </c>
      <c r="H281" s="171">
        <v>38.311999999999998</v>
      </c>
      <c r="I281" s="172"/>
      <c r="J281" s="173">
        <f>ROUND(I281*H281,2)</f>
        <v>0</v>
      </c>
      <c r="K281" s="174"/>
      <c r="L281" s="39"/>
      <c r="M281" s="175" t="s">
        <v>1</v>
      </c>
      <c r="N281" s="176" t="s">
        <v>39</v>
      </c>
      <c r="O281" s="77"/>
      <c r="P281" s="177">
        <f>O281*H281</f>
        <v>0</v>
      </c>
      <c r="Q281" s="177">
        <v>0</v>
      </c>
      <c r="R281" s="177">
        <f>Q281*H281</f>
        <v>0</v>
      </c>
      <c r="S281" s="177">
        <v>0</v>
      </c>
      <c r="T281" s="17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179" t="s">
        <v>120</v>
      </c>
      <c r="AT281" s="179" t="s">
        <v>116</v>
      </c>
      <c r="AU281" s="179" t="s">
        <v>81</v>
      </c>
      <c r="AY281" s="19" t="s">
        <v>114</v>
      </c>
      <c r="BE281" s="180">
        <f>IF(N281="základní",J281,0)</f>
        <v>0</v>
      </c>
      <c r="BF281" s="180">
        <f>IF(N281="snížená",J281,0)</f>
        <v>0</v>
      </c>
      <c r="BG281" s="180">
        <f>IF(N281="zákl. přenesená",J281,0)</f>
        <v>0</v>
      </c>
      <c r="BH281" s="180">
        <f>IF(N281="sníž. přenesená",J281,0)</f>
        <v>0</v>
      </c>
      <c r="BI281" s="180">
        <f>IF(N281="nulová",J281,0)</f>
        <v>0</v>
      </c>
      <c r="BJ281" s="19" t="s">
        <v>79</v>
      </c>
      <c r="BK281" s="180">
        <f>ROUND(I281*H281,2)</f>
        <v>0</v>
      </c>
      <c r="BL281" s="19" t="s">
        <v>120</v>
      </c>
      <c r="BM281" s="179" t="s">
        <v>363</v>
      </c>
    </row>
    <row r="282" s="2" customFormat="1">
      <c r="A282" s="38"/>
      <c r="B282" s="39"/>
      <c r="C282" s="38"/>
      <c r="D282" s="181" t="s">
        <v>122</v>
      </c>
      <c r="E282" s="38"/>
      <c r="F282" s="182" t="s">
        <v>364</v>
      </c>
      <c r="G282" s="38"/>
      <c r="H282" s="38"/>
      <c r="I282" s="183"/>
      <c r="J282" s="38"/>
      <c r="K282" s="38"/>
      <c r="L282" s="39"/>
      <c r="M282" s="184"/>
      <c r="N282" s="185"/>
      <c r="O282" s="77"/>
      <c r="P282" s="77"/>
      <c r="Q282" s="77"/>
      <c r="R282" s="77"/>
      <c r="S282" s="77"/>
      <c r="T282" s="7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9" t="s">
        <v>122</v>
      </c>
      <c r="AU282" s="19" t="s">
        <v>81</v>
      </c>
    </row>
    <row r="283" s="13" customFormat="1">
      <c r="A283" s="13"/>
      <c r="B283" s="186"/>
      <c r="C283" s="13"/>
      <c r="D283" s="181" t="s">
        <v>124</v>
      </c>
      <c r="E283" s="13"/>
      <c r="F283" s="188" t="s">
        <v>365</v>
      </c>
      <c r="G283" s="13"/>
      <c r="H283" s="189">
        <v>38.311999999999998</v>
      </c>
      <c r="I283" s="190"/>
      <c r="J283" s="13"/>
      <c r="K283" s="13"/>
      <c r="L283" s="186"/>
      <c r="M283" s="191"/>
      <c r="N283" s="192"/>
      <c r="O283" s="192"/>
      <c r="P283" s="192"/>
      <c r="Q283" s="192"/>
      <c r="R283" s="192"/>
      <c r="S283" s="192"/>
      <c r="T283" s="19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187" t="s">
        <v>124</v>
      </c>
      <c r="AU283" s="187" t="s">
        <v>81</v>
      </c>
      <c r="AV283" s="13" t="s">
        <v>81</v>
      </c>
      <c r="AW283" s="13" t="s">
        <v>3</v>
      </c>
      <c r="AX283" s="13" t="s">
        <v>79</v>
      </c>
      <c r="AY283" s="187" t="s">
        <v>114</v>
      </c>
    </row>
    <row r="284" s="2" customFormat="1" ht="24.15" customHeight="1">
      <c r="A284" s="38"/>
      <c r="B284" s="166"/>
      <c r="C284" s="167" t="s">
        <v>366</v>
      </c>
      <c r="D284" s="167" t="s">
        <v>116</v>
      </c>
      <c r="E284" s="168" t="s">
        <v>367</v>
      </c>
      <c r="F284" s="169" t="s">
        <v>368</v>
      </c>
      <c r="G284" s="170" t="s">
        <v>142</v>
      </c>
      <c r="H284" s="171">
        <v>0.028000000000000001</v>
      </c>
      <c r="I284" s="172"/>
      <c r="J284" s="173">
        <f>ROUND(I284*H284,2)</f>
        <v>0</v>
      </c>
      <c r="K284" s="174"/>
      <c r="L284" s="39"/>
      <c r="M284" s="175" t="s">
        <v>1</v>
      </c>
      <c r="N284" s="176" t="s">
        <v>39</v>
      </c>
      <c r="O284" s="77"/>
      <c r="P284" s="177">
        <f>O284*H284</f>
        <v>0</v>
      </c>
      <c r="Q284" s="177">
        <v>0</v>
      </c>
      <c r="R284" s="177">
        <f>Q284*H284</f>
        <v>0</v>
      </c>
      <c r="S284" s="177">
        <v>0</v>
      </c>
      <c r="T284" s="178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179" t="s">
        <v>120</v>
      </c>
      <c r="AT284" s="179" t="s">
        <v>116</v>
      </c>
      <c r="AU284" s="179" t="s">
        <v>81</v>
      </c>
      <c r="AY284" s="19" t="s">
        <v>114</v>
      </c>
      <c r="BE284" s="180">
        <f>IF(N284="základní",J284,0)</f>
        <v>0</v>
      </c>
      <c r="BF284" s="180">
        <f>IF(N284="snížená",J284,0)</f>
        <v>0</v>
      </c>
      <c r="BG284" s="180">
        <f>IF(N284="zákl. přenesená",J284,0)</f>
        <v>0</v>
      </c>
      <c r="BH284" s="180">
        <f>IF(N284="sníž. přenesená",J284,0)</f>
        <v>0</v>
      </c>
      <c r="BI284" s="180">
        <f>IF(N284="nulová",J284,0)</f>
        <v>0</v>
      </c>
      <c r="BJ284" s="19" t="s">
        <v>79</v>
      </c>
      <c r="BK284" s="180">
        <f>ROUND(I284*H284,2)</f>
        <v>0</v>
      </c>
      <c r="BL284" s="19" t="s">
        <v>120</v>
      </c>
      <c r="BM284" s="179" t="s">
        <v>369</v>
      </c>
    </row>
    <row r="285" s="2" customFormat="1">
      <c r="A285" s="38"/>
      <c r="B285" s="39"/>
      <c r="C285" s="38"/>
      <c r="D285" s="181" t="s">
        <v>122</v>
      </c>
      <c r="E285" s="38"/>
      <c r="F285" s="182" t="s">
        <v>370</v>
      </c>
      <c r="G285" s="38"/>
      <c r="H285" s="38"/>
      <c r="I285" s="183"/>
      <c r="J285" s="38"/>
      <c r="K285" s="38"/>
      <c r="L285" s="39"/>
      <c r="M285" s="184"/>
      <c r="N285" s="185"/>
      <c r="O285" s="77"/>
      <c r="P285" s="77"/>
      <c r="Q285" s="77"/>
      <c r="R285" s="77"/>
      <c r="S285" s="77"/>
      <c r="T285" s="7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9" t="s">
        <v>122</v>
      </c>
      <c r="AU285" s="19" t="s">
        <v>81</v>
      </c>
    </row>
    <row r="286" s="13" customFormat="1">
      <c r="A286" s="13"/>
      <c r="B286" s="186"/>
      <c r="C286" s="13"/>
      <c r="D286" s="181" t="s">
        <v>124</v>
      </c>
      <c r="E286" s="187" t="s">
        <v>1</v>
      </c>
      <c r="F286" s="188" t="s">
        <v>371</v>
      </c>
      <c r="G286" s="13"/>
      <c r="H286" s="189">
        <v>0.028000000000000001</v>
      </c>
      <c r="I286" s="190"/>
      <c r="J286" s="13"/>
      <c r="K286" s="13"/>
      <c r="L286" s="186"/>
      <c r="M286" s="191"/>
      <c r="N286" s="192"/>
      <c r="O286" s="192"/>
      <c r="P286" s="192"/>
      <c r="Q286" s="192"/>
      <c r="R286" s="192"/>
      <c r="S286" s="192"/>
      <c r="T286" s="19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187" t="s">
        <v>124</v>
      </c>
      <c r="AU286" s="187" t="s">
        <v>81</v>
      </c>
      <c r="AV286" s="13" t="s">
        <v>81</v>
      </c>
      <c r="AW286" s="13" t="s">
        <v>31</v>
      </c>
      <c r="AX286" s="13" t="s">
        <v>79</v>
      </c>
      <c r="AY286" s="187" t="s">
        <v>114</v>
      </c>
    </row>
    <row r="287" s="2" customFormat="1" ht="33" customHeight="1">
      <c r="A287" s="38"/>
      <c r="B287" s="166"/>
      <c r="C287" s="167" t="s">
        <v>372</v>
      </c>
      <c r="D287" s="167" t="s">
        <v>116</v>
      </c>
      <c r="E287" s="168" t="s">
        <v>373</v>
      </c>
      <c r="F287" s="169" t="s">
        <v>374</v>
      </c>
      <c r="G287" s="170" t="s">
        <v>142</v>
      </c>
      <c r="H287" s="171">
        <v>0.028000000000000001</v>
      </c>
      <c r="I287" s="172"/>
      <c r="J287" s="173">
        <f>ROUND(I287*H287,2)</f>
        <v>0</v>
      </c>
      <c r="K287" s="174"/>
      <c r="L287" s="39"/>
      <c r="M287" s="175" t="s">
        <v>1</v>
      </c>
      <c r="N287" s="176" t="s">
        <v>39</v>
      </c>
      <c r="O287" s="77"/>
      <c r="P287" s="177">
        <f>O287*H287</f>
        <v>0</v>
      </c>
      <c r="Q287" s="177">
        <v>0</v>
      </c>
      <c r="R287" s="177">
        <f>Q287*H287</f>
        <v>0</v>
      </c>
      <c r="S287" s="177">
        <v>0</v>
      </c>
      <c r="T287" s="17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179" t="s">
        <v>120</v>
      </c>
      <c r="AT287" s="179" t="s">
        <v>116</v>
      </c>
      <c r="AU287" s="179" t="s">
        <v>81</v>
      </c>
      <c r="AY287" s="19" t="s">
        <v>114</v>
      </c>
      <c r="BE287" s="180">
        <f>IF(N287="základní",J287,0)</f>
        <v>0</v>
      </c>
      <c r="BF287" s="180">
        <f>IF(N287="snížená",J287,0)</f>
        <v>0</v>
      </c>
      <c r="BG287" s="180">
        <f>IF(N287="zákl. přenesená",J287,0)</f>
        <v>0</v>
      </c>
      <c r="BH287" s="180">
        <f>IF(N287="sníž. přenesená",J287,0)</f>
        <v>0</v>
      </c>
      <c r="BI287" s="180">
        <f>IF(N287="nulová",J287,0)</f>
        <v>0</v>
      </c>
      <c r="BJ287" s="19" t="s">
        <v>79</v>
      </c>
      <c r="BK287" s="180">
        <f>ROUND(I287*H287,2)</f>
        <v>0</v>
      </c>
      <c r="BL287" s="19" t="s">
        <v>120</v>
      </c>
      <c r="BM287" s="179" t="s">
        <v>375</v>
      </c>
    </row>
    <row r="288" s="2" customFormat="1">
      <c r="A288" s="38"/>
      <c r="B288" s="39"/>
      <c r="C288" s="38"/>
      <c r="D288" s="181" t="s">
        <v>122</v>
      </c>
      <c r="E288" s="38"/>
      <c r="F288" s="182" t="s">
        <v>376</v>
      </c>
      <c r="G288" s="38"/>
      <c r="H288" s="38"/>
      <c r="I288" s="183"/>
      <c r="J288" s="38"/>
      <c r="K288" s="38"/>
      <c r="L288" s="39"/>
      <c r="M288" s="184"/>
      <c r="N288" s="185"/>
      <c r="O288" s="77"/>
      <c r="P288" s="77"/>
      <c r="Q288" s="77"/>
      <c r="R288" s="77"/>
      <c r="S288" s="77"/>
      <c r="T288" s="7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9" t="s">
        <v>122</v>
      </c>
      <c r="AU288" s="19" t="s">
        <v>81</v>
      </c>
    </row>
    <row r="289" s="13" customFormat="1">
      <c r="A289" s="13"/>
      <c r="B289" s="186"/>
      <c r="C289" s="13"/>
      <c r="D289" s="181" t="s">
        <v>124</v>
      </c>
      <c r="E289" s="187" t="s">
        <v>1</v>
      </c>
      <c r="F289" s="188" t="s">
        <v>371</v>
      </c>
      <c r="G289" s="13"/>
      <c r="H289" s="189">
        <v>0.028000000000000001</v>
      </c>
      <c r="I289" s="190"/>
      <c r="J289" s="13"/>
      <c r="K289" s="13"/>
      <c r="L289" s="186"/>
      <c r="M289" s="191"/>
      <c r="N289" s="192"/>
      <c r="O289" s="192"/>
      <c r="P289" s="192"/>
      <c r="Q289" s="192"/>
      <c r="R289" s="192"/>
      <c r="S289" s="192"/>
      <c r="T289" s="19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187" t="s">
        <v>124</v>
      </c>
      <c r="AU289" s="187" t="s">
        <v>81</v>
      </c>
      <c r="AV289" s="13" t="s">
        <v>81</v>
      </c>
      <c r="AW289" s="13" t="s">
        <v>31</v>
      </c>
      <c r="AX289" s="13" t="s">
        <v>79</v>
      </c>
      <c r="AY289" s="187" t="s">
        <v>114</v>
      </c>
    </row>
    <row r="290" s="12" customFormat="1" ht="25.92" customHeight="1">
      <c r="A290" s="12"/>
      <c r="B290" s="153"/>
      <c r="C290" s="12"/>
      <c r="D290" s="154" t="s">
        <v>73</v>
      </c>
      <c r="E290" s="155" t="s">
        <v>377</v>
      </c>
      <c r="F290" s="155" t="s">
        <v>378</v>
      </c>
      <c r="G290" s="12"/>
      <c r="H290" s="12"/>
      <c r="I290" s="156"/>
      <c r="J290" s="157">
        <f>BK290</f>
        <v>0</v>
      </c>
      <c r="K290" s="12"/>
      <c r="L290" s="153"/>
      <c r="M290" s="158"/>
      <c r="N290" s="159"/>
      <c r="O290" s="159"/>
      <c r="P290" s="160">
        <f>P291</f>
        <v>0</v>
      </c>
      <c r="Q290" s="159"/>
      <c r="R290" s="160">
        <f>R291</f>
        <v>0.0030000000000000001</v>
      </c>
      <c r="S290" s="159"/>
      <c r="T290" s="161">
        <f>T291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154" t="s">
        <v>81</v>
      </c>
      <c r="AT290" s="162" t="s">
        <v>73</v>
      </c>
      <c r="AU290" s="162" t="s">
        <v>74</v>
      </c>
      <c r="AY290" s="154" t="s">
        <v>114</v>
      </c>
      <c r="BK290" s="163">
        <f>BK291</f>
        <v>0</v>
      </c>
    </row>
    <row r="291" s="12" customFormat="1" ht="22.8" customHeight="1">
      <c r="A291" s="12"/>
      <c r="B291" s="153"/>
      <c r="C291" s="12"/>
      <c r="D291" s="154" t="s">
        <v>73</v>
      </c>
      <c r="E291" s="164" t="s">
        <v>379</v>
      </c>
      <c r="F291" s="164" t="s">
        <v>380</v>
      </c>
      <c r="G291" s="12"/>
      <c r="H291" s="12"/>
      <c r="I291" s="156"/>
      <c r="J291" s="165">
        <f>BK291</f>
        <v>0</v>
      </c>
      <c r="K291" s="12"/>
      <c r="L291" s="153"/>
      <c r="M291" s="158"/>
      <c r="N291" s="159"/>
      <c r="O291" s="159"/>
      <c r="P291" s="160">
        <f>SUM(P292:P293)</f>
        <v>0</v>
      </c>
      <c r="Q291" s="159"/>
      <c r="R291" s="160">
        <f>SUM(R292:R293)</f>
        <v>0.0030000000000000001</v>
      </c>
      <c r="S291" s="159"/>
      <c r="T291" s="161">
        <f>SUM(T292:T293)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154" t="s">
        <v>81</v>
      </c>
      <c r="AT291" s="162" t="s">
        <v>73</v>
      </c>
      <c r="AU291" s="162" t="s">
        <v>79</v>
      </c>
      <c r="AY291" s="154" t="s">
        <v>114</v>
      </c>
      <c r="BK291" s="163">
        <f>SUM(BK292:BK293)</f>
        <v>0</v>
      </c>
    </row>
    <row r="292" s="2" customFormat="1" ht="24.15" customHeight="1">
      <c r="A292" s="38"/>
      <c r="B292" s="166"/>
      <c r="C292" s="167" t="s">
        <v>381</v>
      </c>
      <c r="D292" s="167" t="s">
        <v>116</v>
      </c>
      <c r="E292" s="168" t="s">
        <v>382</v>
      </c>
      <c r="F292" s="169" t="s">
        <v>383</v>
      </c>
      <c r="G292" s="170" t="s">
        <v>213</v>
      </c>
      <c r="H292" s="171">
        <v>2</v>
      </c>
      <c r="I292" s="172"/>
      <c r="J292" s="173">
        <f>ROUND(I292*H292,2)</f>
        <v>0</v>
      </c>
      <c r="K292" s="174"/>
      <c r="L292" s="39"/>
      <c r="M292" s="175" t="s">
        <v>1</v>
      </c>
      <c r="N292" s="176" t="s">
        <v>39</v>
      </c>
      <c r="O292" s="77"/>
      <c r="P292" s="177">
        <f>O292*H292</f>
        <v>0</v>
      </c>
      <c r="Q292" s="177">
        <v>0.0015</v>
      </c>
      <c r="R292" s="177">
        <f>Q292*H292</f>
        <v>0.0030000000000000001</v>
      </c>
      <c r="S292" s="177">
        <v>0</v>
      </c>
      <c r="T292" s="178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179" t="s">
        <v>216</v>
      </c>
      <c r="AT292" s="179" t="s">
        <v>116</v>
      </c>
      <c r="AU292" s="179" t="s">
        <v>81</v>
      </c>
      <c r="AY292" s="19" t="s">
        <v>114</v>
      </c>
      <c r="BE292" s="180">
        <f>IF(N292="základní",J292,0)</f>
        <v>0</v>
      </c>
      <c r="BF292" s="180">
        <f>IF(N292="snížená",J292,0)</f>
        <v>0</v>
      </c>
      <c r="BG292" s="180">
        <f>IF(N292="zákl. přenesená",J292,0)</f>
        <v>0</v>
      </c>
      <c r="BH292" s="180">
        <f>IF(N292="sníž. přenesená",J292,0)</f>
        <v>0</v>
      </c>
      <c r="BI292" s="180">
        <f>IF(N292="nulová",J292,0)</f>
        <v>0</v>
      </c>
      <c r="BJ292" s="19" t="s">
        <v>79</v>
      </c>
      <c r="BK292" s="180">
        <f>ROUND(I292*H292,2)</f>
        <v>0</v>
      </c>
      <c r="BL292" s="19" t="s">
        <v>216</v>
      </c>
      <c r="BM292" s="179" t="s">
        <v>384</v>
      </c>
    </row>
    <row r="293" s="2" customFormat="1">
      <c r="A293" s="38"/>
      <c r="B293" s="39"/>
      <c r="C293" s="38"/>
      <c r="D293" s="181" t="s">
        <v>122</v>
      </c>
      <c r="E293" s="38"/>
      <c r="F293" s="182" t="s">
        <v>385</v>
      </c>
      <c r="G293" s="38"/>
      <c r="H293" s="38"/>
      <c r="I293" s="183"/>
      <c r="J293" s="38"/>
      <c r="K293" s="38"/>
      <c r="L293" s="39"/>
      <c r="M293" s="228"/>
      <c r="N293" s="229"/>
      <c r="O293" s="230"/>
      <c r="P293" s="230"/>
      <c r="Q293" s="230"/>
      <c r="R293" s="230"/>
      <c r="S293" s="230"/>
      <c r="T293" s="231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9" t="s">
        <v>122</v>
      </c>
      <c r="AU293" s="19" t="s">
        <v>81</v>
      </c>
    </row>
    <row r="294" s="2" customFormat="1" ht="6.96" customHeight="1">
      <c r="A294" s="38"/>
      <c r="B294" s="60"/>
      <c r="C294" s="61"/>
      <c r="D294" s="61"/>
      <c r="E294" s="61"/>
      <c r="F294" s="61"/>
      <c r="G294" s="61"/>
      <c r="H294" s="61"/>
      <c r="I294" s="61"/>
      <c r="J294" s="61"/>
      <c r="K294" s="61"/>
      <c r="L294" s="39"/>
      <c r="M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</row>
  </sheetData>
  <autoFilter ref="C122:K293"/>
  <mergeCells count="6">
    <mergeCell ref="E7:H7"/>
    <mergeCell ref="E16:H16"/>
    <mergeCell ref="E25:H25"/>
    <mergeCell ref="E85:H85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Karlíček Tomáš</dc:creator>
  <cp:lastModifiedBy>Karlíček Tomáš</cp:lastModifiedBy>
  <dcterms:created xsi:type="dcterms:W3CDTF">2025-07-17T07:18:21Z</dcterms:created>
  <dcterms:modified xsi:type="dcterms:W3CDTF">2025-07-17T07:18:22Z</dcterms:modified>
</cp:coreProperties>
</file>