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~1\STREDI~1\14588D~1.PRO\04AA3E~1.HRA\DOPLNN~1\Final\PRAVA~1\PDDOPL~1\"/>
    </mc:Choice>
  </mc:AlternateContent>
  <bookViews>
    <workbookView xWindow="0" yWindow="0" windowWidth="18960" windowHeight="11325"/>
  </bookViews>
  <sheets>
    <sheet name="Rekapitulace stavby" sheetId="1" r:id="rId1"/>
    <sheet name="3 - Doplnění odtokových ž..." sheetId="2" r:id="rId2"/>
  </sheets>
  <definedNames>
    <definedName name="_xlnm._FilterDatabase" localSheetId="1" hidden="1">'3 - Doplnění odtokových ž...'!$C$126:$L$303</definedName>
    <definedName name="_xlnm.Print_Titles" localSheetId="1">'3 - Doplnění odtokových ž...'!$126:$126</definedName>
    <definedName name="_xlnm.Print_Titles" localSheetId="0">'Rekapitulace stavby'!$92:$92</definedName>
    <definedName name="_xlnm.Print_Area" localSheetId="1">'3 - Doplnění odtokových ž...'!$C$116:$K$303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K37" i="2" l="1"/>
  <c r="K36" i="2"/>
  <c r="BA95" i="1"/>
  <c r="K35" i="2"/>
  <c r="AZ95" i="1" s="1"/>
  <c r="BI302" i="2"/>
  <c r="BH302" i="2"/>
  <c r="BG302" i="2"/>
  <c r="BF302" i="2"/>
  <c r="X302" i="2"/>
  <c r="X301" i="2"/>
  <c r="V302" i="2"/>
  <c r="V301" i="2" s="1"/>
  <c r="T302" i="2"/>
  <c r="T301" i="2"/>
  <c r="P302" i="2"/>
  <c r="BK302" i="2" s="1"/>
  <c r="BI299" i="2"/>
  <c r="BH299" i="2"/>
  <c r="BG299" i="2"/>
  <c r="BF299" i="2"/>
  <c r="X299" i="2"/>
  <c r="V299" i="2"/>
  <c r="T299" i="2"/>
  <c r="P299" i="2"/>
  <c r="BK299" i="2" s="1"/>
  <c r="BI297" i="2"/>
  <c r="BH297" i="2"/>
  <c r="BG297" i="2"/>
  <c r="BF297" i="2"/>
  <c r="X297" i="2"/>
  <c r="V297" i="2"/>
  <c r="T297" i="2"/>
  <c r="P297" i="2"/>
  <c r="BK297" i="2" s="1"/>
  <c r="BI294" i="2"/>
  <c r="BH294" i="2"/>
  <c r="BG294" i="2"/>
  <c r="BF294" i="2"/>
  <c r="X294" i="2"/>
  <c r="V294" i="2"/>
  <c r="T294" i="2"/>
  <c r="P294" i="2"/>
  <c r="BK294" i="2" s="1"/>
  <c r="BI292" i="2"/>
  <c r="BH292" i="2"/>
  <c r="BG292" i="2"/>
  <c r="BF292" i="2"/>
  <c r="X292" i="2"/>
  <c r="V292" i="2"/>
  <c r="T292" i="2"/>
  <c r="P292" i="2"/>
  <c r="K292" i="2" s="1"/>
  <c r="BE292" i="2" s="1"/>
  <c r="BI288" i="2"/>
  <c r="BH288" i="2"/>
  <c r="BG288" i="2"/>
  <c r="BF288" i="2"/>
  <c r="X288" i="2"/>
  <c r="X287" i="2"/>
  <c r="X286" i="2"/>
  <c r="V288" i="2"/>
  <c r="V287" i="2" s="1"/>
  <c r="V286" i="2" s="1"/>
  <c r="T288" i="2"/>
  <c r="T287" i="2"/>
  <c r="T286" i="2" s="1"/>
  <c r="P288" i="2"/>
  <c r="BI283" i="2"/>
  <c r="BH283" i="2"/>
  <c r="BG283" i="2"/>
  <c r="BF283" i="2"/>
  <c r="X283" i="2"/>
  <c r="V283" i="2"/>
  <c r="T283" i="2"/>
  <c r="P283" i="2"/>
  <c r="BI280" i="2"/>
  <c r="BH280" i="2"/>
  <c r="BG280" i="2"/>
  <c r="BF280" i="2"/>
  <c r="X280" i="2"/>
  <c r="V280" i="2"/>
  <c r="T280" i="2"/>
  <c r="P280" i="2"/>
  <c r="K280" i="2" s="1"/>
  <c r="BE280" i="2" s="1"/>
  <c r="BI277" i="2"/>
  <c r="BH277" i="2"/>
  <c r="BG277" i="2"/>
  <c r="BF277" i="2"/>
  <c r="X277" i="2"/>
  <c r="V277" i="2"/>
  <c r="T277" i="2"/>
  <c r="P277" i="2"/>
  <c r="BI275" i="2"/>
  <c r="BH275" i="2"/>
  <c r="BG275" i="2"/>
  <c r="BF275" i="2"/>
  <c r="X275" i="2"/>
  <c r="V275" i="2"/>
  <c r="T275" i="2"/>
  <c r="P275" i="2"/>
  <c r="K275" i="2" s="1"/>
  <c r="BE275" i="2" s="1"/>
  <c r="BI272" i="2"/>
  <c r="BH272" i="2"/>
  <c r="BG272" i="2"/>
  <c r="BF272" i="2"/>
  <c r="X272" i="2"/>
  <c r="V272" i="2"/>
  <c r="T272" i="2"/>
  <c r="P272" i="2"/>
  <c r="BI269" i="2"/>
  <c r="BH269" i="2"/>
  <c r="BG269" i="2"/>
  <c r="BF269" i="2"/>
  <c r="X269" i="2"/>
  <c r="V269" i="2"/>
  <c r="T269" i="2"/>
  <c r="P269" i="2"/>
  <c r="BI267" i="2"/>
  <c r="BH267" i="2"/>
  <c r="BG267" i="2"/>
  <c r="BF267" i="2"/>
  <c r="X267" i="2"/>
  <c r="V267" i="2"/>
  <c r="T267" i="2"/>
  <c r="P267" i="2"/>
  <c r="BI263" i="2"/>
  <c r="BH263" i="2"/>
  <c r="BG263" i="2"/>
  <c r="BF263" i="2"/>
  <c r="X263" i="2"/>
  <c r="V263" i="2"/>
  <c r="T263" i="2"/>
  <c r="P263" i="2"/>
  <c r="BI260" i="2"/>
  <c r="BH260" i="2"/>
  <c r="BG260" i="2"/>
  <c r="BF260" i="2"/>
  <c r="X260" i="2"/>
  <c r="V260" i="2"/>
  <c r="T260" i="2"/>
  <c r="P260" i="2"/>
  <c r="BI258" i="2"/>
  <c r="BH258" i="2"/>
  <c r="BG258" i="2"/>
  <c r="BF258" i="2"/>
  <c r="X258" i="2"/>
  <c r="V258" i="2"/>
  <c r="T258" i="2"/>
  <c r="P258" i="2"/>
  <c r="BI253" i="2"/>
  <c r="BH253" i="2"/>
  <c r="BG253" i="2"/>
  <c r="BF253" i="2"/>
  <c r="X253" i="2"/>
  <c r="V253" i="2"/>
  <c r="T253" i="2"/>
  <c r="P253" i="2"/>
  <c r="K253" i="2" s="1"/>
  <c r="BE253" i="2" s="1"/>
  <c r="BI248" i="2"/>
  <c r="BH248" i="2"/>
  <c r="BG248" i="2"/>
  <c r="BF248" i="2"/>
  <c r="X248" i="2"/>
  <c r="V248" i="2"/>
  <c r="T248" i="2"/>
  <c r="P248" i="2"/>
  <c r="BI243" i="2"/>
  <c r="BH243" i="2"/>
  <c r="BG243" i="2"/>
  <c r="BF243" i="2"/>
  <c r="X243" i="2"/>
  <c r="V243" i="2"/>
  <c r="T243" i="2"/>
  <c r="P243" i="2"/>
  <c r="BI237" i="2"/>
  <c r="BH237" i="2"/>
  <c r="BG237" i="2"/>
  <c r="BF237" i="2"/>
  <c r="X237" i="2"/>
  <c r="V237" i="2"/>
  <c r="T237" i="2"/>
  <c r="P237" i="2"/>
  <c r="BI235" i="2"/>
  <c r="BH235" i="2"/>
  <c r="BG235" i="2"/>
  <c r="BF235" i="2"/>
  <c r="X235" i="2"/>
  <c r="V235" i="2"/>
  <c r="T235" i="2"/>
  <c r="P235" i="2"/>
  <c r="BI230" i="2"/>
  <c r="BH230" i="2"/>
  <c r="BG230" i="2"/>
  <c r="BF230" i="2"/>
  <c r="X230" i="2"/>
  <c r="V230" i="2"/>
  <c r="T230" i="2"/>
  <c r="P230" i="2"/>
  <c r="BI225" i="2"/>
  <c r="BH225" i="2"/>
  <c r="BG225" i="2"/>
  <c r="BF225" i="2"/>
  <c r="X225" i="2"/>
  <c r="V225" i="2"/>
  <c r="T225" i="2"/>
  <c r="P225" i="2"/>
  <c r="BK225" i="2" s="1"/>
  <c r="BI220" i="2"/>
  <c r="BH220" i="2"/>
  <c r="BG220" i="2"/>
  <c r="BF220" i="2"/>
  <c r="X220" i="2"/>
  <c r="V220" i="2"/>
  <c r="T220" i="2"/>
  <c r="P220" i="2"/>
  <c r="BI215" i="2"/>
  <c r="BH215" i="2"/>
  <c r="BG215" i="2"/>
  <c r="BF215" i="2"/>
  <c r="X215" i="2"/>
  <c r="V215" i="2"/>
  <c r="T215" i="2"/>
  <c r="P215" i="2"/>
  <c r="BK215" i="2" s="1"/>
  <c r="BI213" i="2"/>
  <c r="BH213" i="2"/>
  <c r="BG213" i="2"/>
  <c r="BF213" i="2"/>
  <c r="X213" i="2"/>
  <c r="V213" i="2"/>
  <c r="T213" i="2"/>
  <c r="P213" i="2"/>
  <c r="BK213" i="2" s="1"/>
  <c r="BI208" i="2"/>
  <c r="BH208" i="2"/>
  <c r="BG208" i="2"/>
  <c r="BF208" i="2"/>
  <c r="X208" i="2"/>
  <c r="V208" i="2"/>
  <c r="T208" i="2"/>
  <c r="P208" i="2"/>
  <c r="K208" i="2" s="1"/>
  <c r="BE208" i="2" s="1"/>
  <c r="BI205" i="2"/>
  <c r="BH205" i="2"/>
  <c r="BG205" i="2"/>
  <c r="BF205" i="2"/>
  <c r="X205" i="2"/>
  <c r="V205" i="2"/>
  <c r="T205" i="2"/>
  <c r="P205" i="2"/>
  <c r="BI203" i="2"/>
  <c r="BH203" i="2"/>
  <c r="BG203" i="2"/>
  <c r="BF203" i="2"/>
  <c r="X203" i="2"/>
  <c r="V203" i="2"/>
  <c r="T203" i="2"/>
  <c r="P203" i="2"/>
  <c r="BK203" i="2" s="1"/>
  <c r="BI200" i="2"/>
  <c r="BH200" i="2"/>
  <c r="BG200" i="2"/>
  <c r="BF200" i="2"/>
  <c r="X200" i="2"/>
  <c r="V200" i="2"/>
  <c r="T200" i="2"/>
  <c r="P200" i="2"/>
  <c r="BI197" i="2"/>
  <c r="BH197" i="2"/>
  <c r="BG197" i="2"/>
  <c r="BF197" i="2"/>
  <c r="X197" i="2"/>
  <c r="V197" i="2"/>
  <c r="T197" i="2"/>
  <c r="P197" i="2"/>
  <c r="BK197" i="2" s="1"/>
  <c r="BI194" i="2"/>
  <c r="BH194" i="2"/>
  <c r="BG194" i="2"/>
  <c r="BF194" i="2"/>
  <c r="X194" i="2"/>
  <c r="V194" i="2"/>
  <c r="T194" i="2"/>
  <c r="P194" i="2"/>
  <c r="BI191" i="2"/>
  <c r="BH191" i="2"/>
  <c r="BG191" i="2"/>
  <c r="BF191" i="2"/>
  <c r="X191" i="2"/>
  <c r="V191" i="2"/>
  <c r="T191" i="2"/>
  <c r="P191" i="2"/>
  <c r="BI188" i="2"/>
  <c r="BH188" i="2"/>
  <c r="BG188" i="2"/>
  <c r="BF188" i="2"/>
  <c r="X188" i="2"/>
  <c r="V188" i="2"/>
  <c r="T188" i="2"/>
  <c r="P188" i="2"/>
  <c r="BI186" i="2"/>
  <c r="BH186" i="2"/>
  <c r="BG186" i="2"/>
  <c r="BF186" i="2"/>
  <c r="X186" i="2"/>
  <c r="V186" i="2"/>
  <c r="T186" i="2"/>
  <c r="P186" i="2"/>
  <c r="K186" i="2" s="1"/>
  <c r="BE186" i="2" s="1"/>
  <c r="BI183" i="2"/>
  <c r="BH183" i="2"/>
  <c r="BG183" i="2"/>
  <c r="BF183" i="2"/>
  <c r="X183" i="2"/>
  <c r="V183" i="2"/>
  <c r="T183" i="2"/>
  <c r="P183" i="2"/>
  <c r="BI180" i="2"/>
  <c r="BH180" i="2"/>
  <c r="BG180" i="2"/>
  <c r="BF180" i="2"/>
  <c r="X180" i="2"/>
  <c r="V180" i="2"/>
  <c r="T180" i="2"/>
  <c r="P180" i="2"/>
  <c r="BI174" i="2"/>
  <c r="BH174" i="2"/>
  <c r="BG174" i="2"/>
  <c r="BF174" i="2"/>
  <c r="X174" i="2"/>
  <c r="V174" i="2"/>
  <c r="T174" i="2"/>
  <c r="P174" i="2"/>
  <c r="BK174" i="2" s="1"/>
  <c r="BI169" i="2"/>
  <c r="BH169" i="2"/>
  <c r="BG169" i="2"/>
  <c r="BF169" i="2"/>
  <c r="X169" i="2"/>
  <c r="V169" i="2"/>
  <c r="T169" i="2"/>
  <c r="P169" i="2"/>
  <c r="BI163" i="2"/>
  <c r="BH163" i="2"/>
  <c r="BG163" i="2"/>
  <c r="BF163" i="2"/>
  <c r="X163" i="2"/>
  <c r="X162" i="2"/>
  <c r="V163" i="2"/>
  <c r="V162" i="2"/>
  <c r="T163" i="2"/>
  <c r="T162" i="2"/>
  <c r="P163" i="2"/>
  <c r="BI156" i="2"/>
  <c r="BH156" i="2"/>
  <c r="BG156" i="2"/>
  <c r="BF156" i="2"/>
  <c r="X156" i="2"/>
  <c r="V156" i="2"/>
  <c r="T156" i="2"/>
  <c r="P156" i="2"/>
  <c r="BI154" i="2"/>
  <c r="BH154" i="2"/>
  <c r="BG154" i="2"/>
  <c r="BF154" i="2"/>
  <c r="X154" i="2"/>
  <c r="V154" i="2"/>
  <c r="T154" i="2"/>
  <c r="P154" i="2"/>
  <c r="BI152" i="2"/>
  <c r="BH152" i="2"/>
  <c r="BG152" i="2"/>
  <c r="BF152" i="2"/>
  <c r="X152" i="2"/>
  <c r="V152" i="2"/>
  <c r="T152" i="2"/>
  <c r="P152" i="2"/>
  <c r="BI149" i="2"/>
  <c r="BH149" i="2"/>
  <c r="BG149" i="2"/>
  <c r="BF149" i="2"/>
  <c r="X149" i="2"/>
  <c r="V149" i="2"/>
  <c r="T149" i="2"/>
  <c r="P149" i="2"/>
  <c r="BI146" i="2"/>
  <c r="BH146" i="2"/>
  <c r="BG146" i="2"/>
  <c r="BF146" i="2"/>
  <c r="X146" i="2"/>
  <c r="V146" i="2"/>
  <c r="T146" i="2"/>
  <c r="P146" i="2"/>
  <c r="BI143" i="2"/>
  <c r="BH143" i="2"/>
  <c r="BG143" i="2"/>
  <c r="BF143" i="2"/>
  <c r="X143" i="2"/>
  <c r="V143" i="2"/>
  <c r="T143" i="2"/>
  <c r="P143" i="2"/>
  <c r="BI141" i="2"/>
  <c r="BH141" i="2"/>
  <c r="BG141" i="2"/>
  <c r="BF141" i="2"/>
  <c r="X141" i="2"/>
  <c r="V141" i="2"/>
  <c r="T141" i="2"/>
  <c r="P141" i="2"/>
  <c r="BI135" i="2"/>
  <c r="BH135" i="2"/>
  <c r="BG135" i="2"/>
  <c r="BF135" i="2"/>
  <c r="X135" i="2"/>
  <c r="V135" i="2"/>
  <c r="T135" i="2"/>
  <c r="P135" i="2"/>
  <c r="BI130" i="2"/>
  <c r="BH130" i="2"/>
  <c r="BG130" i="2"/>
  <c r="BF130" i="2"/>
  <c r="X130" i="2"/>
  <c r="V130" i="2"/>
  <c r="T130" i="2"/>
  <c r="P130" i="2"/>
  <c r="F121" i="2"/>
  <c r="E119" i="2"/>
  <c r="F87" i="2"/>
  <c r="E85" i="2"/>
  <c r="J22" i="2"/>
  <c r="E22" i="2"/>
  <c r="J124" i="2"/>
  <c r="J21" i="2"/>
  <c r="J19" i="2"/>
  <c r="E19" i="2"/>
  <c r="J89" i="2"/>
  <c r="J18" i="2"/>
  <c r="J16" i="2"/>
  <c r="E16" i="2"/>
  <c r="F90" i="2"/>
  <c r="J15" i="2"/>
  <c r="J13" i="2"/>
  <c r="E13" i="2"/>
  <c r="F123" i="2"/>
  <c r="J12" i="2"/>
  <c r="J10" i="2"/>
  <c r="J87" i="2" s="1"/>
  <c r="L90" i="1"/>
  <c r="AM90" i="1"/>
  <c r="AM89" i="1"/>
  <c r="L89" i="1"/>
  <c r="AM87" i="1"/>
  <c r="L87" i="1"/>
  <c r="L85" i="1"/>
  <c r="L84" i="1"/>
  <c r="K213" i="2"/>
  <c r="R292" i="2"/>
  <c r="Q213" i="2"/>
  <c r="Q235" i="2"/>
  <c r="R275" i="2"/>
  <c r="Q197" i="2"/>
  <c r="R135" i="2"/>
  <c r="Q272" i="2"/>
  <c r="Q208" i="2"/>
  <c r="Q275" i="2"/>
  <c r="R163" i="2"/>
  <c r="R258" i="2"/>
  <c r="R141" i="2"/>
  <c r="K149" i="2"/>
  <c r="BE149" i="2"/>
  <c r="K200" i="2"/>
  <c r="BE200" i="2" s="1"/>
  <c r="BK267" i="2"/>
  <c r="K141" i="2"/>
  <c r="BE141" i="2"/>
  <c r="R260" i="2"/>
  <c r="Q163" i="2"/>
  <c r="Q288" i="2"/>
  <c r="R243" i="2"/>
  <c r="Q263" i="2"/>
  <c r="R146" i="2"/>
  <c r="R188" i="2"/>
  <c r="Q277" i="2"/>
  <c r="Q243" i="2"/>
  <c r="Q143" i="2"/>
  <c r="R237" i="2"/>
  <c r="R288" i="2"/>
  <c r="R156" i="2"/>
  <c r="K269" i="2"/>
  <c r="BE269" i="2" s="1"/>
  <c r="K288" i="2"/>
  <c r="BE288" i="2"/>
  <c r="BK248" i="2"/>
  <c r="K283" i="2"/>
  <c r="R299" i="2"/>
  <c r="Q292" i="2"/>
  <c r="R152" i="2"/>
  <c r="R174" i="2"/>
  <c r="R235" i="2"/>
  <c r="R143" i="2"/>
  <c r="Q194" i="2"/>
  <c r="R253" i="2"/>
  <c r="Q156" i="2"/>
  <c r="R186" i="2"/>
  <c r="Q205" i="2"/>
  <c r="BK237" i="2"/>
  <c r="BK130" i="2"/>
  <c r="K263" i="2"/>
  <c r="BE263" i="2" s="1"/>
  <c r="BK183" i="2"/>
  <c r="K180" i="2"/>
  <c r="BE180" i="2"/>
  <c r="R205" i="2"/>
  <c r="Q299" i="2"/>
  <c r="R283" i="2"/>
  <c r="R220" i="2"/>
  <c r="Q141" i="2"/>
  <c r="Q220" i="2"/>
  <c r="R208" i="2"/>
  <c r="AU94" i="1"/>
  <c r="R183" i="2"/>
  <c r="R225" i="2"/>
  <c r="Q146" i="2"/>
  <c r="R180" i="2"/>
  <c r="R215" i="2"/>
  <c r="R130" i="2"/>
  <c r="K194" i="2"/>
  <c r="BE194" i="2" s="1"/>
  <c r="BK272" i="2"/>
  <c r="K169" i="2"/>
  <c r="BE169" i="2" s="1"/>
  <c r="K154" i="2"/>
  <c r="BE154" i="2"/>
  <c r="K205" i="2"/>
  <c r="BE205" i="2" s="1"/>
  <c r="R169" i="2"/>
  <c r="Q297" i="2"/>
  <c r="R280" i="2"/>
  <c r="Q154" i="2"/>
  <c r="R197" i="2"/>
  <c r="Q260" i="2"/>
  <c r="Q169" i="2"/>
  <c r="R269" i="2"/>
  <c r="Q180" i="2"/>
  <c r="Q188" i="2"/>
  <c r="R267" i="2"/>
  <c r="Q283" i="2"/>
  <c r="R200" i="2"/>
  <c r="BK188" i="2"/>
  <c r="BK260" i="2"/>
  <c r="K156" i="2"/>
  <c r="BE156" i="2"/>
  <c r="R213" i="2"/>
  <c r="R302" i="2"/>
  <c r="R294" i="2"/>
  <c r="R277" i="2"/>
  <c r="R203" i="2"/>
  <c r="Q253" i="2"/>
  <c r="Q135" i="2"/>
  <c r="Q183" i="2"/>
  <c r="K225" i="2"/>
  <c r="BK283" i="2"/>
  <c r="Q186" i="2"/>
  <c r="Q200" i="2"/>
  <c r="Q280" i="2"/>
  <c r="Q191" i="2"/>
  <c r="BK191" i="2"/>
  <c r="BK230" i="2"/>
  <c r="K258" i="2"/>
  <c r="BE258" i="2" s="1"/>
  <c r="K235" i="2"/>
  <c r="BE235" i="2" s="1"/>
  <c r="K143" i="2"/>
  <c r="BE143" i="2" s="1"/>
  <c r="K135" i="2"/>
  <c r="BE135" i="2"/>
  <c r="R230" i="2"/>
  <c r="R297" i="2"/>
  <c r="Q258" i="2"/>
  <c r="R149" i="2"/>
  <c r="R154" i="2"/>
  <c r="R191" i="2"/>
  <c r="Q237" i="2"/>
  <c r="R263" i="2"/>
  <c r="Q130" i="2"/>
  <c r="R194" i="2"/>
  <c r="Q230" i="2"/>
  <c r="BK163" i="2"/>
  <c r="K220" i="2"/>
  <c r="BE220" i="2"/>
  <c r="K243" i="2"/>
  <c r="BE243" i="2" s="1"/>
  <c r="Q225" i="2"/>
  <c r="Q302" i="2"/>
  <c r="Q294" i="2"/>
  <c r="R248" i="2"/>
  <c r="Q269" i="2"/>
  <c r="Q203" i="2"/>
  <c r="Q248" i="2"/>
  <c r="Q149" i="2"/>
  <c r="Q174" i="2"/>
  <c r="Q215" i="2"/>
  <c r="R272" i="2"/>
  <c r="Q267" i="2"/>
  <c r="Q152" i="2"/>
  <c r="K277" i="2"/>
  <c r="BE277" i="2" s="1"/>
  <c r="BK152" i="2"/>
  <c r="K146" i="2"/>
  <c r="BE146" i="2"/>
  <c r="T145" i="2" l="1"/>
  <c r="V168" i="2"/>
  <c r="X207" i="2"/>
  <c r="V274" i="2"/>
  <c r="T291" i="2"/>
  <c r="V129" i="2"/>
  <c r="Q145" i="2"/>
  <c r="I97" i="2"/>
  <c r="T266" i="2"/>
  <c r="X274" i="2"/>
  <c r="Q291" i="2"/>
  <c r="R296" i="2"/>
  <c r="J108" i="2"/>
  <c r="X129" i="2"/>
  <c r="V145" i="2"/>
  <c r="R168" i="2"/>
  <c r="J99" i="2" s="1"/>
  <c r="V207" i="2"/>
  <c r="R266" i="2"/>
  <c r="J102" i="2"/>
  <c r="BK296" i="2"/>
  <c r="K296" i="2"/>
  <c r="K108" i="2" s="1"/>
  <c r="R129" i="2"/>
  <c r="X168" i="2"/>
  <c r="R207" i="2"/>
  <c r="J101" i="2" s="1"/>
  <c r="T274" i="2"/>
  <c r="R291" i="2"/>
  <c r="R145" i="2"/>
  <c r="J97" i="2" s="1"/>
  <c r="T207" i="2"/>
  <c r="X266" i="2"/>
  <c r="Q274" i="2"/>
  <c r="I103" i="2" s="1"/>
  <c r="V291" i="2"/>
  <c r="V296" i="2"/>
  <c r="T129" i="2"/>
  <c r="X145" i="2"/>
  <c r="Q168" i="2"/>
  <c r="I99" i="2" s="1"/>
  <c r="V179" i="2"/>
  <c r="R179" i="2"/>
  <c r="J100" i="2" s="1"/>
  <c r="Q266" i="2"/>
  <c r="I102" i="2"/>
  <c r="X291" i="2"/>
  <c r="Q296" i="2"/>
  <c r="I108" i="2" s="1"/>
  <c r="Q129" i="2"/>
  <c r="I96" i="2" s="1"/>
  <c r="T179" i="2"/>
  <c r="Q207" i="2"/>
  <c r="I101" i="2"/>
  <c r="T296" i="2"/>
  <c r="T168" i="2"/>
  <c r="X179" i="2"/>
  <c r="Q179" i="2"/>
  <c r="I100" i="2" s="1"/>
  <c r="V266" i="2"/>
  <c r="R274" i="2"/>
  <c r="J103" i="2"/>
  <c r="X296" i="2"/>
  <c r="Q287" i="2"/>
  <c r="I105" i="2" s="1"/>
  <c r="Q162" i="2"/>
  <c r="I98" i="2" s="1"/>
  <c r="BK301" i="2"/>
  <c r="K301" i="2"/>
  <c r="K109" i="2"/>
  <c r="R287" i="2"/>
  <c r="J105" i="2"/>
  <c r="R162" i="2"/>
  <c r="J98" i="2"/>
  <c r="BK162" i="2"/>
  <c r="K162" i="2" s="1"/>
  <c r="K98" i="2" s="1"/>
  <c r="R301" i="2"/>
  <c r="J109" i="2" s="1"/>
  <c r="Q301" i="2"/>
  <c r="I109" i="2" s="1"/>
  <c r="F89" i="2"/>
  <c r="J123" i="2"/>
  <c r="BE225" i="2"/>
  <c r="BE283" i="2"/>
  <c r="J90" i="2"/>
  <c r="BE213" i="2"/>
  <c r="F124" i="2"/>
  <c r="J121" i="2"/>
  <c r="F37" i="2"/>
  <c r="BF95" i="1" s="1"/>
  <c r="BF94" i="1" s="1"/>
  <c r="W33" i="1" s="1"/>
  <c r="K130" i="2"/>
  <c r="BE130" i="2" s="1"/>
  <c r="K267" i="2"/>
  <c r="BE267" i="2" s="1"/>
  <c r="F34" i="2"/>
  <c r="BC95" i="1" s="1"/>
  <c r="BC94" i="1" s="1"/>
  <c r="AY94" i="1" s="1"/>
  <c r="AK30" i="1" s="1"/>
  <c r="BK275" i="2"/>
  <c r="BK135" i="2"/>
  <c r="K152" i="2"/>
  <c r="BE152" i="2"/>
  <c r="BK258" i="2"/>
  <c r="BK143" i="2"/>
  <c r="K215" i="2"/>
  <c r="BE215" i="2"/>
  <c r="K237" i="2"/>
  <c r="BE237" i="2"/>
  <c r="BK292" i="2"/>
  <c r="BK291" i="2"/>
  <c r="K291" i="2" s="1"/>
  <c r="K107" i="2" s="1"/>
  <c r="K188" i="2"/>
  <c r="BE188" i="2"/>
  <c r="K191" i="2"/>
  <c r="BE191" i="2"/>
  <c r="K299" i="2"/>
  <c r="BE299" i="2"/>
  <c r="BK208" i="2"/>
  <c r="BK141" i="2"/>
  <c r="BK180" i="2"/>
  <c r="F36" i="2"/>
  <c r="BE95" i="1" s="1"/>
  <c r="BE94" i="1" s="1"/>
  <c r="W32" i="1" s="1"/>
  <c r="F35" i="2"/>
  <c r="BD95" i="1" s="1"/>
  <c r="BD94" i="1" s="1"/>
  <c r="AZ94" i="1" s="1"/>
  <c r="K183" i="2"/>
  <c r="BE183" i="2" s="1"/>
  <c r="K297" i="2"/>
  <c r="BE297" i="2" s="1"/>
  <c r="BK149" i="2"/>
  <c r="BK263" i="2"/>
  <c r="BK186" i="2"/>
  <c r="K203" i="2"/>
  <c r="BE203" i="2"/>
  <c r="BK235" i="2"/>
  <c r="BK288" i="2"/>
  <c r="BK287" i="2" s="1"/>
  <c r="K287" i="2" s="1"/>
  <c r="K105" i="2" s="1"/>
  <c r="BK205" i="2"/>
  <c r="K272" i="2"/>
  <c r="BE272" i="2"/>
  <c r="BK146" i="2"/>
  <c r="BK253" i="2"/>
  <c r="BK269" i="2"/>
  <c r="BK266" i="2"/>
  <c r="K266" i="2" s="1"/>
  <c r="K102" i="2" s="1"/>
  <c r="BK277" i="2"/>
  <c r="BK154" i="2"/>
  <c r="K174" i="2"/>
  <c r="BE174" i="2"/>
  <c r="BK169" i="2"/>
  <c r="BK168" i="2"/>
  <c r="K168" i="2" s="1"/>
  <c r="K99" i="2" s="1"/>
  <c r="K294" i="2"/>
  <c r="BE294" i="2"/>
  <c r="BK200" i="2"/>
  <c r="K230" i="2"/>
  <c r="BE230" i="2" s="1"/>
  <c r="BK243" i="2"/>
  <c r="K163" i="2"/>
  <c r="BE163" i="2" s="1"/>
  <c r="K248" i="2"/>
  <c r="BE248" i="2"/>
  <c r="BK280" i="2"/>
  <c r="K197" i="2"/>
  <c r="BE197" i="2" s="1"/>
  <c r="BK220" i="2"/>
  <c r="BK156" i="2"/>
  <c r="K302" i="2"/>
  <c r="BE302" i="2" s="1"/>
  <c r="K260" i="2"/>
  <c r="BE260" i="2"/>
  <c r="BK194" i="2"/>
  <c r="K34" i="2"/>
  <c r="AY95" i="1"/>
  <c r="X290" i="2" l="1"/>
  <c r="R128" i="2"/>
  <c r="Q290" i="2"/>
  <c r="I106" i="2"/>
  <c r="V128" i="2"/>
  <c r="T290" i="2"/>
  <c r="T127" i="2" s="1"/>
  <c r="AW95" i="1" s="1"/>
  <c r="AW94" i="1" s="1"/>
  <c r="R290" i="2"/>
  <c r="J106" i="2"/>
  <c r="X128" i="2"/>
  <c r="X127" i="2"/>
  <c r="V290" i="2"/>
  <c r="T128" i="2"/>
  <c r="Q286" i="2"/>
  <c r="Q127" i="2" s="1"/>
  <c r="I94" i="2" s="1"/>
  <c r="K28" i="2" s="1"/>
  <c r="AS95" i="1" s="1"/>
  <c r="AS94" i="1" s="1"/>
  <c r="I104" i="2"/>
  <c r="J107" i="2"/>
  <c r="I107" i="2"/>
  <c r="BK286" i="2"/>
  <c r="K286" i="2"/>
  <c r="K104" i="2"/>
  <c r="R286" i="2"/>
  <c r="J104" i="2" s="1"/>
  <c r="BK290" i="2"/>
  <c r="K290" i="2" s="1"/>
  <c r="K106" i="2" s="1"/>
  <c r="Q128" i="2"/>
  <c r="J96" i="2"/>
  <c r="BK129" i="2"/>
  <c r="K129" i="2"/>
  <c r="K96" i="2"/>
  <c r="BK179" i="2"/>
  <c r="K179" i="2"/>
  <c r="K100" i="2"/>
  <c r="BK207" i="2"/>
  <c r="K207" i="2"/>
  <c r="K101" i="2" s="1"/>
  <c r="BK274" i="2"/>
  <c r="K274" i="2"/>
  <c r="K103" i="2"/>
  <c r="BK145" i="2"/>
  <c r="K145" i="2"/>
  <c r="K97" i="2"/>
  <c r="W30" i="1"/>
  <c r="W31" i="1"/>
  <c r="BA94" i="1"/>
  <c r="F33" i="2"/>
  <c r="BB95" i="1" s="1"/>
  <c r="BB94" i="1" s="1"/>
  <c r="W29" i="1" s="1"/>
  <c r="K33" i="2"/>
  <c r="AX95" i="1"/>
  <c r="AV95" i="1"/>
  <c r="V127" i="2" l="1"/>
  <c r="R127" i="2"/>
  <c r="J94" i="2"/>
  <c r="K29" i="2"/>
  <c r="AT95" i="1"/>
  <c r="AT94" i="1" s="1"/>
  <c r="J95" i="2"/>
  <c r="I95" i="2"/>
  <c r="BK128" i="2"/>
  <c r="K128" i="2" s="1"/>
  <c r="K95" i="2" s="1"/>
  <c r="AX94" i="1"/>
  <c r="AK29" i="1"/>
  <c r="BK127" i="2" l="1"/>
  <c r="K127" i="2"/>
  <c r="K94" i="2"/>
  <c r="AV94" i="1"/>
  <c r="K30" i="2" l="1"/>
  <c r="AG95" i="1"/>
  <c r="AG94" i="1"/>
  <c r="AK26" i="1"/>
  <c r="K39" i="2" l="1"/>
  <c r="AN95" i="1"/>
  <c r="AK35" i="1"/>
  <c r="AN94" i="1"/>
</calcChain>
</file>

<file path=xl/sharedStrings.xml><?xml version="1.0" encoding="utf-8"?>
<sst xmlns="http://schemas.openxmlformats.org/spreadsheetml/2006/main" count="1811" uniqueCount="423">
  <si>
    <t>Export Komplet</t>
  </si>
  <si>
    <t/>
  </si>
  <si>
    <t>2.0</t>
  </si>
  <si>
    <t>False</t>
  </si>
  <si>
    <t>True</t>
  </si>
  <si>
    <t>{97cd3045-4f1d-44ca-a1dd-f4bebf4a3700}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</si>
  <si>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</si>
  <si>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</si>
  <si>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</si>
  <si>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</si>
  <si>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</si>
  <si>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</si>
  <si>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</si>
  <si>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</si>
  <si>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</si>
  <si>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</si>
  <si>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</si>
  <si>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</si>
  <si>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Doplnění odtokových žlabů karosárna</t>
  </si>
  <si>
    <t>KSO:</t>
  </si>
  <si>
    <t>CC-CZ:</t>
  </si>
  <si>
    <t>Místo:</t>
  </si>
  <si>
    <t>Areál Hranečník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</si>
  <si>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</si>
  <si>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</si>
  <si>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</si>
  <si>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</si>
  <si>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</si>
  <si>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</si>
  <si>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</si>
  <si>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</si>
  <si>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</si>
  <si>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</si>
  <si>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</si>
  <si>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</si>
  <si>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</si>
  <si>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</si>
  <si>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</si>
  <si>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</si>
  <si>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</si>
  <si>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</si>
  <si>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</si>
  <si>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</si>
  <si>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</si>
  <si>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</si>
  <si>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</si>
  <si>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</si>
  <si>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</si>
  <si>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</si>
  <si>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</si>
  <si>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</si>
  <si>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</si>
  <si>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</si>
  <si>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</si>
  <si>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</si>
  <si>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</si>
  <si>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</si>
  <si>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</si>
  <si>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</si>
  <si>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</si>
  <si>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</si>
  <si>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</si>
  <si>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</si>
  <si>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</si>
  <si>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</si>
  <si>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</si>
  <si>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</si>
  <si>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</si>
  <si>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</si>
  <si>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</si>
  <si>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</si>
  <si>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</si>
  <si>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</si>
  <si>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</si>
  <si>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</si>
  <si>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</si>
  <si>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</si>
  <si>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</si>
  <si>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</si>
  <si>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</si>
  <si>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</si>
  <si>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</si>
  <si>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</si>
  <si>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</si>
  <si>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</si>
  <si>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</si>
  <si>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</si>
  <si>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</si>
  <si>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</si>
  <si>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</si>
  <si>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</si>
  <si>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</si>
  <si>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</si>
  <si>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</si>
  <si>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</si>
  <si>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</si>
  <si>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</si>
  <si>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</si>
  <si>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</si>
  <si>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</si>
  <si>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</si>
  <si>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</si>
  <si>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</si>
  <si>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</si>
  <si>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</si>
  <si>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</si>
  <si>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</si>
  <si>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</si>
  <si>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</si>
  <si>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</si>
  <si>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</si>
  <si>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</si>
  <si>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</si>
  <si>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</si>
  <si>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</si>
  <si>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</si>
  <si>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</si>
  <si>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</si>
  <si>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</si>
  <si>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</si>
  <si>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</si>
  <si>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</si>
  <si>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</si>
  <si>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</si>
  <si>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</si>
  <si>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</si>
  <si>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</si>
  <si>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</si>
  <si>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</si>
  <si>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</si>
  <si>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113107337</t>
  </si>
  <si>
    <t>Odstranění podkladu z betonu vyztuženého sítěmi tl přes 150 do 300 mm strojně pl do 50 m2</t>
  </si>
  <si>
    <t>m2</t>
  </si>
  <si>
    <t>4</t>
  </si>
  <si>
    <t>1915373224</t>
  </si>
  <si>
    <t>PP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</si>
  <si>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</si>
  <si>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VV</t>
  </si>
  <si>
    <t>13,04 "LŽ1"</t>
  </si>
  <si>
    <t>8,78+8,14 "LŽ2"</t>
  </si>
  <si>
    <t>Součet</t>
  </si>
  <si>
    <t>132254103</t>
  </si>
  <si>
    <t>Hloubení rýh zapažených š do 800 mm v hornině třídy těžitelnosti I skupiny 3 objem do 100 m3 strojně</t>
  </si>
  <si>
    <t>m3</t>
  </si>
  <si>
    <t>2005668891</t>
  </si>
  <si>
    <t>Hloubení zapažených rýh šířky do 800 mm strojně s urovnáním dna do předepsaného profilu a spádu v hornině třídy těžitelnosti I skupiny 3 přes 50 do 100 m3</t>
  </si>
  <si>
    <t>13,04 *0,4 "Plocha LŽ1 * hloubka odkopání zeminy"</t>
  </si>
  <si>
    <t>8,78*0,5 "Plocha LŽ2 * hloubka odkopání zeminy"</t>
  </si>
  <si>
    <t>8,13* 0,7 "Plocha kanalizace LŽ2 * hloubka odkopání zeminy</t>
  </si>
  <si>
    <t>162751117</t>
  </si>
  <si>
    <t>Vodorovné přemístění přes 9 000 do 10000 m výkopku/sypaniny z horniny třídy těžitelnosti I skupiny 1 až 3</t>
  </si>
  <si>
    <t>-1021175733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</si>
  <si>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</si>
  <si>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171201231</t>
  </si>
  <si>
    <t>Poplatek za uložení zeminy a kamení na recyklační skládce (skládkovné) kód odpadu 17 05 04</t>
  </si>
  <si>
    <t>t</t>
  </si>
  <si>
    <t>-1153845033</t>
  </si>
  <si>
    <t>Poplatek za uložení stavebního odpadu na recyklační skládce (skládkovné) zeminy a kamení zatříděného do Katalogu odpadů pod kódem 17 05 04</t>
  </si>
  <si>
    <t>Vodorovné konstrukce</t>
  </si>
  <si>
    <t>5</t>
  </si>
  <si>
    <t>451572111</t>
  </si>
  <si>
    <t>Lože pod potrubí otevřený výkop z kameniva drobného těženého</t>
  </si>
  <si>
    <t>558569915</t>
  </si>
  <si>
    <t>Lože pod potrubí, stoky a drobné objekty v otevřeném výkopu z kameniva drobného těženého 0 až 4 mm</t>
  </si>
  <si>
    <t>22*0,1*0,8 "LŽ2"</t>
  </si>
  <si>
    <t>6</t>
  </si>
  <si>
    <t>175111101</t>
  </si>
  <si>
    <t>Obsypání potrubí ručně sypaninou bez prohození, uloženou do 3 m</t>
  </si>
  <si>
    <t>2042052132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</si>
  <si>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</si>
  <si>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(14,92*0,4)-(22*0,0079) "(plocha výkopů*výška obsypu)-(délka potrubí*obsah potrubí)</t>
  </si>
  <si>
    <t>7</t>
  </si>
  <si>
    <t>M</t>
  </si>
  <si>
    <t>58337303</t>
  </si>
  <si>
    <t>štěrkopísek frakce 0/8</t>
  </si>
  <si>
    <t>8</t>
  </si>
  <si>
    <t>1036200108</t>
  </si>
  <si>
    <t>174151101</t>
  </si>
  <si>
    <t>Zásyp jam, šachet rýh nebo kolem objektů sypaninou se zhutněním</t>
  </si>
  <si>
    <t>-1272669398</t>
  </si>
  <si>
    <t>Zásyp sypaninou z jakékoliv horniny strojně s uložením výkopku ve vrstvách se zhutněním jam, šachet, rýh nebo kolem objektů v těchto vykopávkách</t>
  </si>
  <si>
    <t>9</t>
  </si>
  <si>
    <t>58344197</t>
  </si>
  <si>
    <t>štěrkodrť frakce 0/63</t>
  </si>
  <si>
    <t>-1693002499</t>
  </si>
  <si>
    <t>8,88 *0,4"LŽ1 plocha x výška vrstvy"</t>
  </si>
  <si>
    <t>6,69*0,5 "LŽ2 plocha x výška vrstvy"</t>
  </si>
  <si>
    <t>8,14*0,7"LŽ2 nová kanalizace plocha x výška vrstvy"</t>
  </si>
  <si>
    <t>Komunikace pozemní</t>
  </si>
  <si>
    <t>10</t>
  </si>
  <si>
    <t>581141113</t>
  </si>
  <si>
    <t>Kryt cementobetonový vozovek skupiny CB I tl 240 mm</t>
  </si>
  <si>
    <t>36141496</t>
  </si>
  <si>
    <t>Kryt cementobetonový silničních komunikací skupiny CB I tl. 240 mm</t>
  </si>
  <si>
    <t>8,08 "Obnova cb krytu v ploše LŽ1"</t>
  </si>
  <si>
    <t>14,82 "Obnova cb krytu v ploše LŽ2"</t>
  </si>
  <si>
    <t>Úpravy povrchů, podlahy a osazování výplní</t>
  </si>
  <si>
    <t>11</t>
  </si>
  <si>
    <t>000002117-R</t>
  </si>
  <si>
    <t>Obvodová dilatace mikroštěrbinového žlabu polystyrenem EPS tl. 20mm výšky 200mm</t>
  </si>
  <si>
    <t>m</t>
  </si>
  <si>
    <t>-1621514322</t>
  </si>
  <si>
    <t>Obvodová dilatace středového žlabu polystyrenem EPS tl. 10mm výšky 200mm</t>
  </si>
  <si>
    <t>32,52 "LŽ1"</t>
  </si>
  <si>
    <t>8,52 "LŽ2"</t>
  </si>
  <si>
    <t>633831111</t>
  </si>
  <si>
    <t>Zdrsnění povrchu betonových podlah kartáčováním ručně</t>
  </si>
  <si>
    <t>-1739278803</t>
  </si>
  <si>
    <t>Povrchová úprava betonových podlah zdrsnění kartáčováním ručně</t>
  </si>
  <si>
    <t>8,08 "Plocha betonu LŽ 1 k vykartáčování"</t>
  </si>
  <si>
    <t>14,82 "Plocha betonu LŽ 2  k vykartáčování"</t>
  </si>
  <si>
    <t>Trubní vedení</t>
  </si>
  <si>
    <t>13</t>
  </si>
  <si>
    <t>871260310</t>
  </si>
  <si>
    <t>Montáž kanalizačního potrubí hladkého plnostěnného SN 10 z polypropylenu DN 100</t>
  </si>
  <si>
    <t>412429011</t>
  </si>
  <si>
    <t>Montáž kanalizačního potrubí z polypropylenu PP hladkého plnostěnného SN 10 DN 100</t>
  </si>
  <si>
    <t>22"součet délek potrubí"</t>
  </si>
  <si>
    <t>14</t>
  </si>
  <si>
    <t>28614215</t>
  </si>
  <si>
    <t>trubka kanalizační PP plnostěnná jednovrstvá DN 110x5000mm SN10</t>
  </si>
  <si>
    <t>690470229</t>
  </si>
  <si>
    <t>22*1,015 'Přepočtené koeficientem množství</t>
  </si>
  <si>
    <t>15</t>
  </si>
  <si>
    <t>877260310</t>
  </si>
  <si>
    <t>Montáž kolen na kanalizačním potrubí z PP nebo tvrdého PVC trub hladkých plnostěnných DN 100</t>
  </si>
  <si>
    <t>kus</t>
  </si>
  <si>
    <t>-1259200562</t>
  </si>
  <si>
    <t>Montáž tvarovek na kanalizačním plastovém potrubí z PP nebo PVC-U hladkého plnostěnného kolen, víček nebo hrdlových uzávěrů DN 100</t>
  </si>
  <si>
    <t>16</t>
  </si>
  <si>
    <t>28611870</t>
  </si>
  <si>
    <t>koleno kanalizační PP KG SN10 110x15°</t>
  </si>
  <si>
    <t>2024979101</t>
  </si>
  <si>
    <t>17</t>
  </si>
  <si>
    <t>28611872</t>
  </si>
  <si>
    <t>koleno kanalizační PP KG SN10 110x30°</t>
  </si>
  <si>
    <t>-663261233</t>
  </si>
  <si>
    <t>18</t>
  </si>
  <si>
    <t>28611874</t>
  </si>
  <si>
    <t>koleno kanalizační PP KG SN10 110x45°</t>
  </si>
  <si>
    <t>-278117162</t>
  </si>
  <si>
    <t>19</t>
  </si>
  <si>
    <t>28611876</t>
  </si>
  <si>
    <t>koleno kanalizační PP KG SN10 110x67°</t>
  </si>
  <si>
    <t>-2019520031</t>
  </si>
  <si>
    <t>20</t>
  </si>
  <si>
    <t>28611878</t>
  </si>
  <si>
    <t>koleno kanalizační PP KG SN10 110x87°</t>
  </si>
  <si>
    <t>502818446</t>
  </si>
  <si>
    <t>877260320</t>
  </si>
  <si>
    <t>Montáž odboček na kanalizačním potrubí z PP nebo tvrdého PVC trub hladkých plnostěnných DN 100</t>
  </si>
  <si>
    <t>-1874418811</t>
  </si>
  <si>
    <t>Montáž tvarovek na kanalizačním plastovém potrubí z PP nebo PVC-U hladkého plnostěnného odboček DN 100</t>
  </si>
  <si>
    <t>22</t>
  </si>
  <si>
    <t>28611908</t>
  </si>
  <si>
    <t>odbočka kanalizační plastová PP s hrdlem KG 110/110/45°</t>
  </si>
  <si>
    <t>1392294860</t>
  </si>
  <si>
    <t>Ostatní konstrukce a práce, bourání</t>
  </si>
  <si>
    <t>23</t>
  </si>
  <si>
    <t>000004121-R</t>
  </si>
  <si>
    <t>Dilatační spáry s vyplněním spár PU zálivkou</t>
  </si>
  <si>
    <t>1870730804</t>
  </si>
  <si>
    <t>Dilatační spáry s vyplněním spár asfaltovou zálivkou</t>
  </si>
  <si>
    <t>24</t>
  </si>
  <si>
    <t>000004211_R</t>
  </si>
  <si>
    <t>Osazení mikroštěrbinového odvodňovací vpusti s litinovou mříží 220x260 mm bez vnitřního spádu</t>
  </si>
  <si>
    <t>ks</t>
  </si>
  <si>
    <t>475306409</t>
  </si>
  <si>
    <t>Osazení mikroštěrbinového odvodňovacího betonového žlabu 220x260 mm bez vnitřního spádu</t>
  </si>
  <si>
    <t>25</t>
  </si>
  <si>
    <t>000004212_R</t>
  </si>
  <si>
    <t>Osazení mikroštěrbinového odvodňovací žlabu s revizní litinovou mříží 220x260 mm bez vnitřního spádu včetně záslepky</t>
  </si>
  <si>
    <t>kpl.</t>
  </si>
  <si>
    <t>-30788643</t>
  </si>
  <si>
    <t>2 "LŽ1"</t>
  </si>
  <si>
    <t>4"LŽ2"</t>
  </si>
  <si>
    <t>26</t>
  </si>
  <si>
    <t>919111112</t>
  </si>
  <si>
    <t>Řezání dilatačních spár š 4 mm hl přes 60 do 80 mm příčných nebo podélných v čerstvém CB krytu</t>
  </si>
  <si>
    <t>-255681055</t>
  </si>
  <si>
    <t>Řezání dilatačních spár v čerstvém cementobetonovém krytu příčných nebo podélných, šířky 4 mm, hloubky přes 60 do 80 mm</t>
  </si>
  <si>
    <t>3,2 "Dilatační spáry plochy LŽ1 co 4 m"</t>
  </si>
  <si>
    <t>4,8 "Dilatační spáry plochy LŽ2 co 4m"</t>
  </si>
  <si>
    <t>27</t>
  </si>
  <si>
    <t>919111213</t>
  </si>
  <si>
    <t>Řezání spár pro vytvoření komůrky š 10 mm hl 25 mm pro těsnící zálivku v CB krytu</t>
  </si>
  <si>
    <t>1373211756</t>
  </si>
  <si>
    <t>Řezání dilatačních spár v čerstvém cementobetonovém krytu vytvoření komůrky pro těsnící zálivku šířky 10 mm, hloubky 25 mm</t>
  </si>
  <si>
    <t>3,2 "Dilatační spáry plochy LŽ1"</t>
  </si>
  <si>
    <t>4,8 "Dilatační spáry plochy LŽ2"</t>
  </si>
  <si>
    <t>28</t>
  </si>
  <si>
    <t>919122112</t>
  </si>
  <si>
    <t>Těsnění spár zálivkou za tepla pro komůrky š 10 mm hl 25 mm s těsnicím profilem</t>
  </si>
  <si>
    <t>117845750</t>
  </si>
  <si>
    <t>Utěsnění dilatačních spár zálivkou za tepla v cementobetonovém nebo živičném krytu včetně adhezního nátěru s těsnicím profilem pod zálivkou, pro komůrky šířky 10 mm, hloubky 25 mm</t>
  </si>
  <si>
    <t>3,2"Dilatační spáry plochy LŽ1"</t>
  </si>
  <si>
    <t>29</t>
  </si>
  <si>
    <t>28344101</t>
  </si>
  <si>
    <t>profil těsnící pro dilatační spáry komunikací z PE D 13mm</t>
  </si>
  <si>
    <t>1012189850</t>
  </si>
  <si>
    <t>30</t>
  </si>
  <si>
    <t>919131111</t>
  </si>
  <si>
    <t>Vyztužení dilatačních spár kluznými trny D 25 mm dl 500 mm v CB krytu</t>
  </si>
  <si>
    <t>880271975</t>
  </si>
  <si>
    <t>Vyztužení dilatačních spár v cementobetonovém krytu kluznými trny průměru 25 mm, délky 500 mm</t>
  </si>
  <si>
    <t>44"LŽ1 (před vraty rozptyl 350mm, v nepojízdných částech 466mm)"</t>
  </si>
  <si>
    <t>36 "LŽ2 (před vraty rozptyl 350mm, v nepojízdných částech 466mm)"</t>
  </si>
  <si>
    <t>17 "LŽ2 úsek napojení nového potrubí na kanalizaci (rozptyl v nepojízdných částech 466mm)"</t>
  </si>
  <si>
    <t>31</t>
  </si>
  <si>
    <t>919716111</t>
  </si>
  <si>
    <t>Výztuž cementobetonového krytu ze svařovaných sítí hmotnosti do 7,5 kg/m2</t>
  </si>
  <si>
    <t>-1834476628</t>
  </si>
  <si>
    <t>Ocelová výztuž cementobetonového krytu ze svařovaných sítí hmotnosti do 7,5 kg/m2</t>
  </si>
  <si>
    <t>((8,08+14,82)*1,3)*(0,0474)  "(součet vnitřních ploch LŽ1+LŽ2*překrytí 30%)*hmotnost kari sítě kg/m2"</t>
  </si>
  <si>
    <t>"0,0474 = hmotnost kari sítě 100x100x8"</t>
  </si>
  <si>
    <t>Mezisoučet</t>
  </si>
  <si>
    <t>32</t>
  </si>
  <si>
    <t>919726123</t>
  </si>
  <si>
    <t>Geotextilie pro ochranu, separaci a filtraci netkaná měrná hm přes 300 do 500 g/m2</t>
  </si>
  <si>
    <t>-227208540</t>
  </si>
  <si>
    <t>Geotextilie netkaná pro ochranu, separaci nebo filtraci měrná hmotnost přes 300 do 500 g/m2</t>
  </si>
  <si>
    <t>13,04*1,3 "Geotextílie pod cb kryty v ploše LŽ1 + 30% prořez"</t>
  </si>
  <si>
    <t>16,91*1,3 "Geotextílie pod cb kryty v ploše LŽ2 + 30% prořez"</t>
  </si>
  <si>
    <t>33</t>
  </si>
  <si>
    <t>935114211</t>
  </si>
  <si>
    <t>688201217</t>
  </si>
  <si>
    <t>Osazení štěrbinového odvodňovacího betonového žlabu rozměru 220x260 mm (mikroštěrbinového) bez vnitřního spádu</t>
  </si>
  <si>
    <t>15 "LŽ1"</t>
  </si>
  <si>
    <t>6 "lŽ2"</t>
  </si>
  <si>
    <t>34</t>
  </si>
  <si>
    <t>59221012</t>
  </si>
  <si>
    <t>trouba mikroštěrbinová s přerušovanou štěrbinou betonová bez vnitřního spádu 220x260mm</t>
  </si>
  <si>
    <t>1579488259</t>
  </si>
  <si>
    <t>35</t>
  </si>
  <si>
    <t>953961118</t>
  </si>
  <si>
    <t>Kotva chemickým tmelem M 30 hl 270 mm do betonu, ŽB nebo kamene s vyvrtáním otvoru</t>
  </si>
  <si>
    <t>-733639263</t>
  </si>
  <si>
    <t>Kotva chemická s vyvrtáním otvoru do betonu, železobetonu nebo tvrdého kamene tmel, velikost M 30, hloubka 270 mm</t>
  </si>
  <si>
    <t>97</t>
  </si>
  <si>
    <t>36</t>
  </si>
  <si>
    <t>977151111</t>
  </si>
  <si>
    <t>Jádrové vrty diamantovými korunkami do stavebních materiálů D do 35 mm</t>
  </si>
  <si>
    <t>1149686657</t>
  </si>
  <si>
    <t>Jádrové vrty diamantovými korunkami do stavebních materiálů (železobetonu, betonu, cihel, obkladů, dlažeb, kamene) průměru do 35 mm</t>
  </si>
  <si>
    <t>97*0,25 "celkový počet trnů x hloubka vrtu"</t>
  </si>
  <si>
    <t>997</t>
  </si>
  <si>
    <t>Přesun sutě</t>
  </si>
  <si>
    <t>37</t>
  </si>
  <si>
    <t>997013501</t>
  </si>
  <si>
    <t>Odvoz suti a vybouraných hmot na skládku nebo meziskládku do 1 km se složením</t>
  </si>
  <si>
    <t>-1255946089</t>
  </si>
  <si>
    <t>Odvoz suti a vybouraných hmot na skládku nebo meziskládku se složením, na vzdálenost do 1 km</t>
  </si>
  <si>
    <t>38</t>
  </si>
  <si>
    <t>997013509</t>
  </si>
  <si>
    <t>Příplatek k odvozu suti a vybouraných hmot na skládku ZKD 1 km přes 1 km</t>
  </si>
  <si>
    <t>845011124</t>
  </si>
  <si>
    <t>Odvoz suti a vybouraných hmot na skládku nebo meziskládku se složením, na vzdálenost Příplatek k ceně za každý další započatý 1 km přes 1 km</t>
  </si>
  <si>
    <t>18,926*10 'Přepočtené koeficientem množství</t>
  </si>
  <si>
    <t>39</t>
  </si>
  <si>
    <t>997221861</t>
  </si>
  <si>
    <t>Poplatek za uložení na recyklační skládce (skládkovné) stavebního odpadu z prostého betonu pod kódem 17 01 01</t>
  </si>
  <si>
    <t>-481577903</t>
  </si>
  <si>
    <t>Poplatek za uložení stavebního odpadu na recyklační skládce (skládkovné) z prostého betonu zatříděného do Katalogu odpadů pod kódem 17 01 01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</si>
  <si>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</si>
  <si>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</si>
  <si>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</si>
  <si>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</si>
  <si>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</si>
  <si>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2033742596</t>
  </si>
  <si>
    <t>Přesun hmot pro komunikace s krytem z kameniva, monolitickým betonovým nebo živičným dopravní vzdálenost do 200 m jakékoliv délky objektu</t>
  </si>
  <si>
    <t>41</t>
  </si>
  <si>
    <t>998225195</t>
  </si>
  <si>
    <t>Příplatek k přesunu hmot pro pozemní komunikace s krytem z kamene, živičným, betonovým ZKD 5000 m</t>
  </si>
  <si>
    <t>920899168</t>
  </si>
  <si>
    <t>Přesun hmot pro komunikace s krytem z kameniva, monolitickým betonovým nebo živičným Příplatek k ceně za zvětšený přesun přes vymezenou vodorovnou dopravní vzdálenost za každých dalších 5000 m přes 5000 m</t>
  </si>
  <si>
    <t>30,159*2 'Přepočtené koeficientem množství</t>
  </si>
  <si>
    <t>42</t>
  </si>
  <si>
    <t>998276101</t>
  </si>
  <si>
    <t>Přesun hmot pro trubní vedení z trub z plastických hmot otevřený výkop</t>
  </si>
  <si>
    <t>-647918248</t>
  </si>
  <si>
    <t>Přesun hmot pro trubní vedení hloubené z trub z plastických hmot nebo sklolaminátových pro vodovody, kanalizace, teplovody, produktovody v otevřeném výkopu dopravní vzdálenost do 15 m</t>
  </si>
  <si>
    <t>0,028</t>
  </si>
  <si>
    <t>43</t>
  </si>
  <si>
    <t>998276129</t>
  </si>
  <si>
    <t>Příplatek k přesunu hmot pro trubní vedení z trub z plastických hmot za zvětšený přesun ZKD 5000 m</t>
  </si>
  <si>
    <t>-1187456233</t>
  </si>
  <si>
    <t>Přesun hmot pro trubní vedení hloubené z trub z plastických hmot nebo sklolaminátových Příplatek k cenám za zvětšený přesun přes vymezenou dopravní vzdálenost za každých dalších započatých 5000 m</t>
  </si>
  <si>
    <t>PSV</t>
  </si>
  <si>
    <t>Práce a dodávky PSV</t>
  </si>
  <si>
    <t>721</t>
  </si>
  <si>
    <t>Zdravotechnika - vnitřní kanalizace</t>
  </si>
  <si>
    <t>44</t>
  </si>
  <si>
    <t>721242105</t>
  </si>
  <si>
    <t>Lapač střešních splavenin z PP se zápachovou klapkou a lapacím košem DN 110</t>
  </si>
  <si>
    <t>-1688720295</t>
  </si>
  <si>
    <t>Lapače střešních splavenin polypropylenové (PP) se svislým odtokem DN 110</t>
  </si>
  <si>
    <t>VRN</t>
  </si>
  <si>
    <t>Vedlejší rozpočtové náklady</t>
  </si>
  <si>
    <t>VRN3</t>
  </si>
  <si>
    <t>Zařízení staveniště</t>
  </si>
  <si>
    <t>45</t>
  </si>
  <si>
    <t>030001000</t>
  </si>
  <si>
    <t>1024</t>
  </si>
  <si>
    <t>-1165064176</t>
  </si>
  <si>
    <t>46</t>
  </si>
  <si>
    <t>039002000</t>
  </si>
  <si>
    <t>Zrušení zařízení staveniště</t>
  </si>
  <si>
    <t>24841698</t>
  </si>
  <si>
    <t>VRN4</t>
  </si>
  <si>
    <t>Inženýrská činnost</t>
  </si>
  <si>
    <t>47</t>
  </si>
  <si>
    <t>043134000</t>
  </si>
  <si>
    <t>Zkoušky zatěžovací</t>
  </si>
  <si>
    <t>-388980856</t>
  </si>
  <si>
    <t>48</t>
  </si>
  <si>
    <t>043154000</t>
  </si>
  <si>
    <t>Zkoušky hutnicí</t>
  </si>
  <si>
    <t>1785329807</t>
  </si>
  <si>
    <t>VRN7</t>
  </si>
  <si>
    <t>Provozní vlivy</t>
  </si>
  <si>
    <t>49</t>
  </si>
  <si>
    <t>070001000</t>
  </si>
  <si>
    <t>246975810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</si>
</sst>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4" fontId="32" fillId="0" borderId="12" xfId="0" applyNumberFormat="1" applyFont="1" applyBorder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362585</xdr:colOff>
      <xdr:row>3</xdr:row>
      <xdr:rowOff>0</xdr:rowOff>
    </xdr:from>
    <xdr:to>
      <xdr:col>10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362585</xdr:colOff>
      <xdr:row>115</xdr:row>
      <xdr:rowOff>0</xdr:rowOff>
    </xdr:from>
    <xdr:to>
      <xdr:col>10</xdr:col>
      <xdr:colOff>1215390</xdr:colOff>
      <xdr:row>119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4</v>
      </c>
      <c r="BV1" s="17" t="s">
        <v>5</v>
      </c>
    </row>
    <row r="2" spans="1:74" s="1" customFormat="1" ht="36.950000000000003" customHeight="1">
      <c r="AR2" s="247" t="s">
        <v>6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>
      <c r="B4" s="21"/>
      <c r="D4" s="22" t="s">
        <v>10</v>
      </c>
      <c r="AR4" s="21"/>
      <c r="AS4" s="23" t="s">
        <v>11</v>
      </c>
      <c r="BG4" s="24" t="s">
        <v>12</v>
      </c>
      <c r="BS4" s="18" t="s">
        <v>13</v>
      </c>
    </row>
    <row r="5" spans="1:74" s="1" customFormat="1" ht="12" customHeight="1">
      <c r="B5" s="21"/>
      <c r="D5" s="25" t="s">
        <v>14</v>
      </c>
      <c r="K5" s="212" t="s">
        <v>15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R5" s="21"/>
      <c r="BG5" s="209" t="s">
        <v>16</v>
      </c>
      <c r="BS5" s="18" t="s">
        <v>7</v>
      </c>
    </row>
    <row r="6" spans="1:74" s="1" customFormat="1" ht="36.950000000000003" customHeight="1">
      <c r="B6" s="21"/>
      <c r="D6" s="27" t="s">
        <v>17</v>
      </c>
      <c r="K6" s="214" t="s">
        <v>18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R6" s="21"/>
      <c r="BG6" s="210"/>
      <c r="BS6" s="18" t="s">
        <v>7</v>
      </c>
    </row>
    <row r="7" spans="1:74" s="1" customFormat="1" ht="12" customHeight="1">
      <c r="B7" s="21"/>
      <c r="D7" s="28" t="s">
        <v>19</v>
      </c>
      <c r="K7" s="26" t="s">
        <v>1</v>
      </c>
      <c r="AK7" s="28" t="s">
        <v>20</v>
      </c>
      <c r="AN7" s="26" t="s">
        <v>1</v>
      </c>
      <c r="AR7" s="21"/>
      <c r="BG7" s="210"/>
      <c r="BS7" s="18" t="s">
        <v>7</v>
      </c>
    </row>
    <row r="8" spans="1:74" s="1" customFormat="1" ht="12" customHeight="1">
      <c r="B8" s="21"/>
      <c r="D8" s="28" t="s">
        <v>21</v>
      </c>
      <c r="K8" s="26" t="s">
        <v>22</v>
      </c>
      <c r="AK8" s="28" t="s">
        <v>23</v>
      </c>
      <c r="AN8" s="250">
        <v>45891</v>
      </c>
      <c r="AR8" s="21"/>
      <c r="BG8" s="210"/>
      <c r="BS8" s="18" t="s">
        <v>7</v>
      </c>
    </row>
    <row r="9" spans="1:74" s="1" customFormat="1" ht="14.45" customHeight="1">
      <c r="B9" s="21"/>
      <c r="AR9" s="21"/>
      <c r="BG9" s="210"/>
      <c r="BS9" s="18" t="s">
        <v>7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G10" s="210"/>
      <c r="BS10" s="18" t="s">
        <v>7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G11" s="210"/>
      <c r="BS11" s="18" t="s">
        <v>7</v>
      </c>
    </row>
    <row r="12" spans="1:74" s="1" customFormat="1" ht="6.95" customHeight="1">
      <c r="B12" s="21"/>
      <c r="AR12" s="21"/>
      <c r="BG12" s="210"/>
      <c r="BS12" s="18" t="s">
        <v>7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G13" s="210"/>
      <c r="BS13" s="18" t="s">
        <v>7</v>
      </c>
    </row>
    <row r="14" spans="1:74" ht="12.75">
      <c r="B14" s="21"/>
      <c r="E14" s="215" t="s">
        <v>29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8" t="s">
        <v>27</v>
      </c>
      <c r="AN14" s="30" t="s">
        <v>29</v>
      </c>
      <c r="AR14" s="21"/>
      <c r="BG14" s="210"/>
      <c r="BS14" s="18" t="s">
        <v>7</v>
      </c>
    </row>
    <row r="15" spans="1:74" s="1" customFormat="1" ht="6.95" customHeight="1">
      <c r="B15" s="21"/>
      <c r="AR15" s="21"/>
      <c r="BG15" s="210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1</v>
      </c>
      <c r="AR16" s="21"/>
      <c r="BG16" s="210"/>
      <c r="BS16" s="18" t="s">
        <v>3</v>
      </c>
    </row>
    <row r="17" spans="1:71" s="1" customFormat="1" ht="18.399999999999999" customHeight="1">
      <c r="B17" s="21"/>
      <c r="E17" s="26" t="s">
        <v>26</v>
      </c>
      <c r="AK17" s="28" t="s">
        <v>27</v>
      </c>
      <c r="AN17" s="26" t="s">
        <v>1</v>
      </c>
      <c r="AR17" s="21"/>
      <c r="BG17" s="210"/>
      <c r="BS17" s="18" t="s">
        <v>4</v>
      </c>
    </row>
    <row r="18" spans="1:71" s="1" customFormat="1" ht="6.95" customHeight="1">
      <c r="B18" s="21"/>
      <c r="AR18" s="21"/>
      <c r="BG18" s="210"/>
      <c r="BS18" s="18" t="s">
        <v>7</v>
      </c>
    </row>
    <row r="19" spans="1:71" s="1" customFormat="1" ht="12" customHeight="1">
      <c r="B19" s="21"/>
      <c r="D19" s="28" t="s">
        <v>31</v>
      </c>
      <c r="AK19" s="28" t="s">
        <v>25</v>
      </c>
      <c r="AN19" s="26" t="s">
        <v>1</v>
      </c>
      <c r="AR19" s="21"/>
      <c r="BG19" s="210"/>
      <c r="BS19" s="18" t="s">
        <v>7</v>
      </c>
    </row>
    <row r="20" spans="1:71" s="1" customFormat="1" ht="18.399999999999999" customHeight="1">
      <c r="B20" s="21"/>
      <c r="E20" s="26" t="s">
        <v>26</v>
      </c>
      <c r="AK20" s="28" t="s">
        <v>27</v>
      </c>
      <c r="AN20" s="26" t="s">
        <v>1</v>
      </c>
      <c r="AR20" s="21"/>
      <c r="BG20" s="210"/>
      <c r="BS20" s="18" t="s">
        <v>4</v>
      </c>
    </row>
    <row r="21" spans="1:71" s="1" customFormat="1" ht="6.95" customHeight="1">
      <c r="B21" s="21"/>
      <c r="AR21" s="21"/>
      <c r="BG21" s="210"/>
    </row>
    <row r="22" spans="1:71" s="1" customFormat="1" ht="12" customHeight="1">
      <c r="B22" s="21"/>
      <c r="D22" s="28" t="s">
        <v>32</v>
      </c>
      <c r="AR22" s="21"/>
      <c r="BG22" s="210"/>
    </row>
    <row r="23" spans="1:71" s="1" customFormat="1" ht="16.5" customHeight="1">
      <c r="B23" s="21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21"/>
      <c r="BG23" s="210"/>
    </row>
    <row r="24" spans="1:71" s="1" customFormat="1" ht="6.95" customHeight="1">
      <c r="B24" s="21"/>
      <c r="AR24" s="21"/>
      <c r="BG24" s="210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G25" s="210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18">
        <f>ROUND(AG94,2)</f>
        <v>0</v>
      </c>
      <c r="AL26" s="219"/>
      <c r="AM26" s="219"/>
      <c r="AN26" s="219"/>
      <c r="AO26" s="219"/>
      <c r="AP26" s="33"/>
      <c r="AQ26" s="33"/>
      <c r="AR26" s="34"/>
      <c r="BG26" s="210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G27" s="210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20" t="s">
        <v>34</v>
      </c>
      <c r="M28" s="220"/>
      <c r="N28" s="220"/>
      <c r="O28" s="220"/>
      <c r="P28" s="220"/>
      <c r="Q28" s="33"/>
      <c r="R28" s="33"/>
      <c r="S28" s="33"/>
      <c r="T28" s="33"/>
      <c r="U28" s="33"/>
      <c r="V28" s="33"/>
      <c r="W28" s="220" t="s">
        <v>35</v>
      </c>
      <c r="X28" s="220"/>
      <c r="Y28" s="220"/>
      <c r="Z28" s="220"/>
      <c r="AA28" s="220"/>
      <c r="AB28" s="220"/>
      <c r="AC28" s="220"/>
      <c r="AD28" s="220"/>
      <c r="AE28" s="220"/>
      <c r="AF28" s="33"/>
      <c r="AG28" s="33"/>
      <c r="AH28" s="33"/>
      <c r="AI28" s="33"/>
      <c r="AJ28" s="33"/>
      <c r="AK28" s="220" t="s">
        <v>36</v>
      </c>
      <c r="AL28" s="220"/>
      <c r="AM28" s="220"/>
      <c r="AN28" s="220"/>
      <c r="AO28" s="220"/>
      <c r="AP28" s="33"/>
      <c r="AQ28" s="33"/>
      <c r="AR28" s="34"/>
      <c r="BG28" s="210"/>
    </row>
    <row r="29" spans="1:71" s="3" customFormat="1" ht="14.45" customHeight="1">
      <c r="B29" s="38"/>
      <c r="D29" s="28" t="s">
        <v>37</v>
      </c>
      <c r="F29" s="28" t="s">
        <v>38</v>
      </c>
      <c r="L29" s="223">
        <v>0.21</v>
      </c>
      <c r="M29" s="222"/>
      <c r="N29" s="222"/>
      <c r="O29" s="222"/>
      <c r="P29" s="222"/>
      <c r="W29" s="221">
        <f>ROUND(BB94, 2)</f>
        <v>0</v>
      </c>
      <c r="X29" s="222"/>
      <c r="Y29" s="222"/>
      <c r="Z29" s="222"/>
      <c r="AA29" s="222"/>
      <c r="AB29" s="222"/>
      <c r="AC29" s="222"/>
      <c r="AD29" s="222"/>
      <c r="AE29" s="222"/>
      <c r="AK29" s="221">
        <f>ROUND(AX94, 2)</f>
        <v>0</v>
      </c>
      <c r="AL29" s="222"/>
      <c r="AM29" s="222"/>
      <c r="AN29" s="222"/>
      <c r="AO29" s="222"/>
      <c r="AR29" s="38"/>
      <c r="BG29" s="211"/>
    </row>
    <row r="30" spans="1:71" s="3" customFormat="1" ht="14.45" customHeight="1">
      <c r="B30" s="38"/>
      <c r="F30" s="28" t="s">
        <v>39</v>
      </c>
      <c r="L30" s="223">
        <v>0.12</v>
      </c>
      <c r="M30" s="222"/>
      <c r="N30" s="222"/>
      <c r="O30" s="222"/>
      <c r="P30" s="222"/>
      <c r="W30" s="221">
        <f>ROUND(BC94, 2)</f>
        <v>0</v>
      </c>
      <c r="X30" s="222"/>
      <c r="Y30" s="222"/>
      <c r="Z30" s="222"/>
      <c r="AA30" s="222"/>
      <c r="AB30" s="222"/>
      <c r="AC30" s="222"/>
      <c r="AD30" s="222"/>
      <c r="AE30" s="222"/>
      <c r="AK30" s="221">
        <f>ROUND(AY94, 2)</f>
        <v>0</v>
      </c>
      <c r="AL30" s="222"/>
      <c r="AM30" s="222"/>
      <c r="AN30" s="222"/>
      <c r="AO30" s="222"/>
      <c r="AR30" s="38"/>
      <c r="BG30" s="211"/>
    </row>
    <row r="31" spans="1:71" s="3" customFormat="1" ht="14.45" hidden="1" customHeight="1">
      <c r="B31" s="38"/>
      <c r="F31" s="28" t="s">
        <v>40</v>
      </c>
      <c r="L31" s="223">
        <v>0.21</v>
      </c>
      <c r="M31" s="222"/>
      <c r="N31" s="222"/>
      <c r="O31" s="222"/>
      <c r="P31" s="222"/>
      <c r="W31" s="221">
        <f>ROUND(BD94,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8"/>
      <c r="BG31" s="211"/>
    </row>
    <row r="32" spans="1:71" s="3" customFormat="1" ht="14.45" hidden="1" customHeight="1">
      <c r="B32" s="38"/>
      <c r="F32" s="28" t="s">
        <v>41</v>
      </c>
      <c r="L32" s="223">
        <v>0.12</v>
      </c>
      <c r="M32" s="222"/>
      <c r="N32" s="222"/>
      <c r="O32" s="222"/>
      <c r="P32" s="222"/>
      <c r="W32" s="221">
        <f>ROUND(BE94,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8"/>
      <c r="BG32" s="211"/>
    </row>
    <row r="33" spans="1:59" s="3" customFormat="1" ht="14.45" hidden="1" customHeight="1">
      <c r="B33" s="38"/>
      <c r="F33" s="28" t="s">
        <v>42</v>
      </c>
      <c r="L33" s="223">
        <v>0</v>
      </c>
      <c r="M33" s="222"/>
      <c r="N33" s="222"/>
      <c r="O33" s="222"/>
      <c r="P33" s="222"/>
      <c r="W33" s="221">
        <f>ROUND(BF94, 2)</f>
        <v>0</v>
      </c>
      <c r="X33" s="222"/>
      <c r="Y33" s="222"/>
      <c r="Z33" s="222"/>
      <c r="AA33" s="222"/>
      <c r="AB33" s="222"/>
      <c r="AC33" s="222"/>
      <c r="AD33" s="222"/>
      <c r="AE33" s="222"/>
      <c r="AK33" s="221">
        <v>0</v>
      </c>
      <c r="AL33" s="222"/>
      <c r="AM33" s="222"/>
      <c r="AN33" s="222"/>
      <c r="AO33" s="222"/>
      <c r="AR33" s="38"/>
      <c r="BG33" s="211"/>
    </row>
    <row r="34" spans="1:59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G34" s="210"/>
    </row>
    <row r="35" spans="1:59" s="2" customFormat="1" ht="25.9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24" t="s">
        <v>45</v>
      </c>
      <c r="Y35" s="225"/>
      <c r="Z35" s="225"/>
      <c r="AA35" s="225"/>
      <c r="AB35" s="225"/>
      <c r="AC35" s="41"/>
      <c r="AD35" s="41"/>
      <c r="AE35" s="41"/>
      <c r="AF35" s="41"/>
      <c r="AG35" s="41"/>
      <c r="AH35" s="41"/>
      <c r="AI35" s="41"/>
      <c r="AJ35" s="41"/>
      <c r="AK35" s="226">
        <f>SUM(AK26:AK33)</f>
        <v>0</v>
      </c>
      <c r="AL35" s="225"/>
      <c r="AM35" s="225"/>
      <c r="AN35" s="225"/>
      <c r="AO35" s="227"/>
      <c r="AP35" s="39"/>
      <c r="AQ35" s="39"/>
      <c r="AR35" s="34"/>
      <c r="BG35" s="33"/>
    </row>
    <row r="36" spans="1:59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G36" s="33"/>
    </row>
    <row r="37" spans="1:59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G37" s="33"/>
    </row>
    <row r="38" spans="1:59" s="1" customFormat="1" ht="14.45" customHeight="1">
      <c r="B38" s="21"/>
      <c r="AR38" s="21"/>
    </row>
    <row r="39" spans="1:59" s="1" customFormat="1" ht="14.45" customHeight="1">
      <c r="B39" s="21"/>
      <c r="AR39" s="21"/>
    </row>
    <row r="40" spans="1:59" s="1" customFormat="1" ht="14.45" customHeight="1">
      <c r="B40" s="21"/>
      <c r="AR40" s="21"/>
    </row>
    <row r="41" spans="1:59" s="1" customFormat="1" ht="14.45" customHeight="1">
      <c r="B41" s="21"/>
      <c r="AR41" s="21"/>
    </row>
    <row r="42" spans="1:59" s="1" customFormat="1" ht="14.45" customHeight="1">
      <c r="B42" s="21"/>
      <c r="AR42" s="21"/>
    </row>
    <row r="43" spans="1:59" s="1" customFormat="1" ht="14.45" customHeight="1">
      <c r="B43" s="21"/>
      <c r="AR43" s="21"/>
    </row>
    <row r="44" spans="1:59" s="1" customFormat="1" ht="14.45" customHeight="1">
      <c r="B44" s="21"/>
      <c r="AR44" s="21"/>
    </row>
    <row r="45" spans="1:59" s="1" customFormat="1" ht="14.45" customHeight="1">
      <c r="B45" s="21"/>
      <c r="AR45" s="21"/>
    </row>
    <row r="46" spans="1:59" s="1" customFormat="1" ht="14.45" customHeight="1">
      <c r="B46" s="21"/>
      <c r="AR46" s="21"/>
    </row>
    <row r="47" spans="1:59" s="1" customFormat="1" ht="14.45" customHeight="1">
      <c r="B47" s="21"/>
      <c r="AR47" s="21"/>
    </row>
    <row r="48" spans="1:59" s="1" customFormat="1" ht="14.45" customHeight="1">
      <c r="B48" s="21"/>
      <c r="AR48" s="21"/>
    </row>
    <row r="49" spans="1:59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9" ht="11.25">
      <c r="B50" s="21"/>
      <c r="AR50" s="21"/>
    </row>
    <row r="51" spans="1:59" ht="11.25">
      <c r="B51" s="21"/>
      <c r="AR51" s="21"/>
    </row>
    <row r="52" spans="1:59" ht="11.25">
      <c r="B52" s="21"/>
      <c r="AR52" s="21"/>
    </row>
    <row r="53" spans="1:59" ht="11.25">
      <c r="B53" s="21"/>
      <c r="AR53" s="21"/>
    </row>
    <row r="54" spans="1:59" ht="11.25">
      <c r="B54" s="21"/>
      <c r="AR54" s="21"/>
    </row>
    <row r="55" spans="1:59" ht="11.25">
      <c r="B55" s="21"/>
      <c r="AR55" s="21"/>
    </row>
    <row r="56" spans="1:59" ht="11.25">
      <c r="B56" s="21"/>
      <c r="AR56" s="21"/>
    </row>
    <row r="57" spans="1:59" ht="11.25">
      <c r="B57" s="21"/>
      <c r="AR57" s="21"/>
    </row>
    <row r="58" spans="1:59" ht="11.25">
      <c r="B58" s="21"/>
      <c r="AR58" s="21"/>
    </row>
    <row r="59" spans="1:59" ht="11.25">
      <c r="B59" s="21"/>
      <c r="AR59" s="21"/>
    </row>
    <row r="60" spans="1:59" s="2" customFormat="1" ht="12.75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G60" s="33"/>
    </row>
    <row r="61" spans="1:59" ht="11.25">
      <c r="B61" s="21"/>
      <c r="AR61" s="21"/>
    </row>
    <row r="62" spans="1:59" ht="11.25">
      <c r="B62" s="21"/>
      <c r="AR62" s="21"/>
    </row>
    <row r="63" spans="1:59" ht="11.25">
      <c r="B63" s="21"/>
      <c r="AR63" s="21"/>
    </row>
    <row r="64" spans="1:59" s="2" customFormat="1" ht="12.75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G64" s="33"/>
    </row>
    <row r="65" spans="1:59" ht="11.25">
      <c r="B65" s="21"/>
      <c r="AR65" s="21"/>
    </row>
    <row r="66" spans="1:59" ht="11.25">
      <c r="B66" s="21"/>
      <c r="AR66" s="21"/>
    </row>
    <row r="67" spans="1:59" ht="11.25">
      <c r="B67" s="21"/>
      <c r="AR67" s="21"/>
    </row>
    <row r="68" spans="1:59" ht="11.25">
      <c r="B68" s="21"/>
      <c r="AR68" s="21"/>
    </row>
    <row r="69" spans="1:59" ht="11.25">
      <c r="B69" s="21"/>
      <c r="AR69" s="21"/>
    </row>
    <row r="70" spans="1:59" ht="11.25">
      <c r="B70" s="21"/>
      <c r="AR70" s="21"/>
    </row>
    <row r="71" spans="1:59" ht="11.25">
      <c r="B71" s="21"/>
      <c r="AR71" s="21"/>
    </row>
    <row r="72" spans="1:59" ht="11.25">
      <c r="B72" s="21"/>
      <c r="AR72" s="21"/>
    </row>
    <row r="73" spans="1:59" ht="11.25">
      <c r="B73" s="21"/>
      <c r="AR73" s="21"/>
    </row>
    <row r="74" spans="1:59" ht="11.25">
      <c r="B74" s="21"/>
      <c r="AR74" s="21"/>
    </row>
    <row r="75" spans="1:59" s="2" customFormat="1" ht="12.75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G75" s="33"/>
    </row>
    <row r="76" spans="1:59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G76" s="33"/>
    </row>
    <row r="77" spans="1:59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G77" s="33"/>
    </row>
    <row r="81" spans="1:90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G81" s="33"/>
    </row>
    <row r="82" spans="1:90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G82" s="33"/>
    </row>
    <row r="83" spans="1:90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G83" s="33"/>
    </row>
    <row r="84" spans="1:90" s="4" customFormat="1" ht="12" customHeight="1">
      <c r="B84" s="52"/>
      <c r="C84" s="28" t="s">
        <v>14</v>
      </c>
      <c r="L84" s="4" t="str">
        <f>K5</f>
        <v>3</v>
      </c>
      <c r="AR84" s="52"/>
    </row>
    <row r="85" spans="1:90" s="5" customFormat="1" ht="36.950000000000003" customHeight="1">
      <c r="B85" s="53"/>
      <c r="C85" s="54" t="s">
        <v>17</v>
      </c>
      <c r="L85" s="228" t="str">
        <f>K6</f>
        <v>Doplnění odtokových žlabů karosárna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R85" s="53"/>
    </row>
    <row r="86" spans="1:90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G86" s="33"/>
    </row>
    <row r="87" spans="1:90" s="2" customFormat="1" ht="12" customHeight="1">
      <c r="A87" s="33"/>
      <c r="B87" s="34"/>
      <c r="C87" s="28" t="s">
        <v>21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Areál Hranečník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23</v>
      </c>
      <c r="AJ87" s="33"/>
      <c r="AK87" s="33"/>
      <c r="AL87" s="33"/>
      <c r="AM87" s="230">
        <f>IF(AN8= "","",AN8)</f>
        <v>45891</v>
      </c>
      <c r="AN87" s="230"/>
      <c r="AO87" s="33"/>
      <c r="AP87" s="33"/>
      <c r="AQ87" s="33"/>
      <c r="AR87" s="34"/>
      <c r="BG87" s="33"/>
    </row>
    <row r="88" spans="1:90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G88" s="33"/>
    </row>
    <row r="89" spans="1:90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31" t="str">
        <f>IF(E17="","",E17)</f>
        <v xml:space="preserve"> </v>
      </c>
      <c r="AN89" s="232"/>
      <c r="AO89" s="232"/>
      <c r="AP89" s="232"/>
      <c r="AQ89" s="33"/>
      <c r="AR89" s="34"/>
      <c r="AS89" s="233" t="s">
        <v>53</v>
      </c>
      <c r="AT89" s="234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8"/>
      <c r="BG89" s="33"/>
    </row>
    <row r="90" spans="1:90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31" t="str">
        <f>IF(E20="","",E20)</f>
        <v xml:space="preserve"> </v>
      </c>
      <c r="AN90" s="232"/>
      <c r="AO90" s="232"/>
      <c r="AP90" s="232"/>
      <c r="AQ90" s="33"/>
      <c r="AR90" s="34"/>
      <c r="AS90" s="235"/>
      <c r="AT90" s="236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60"/>
      <c r="BG90" s="33"/>
    </row>
    <row r="91" spans="1:90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5"/>
      <c r="AT91" s="236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60"/>
      <c r="BG91" s="33"/>
    </row>
    <row r="92" spans="1:90" s="2" customFormat="1" ht="29.25" customHeight="1">
      <c r="A92" s="33"/>
      <c r="B92" s="34"/>
      <c r="C92" s="237" t="s">
        <v>54</v>
      </c>
      <c r="D92" s="238"/>
      <c r="E92" s="238"/>
      <c r="F92" s="238"/>
      <c r="G92" s="238"/>
      <c r="H92" s="61"/>
      <c r="I92" s="239" t="s">
        <v>55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56</v>
      </c>
      <c r="AH92" s="238"/>
      <c r="AI92" s="238"/>
      <c r="AJ92" s="238"/>
      <c r="AK92" s="238"/>
      <c r="AL92" s="238"/>
      <c r="AM92" s="238"/>
      <c r="AN92" s="239" t="s">
        <v>57</v>
      </c>
      <c r="AO92" s="238"/>
      <c r="AP92" s="241"/>
      <c r="AQ92" s="62" t="s">
        <v>58</v>
      </c>
      <c r="AR92" s="34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4" t="s">
        <v>70</v>
      </c>
      <c r="BE92" s="64" t="s">
        <v>71</v>
      </c>
      <c r="BF92" s="65" t="s">
        <v>72</v>
      </c>
      <c r="BG92" s="33"/>
    </row>
    <row r="93" spans="1:90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8"/>
      <c r="BG93" s="33"/>
    </row>
    <row r="94" spans="1:90" s="6" customFormat="1" ht="32.450000000000003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5">
        <f>ROUND(AG95,2)</f>
        <v>0</v>
      </c>
      <c r="AH94" s="245"/>
      <c r="AI94" s="245"/>
      <c r="AJ94" s="245"/>
      <c r="AK94" s="245"/>
      <c r="AL94" s="245"/>
      <c r="AM94" s="245"/>
      <c r="AN94" s="246">
        <f>SUM(AG94,AV94)</f>
        <v>0</v>
      </c>
      <c r="AO94" s="246"/>
      <c r="AP94" s="246"/>
      <c r="AQ94" s="73" t="s">
        <v>1</v>
      </c>
      <c r="AR94" s="69"/>
      <c r="AS94" s="74">
        <f>ROUND(AS95,2)</f>
        <v>0</v>
      </c>
      <c r="AT94" s="75">
        <f>ROUND(AT95,2)</f>
        <v>0</v>
      </c>
      <c r="AU94" s="76">
        <f>ROUND(AU95,2)</f>
        <v>0</v>
      </c>
      <c r="AV94" s="76">
        <f>ROUND(SUM(AX94:AY94),2)</f>
        <v>0</v>
      </c>
      <c r="AW94" s="77">
        <f>ROUND(AW95,5)</f>
        <v>0</v>
      </c>
      <c r="AX94" s="76">
        <f>ROUND(BB94*L29,2)</f>
        <v>0</v>
      </c>
      <c r="AY94" s="76">
        <f>ROUND(BC94*L30,2)</f>
        <v>0</v>
      </c>
      <c r="AZ94" s="76">
        <f>ROUND(BD94*L29,2)</f>
        <v>0</v>
      </c>
      <c r="BA94" s="76">
        <f>ROUND(BE94*L30,2)</f>
        <v>0</v>
      </c>
      <c r="BB94" s="76">
        <f>ROUND(BB95,2)</f>
        <v>0</v>
      </c>
      <c r="BC94" s="76">
        <f>ROUND(BC95,2)</f>
        <v>0</v>
      </c>
      <c r="BD94" s="76">
        <f>ROUND(BD95,2)</f>
        <v>0</v>
      </c>
      <c r="BE94" s="76">
        <f>ROUND(BE95,2)</f>
        <v>0</v>
      </c>
      <c r="BF94" s="78">
        <f>ROUND(BF95,2)</f>
        <v>0</v>
      </c>
      <c r="BS94" s="79" t="s">
        <v>74</v>
      </c>
      <c r="BT94" s="79" t="s">
        <v>75</v>
      </c>
      <c r="BV94" s="79" t="s">
        <v>76</v>
      </c>
      <c r="BW94" s="79" t="s">
        <v>5</v>
      </c>
      <c r="BX94" s="79" t="s">
        <v>77</v>
      </c>
      <c r="CL94" s="79" t="s">
        <v>1</v>
      </c>
    </row>
    <row r="95" spans="1:90" s="7" customFormat="1" ht="16.5" customHeight="1">
      <c r="A95" s="80" t="s">
        <v>78</v>
      </c>
      <c r="B95" s="81"/>
      <c r="C95" s="82"/>
      <c r="D95" s="244" t="s">
        <v>15</v>
      </c>
      <c r="E95" s="244"/>
      <c r="F95" s="244"/>
      <c r="G95" s="244"/>
      <c r="H95" s="244"/>
      <c r="I95" s="83"/>
      <c r="J95" s="244" t="s">
        <v>18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2">
        <f>'3 - Doplnění odtokových ž...'!K30</f>
        <v>0</v>
      </c>
      <c r="AH95" s="243"/>
      <c r="AI95" s="243"/>
      <c r="AJ95" s="243"/>
      <c r="AK95" s="243"/>
      <c r="AL95" s="243"/>
      <c r="AM95" s="243"/>
      <c r="AN95" s="242">
        <f>SUM(AG95,AV95)</f>
        <v>0</v>
      </c>
      <c r="AO95" s="243"/>
      <c r="AP95" s="243"/>
      <c r="AQ95" s="84" t="s">
        <v>79</v>
      </c>
      <c r="AR95" s="81"/>
      <c r="AS95" s="85">
        <f>'3 - Doplnění odtokových ž...'!K28</f>
        <v>0</v>
      </c>
      <c r="AT95" s="86">
        <f>'3 - Doplnění odtokových ž...'!K29</f>
        <v>0</v>
      </c>
      <c r="AU95" s="86">
        <v>0</v>
      </c>
      <c r="AV95" s="86">
        <f>ROUND(SUM(AX95:AY95),2)</f>
        <v>0</v>
      </c>
      <c r="AW95" s="87">
        <f>'3 - Doplnění odtokových ž...'!T127</f>
        <v>0</v>
      </c>
      <c r="AX95" s="86">
        <f>'3 - Doplnění odtokových ž...'!K33</f>
        <v>0</v>
      </c>
      <c r="AY95" s="86">
        <f>'3 - Doplnění odtokových ž...'!K34</f>
        <v>0</v>
      </c>
      <c r="AZ95" s="86">
        <f>'3 - Doplnění odtokových ž...'!K35</f>
        <v>0</v>
      </c>
      <c r="BA95" s="86">
        <f>'3 - Doplnění odtokových ž...'!K36</f>
        <v>0</v>
      </c>
      <c r="BB95" s="86">
        <f>'3 - Doplnění odtokových ž...'!F33</f>
        <v>0</v>
      </c>
      <c r="BC95" s="86">
        <f>'3 - Doplnění odtokových ž...'!F34</f>
        <v>0</v>
      </c>
      <c r="BD95" s="86">
        <f>'3 - Doplnění odtokových ž...'!F35</f>
        <v>0</v>
      </c>
      <c r="BE95" s="86">
        <f>'3 - Doplnění odtokových ž...'!F36</f>
        <v>0</v>
      </c>
      <c r="BF95" s="88">
        <f>'3 - Doplnění odtokových ž...'!F37</f>
        <v>0</v>
      </c>
      <c r="BT95" s="89" t="s">
        <v>80</v>
      </c>
      <c r="BU95" s="89" t="s">
        <v>81</v>
      </c>
      <c r="BV95" s="89" t="s">
        <v>76</v>
      </c>
      <c r="BW95" s="89" t="s">
        <v>5</v>
      </c>
      <c r="BX95" s="89" t="s">
        <v>77</v>
      </c>
      <c r="CL95" s="89" t="s">
        <v>1</v>
      </c>
    </row>
    <row r="96" spans="1:90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</row>
    <row r="97" spans="1:59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</row>
  </sheetData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 - Doplnění odtokových ž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47" t="s">
        <v>6</v>
      </c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T2" s="18" t="s">
        <v>5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82</v>
      </c>
    </row>
    <row r="4" spans="1:46" s="1" customFormat="1" ht="24.95" hidden="1" customHeight="1">
      <c r="B4" s="21"/>
      <c r="D4" s="22" t="s">
        <v>83</v>
      </c>
      <c r="M4" s="21"/>
      <c r="N4" s="90" t="s">
        <v>11</v>
      </c>
      <c r="AT4" s="18" t="s">
        <v>3</v>
      </c>
    </row>
    <row r="5" spans="1:46" s="1" customFormat="1" ht="6.95" hidden="1" customHeight="1">
      <c r="B5" s="21"/>
      <c r="M5" s="21"/>
    </row>
    <row r="6" spans="1:46" s="2" customFormat="1" ht="12" hidden="1" customHeight="1">
      <c r="A6" s="33"/>
      <c r="B6" s="34"/>
      <c r="C6" s="33"/>
      <c r="D6" s="28" t="s">
        <v>17</v>
      </c>
      <c r="E6" s="33"/>
      <c r="F6" s="33"/>
      <c r="G6" s="33"/>
      <c r="H6" s="33"/>
      <c r="I6" s="33"/>
      <c r="J6" s="33"/>
      <c r="K6" s="33"/>
      <c r="L6" s="33"/>
      <c r="M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hidden="1" customHeight="1">
      <c r="A7" s="33"/>
      <c r="B7" s="34"/>
      <c r="C7" s="33"/>
      <c r="D7" s="33"/>
      <c r="E7" s="228" t="s">
        <v>18</v>
      </c>
      <c r="F7" s="248"/>
      <c r="G7" s="248"/>
      <c r="H7" s="248"/>
      <c r="I7" s="33"/>
      <c r="J7" s="33"/>
      <c r="K7" s="33"/>
      <c r="L7" s="33"/>
      <c r="M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 hidden="1">
      <c r="A8" s="33"/>
      <c r="B8" s="34"/>
      <c r="C8" s="33"/>
      <c r="D8" s="33"/>
      <c r="E8" s="33"/>
      <c r="F8" s="33"/>
      <c r="G8" s="33"/>
      <c r="H8" s="33"/>
      <c r="I8" s="33"/>
      <c r="J8" s="33"/>
      <c r="K8" s="33"/>
      <c r="L8" s="33"/>
      <c r="M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hidden="1" customHeight="1">
      <c r="A9" s="33"/>
      <c r="B9" s="34"/>
      <c r="C9" s="33"/>
      <c r="D9" s="28" t="s">
        <v>19</v>
      </c>
      <c r="E9" s="33"/>
      <c r="F9" s="26" t="s">
        <v>1</v>
      </c>
      <c r="G9" s="33"/>
      <c r="H9" s="33"/>
      <c r="I9" s="28" t="s">
        <v>20</v>
      </c>
      <c r="J9" s="26" t="s">
        <v>1</v>
      </c>
      <c r="K9" s="33"/>
      <c r="L9" s="33"/>
      <c r="M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21</v>
      </c>
      <c r="E10" s="33"/>
      <c r="F10" s="26" t="s">
        <v>22</v>
      </c>
      <c r="G10" s="33"/>
      <c r="H10" s="33"/>
      <c r="I10" s="28" t="s">
        <v>23</v>
      </c>
      <c r="J10" s="56">
        <f>'Rekapitulace stavby'!AN8</f>
        <v>45891</v>
      </c>
      <c r="K10" s="33"/>
      <c r="L10" s="33"/>
      <c r="M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hidden="1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24</v>
      </c>
      <c r="E12" s="33"/>
      <c r="F12" s="33"/>
      <c r="G12" s="33"/>
      <c r="H12" s="33"/>
      <c r="I12" s="28" t="s">
        <v>25</v>
      </c>
      <c r="J12" s="26" t="str">
        <f>IF('Rekapitulace stavby'!AN10="","",'Rekapitulace stavby'!AN10)</f>
        <v/>
      </c>
      <c r="K12" s="33"/>
      <c r="L12" s="33"/>
      <c r="M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hidden="1" customHeight="1">
      <c r="A13" s="33"/>
      <c r="B13" s="34"/>
      <c r="C13" s="33"/>
      <c r="D13" s="33"/>
      <c r="E13" s="26" t="str">
        <f>IF('Rekapitulace stavby'!E11="","",'Rekapitulace stavby'!E11)</f>
        <v xml:space="preserve"> </v>
      </c>
      <c r="F13" s="33"/>
      <c r="G13" s="33"/>
      <c r="H13" s="33"/>
      <c r="I13" s="28" t="s">
        <v>27</v>
      </c>
      <c r="J13" s="26" t="str">
        <f>IF('Rekapitulace stavby'!AN11="","",'Rekapitulace stavby'!AN11)</f>
        <v/>
      </c>
      <c r="K13" s="33"/>
      <c r="L13" s="33"/>
      <c r="M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hidden="1" customHeigh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28</v>
      </c>
      <c r="E15" s="33"/>
      <c r="F15" s="33"/>
      <c r="G15" s="33"/>
      <c r="H15" s="33"/>
      <c r="I15" s="28" t="s">
        <v>25</v>
      </c>
      <c r="J15" s="29" t="str">
        <f>'Rekapitulace stavby'!AN13</f>
        <v>Vyplň údaj</v>
      </c>
      <c r="K15" s="33"/>
      <c r="L15" s="33"/>
      <c r="M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hidden="1" customHeight="1">
      <c r="A16" s="33"/>
      <c r="B16" s="34"/>
      <c r="C16" s="33"/>
      <c r="D16" s="33"/>
      <c r="E16" s="249" t="str">
        <f>'Rekapitulace stavby'!E14</f>
        <v>Vyplň údaj</v>
      </c>
      <c r="F16" s="212"/>
      <c r="G16" s="212"/>
      <c r="H16" s="212"/>
      <c r="I16" s="28" t="s">
        <v>27</v>
      </c>
      <c r="J16" s="29" t="str">
        <f>'Rekapitulace stavby'!AN14</f>
        <v>Vyplň údaj</v>
      </c>
      <c r="K16" s="33"/>
      <c r="L16" s="33"/>
      <c r="M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30</v>
      </c>
      <c r="E18" s="33"/>
      <c r="F18" s="33"/>
      <c r="G18" s="33"/>
      <c r="H18" s="33"/>
      <c r="I18" s="28" t="s">
        <v>25</v>
      </c>
      <c r="J18" s="26" t="str">
        <f>IF('Rekapitulace stavby'!AN16="","",'Rekapitulace stavby'!AN16)</f>
        <v/>
      </c>
      <c r="K18" s="33"/>
      <c r="L18" s="33"/>
      <c r="M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tr">
        <f>IF('Rekapitulace stavby'!E17="","",'Rekapitulace stavby'!E17)</f>
        <v xml:space="preserve"> </v>
      </c>
      <c r="F19" s="33"/>
      <c r="G19" s="33"/>
      <c r="H19" s="33"/>
      <c r="I19" s="28" t="s">
        <v>27</v>
      </c>
      <c r="J19" s="26" t="str">
        <f>IF('Rekapitulace stavby'!AN17="","",'Rekapitulace stavby'!AN17)</f>
        <v/>
      </c>
      <c r="K19" s="33"/>
      <c r="L19" s="33"/>
      <c r="M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31</v>
      </c>
      <c r="E21" s="33"/>
      <c r="F21" s="33"/>
      <c r="G21" s="33"/>
      <c r="H21" s="33"/>
      <c r="I21" s="28" t="s">
        <v>25</v>
      </c>
      <c r="J21" s="26" t="str">
        <f>IF('Rekapitulace stavby'!AN19="","",'Rekapitulace stavby'!AN19)</f>
        <v/>
      </c>
      <c r="K21" s="33"/>
      <c r="L21" s="33"/>
      <c r="M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6" t="str">
        <f>IF('Rekapitulace stavby'!E20="","",'Rekapitulace stavby'!E20)</f>
        <v xml:space="preserve"> </v>
      </c>
      <c r="F22" s="33"/>
      <c r="G22" s="33"/>
      <c r="H22" s="33"/>
      <c r="I22" s="28" t="s">
        <v>27</v>
      </c>
      <c r="J22" s="26" t="str">
        <f>IF('Rekapitulace stavby'!AN20="","",'Rekapitulace stavby'!AN20)</f>
        <v/>
      </c>
      <c r="K22" s="33"/>
      <c r="L22" s="33"/>
      <c r="M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32</v>
      </c>
      <c r="E24" s="33"/>
      <c r="F24" s="33"/>
      <c r="G24" s="33"/>
      <c r="H24" s="33"/>
      <c r="I24" s="33"/>
      <c r="J24" s="33"/>
      <c r="K24" s="33"/>
      <c r="L24" s="33"/>
      <c r="M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hidden="1" customHeight="1">
      <c r="A25" s="91"/>
      <c r="B25" s="92"/>
      <c r="C25" s="91"/>
      <c r="D25" s="91"/>
      <c r="E25" s="217" t="s">
        <v>1</v>
      </c>
      <c r="F25" s="217"/>
      <c r="G25" s="217"/>
      <c r="H25" s="217"/>
      <c r="I25" s="91"/>
      <c r="J25" s="91"/>
      <c r="K25" s="91"/>
      <c r="L25" s="91"/>
      <c r="M25" s="93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67"/>
      <c r="E27" s="67"/>
      <c r="F27" s="67"/>
      <c r="G27" s="67"/>
      <c r="H27" s="67"/>
      <c r="I27" s="67"/>
      <c r="J27" s="67"/>
      <c r="K27" s="67"/>
      <c r="L27" s="67"/>
      <c r="M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.75" hidden="1">
      <c r="A28" s="33"/>
      <c r="B28" s="34"/>
      <c r="C28" s="33"/>
      <c r="D28" s="33"/>
      <c r="E28" s="28" t="s">
        <v>84</v>
      </c>
      <c r="F28" s="33"/>
      <c r="G28" s="33"/>
      <c r="H28" s="33"/>
      <c r="I28" s="33"/>
      <c r="J28" s="33"/>
      <c r="K28" s="94">
        <f>I94</f>
        <v>0</v>
      </c>
      <c r="L28" s="33"/>
      <c r="M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12.75" hidden="1">
      <c r="A29" s="33"/>
      <c r="B29" s="34"/>
      <c r="C29" s="33"/>
      <c r="D29" s="33"/>
      <c r="E29" s="28" t="s">
        <v>85</v>
      </c>
      <c r="F29" s="33"/>
      <c r="G29" s="33"/>
      <c r="H29" s="33"/>
      <c r="I29" s="33"/>
      <c r="J29" s="33"/>
      <c r="K29" s="94">
        <f>J94</f>
        <v>0</v>
      </c>
      <c r="L29" s="33"/>
      <c r="M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4"/>
      <c r="C30" s="33"/>
      <c r="D30" s="95" t="s">
        <v>33</v>
      </c>
      <c r="E30" s="33"/>
      <c r="F30" s="33"/>
      <c r="G30" s="33"/>
      <c r="H30" s="33"/>
      <c r="I30" s="33"/>
      <c r="J30" s="33"/>
      <c r="K30" s="72">
        <f>ROUND(K127, 2)</f>
        <v>0</v>
      </c>
      <c r="L30" s="33"/>
      <c r="M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67"/>
      <c r="M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3"/>
      <c r="K32" s="37" t="s">
        <v>36</v>
      </c>
      <c r="L32" s="33"/>
      <c r="M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4"/>
      <c r="C33" s="33"/>
      <c r="D33" s="96" t="s">
        <v>37</v>
      </c>
      <c r="E33" s="28" t="s">
        <v>38</v>
      </c>
      <c r="F33" s="94">
        <f>ROUND((SUM(BE127:BE303)),  2)</f>
        <v>0</v>
      </c>
      <c r="G33" s="33"/>
      <c r="H33" s="33"/>
      <c r="I33" s="97">
        <v>0.21</v>
      </c>
      <c r="J33" s="33"/>
      <c r="K33" s="94">
        <f>ROUND(((SUM(BE127:BE303))*I33),  2)</f>
        <v>0</v>
      </c>
      <c r="L33" s="33"/>
      <c r="M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28" t="s">
        <v>39</v>
      </c>
      <c r="F34" s="94">
        <f>ROUND((SUM(BF127:BF303)),  2)</f>
        <v>0</v>
      </c>
      <c r="G34" s="33"/>
      <c r="H34" s="33"/>
      <c r="I34" s="97">
        <v>0.12</v>
      </c>
      <c r="J34" s="33"/>
      <c r="K34" s="94">
        <f>ROUND(((SUM(BF127:BF303))*I34),  2)</f>
        <v>0</v>
      </c>
      <c r="L34" s="33"/>
      <c r="M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94">
        <f>ROUND((SUM(BG127:BG303)),  2)</f>
        <v>0</v>
      </c>
      <c r="G35" s="33"/>
      <c r="H35" s="33"/>
      <c r="I35" s="97">
        <v>0.21</v>
      </c>
      <c r="J35" s="33"/>
      <c r="K35" s="94">
        <f>0</f>
        <v>0</v>
      </c>
      <c r="L35" s="33"/>
      <c r="M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94">
        <f>ROUND((SUM(BH127:BH303)),  2)</f>
        <v>0</v>
      </c>
      <c r="G36" s="33"/>
      <c r="H36" s="33"/>
      <c r="I36" s="97">
        <v>0.12</v>
      </c>
      <c r="J36" s="33"/>
      <c r="K36" s="94">
        <f>0</f>
        <v>0</v>
      </c>
      <c r="L36" s="33"/>
      <c r="M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94">
        <f>ROUND((SUM(BI127:BI303)),  2)</f>
        <v>0</v>
      </c>
      <c r="G37" s="33"/>
      <c r="H37" s="33"/>
      <c r="I37" s="97">
        <v>0</v>
      </c>
      <c r="J37" s="33"/>
      <c r="K37" s="94">
        <f>0</f>
        <v>0</v>
      </c>
      <c r="L37" s="33"/>
      <c r="M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4"/>
      <c r="C39" s="98"/>
      <c r="D39" s="99" t="s">
        <v>43</v>
      </c>
      <c r="E39" s="61"/>
      <c r="F39" s="61"/>
      <c r="G39" s="100" t="s">
        <v>44</v>
      </c>
      <c r="H39" s="101" t="s">
        <v>45</v>
      </c>
      <c r="I39" s="61"/>
      <c r="J39" s="61"/>
      <c r="K39" s="102">
        <f>SUM(K30:K37)</f>
        <v>0</v>
      </c>
      <c r="L39" s="103"/>
      <c r="M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21"/>
      <c r="M41" s="21"/>
    </row>
    <row r="42" spans="1:31" s="1" customFormat="1" ht="14.45" hidden="1" customHeight="1">
      <c r="B42" s="21"/>
      <c r="M42" s="21"/>
    </row>
    <row r="43" spans="1:31" s="1" customFormat="1" ht="14.45" hidden="1" customHeight="1">
      <c r="B43" s="21"/>
      <c r="M43" s="21"/>
    </row>
    <row r="44" spans="1:31" s="1" customFormat="1" ht="14.45" hidden="1" customHeight="1">
      <c r="B44" s="21"/>
      <c r="M44" s="21"/>
    </row>
    <row r="45" spans="1:31" s="1" customFormat="1" ht="14.45" hidden="1" customHeight="1">
      <c r="B45" s="21"/>
      <c r="M45" s="21"/>
    </row>
    <row r="46" spans="1:31" s="1" customFormat="1" ht="14.45" hidden="1" customHeight="1">
      <c r="B46" s="21"/>
      <c r="M46" s="21"/>
    </row>
    <row r="47" spans="1:31" s="1" customFormat="1" ht="14.45" hidden="1" customHeight="1">
      <c r="B47" s="21"/>
      <c r="M47" s="21"/>
    </row>
    <row r="48" spans="1:31" s="1" customFormat="1" ht="14.45" hidden="1" customHeight="1">
      <c r="B48" s="21"/>
      <c r="M48" s="21"/>
    </row>
    <row r="49" spans="1:31" s="1" customFormat="1" ht="14.45" hidden="1" customHeight="1">
      <c r="B49" s="21"/>
      <c r="M49" s="21"/>
    </row>
    <row r="50" spans="1:31" s="2" customFormat="1" ht="14.45" hidden="1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5"/>
      <c r="M50" s="43"/>
    </row>
    <row r="51" spans="1:31" ht="11.25" hidden="1">
      <c r="B51" s="21"/>
      <c r="M51" s="21"/>
    </row>
    <row r="52" spans="1:31" ht="11.25" hidden="1">
      <c r="B52" s="21"/>
      <c r="M52" s="21"/>
    </row>
    <row r="53" spans="1:31" ht="11.25" hidden="1">
      <c r="B53" s="21"/>
      <c r="M53" s="21"/>
    </row>
    <row r="54" spans="1:31" ht="11.25" hidden="1">
      <c r="B54" s="21"/>
      <c r="M54" s="21"/>
    </row>
    <row r="55" spans="1:31" ht="11.25" hidden="1">
      <c r="B55" s="21"/>
      <c r="M55" s="21"/>
    </row>
    <row r="56" spans="1:31" ht="11.25" hidden="1">
      <c r="B56" s="21"/>
      <c r="M56" s="21"/>
    </row>
    <row r="57" spans="1:31" ht="11.25" hidden="1">
      <c r="B57" s="21"/>
      <c r="M57" s="21"/>
    </row>
    <row r="58" spans="1:31" ht="11.25" hidden="1">
      <c r="B58" s="21"/>
      <c r="M58" s="21"/>
    </row>
    <row r="59" spans="1:31" ht="11.25" hidden="1">
      <c r="B59" s="21"/>
      <c r="M59" s="21"/>
    </row>
    <row r="60" spans="1:31" ht="11.25" hidden="1">
      <c r="B60" s="21"/>
      <c r="M60" s="21"/>
    </row>
    <row r="61" spans="1:31" s="2" customFormat="1" ht="12.75" hidden="1">
      <c r="A61" s="33"/>
      <c r="B61" s="34"/>
      <c r="C61" s="33"/>
      <c r="D61" s="46" t="s">
        <v>48</v>
      </c>
      <c r="E61" s="36"/>
      <c r="F61" s="104" t="s">
        <v>49</v>
      </c>
      <c r="G61" s="46" t="s">
        <v>48</v>
      </c>
      <c r="H61" s="36"/>
      <c r="I61" s="36"/>
      <c r="J61" s="105" t="s">
        <v>49</v>
      </c>
      <c r="K61" s="36"/>
      <c r="L61" s="36"/>
      <c r="M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21"/>
      <c r="M62" s="21"/>
    </row>
    <row r="63" spans="1:31" ht="11.25" hidden="1">
      <c r="B63" s="21"/>
      <c r="M63" s="21"/>
    </row>
    <row r="64" spans="1:31" ht="11.25" hidden="1">
      <c r="B64" s="21"/>
      <c r="M64" s="21"/>
    </row>
    <row r="65" spans="1:31" s="2" customFormat="1" ht="12.75" hidden="1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7"/>
      <c r="M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21"/>
      <c r="M66" s="21"/>
    </row>
    <row r="67" spans="1:31" ht="11.25" hidden="1">
      <c r="B67" s="21"/>
      <c r="M67" s="21"/>
    </row>
    <row r="68" spans="1:31" ht="11.25" hidden="1">
      <c r="B68" s="21"/>
      <c r="M68" s="21"/>
    </row>
    <row r="69" spans="1:31" ht="11.25" hidden="1">
      <c r="B69" s="21"/>
      <c r="M69" s="21"/>
    </row>
    <row r="70" spans="1:31" ht="11.25" hidden="1">
      <c r="B70" s="21"/>
      <c r="M70" s="21"/>
    </row>
    <row r="71" spans="1:31" ht="11.25" hidden="1">
      <c r="B71" s="21"/>
      <c r="M71" s="21"/>
    </row>
    <row r="72" spans="1:31" ht="11.25" hidden="1">
      <c r="B72" s="21"/>
      <c r="M72" s="21"/>
    </row>
    <row r="73" spans="1:31" ht="11.25" hidden="1">
      <c r="B73" s="21"/>
      <c r="M73" s="21"/>
    </row>
    <row r="74" spans="1:31" ht="11.25" hidden="1">
      <c r="B74" s="21"/>
      <c r="M74" s="21"/>
    </row>
    <row r="75" spans="1:31" ht="11.25" hidden="1">
      <c r="B75" s="21"/>
      <c r="M75" s="21"/>
    </row>
    <row r="76" spans="1:31" s="2" customFormat="1" ht="12.75" hidden="1">
      <c r="A76" s="33"/>
      <c r="B76" s="34"/>
      <c r="C76" s="33"/>
      <c r="D76" s="46" t="s">
        <v>48</v>
      </c>
      <c r="E76" s="36"/>
      <c r="F76" s="104" t="s">
        <v>49</v>
      </c>
      <c r="G76" s="46" t="s">
        <v>48</v>
      </c>
      <c r="H76" s="36"/>
      <c r="I76" s="36"/>
      <c r="J76" s="105" t="s">
        <v>49</v>
      </c>
      <c r="K76" s="36"/>
      <c r="L76" s="36"/>
      <c r="M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86</v>
      </c>
      <c r="D82" s="33"/>
      <c r="E82" s="33"/>
      <c r="F82" s="33"/>
      <c r="G82" s="33"/>
      <c r="H82" s="33"/>
      <c r="I82" s="33"/>
      <c r="J82" s="33"/>
      <c r="K82" s="33"/>
      <c r="L82" s="33"/>
      <c r="M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17</v>
      </c>
      <c r="D84" s="33"/>
      <c r="E84" s="33"/>
      <c r="F84" s="33"/>
      <c r="G84" s="33"/>
      <c r="H84" s="33"/>
      <c r="I84" s="33"/>
      <c r="J84" s="33"/>
      <c r="K84" s="33"/>
      <c r="L84" s="33"/>
      <c r="M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3"/>
      <c r="D85" s="33"/>
      <c r="E85" s="228" t="str">
        <f>E7</f>
        <v>Doplnění odtokových žlabů karosárna</v>
      </c>
      <c r="F85" s="248"/>
      <c r="G85" s="248"/>
      <c r="H85" s="248"/>
      <c r="I85" s="33"/>
      <c r="J85" s="33"/>
      <c r="K85" s="33"/>
      <c r="L85" s="33"/>
      <c r="M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hidden="1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hidden="1" customHeight="1">
      <c r="A87" s="33"/>
      <c r="B87" s="34"/>
      <c r="C87" s="28" t="s">
        <v>21</v>
      </c>
      <c r="D87" s="33"/>
      <c r="E87" s="33"/>
      <c r="F87" s="26" t="str">
        <f>F10</f>
        <v>Areál Hranečník</v>
      </c>
      <c r="G87" s="33"/>
      <c r="H87" s="33"/>
      <c r="I87" s="28" t="s">
        <v>23</v>
      </c>
      <c r="J87" s="56">
        <f>IF(J10="","",J10)</f>
        <v>45891</v>
      </c>
      <c r="K87" s="33"/>
      <c r="L87" s="33"/>
      <c r="M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hidden="1" customHeight="1">
      <c r="A89" s="33"/>
      <c r="B89" s="34"/>
      <c r="C89" s="28" t="s">
        <v>24</v>
      </c>
      <c r="D89" s="33"/>
      <c r="E89" s="33"/>
      <c r="F89" s="26" t="str">
        <f>E13</f>
        <v xml:space="preserve"> </v>
      </c>
      <c r="G89" s="33"/>
      <c r="H89" s="33"/>
      <c r="I89" s="28" t="s">
        <v>30</v>
      </c>
      <c r="J89" s="31" t="str">
        <f>E19</f>
        <v xml:space="preserve"> </v>
      </c>
      <c r="K89" s="33"/>
      <c r="L89" s="33"/>
      <c r="M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hidden="1" customHeight="1">
      <c r="A90" s="33"/>
      <c r="B90" s="34"/>
      <c r="C90" s="28" t="s">
        <v>28</v>
      </c>
      <c r="D90" s="33"/>
      <c r="E90" s="33"/>
      <c r="F90" s="26" t="str">
        <f>IF(E16="","",E16)</f>
        <v>Vyplň údaj</v>
      </c>
      <c r="G90" s="33"/>
      <c r="H90" s="33"/>
      <c r="I90" s="28" t="s">
        <v>31</v>
      </c>
      <c r="J90" s="31" t="str">
        <f>E22</f>
        <v xml:space="preserve"> </v>
      </c>
      <c r="K90" s="33"/>
      <c r="L90" s="33"/>
      <c r="M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hidden="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hidden="1" customHeight="1">
      <c r="A92" s="33"/>
      <c r="B92" s="34"/>
      <c r="C92" s="106" t="s">
        <v>87</v>
      </c>
      <c r="D92" s="98"/>
      <c r="E92" s="98"/>
      <c r="F92" s="98"/>
      <c r="G92" s="98"/>
      <c r="H92" s="98"/>
      <c r="I92" s="107" t="s">
        <v>88</v>
      </c>
      <c r="J92" s="107" t="s">
        <v>89</v>
      </c>
      <c r="K92" s="107" t="s">
        <v>90</v>
      </c>
      <c r="L92" s="98"/>
      <c r="M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hidden="1" customHeight="1">
      <c r="A94" s="33"/>
      <c r="B94" s="34"/>
      <c r="C94" s="108" t="s">
        <v>91</v>
      </c>
      <c r="D94" s="33"/>
      <c r="E94" s="33"/>
      <c r="F94" s="33"/>
      <c r="G94" s="33"/>
      <c r="H94" s="33"/>
      <c r="I94" s="72">
        <f t="shared" ref="I94:J96" si="0">Q127</f>
        <v>0</v>
      </c>
      <c r="J94" s="72">
        <f t="shared" si="0"/>
        <v>0</v>
      </c>
      <c r="K94" s="72">
        <f>K127</f>
        <v>0</v>
      </c>
      <c r="L94" s="33"/>
      <c r="M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92</v>
      </c>
    </row>
    <row r="95" spans="1:47" s="9" customFormat="1" ht="24.95" hidden="1" customHeight="1">
      <c r="B95" s="109"/>
      <c r="D95" s="110" t="s">
        <v>93</v>
      </c>
      <c r="E95" s="111"/>
      <c r="F95" s="111"/>
      <c r="G95" s="111"/>
      <c r="H95" s="111"/>
      <c r="I95" s="112">
        <f t="shared" si="0"/>
        <v>0</v>
      </c>
      <c r="J95" s="112">
        <f t="shared" si="0"/>
        <v>0</v>
      </c>
      <c r="K95" s="112">
        <f>K128</f>
        <v>0</v>
      </c>
      <c r="M95" s="109"/>
    </row>
    <row r="96" spans="1:47" s="10" customFormat="1" ht="19.899999999999999" hidden="1" customHeight="1">
      <c r="B96" s="113"/>
      <c r="D96" s="114" t="s">
        <v>94</v>
      </c>
      <c r="E96" s="115"/>
      <c r="F96" s="115"/>
      <c r="G96" s="115"/>
      <c r="H96" s="115"/>
      <c r="I96" s="116">
        <f t="shared" si="0"/>
        <v>0</v>
      </c>
      <c r="J96" s="116">
        <f t="shared" si="0"/>
        <v>0</v>
      </c>
      <c r="K96" s="116">
        <f>K129</f>
        <v>0</v>
      </c>
      <c r="M96" s="113"/>
    </row>
    <row r="97" spans="1:31" s="10" customFormat="1" ht="19.899999999999999" hidden="1" customHeight="1">
      <c r="B97" s="113"/>
      <c r="D97" s="114" t="s">
        <v>95</v>
      </c>
      <c r="E97" s="115"/>
      <c r="F97" s="115"/>
      <c r="G97" s="115"/>
      <c r="H97" s="115"/>
      <c r="I97" s="116">
        <f>Q145</f>
        <v>0</v>
      </c>
      <c r="J97" s="116">
        <f>R145</f>
        <v>0</v>
      </c>
      <c r="K97" s="116">
        <f>K145</f>
        <v>0</v>
      </c>
      <c r="M97" s="113"/>
    </row>
    <row r="98" spans="1:31" s="10" customFormat="1" ht="19.899999999999999" hidden="1" customHeight="1">
      <c r="B98" s="113"/>
      <c r="D98" s="114" t="s">
        <v>96</v>
      </c>
      <c r="E98" s="115"/>
      <c r="F98" s="115"/>
      <c r="G98" s="115"/>
      <c r="H98" s="115"/>
      <c r="I98" s="116">
        <f>Q162</f>
        <v>0</v>
      </c>
      <c r="J98" s="116">
        <f>R162</f>
        <v>0</v>
      </c>
      <c r="K98" s="116">
        <f>K162</f>
        <v>0</v>
      </c>
      <c r="M98" s="113"/>
    </row>
    <row r="99" spans="1:31" s="10" customFormat="1" ht="19.899999999999999" hidden="1" customHeight="1">
      <c r="B99" s="113"/>
      <c r="D99" s="114" t="s">
        <v>97</v>
      </c>
      <c r="E99" s="115"/>
      <c r="F99" s="115"/>
      <c r="G99" s="115"/>
      <c r="H99" s="115"/>
      <c r="I99" s="116">
        <f>Q168</f>
        <v>0</v>
      </c>
      <c r="J99" s="116">
        <f>R168</f>
        <v>0</v>
      </c>
      <c r="K99" s="116">
        <f>K168</f>
        <v>0</v>
      </c>
      <c r="M99" s="113"/>
    </row>
    <row r="100" spans="1:31" s="10" customFormat="1" ht="19.899999999999999" hidden="1" customHeight="1">
      <c r="B100" s="113"/>
      <c r="D100" s="114" t="s">
        <v>98</v>
      </c>
      <c r="E100" s="115"/>
      <c r="F100" s="115"/>
      <c r="G100" s="115"/>
      <c r="H100" s="115"/>
      <c r="I100" s="116">
        <f>Q179</f>
        <v>0</v>
      </c>
      <c r="J100" s="116">
        <f>R179</f>
        <v>0</v>
      </c>
      <c r="K100" s="116">
        <f>K179</f>
        <v>0</v>
      </c>
      <c r="M100" s="113"/>
    </row>
    <row r="101" spans="1:31" s="10" customFormat="1" ht="19.899999999999999" hidden="1" customHeight="1">
      <c r="B101" s="113"/>
      <c r="D101" s="114" t="s">
        <v>99</v>
      </c>
      <c r="E101" s="115"/>
      <c r="F101" s="115"/>
      <c r="G101" s="115"/>
      <c r="H101" s="115"/>
      <c r="I101" s="116">
        <f>Q207</f>
        <v>0</v>
      </c>
      <c r="J101" s="116">
        <f>R207</f>
        <v>0</v>
      </c>
      <c r="K101" s="116">
        <f>K207</f>
        <v>0</v>
      </c>
      <c r="M101" s="113"/>
    </row>
    <row r="102" spans="1:31" s="10" customFormat="1" ht="19.899999999999999" hidden="1" customHeight="1">
      <c r="B102" s="113"/>
      <c r="D102" s="114" t="s">
        <v>100</v>
      </c>
      <c r="E102" s="115"/>
      <c r="F102" s="115"/>
      <c r="G102" s="115"/>
      <c r="H102" s="115"/>
      <c r="I102" s="116">
        <f>Q266</f>
        <v>0</v>
      </c>
      <c r="J102" s="116">
        <f>R266</f>
        <v>0</v>
      </c>
      <c r="K102" s="116">
        <f>K266</f>
        <v>0</v>
      </c>
      <c r="M102" s="113"/>
    </row>
    <row r="103" spans="1:31" s="10" customFormat="1" ht="19.899999999999999" hidden="1" customHeight="1">
      <c r="B103" s="113"/>
      <c r="D103" s="114" t="s">
        <v>101</v>
      </c>
      <c r="E103" s="115"/>
      <c r="F103" s="115"/>
      <c r="G103" s="115"/>
      <c r="H103" s="115"/>
      <c r="I103" s="116">
        <f>Q274</f>
        <v>0</v>
      </c>
      <c r="J103" s="116">
        <f>R274</f>
        <v>0</v>
      </c>
      <c r="K103" s="116">
        <f>K274</f>
        <v>0</v>
      </c>
      <c r="M103" s="113"/>
    </row>
    <row r="104" spans="1:31" s="9" customFormat="1" ht="24.95" hidden="1" customHeight="1">
      <c r="B104" s="109"/>
      <c r="D104" s="110" t="s">
        <v>102</v>
      </c>
      <c r="E104" s="111"/>
      <c r="F104" s="111"/>
      <c r="G104" s="111"/>
      <c r="H104" s="111"/>
      <c r="I104" s="112">
        <f>Q286</f>
        <v>0</v>
      </c>
      <c r="J104" s="112">
        <f>R286</f>
        <v>0</v>
      </c>
      <c r="K104" s="112">
        <f>K286</f>
        <v>0</v>
      </c>
      <c r="M104" s="109"/>
    </row>
    <row r="105" spans="1:31" s="10" customFormat="1" ht="19.899999999999999" hidden="1" customHeight="1">
      <c r="B105" s="113"/>
      <c r="D105" s="114" t="s">
        <v>103</v>
      </c>
      <c r="E105" s="115"/>
      <c r="F105" s="115"/>
      <c r="G105" s="115"/>
      <c r="H105" s="115"/>
      <c r="I105" s="116">
        <f>Q287</f>
        <v>0</v>
      </c>
      <c r="J105" s="116">
        <f>R287</f>
        <v>0</v>
      </c>
      <c r="K105" s="116">
        <f>K287</f>
        <v>0</v>
      </c>
      <c r="M105" s="113"/>
    </row>
    <row r="106" spans="1:31" s="9" customFormat="1" ht="24.95" hidden="1" customHeight="1">
      <c r="B106" s="109"/>
      <c r="D106" s="110" t="s">
        <v>104</v>
      </c>
      <c r="E106" s="111"/>
      <c r="F106" s="111"/>
      <c r="G106" s="111"/>
      <c r="H106" s="111"/>
      <c r="I106" s="112">
        <f>Q290</f>
        <v>0</v>
      </c>
      <c r="J106" s="112">
        <f>R290</f>
        <v>0</v>
      </c>
      <c r="K106" s="112">
        <f>K290</f>
        <v>0</v>
      </c>
      <c r="M106" s="109"/>
    </row>
    <row r="107" spans="1:31" s="10" customFormat="1" ht="19.899999999999999" hidden="1" customHeight="1">
      <c r="B107" s="113"/>
      <c r="D107" s="114" t="s">
        <v>105</v>
      </c>
      <c r="E107" s="115"/>
      <c r="F107" s="115"/>
      <c r="G107" s="115"/>
      <c r="H107" s="115"/>
      <c r="I107" s="116">
        <f>Q291</f>
        <v>0</v>
      </c>
      <c r="J107" s="116">
        <f>R291</f>
        <v>0</v>
      </c>
      <c r="K107" s="116">
        <f>K291</f>
        <v>0</v>
      </c>
      <c r="M107" s="113"/>
    </row>
    <row r="108" spans="1:31" s="10" customFormat="1" ht="19.899999999999999" hidden="1" customHeight="1">
      <c r="B108" s="113"/>
      <c r="D108" s="114" t="s">
        <v>106</v>
      </c>
      <c r="E108" s="115"/>
      <c r="F108" s="115"/>
      <c r="G108" s="115"/>
      <c r="H108" s="115"/>
      <c r="I108" s="116">
        <f>Q296</f>
        <v>0</v>
      </c>
      <c r="J108" s="116">
        <f>R296</f>
        <v>0</v>
      </c>
      <c r="K108" s="116">
        <f>K296</f>
        <v>0</v>
      </c>
      <c r="M108" s="113"/>
    </row>
    <row r="109" spans="1:31" s="10" customFormat="1" ht="19.899999999999999" hidden="1" customHeight="1">
      <c r="B109" s="113"/>
      <c r="D109" s="114" t="s">
        <v>107</v>
      </c>
      <c r="E109" s="115"/>
      <c r="F109" s="115"/>
      <c r="G109" s="115"/>
      <c r="H109" s="115"/>
      <c r="I109" s="116">
        <f>Q301</f>
        <v>0</v>
      </c>
      <c r="J109" s="116">
        <f>R301</f>
        <v>0</v>
      </c>
      <c r="K109" s="116">
        <f>K301</f>
        <v>0</v>
      </c>
      <c r="M109" s="113"/>
    </row>
    <row r="110" spans="1:31" s="2" customFormat="1" ht="21.75" hidden="1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hidden="1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ht="11.25" hidden="1"/>
    <row r="113" spans="1:63" ht="11.25" hidden="1"/>
    <row r="114" spans="1:63" ht="11.25" hidden="1"/>
    <row r="115" spans="1:63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4.95" customHeight="1">
      <c r="A116" s="33"/>
      <c r="B116" s="34"/>
      <c r="C116" s="22" t="s">
        <v>108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17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8" t="str">
        <f>E7</f>
        <v>Doplnění odtokových žlabů karosárna</v>
      </c>
      <c r="F119" s="248"/>
      <c r="G119" s="248"/>
      <c r="H119" s="248"/>
      <c r="I119" s="33"/>
      <c r="J119" s="33"/>
      <c r="K119" s="33"/>
      <c r="L119" s="33"/>
      <c r="M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21</v>
      </c>
      <c r="D121" s="33"/>
      <c r="E121" s="33"/>
      <c r="F121" s="26" t="str">
        <f>F10</f>
        <v>Areál Hranečník</v>
      </c>
      <c r="G121" s="33"/>
      <c r="H121" s="33"/>
      <c r="I121" s="28" t="s">
        <v>23</v>
      </c>
      <c r="J121" s="56">
        <f>IF(J10="","",J10)</f>
        <v>45891</v>
      </c>
      <c r="K121" s="33"/>
      <c r="L121" s="33"/>
      <c r="M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24</v>
      </c>
      <c r="D123" s="33"/>
      <c r="E123" s="33"/>
      <c r="F123" s="26" t="str">
        <f>E13</f>
        <v xml:space="preserve"> </v>
      </c>
      <c r="G123" s="33"/>
      <c r="H123" s="33"/>
      <c r="I123" s="28" t="s">
        <v>30</v>
      </c>
      <c r="J123" s="31" t="str">
        <f>E19</f>
        <v xml:space="preserve"> </v>
      </c>
      <c r="K123" s="33"/>
      <c r="L123" s="33"/>
      <c r="M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28</v>
      </c>
      <c r="D124" s="33"/>
      <c r="E124" s="33"/>
      <c r="F124" s="26" t="str">
        <f>IF(E16="","",E16)</f>
        <v>Vyplň údaj</v>
      </c>
      <c r="G124" s="33"/>
      <c r="H124" s="33"/>
      <c r="I124" s="28" t="s">
        <v>31</v>
      </c>
      <c r="J124" s="31" t="str">
        <f>E22</f>
        <v xml:space="preserve"> </v>
      </c>
      <c r="K124" s="33"/>
      <c r="L124" s="33"/>
      <c r="M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17"/>
      <c r="B126" s="118"/>
      <c r="C126" s="119" t="s">
        <v>109</v>
      </c>
      <c r="D126" s="120" t="s">
        <v>58</v>
      </c>
      <c r="E126" s="120" t="s">
        <v>54</v>
      </c>
      <c r="F126" s="120" t="s">
        <v>55</v>
      </c>
      <c r="G126" s="120" t="s">
        <v>110</v>
      </c>
      <c r="H126" s="120" t="s">
        <v>111</v>
      </c>
      <c r="I126" s="120" t="s">
        <v>112</v>
      </c>
      <c r="J126" s="120" t="s">
        <v>113</v>
      </c>
      <c r="K126" s="121" t="s">
        <v>90</v>
      </c>
      <c r="L126" s="122" t="s">
        <v>114</v>
      </c>
      <c r="M126" s="123"/>
      <c r="N126" s="63" t="s">
        <v>1</v>
      </c>
      <c r="O126" s="64" t="s">
        <v>37</v>
      </c>
      <c r="P126" s="64" t="s">
        <v>115</v>
      </c>
      <c r="Q126" s="64" t="s">
        <v>116</v>
      </c>
      <c r="R126" s="64" t="s">
        <v>117</v>
      </c>
      <c r="S126" s="64" t="s">
        <v>118</v>
      </c>
      <c r="T126" s="64" t="s">
        <v>119</v>
      </c>
      <c r="U126" s="64" t="s">
        <v>120</v>
      </c>
      <c r="V126" s="64" t="s">
        <v>121</v>
      </c>
      <c r="W126" s="64" t="s">
        <v>122</v>
      </c>
      <c r="X126" s="65" t="s">
        <v>123</v>
      </c>
      <c r="Y126" s="117"/>
      <c r="Z126" s="117"/>
      <c r="AA126" s="117"/>
      <c r="AB126" s="117"/>
      <c r="AC126" s="117"/>
      <c r="AD126" s="117"/>
      <c r="AE126" s="117"/>
    </row>
    <row r="127" spans="1:63" s="2" customFormat="1" ht="22.9" customHeight="1">
      <c r="A127" s="33"/>
      <c r="B127" s="34"/>
      <c r="C127" s="70" t="s">
        <v>124</v>
      </c>
      <c r="D127" s="33"/>
      <c r="E127" s="33"/>
      <c r="F127" s="33"/>
      <c r="G127" s="33"/>
      <c r="H127" s="33"/>
      <c r="I127" s="33"/>
      <c r="J127" s="33"/>
      <c r="K127" s="124">
        <f>BK127</f>
        <v>0</v>
      </c>
      <c r="L127" s="33"/>
      <c r="M127" s="34"/>
      <c r="N127" s="66"/>
      <c r="O127" s="57"/>
      <c r="P127" s="67"/>
      <c r="Q127" s="125">
        <f>Q128+Q286+Q290</f>
        <v>0</v>
      </c>
      <c r="R127" s="125">
        <f>R128+R286+R290</f>
        <v>0</v>
      </c>
      <c r="S127" s="67"/>
      <c r="T127" s="126">
        <f>T128+T286+T290</f>
        <v>0</v>
      </c>
      <c r="U127" s="67"/>
      <c r="V127" s="126">
        <f>V128+V286+V290</f>
        <v>30.160556360000001</v>
      </c>
      <c r="W127" s="67"/>
      <c r="X127" s="127">
        <f>X128+X286+X290</f>
        <v>18.925725</v>
      </c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92</v>
      </c>
      <c r="BK127" s="128">
        <f>BK128+BK286+BK290</f>
        <v>0</v>
      </c>
    </row>
    <row r="128" spans="1:63" s="12" customFormat="1" ht="25.9" customHeight="1">
      <c r="B128" s="129"/>
      <c r="D128" s="130" t="s">
        <v>74</v>
      </c>
      <c r="E128" s="131" t="s">
        <v>125</v>
      </c>
      <c r="F128" s="131" t="s">
        <v>126</v>
      </c>
      <c r="I128" s="132"/>
      <c r="J128" s="132"/>
      <c r="K128" s="133">
        <f>BK128</f>
        <v>0</v>
      </c>
      <c r="M128" s="129"/>
      <c r="N128" s="134"/>
      <c r="O128" s="135"/>
      <c r="P128" s="135"/>
      <c r="Q128" s="136">
        <f>Q129+Q145+Q162+Q168+Q179+Q207+Q266+Q274</f>
        <v>0</v>
      </c>
      <c r="R128" s="136">
        <f>R129+R145+R162+R168+R179+R207+R266+R274</f>
        <v>0</v>
      </c>
      <c r="S128" s="135"/>
      <c r="T128" s="137">
        <f>T129+T145+T162+T168+T179+T207+T266+T274</f>
        <v>0</v>
      </c>
      <c r="U128" s="135"/>
      <c r="V128" s="137">
        <f>V129+V145+V162+V168+V179+V207+V266+V274</f>
        <v>30.159056360000001</v>
      </c>
      <c r="W128" s="135"/>
      <c r="X128" s="138">
        <f>X129+X145+X162+X168+X179+X207+X266+X274</f>
        <v>18.925725</v>
      </c>
      <c r="AR128" s="130" t="s">
        <v>80</v>
      </c>
      <c r="AT128" s="139" t="s">
        <v>74</v>
      </c>
      <c r="AU128" s="139" t="s">
        <v>75</v>
      </c>
      <c r="AY128" s="130" t="s">
        <v>127</v>
      </c>
      <c r="BK128" s="140">
        <f>BK129+BK145+BK162+BK168+BK179+BK207+BK266+BK274</f>
        <v>0</v>
      </c>
    </row>
    <row r="129" spans="1:65" s="12" customFormat="1" ht="22.9" customHeight="1">
      <c r="B129" s="129"/>
      <c r="D129" s="130" t="s">
        <v>74</v>
      </c>
      <c r="E129" s="141" t="s">
        <v>80</v>
      </c>
      <c r="F129" s="141" t="s">
        <v>128</v>
      </c>
      <c r="I129" s="132"/>
      <c r="J129" s="132"/>
      <c r="K129" s="142">
        <f>BK129</f>
        <v>0</v>
      </c>
      <c r="M129" s="129"/>
      <c r="N129" s="134"/>
      <c r="O129" s="135"/>
      <c r="P129" s="135"/>
      <c r="Q129" s="136">
        <f>SUM(Q130:Q144)</f>
        <v>0</v>
      </c>
      <c r="R129" s="136">
        <f>SUM(R130:R144)</f>
        <v>0</v>
      </c>
      <c r="S129" s="135"/>
      <c r="T129" s="137">
        <f>SUM(T130:T144)</f>
        <v>0</v>
      </c>
      <c r="U129" s="135"/>
      <c r="V129" s="137">
        <f>SUM(V130:V144)</f>
        <v>0</v>
      </c>
      <c r="W129" s="135"/>
      <c r="X129" s="138">
        <f>SUM(X130:X144)</f>
        <v>18.8748</v>
      </c>
      <c r="AR129" s="130" t="s">
        <v>80</v>
      </c>
      <c r="AT129" s="139" t="s">
        <v>74</v>
      </c>
      <c r="AU129" s="139" t="s">
        <v>80</v>
      </c>
      <c r="AY129" s="130" t="s">
        <v>127</v>
      </c>
      <c r="BK129" s="140">
        <f>SUM(BK130:BK144)</f>
        <v>0</v>
      </c>
    </row>
    <row r="130" spans="1:65" s="2" customFormat="1" ht="33" customHeight="1">
      <c r="A130" s="33"/>
      <c r="B130" s="143"/>
      <c r="C130" s="144" t="s">
        <v>80</v>
      </c>
      <c r="D130" s="144" t="s">
        <v>129</v>
      </c>
      <c r="E130" s="145" t="s">
        <v>130</v>
      </c>
      <c r="F130" s="146" t="s">
        <v>131</v>
      </c>
      <c r="G130" s="147" t="s">
        <v>132</v>
      </c>
      <c r="H130" s="148">
        <v>29.96</v>
      </c>
      <c r="I130" s="149"/>
      <c r="J130" s="149"/>
      <c r="K130" s="150">
        <f>ROUND(P130*H130,2)</f>
        <v>0</v>
      </c>
      <c r="L130" s="151"/>
      <c r="M130" s="34"/>
      <c r="N130" s="152" t="s">
        <v>1</v>
      </c>
      <c r="O130" s="153" t="s">
        <v>38</v>
      </c>
      <c r="P130" s="154">
        <f>I130+J130</f>
        <v>0</v>
      </c>
      <c r="Q130" s="154">
        <f>ROUND(I130*H130,2)</f>
        <v>0</v>
      </c>
      <c r="R130" s="154">
        <f>ROUND(J130*H130,2)</f>
        <v>0</v>
      </c>
      <c r="S130" s="59"/>
      <c r="T130" s="155">
        <f>S130*H130</f>
        <v>0</v>
      </c>
      <c r="U130" s="155">
        <v>0</v>
      </c>
      <c r="V130" s="155">
        <f>U130*H130</f>
        <v>0</v>
      </c>
      <c r="W130" s="155">
        <v>0.63</v>
      </c>
      <c r="X130" s="156">
        <f>W130*H130</f>
        <v>18.8748</v>
      </c>
      <c r="Y130" s="33"/>
      <c r="Z130" s="33"/>
      <c r="AA130" s="33"/>
      <c r="AB130" s="33"/>
      <c r="AC130" s="33"/>
      <c r="AD130" s="33"/>
      <c r="AE130" s="33"/>
      <c r="AR130" s="157" t="s">
        <v>133</v>
      </c>
      <c r="AT130" s="157" t="s">
        <v>129</v>
      </c>
      <c r="AU130" s="157" t="s">
        <v>82</v>
      </c>
      <c r="AY130" s="18" t="s">
        <v>127</v>
      </c>
      <c r="BE130" s="158">
        <f>IF(O130="základní",K130,0)</f>
        <v>0</v>
      </c>
      <c r="BF130" s="158">
        <f>IF(O130="snížená",K130,0)</f>
        <v>0</v>
      </c>
      <c r="BG130" s="158">
        <f>IF(O130="zákl. přenesená",K130,0)</f>
        <v>0</v>
      </c>
      <c r="BH130" s="158">
        <f>IF(O130="sníž. přenesená",K130,0)</f>
        <v>0</v>
      </c>
      <c r="BI130" s="158">
        <f>IF(O130="nulová",K130,0)</f>
        <v>0</v>
      </c>
      <c r="BJ130" s="18" t="s">
        <v>80</v>
      </c>
      <c r="BK130" s="158">
        <f>ROUND(P130*H130,2)</f>
        <v>0</v>
      </c>
      <c r="BL130" s="18" t="s">
        <v>133</v>
      </c>
      <c r="BM130" s="157" t="s">
        <v>134</v>
      </c>
    </row>
    <row r="131" spans="1:65" s="2" customFormat="1" ht="39">
      <c r="A131" s="33"/>
      <c r="B131" s="34"/>
      <c r="C131" s="33"/>
      <c r="D131" s="159" t="s">
        <v>135</v>
      </c>
      <c r="E131" s="33"/>
      <c r="F131" s="160" t="s">
        <v>136</v>
      </c>
      <c r="G131" s="33"/>
      <c r="H131" s="33"/>
      <c r="I131" s="161"/>
      <c r="J131" s="161"/>
      <c r="K131" s="33"/>
      <c r="L131" s="33"/>
      <c r="M131" s="34"/>
      <c r="N131" s="162"/>
      <c r="O131" s="163"/>
      <c r="P131" s="59"/>
      <c r="Q131" s="59"/>
      <c r="R131" s="59"/>
      <c r="S131" s="59"/>
      <c r="T131" s="59"/>
      <c r="U131" s="59"/>
      <c r="V131" s="59"/>
      <c r="W131" s="59"/>
      <c r="X131" s="60"/>
      <c r="Y131" s="33"/>
      <c r="Z131" s="33"/>
      <c r="AA131" s="33"/>
      <c r="AB131" s="33"/>
      <c r="AC131" s="33"/>
      <c r="AD131" s="33"/>
      <c r="AE131" s="33"/>
      <c r="AT131" s="18" t="s">
        <v>135</v>
      </c>
      <c r="AU131" s="18" t="s">
        <v>82</v>
      </c>
    </row>
    <row r="132" spans="1:65" s="13" customFormat="1" ht="11.25">
      <c r="B132" s="164"/>
      <c r="D132" s="159" t="s">
        <v>137</v>
      </c>
      <c r="E132" s="165" t="s">
        <v>1</v>
      </c>
      <c r="F132" s="166" t="s">
        <v>138</v>
      </c>
      <c r="H132" s="167">
        <v>13.04</v>
      </c>
      <c r="I132" s="168"/>
      <c r="J132" s="168"/>
      <c r="M132" s="164"/>
      <c r="N132" s="169"/>
      <c r="O132" s="170"/>
      <c r="P132" s="170"/>
      <c r="Q132" s="170"/>
      <c r="R132" s="170"/>
      <c r="S132" s="170"/>
      <c r="T132" s="170"/>
      <c r="U132" s="170"/>
      <c r="V132" s="170"/>
      <c r="W132" s="170"/>
      <c r="X132" s="171"/>
      <c r="AT132" s="165" t="s">
        <v>137</v>
      </c>
      <c r="AU132" s="165" t="s">
        <v>82</v>
      </c>
      <c r="AV132" s="13" t="s">
        <v>82</v>
      </c>
      <c r="AW132" s="13" t="s">
        <v>4</v>
      </c>
      <c r="AX132" s="13" t="s">
        <v>75</v>
      </c>
      <c r="AY132" s="165" t="s">
        <v>127</v>
      </c>
    </row>
    <row r="133" spans="1:65" s="13" customFormat="1" ht="11.25">
      <c r="B133" s="164"/>
      <c r="D133" s="159" t="s">
        <v>137</v>
      </c>
      <c r="E133" s="165" t="s">
        <v>1</v>
      </c>
      <c r="F133" s="166" t="s">
        <v>139</v>
      </c>
      <c r="H133" s="167">
        <v>16.920000000000002</v>
      </c>
      <c r="I133" s="168"/>
      <c r="J133" s="168"/>
      <c r="M133" s="164"/>
      <c r="N133" s="169"/>
      <c r="O133" s="170"/>
      <c r="P133" s="170"/>
      <c r="Q133" s="170"/>
      <c r="R133" s="170"/>
      <c r="S133" s="170"/>
      <c r="T133" s="170"/>
      <c r="U133" s="170"/>
      <c r="V133" s="170"/>
      <c r="W133" s="170"/>
      <c r="X133" s="171"/>
      <c r="AT133" s="165" t="s">
        <v>137</v>
      </c>
      <c r="AU133" s="165" t="s">
        <v>82</v>
      </c>
      <c r="AV133" s="13" t="s">
        <v>82</v>
      </c>
      <c r="AW133" s="13" t="s">
        <v>4</v>
      </c>
      <c r="AX133" s="13" t="s">
        <v>75</v>
      </c>
      <c r="AY133" s="165" t="s">
        <v>127</v>
      </c>
    </row>
    <row r="134" spans="1:65" s="14" customFormat="1" ht="11.25">
      <c r="B134" s="172"/>
      <c r="D134" s="159" t="s">
        <v>137</v>
      </c>
      <c r="E134" s="173" t="s">
        <v>1</v>
      </c>
      <c r="F134" s="174" t="s">
        <v>140</v>
      </c>
      <c r="H134" s="175">
        <v>29.96</v>
      </c>
      <c r="I134" s="176"/>
      <c r="J134" s="176"/>
      <c r="M134" s="172"/>
      <c r="N134" s="177"/>
      <c r="O134" s="178"/>
      <c r="P134" s="178"/>
      <c r="Q134" s="178"/>
      <c r="R134" s="178"/>
      <c r="S134" s="178"/>
      <c r="T134" s="178"/>
      <c r="U134" s="178"/>
      <c r="V134" s="178"/>
      <c r="W134" s="178"/>
      <c r="X134" s="179"/>
      <c r="AT134" s="173" t="s">
        <v>137</v>
      </c>
      <c r="AU134" s="173" t="s">
        <v>82</v>
      </c>
      <c r="AV134" s="14" t="s">
        <v>133</v>
      </c>
      <c r="AW134" s="14" t="s">
        <v>4</v>
      </c>
      <c r="AX134" s="14" t="s">
        <v>80</v>
      </c>
      <c r="AY134" s="173" t="s">
        <v>127</v>
      </c>
    </row>
    <row r="135" spans="1:65" s="2" customFormat="1" ht="33" customHeight="1">
      <c r="A135" s="33"/>
      <c r="B135" s="143"/>
      <c r="C135" s="144" t="s">
        <v>82</v>
      </c>
      <c r="D135" s="144" t="s">
        <v>129</v>
      </c>
      <c r="E135" s="145" t="s">
        <v>141</v>
      </c>
      <c r="F135" s="146" t="s">
        <v>142</v>
      </c>
      <c r="G135" s="147" t="s">
        <v>143</v>
      </c>
      <c r="H135" s="148">
        <v>15.297000000000001</v>
      </c>
      <c r="I135" s="149"/>
      <c r="J135" s="149"/>
      <c r="K135" s="150">
        <f>ROUND(P135*H135,2)</f>
        <v>0</v>
      </c>
      <c r="L135" s="151"/>
      <c r="M135" s="34"/>
      <c r="N135" s="152" t="s">
        <v>1</v>
      </c>
      <c r="O135" s="153" t="s">
        <v>38</v>
      </c>
      <c r="P135" s="154">
        <f>I135+J135</f>
        <v>0</v>
      </c>
      <c r="Q135" s="154">
        <f>ROUND(I135*H135,2)</f>
        <v>0</v>
      </c>
      <c r="R135" s="154">
        <f>ROUND(J135*H135,2)</f>
        <v>0</v>
      </c>
      <c r="S135" s="59"/>
      <c r="T135" s="155">
        <f>S135*H135</f>
        <v>0</v>
      </c>
      <c r="U135" s="155">
        <v>0</v>
      </c>
      <c r="V135" s="155">
        <f>U135*H135</f>
        <v>0</v>
      </c>
      <c r="W135" s="155">
        <v>0</v>
      </c>
      <c r="X135" s="156">
        <f>W135*H135</f>
        <v>0</v>
      </c>
      <c r="Y135" s="33"/>
      <c r="Z135" s="33"/>
      <c r="AA135" s="33"/>
      <c r="AB135" s="33"/>
      <c r="AC135" s="33"/>
      <c r="AD135" s="33"/>
      <c r="AE135" s="33"/>
      <c r="AR135" s="157" t="s">
        <v>133</v>
      </c>
      <c r="AT135" s="157" t="s">
        <v>129</v>
      </c>
      <c r="AU135" s="157" t="s">
        <v>82</v>
      </c>
      <c r="AY135" s="18" t="s">
        <v>127</v>
      </c>
      <c r="BE135" s="158">
        <f>IF(O135="základní",K135,0)</f>
        <v>0</v>
      </c>
      <c r="BF135" s="158">
        <f>IF(O135="snížená",K135,0)</f>
        <v>0</v>
      </c>
      <c r="BG135" s="158">
        <f>IF(O135="zákl. přenesená",K135,0)</f>
        <v>0</v>
      </c>
      <c r="BH135" s="158">
        <f>IF(O135="sníž. přenesená",K135,0)</f>
        <v>0</v>
      </c>
      <c r="BI135" s="158">
        <f>IF(O135="nulová",K135,0)</f>
        <v>0</v>
      </c>
      <c r="BJ135" s="18" t="s">
        <v>80</v>
      </c>
      <c r="BK135" s="158">
        <f>ROUND(P135*H135,2)</f>
        <v>0</v>
      </c>
      <c r="BL135" s="18" t="s">
        <v>133</v>
      </c>
      <c r="BM135" s="157" t="s">
        <v>144</v>
      </c>
    </row>
    <row r="136" spans="1:65" s="2" customFormat="1" ht="29.25">
      <c r="A136" s="33"/>
      <c r="B136" s="34"/>
      <c r="C136" s="33"/>
      <c r="D136" s="159" t="s">
        <v>135</v>
      </c>
      <c r="E136" s="33"/>
      <c r="F136" s="160" t="s">
        <v>145</v>
      </c>
      <c r="G136" s="33"/>
      <c r="H136" s="33"/>
      <c r="I136" s="161"/>
      <c r="J136" s="161"/>
      <c r="K136" s="33"/>
      <c r="L136" s="33"/>
      <c r="M136" s="34"/>
      <c r="N136" s="162"/>
      <c r="O136" s="163"/>
      <c r="P136" s="59"/>
      <c r="Q136" s="59"/>
      <c r="R136" s="59"/>
      <c r="S136" s="59"/>
      <c r="T136" s="59"/>
      <c r="U136" s="59"/>
      <c r="V136" s="59"/>
      <c r="W136" s="59"/>
      <c r="X136" s="60"/>
      <c r="Y136" s="33"/>
      <c r="Z136" s="33"/>
      <c r="AA136" s="33"/>
      <c r="AB136" s="33"/>
      <c r="AC136" s="33"/>
      <c r="AD136" s="33"/>
      <c r="AE136" s="33"/>
      <c r="AT136" s="18" t="s">
        <v>135</v>
      </c>
      <c r="AU136" s="18" t="s">
        <v>82</v>
      </c>
    </row>
    <row r="137" spans="1:65" s="13" customFormat="1" ht="11.25">
      <c r="B137" s="164"/>
      <c r="D137" s="159" t="s">
        <v>137</v>
      </c>
      <c r="E137" s="165" t="s">
        <v>1</v>
      </c>
      <c r="F137" s="166" t="s">
        <v>146</v>
      </c>
      <c r="H137" s="167">
        <v>5.2160000000000002</v>
      </c>
      <c r="I137" s="168"/>
      <c r="J137" s="168"/>
      <c r="M137" s="164"/>
      <c r="N137" s="169"/>
      <c r="O137" s="170"/>
      <c r="P137" s="170"/>
      <c r="Q137" s="170"/>
      <c r="R137" s="170"/>
      <c r="S137" s="170"/>
      <c r="T137" s="170"/>
      <c r="U137" s="170"/>
      <c r="V137" s="170"/>
      <c r="W137" s="170"/>
      <c r="X137" s="171"/>
      <c r="AT137" s="165" t="s">
        <v>137</v>
      </c>
      <c r="AU137" s="165" t="s">
        <v>82</v>
      </c>
      <c r="AV137" s="13" t="s">
        <v>82</v>
      </c>
      <c r="AW137" s="13" t="s">
        <v>4</v>
      </c>
      <c r="AX137" s="13" t="s">
        <v>75</v>
      </c>
      <c r="AY137" s="165" t="s">
        <v>127</v>
      </c>
    </row>
    <row r="138" spans="1:65" s="13" customFormat="1" ht="11.25">
      <c r="B138" s="164"/>
      <c r="D138" s="159" t="s">
        <v>137</v>
      </c>
      <c r="E138" s="165" t="s">
        <v>1</v>
      </c>
      <c r="F138" s="166" t="s">
        <v>147</v>
      </c>
      <c r="H138" s="167">
        <v>4.3899999999999997</v>
      </c>
      <c r="I138" s="168"/>
      <c r="J138" s="168"/>
      <c r="M138" s="164"/>
      <c r="N138" s="169"/>
      <c r="O138" s="170"/>
      <c r="P138" s="170"/>
      <c r="Q138" s="170"/>
      <c r="R138" s="170"/>
      <c r="S138" s="170"/>
      <c r="T138" s="170"/>
      <c r="U138" s="170"/>
      <c r="V138" s="170"/>
      <c r="W138" s="170"/>
      <c r="X138" s="171"/>
      <c r="AT138" s="165" t="s">
        <v>137</v>
      </c>
      <c r="AU138" s="165" t="s">
        <v>82</v>
      </c>
      <c r="AV138" s="13" t="s">
        <v>82</v>
      </c>
      <c r="AW138" s="13" t="s">
        <v>4</v>
      </c>
      <c r="AX138" s="13" t="s">
        <v>75</v>
      </c>
      <c r="AY138" s="165" t="s">
        <v>127</v>
      </c>
    </row>
    <row r="139" spans="1:65" s="13" customFormat="1" ht="11.25">
      <c r="B139" s="164"/>
      <c r="D139" s="159" t="s">
        <v>137</v>
      </c>
      <c r="E139" s="165" t="s">
        <v>1</v>
      </c>
      <c r="F139" s="166" t="s">
        <v>148</v>
      </c>
      <c r="H139" s="167">
        <v>5.6909999999999998</v>
      </c>
      <c r="I139" s="168"/>
      <c r="J139" s="168"/>
      <c r="M139" s="164"/>
      <c r="N139" s="169"/>
      <c r="O139" s="170"/>
      <c r="P139" s="170"/>
      <c r="Q139" s="170"/>
      <c r="R139" s="170"/>
      <c r="S139" s="170"/>
      <c r="T139" s="170"/>
      <c r="U139" s="170"/>
      <c r="V139" s="170"/>
      <c r="W139" s="170"/>
      <c r="X139" s="171"/>
      <c r="AT139" s="165" t="s">
        <v>137</v>
      </c>
      <c r="AU139" s="165" t="s">
        <v>82</v>
      </c>
      <c r="AV139" s="13" t="s">
        <v>82</v>
      </c>
      <c r="AW139" s="13" t="s">
        <v>4</v>
      </c>
      <c r="AX139" s="13" t="s">
        <v>75</v>
      </c>
      <c r="AY139" s="165" t="s">
        <v>127</v>
      </c>
    </row>
    <row r="140" spans="1:65" s="14" customFormat="1" ht="11.25">
      <c r="B140" s="172"/>
      <c r="D140" s="159" t="s">
        <v>137</v>
      </c>
      <c r="E140" s="173" t="s">
        <v>1</v>
      </c>
      <c r="F140" s="174" t="s">
        <v>140</v>
      </c>
      <c r="H140" s="175">
        <v>15.297000000000001</v>
      </c>
      <c r="I140" s="176"/>
      <c r="J140" s="176"/>
      <c r="M140" s="172"/>
      <c r="N140" s="177"/>
      <c r="O140" s="178"/>
      <c r="P140" s="178"/>
      <c r="Q140" s="178"/>
      <c r="R140" s="178"/>
      <c r="S140" s="178"/>
      <c r="T140" s="178"/>
      <c r="U140" s="178"/>
      <c r="V140" s="178"/>
      <c r="W140" s="178"/>
      <c r="X140" s="179"/>
      <c r="AT140" s="173" t="s">
        <v>137</v>
      </c>
      <c r="AU140" s="173" t="s">
        <v>82</v>
      </c>
      <c r="AV140" s="14" t="s">
        <v>133</v>
      </c>
      <c r="AW140" s="14" t="s">
        <v>4</v>
      </c>
      <c r="AX140" s="14" t="s">
        <v>80</v>
      </c>
      <c r="AY140" s="173" t="s">
        <v>127</v>
      </c>
    </row>
    <row r="141" spans="1:65" s="2" customFormat="1" ht="37.9" customHeight="1">
      <c r="A141" s="33"/>
      <c r="B141" s="143"/>
      <c r="C141" s="144" t="s">
        <v>15</v>
      </c>
      <c r="D141" s="144" t="s">
        <v>129</v>
      </c>
      <c r="E141" s="145" t="s">
        <v>149</v>
      </c>
      <c r="F141" s="146" t="s">
        <v>150</v>
      </c>
      <c r="G141" s="147" t="s">
        <v>143</v>
      </c>
      <c r="H141" s="148">
        <v>30.161000000000001</v>
      </c>
      <c r="I141" s="149"/>
      <c r="J141" s="149"/>
      <c r="K141" s="150">
        <f>ROUND(P141*H141,2)</f>
        <v>0</v>
      </c>
      <c r="L141" s="151"/>
      <c r="M141" s="34"/>
      <c r="N141" s="152" t="s">
        <v>1</v>
      </c>
      <c r="O141" s="153" t="s">
        <v>38</v>
      </c>
      <c r="P141" s="154">
        <f>I141+J141</f>
        <v>0</v>
      </c>
      <c r="Q141" s="154">
        <f>ROUND(I141*H141,2)</f>
        <v>0</v>
      </c>
      <c r="R141" s="154">
        <f>ROUND(J141*H141,2)</f>
        <v>0</v>
      </c>
      <c r="S141" s="59"/>
      <c r="T141" s="155">
        <f>S141*H141</f>
        <v>0</v>
      </c>
      <c r="U141" s="155">
        <v>0</v>
      </c>
      <c r="V141" s="155">
        <f>U141*H141</f>
        <v>0</v>
      </c>
      <c r="W141" s="155">
        <v>0</v>
      </c>
      <c r="X141" s="156">
        <f>W141*H141</f>
        <v>0</v>
      </c>
      <c r="Y141" s="33"/>
      <c r="Z141" s="33"/>
      <c r="AA141" s="33"/>
      <c r="AB141" s="33"/>
      <c r="AC141" s="33"/>
      <c r="AD141" s="33"/>
      <c r="AE141" s="33"/>
      <c r="AR141" s="157" t="s">
        <v>133</v>
      </c>
      <c r="AT141" s="157" t="s">
        <v>129</v>
      </c>
      <c r="AU141" s="157" t="s">
        <v>82</v>
      </c>
      <c r="AY141" s="18" t="s">
        <v>127</v>
      </c>
      <c r="BE141" s="158">
        <f>IF(O141="základní",K141,0)</f>
        <v>0</v>
      </c>
      <c r="BF141" s="158">
        <f>IF(O141="snížená",K141,0)</f>
        <v>0</v>
      </c>
      <c r="BG141" s="158">
        <f>IF(O141="zákl. přenesená",K141,0)</f>
        <v>0</v>
      </c>
      <c r="BH141" s="158">
        <f>IF(O141="sníž. přenesená",K141,0)</f>
        <v>0</v>
      </c>
      <c r="BI141" s="158">
        <f>IF(O141="nulová",K141,0)</f>
        <v>0</v>
      </c>
      <c r="BJ141" s="18" t="s">
        <v>80</v>
      </c>
      <c r="BK141" s="158">
        <f>ROUND(P141*H141,2)</f>
        <v>0</v>
      </c>
      <c r="BL141" s="18" t="s">
        <v>133</v>
      </c>
      <c r="BM141" s="157" t="s">
        <v>151</v>
      </c>
    </row>
    <row r="142" spans="1:65" s="2" customFormat="1" ht="39">
      <c r="A142" s="33"/>
      <c r="B142" s="34"/>
      <c r="C142" s="33"/>
      <c r="D142" s="159" t="s">
        <v>135</v>
      </c>
      <c r="E142" s="33"/>
      <c r="F142" s="160" t="s">
        <v>152</v>
      </c>
      <c r="G142" s="33"/>
      <c r="H142" s="33"/>
      <c r="I142" s="161"/>
      <c r="J142" s="161"/>
      <c r="K142" s="33"/>
      <c r="L142" s="33"/>
      <c r="M142" s="34"/>
      <c r="N142" s="162"/>
      <c r="O142" s="163"/>
      <c r="P142" s="59"/>
      <c r="Q142" s="59"/>
      <c r="R142" s="59"/>
      <c r="S142" s="59"/>
      <c r="T142" s="59"/>
      <c r="U142" s="59"/>
      <c r="V142" s="59"/>
      <c r="W142" s="59"/>
      <c r="X142" s="60"/>
      <c r="Y142" s="33"/>
      <c r="Z142" s="33"/>
      <c r="AA142" s="33"/>
      <c r="AB142" s="33"/>
      <c r="AC142" s="33"/>
      <c r="AD142" s="33"/>
      <c r="AE142" s="33"/>
      <c r="AT142" s="18" t="s">
        <v>135</v>
      </c>
      <c r="AU142" s="18" t="s">
        <v>82</v>
      </c>
    </row>
    <row r="143" spans="1:65" s="2" customFormat="1" ht="33" customHeight="1">
      <c r="A143" s="33"/>
      <c r="B143" s="143"/>
      <c r="C143" s="144" t="s">
        <v>133</v>
      </c>
      <c r="D143" s="144" t="s">
        <v>129</v>
      </c>
      <c r="E143" s="145" t="s">
        <v>153</v>
      </c>
      <c r="F143" s="146" t="s">
        <v>154</v>
      </c>
      <c r="G143" s="147" t="s">
        <v>155</v>
      </c>
      <c r="H143" s="148">
        <v>30.161000000000001</v>
      </c>
      <c r="I143" s="149"/>
      <c r="J143" s="149"/>
      <c r="K143" s="150">
        <f>ROUND(P143*H143,2)</f>
        <v>0</v>
      </c>
      <c r="L143" s="151"/>
      <c r="M143" s="34"/>
      <c r="N143" s="152" t="s">
        <v>1</v>
      </c>
      <c r="O143" s="153" t="s">
        <v>38</v>
      </c>
      <c r="P143" s="154">
        <f>I143+J143</f>
        <v>0</v>
      </c>
      <c r="Q143" s="154">
        <f>ROUND(I143*H143,2)</f>
        <v>0</v>
      </c>
      <c r="R143" s="154">
        <f>ROUND(J143*H143,2)</f>
        <v>0</v>
      </c>
      <c r="S143" s="59"/>
      <c r="T143" s="155">
        <f>S143*H143</f>
        <v>0</v>
      </c>
      <c r="U143" s="155">
        <v>0</v>
      </c>
      <c r="V143" s="155">
        <f>U143*H143</f>
        <v>0</v>
      </c>
      <c r="W143" s="155">
        <v>0</v>
      </c>
      <c r="X143" s="156">
        <f>W143*H143</f>
        <v>0</v>
      </c>
      <c r="Y143" s="33"/>
      <c r="Z143" s="33"/>
      <c r="AA143" s="33"/>
      <c r="AB143" s="33"/>
      <c r="AC143" s="33"/>
      <c r="AD143" s="33"/>
      <c r="AE143" s="33"/>
      <c r="AR143" s="157" t="s">
        <v>133</v>
      </c>
      <c r="AT143" s="157" t="s">
        <v>129</v>
      </c>
      <c r="AU143" s="157" t="s">
        <v>82</v>
      </c>
      <c r="AY143" s="18" t="s">
        <v>127</v>
      </c>
      <c r="BE143" s="158">
        <f>IF(O143="základní",K143,0)</f>
        <v>0</v>
      </c>
      <c r="BF143" s="158">
        <f>IF(O143="snížená",K143,0)</f>
        <v>0</v>
      </c>
      <c r="BG143" s="158">
        <f>IF(O143="zákl. přenesená",K143,0)</f>
        <v>0</v>
      </c>
      <c r="BH143" s="158">
        <f>IF(O143="sníž. přenesená",K143,0)</f>
        <v>0</v>
      </c>
      <c r="BI143" s="158">
        <f>IF(O143="nulová",K143,0)</f>
        <v>0</v>
      </c>
      <c r="BJ143" s="18" t="s">
        <v>80</v>
      </c>
      <c r="BK143" s="158">
        <f>ROUND(P143*H143,2)</f>
        <v>0</v>
      </c>
      <c r="BL143" s="18" t="s">
        <v>133</v>
      </c>
      <c r="BM143" s="157" t="s">
        <v>156</v>
      </c>
    </row>
    <row r="144" spans="1:65" s="2" customFormat="1" ht="29.25">
      <c r="A144" s="33"/>
      <c r="B144" s="34"/>
      <c r="C144" s="33"/>
      <c r="D144" s="159" t="s">
        <v>135</v>
      </c>
      <c r="E144" s="33"/>
      <c r="F144" s="160" t="s">
        <v>157</v>
      </c>
      <c r="G144" s="33"/>
      <c r="H144" s="33"/>
      <c r="I144" s="161"/>
      <c r="J144" s="161"/>
      <c r="K144" s="33"/>
      <c r="L144" s="33"/>
      <c r="M144" s="34"/>
      <c r="N144" s="162"/>
      <c r="O144" s="163"/>
      <c r="P144" s="59"/>
      <c r="Q144" s="59"/>
      <c r="R144" s="59"/>
      <c r="S144" s="59"/>
      <c r="T144" s="59"/>
      <c r="U144" s="59"/>
      <c r="V144" s="59"/>
      <c r="W144" s="59"/>
      <c r="X144" s="60"/>
      <c r="Y144" s="33"/>
      <c r="Z144" s="33"/>
      <c r="AA144" s="33"/>
      <c r="AB144" s="33"/>
      <c r="AC144" s="33"/>
      <c r="AD144" s="33"/>
      <c r="AE144" s="33"/>
      <c r="AT144" s="18" t="s">
        <v>135</v>
      </c>
      <c r="AU144" s="18" t="s">
        <v>82</v>
      </c>
    </row>
    <row r="145" spans="1:65" s="12" customFormat="1" ht="22.9" customHeight="1">
      <c r="B145" s="129"/>
      <c r="D145" s="130" t="s">
        <v>74</v>
      </c>
      <c r="E145" s="141" t="s">
        <v>133</v>
      </c>
      <c r="F145" s="141" t="s">
        <v>158</v>
      </c>
      <c r="I145" s="132"/>
      <c r="J145" s="132"/>
      <c r="K145" s="142">
        <f>BK145</f>
        <v>0</v>
      </c>
      <c r="M145" s="129"/>
      <c r="N145" s="134"/>
      <c r="O145" s="135"/>
      <c r="P145" s="135"/>
      <c r="Q145" s="136">
        <f>SUM(Q146:Q161)</f>
        <v>0</v>
      </c>
      <c r="R145" s="136">
        <f>SUM(R146:R161)</f>
        <v>0</v>
      </c>
      <c r="S145" s="135"/>
      <c r="T145" s="137">
        <f>SUM(T146:T161)</f>
        <v>0</v>
      </c>
      <c r="U145" s="135"/>
      <c r="V145" s="137">
        <f>SUM(V146:V161)</f>
        <v>21.716755200000001</v>
      </c>
      <c r="W145" s="135"/>
      <c r="X145" s="138">
        <f>SUM(X146:X161)</f>
        <v>0</v>
      </c>
      <c r="AR145" s="130" t="s">
        <v>80</v>
      </c>
      <c r="AT145" s="139" t="s">
        <v>74</v>
      </c>
      <c r="AU145" s="139" t="s">
        <v>80</v>
      </c>
      <c r="AY145" s="130" t="s">
        <v>127</v>
      </c>
      <c r="BK145" s="140">
        <f>SUM(BK146:BK161)</f>
        <v>0</v>
      </c>
    </row>
    <row r="146" spans="1:65" s="2" customFormat="1" ht="24.2" customHeight="1">
      <c r="A146" s="33"/>
      <c r="B146" s="143"/>
      <c r="C146" s="144" t="s">
        <v>159</v>
      </c>
      <c r="D146" s="144" t="s">
        <v>129</v>
      </c>
      <c r="E146" s="145" t="s">
        <v>160</v>
      </c>
      <c r="F146" s="146" t="s">
        <v>161</v>
      </c>
      <c r="G146" s="147" t="s">
        <v>143</v>
      </c>
      <c r="H146" s="148">
        <v>1.76</v>
      </c>
      <c r="I146" s="149"/>
      <c r="J146" s="149"/>
      <c r="K146" s="150">
        <f>ROUND(P146*H146,2)</f>
        <v>0</v>
      </c>
      <c r="L146" s="151"/>
      <c r="M146" s="34"/>
      <c r="N146" s="152" t="s">
        <v>1</v>
      </c>
      <c r="O146" s="153" t="s">
        <v>38</v>
      </c>
      <c r="P146" s="154">
        <f>I146+J146</f>
        <v>0</v>
      </c>
      <c r="Q146" s="154">
        <f>ROUND(I146*H146,2)</f>
        <v>0</v>
      </c>
      <c r="R146" s="154">
        <f>ROUND(J146*H146,2)</f>
        <v>0</v>
      </c>
      <c r="S146" s="59"/>
      <c r="T146" s="155">
        <f>S146*H146</f>
        <v>0</v>
      </c>
      <c r="U146" s="155">
        <v>1.8907700000000001</v>
      </c>
      <c r="V146" s="155">
        <f>U146*H146</f>
        <v>3.3277551999999999</v>
      </c>
      <c r="W146" s="155">
        <v>0</v>
      </c>
      <c r="X146" s="156">
        <f>W146*H146</f>
        <v>0</v>
      </c>
      <c r="Y146" s="33"/>
      <c r="Z146" s="33"/>
      <c r="AA146" s="33"/>
      <c r="AB146" s="33"/>
      <c r="AC146" s="33"/>
      <c r="AD146" s="33"/>
      <c r="AE146" s="33"/>
      <c r="AR146" s="157" t="s">
        <v>133</v>
      </c>
      <c r="AT146" s="157" t="s">
        <v>129</v>
      </c>
      <c r="AU146" s="157" t="s">
        <v>82</v>
      </c>
      <c r="AY146" s="18" t="s">
        <v>127</v>
      </c>
      <c r="BE146" s="158">
        <f>IF(O146="základní",K146,0)</f>
        <v>0</v>
      </c>
      <c r="BF146" s="158">
        <f>IF(O146="snížená",K146,0)</f>
        <v>0</v>
      </c>
      <c r="BG146" s="158">
        <f>IF(O146="zákl. přenesená",K146,0)</f>
        <v>0</v>
      </c>
      <c r="BH146" s="158">
        <f>IF(O146="sníž. přenesená",K146,0)</f>
        <v>0</v>
      </c>
      <c r="BI146" s="158">
        <f>IF(O146="nulová",K146,0)</f>
        <v>0</v>
      </c>
      <c r="BJ146" s="18" t="s">
        <v>80</v>
      </c>
      <c r="BK146" s="158">
        <f>ROUND(P146*H146,2)</f>
        <v>0</v>
      </c>
      <c r="BL146" s="18" t="s">
        <v>133</v>
      </c>
      <c r="BM146" s="157" t="s">
        <v>162</v>
      </c>
    </row>
    <row r="147" spans="1:65" s="2" customFormat="1" ht="19.5">
      <c r="A147" s="33"/>
      <c r="B147" s="34"/>
      <c r="C147" s="33"/>
      <c r="D147" s="159" t="s">
        <v>135</v>
      </c>
      <c r="E147" s="33"/>
      <c r="F147" s="160" t="s">
        <v>163</v>
      </c>
      <c r="G147" s="33"/>
      <c r="H147" s="33"/>
      <c r="I147" s="161"/>
      <c r="J147" s="161"/>
      <c r="K147" s="33"/>
      <c r="L147" s="33"/>
      <c r="M147" s="34"/>
      <c r="N147" s="162"/>
      <c r="O147" s="163"/>
      <c r="P147" s="59"/>
      <c r="Q147" s="59"/>
      <c r="R147" s="59"/>
      <c r="S147" s="59"/>
      <c r="T147" s="59"/>
      <c r="U147" s="59"/>
      <c r="V147" s="59"/>
      <c r="W147" s="59"/>
      <c r="X147" s="60"/>
      <c r="Y147" s="33"/>
      <c r="Z147" s="33"/>
      <c r="AA147" s="33"/>
      <c r="AB147" s="33"/>
      <c r="AC147" s="33"/>
      <c r="AD147" s="33"/>
      <c r="AE147" s="33"/>
      <c r="AT147" s="18" t="s">
        <v>135</v>
      </c>
      <c r="AU147" s="18" t="s">
        <v>82</v>
      </c>
    </row>
    <row r="148" spans="1:65" s="13" customFormat="1" ht="11.25">
      <c r="B148" s="164"/>
      <c r="D148" s="159" t="s">
        <v>137</v>
      </c>
      <c r="E148" s="165" t="s">
        <v>1</v>
      </c>
      <c r="F148" s="166" t="s">
        <v>164</v>
      </c>
      <c r="H148" s="167">
        <v>1.76</v>
      </c>
      <c r="I148" s="168"/>
      <c r="J148" s="168"/>
      <c r="M148" s="164"/>
      <c r="N148" s="169"/>
      <c r="O148" s="170"/>
      <c r="P148" s="170"/>
      <c r="Q148" s="170"/>
      <c r="R148" s="170"/>
      <c r="S148" s="170"/>
      <c r="T148" s="170"/>
      <c r="U148" s="170"/>
      <c r="V148" s="170"/>
      <c r="W148" s="170"/>
      <c r="X148" s="171"/>
      <c r="AT148" s="165" t="s">
        <v>137</v>
      </c>
      <c r="AU148" s="165" t="s">
        <v>82</v>
      </c>
      <c r="AV148" s="13" t="s">
        <v>82</v>
      </c>
      <c r="AW148" s="13" t="s">
        <v>4</v>
      </c>
      <c r="AX148" s="13" t="s">
        <v>80</v>
      </c>
      <c r="AY148" s="165" t="s">
        <v>127</v>
      </c>
    </row>
    <row r="149" spans="1:65" s="2" customFormat="1" ht="24.2" customHeight="1">
      <c r="A149" s="33"/>
      <c r="B149" s="143"/>
      <c r="C149" s="144" t="s">
        <v>165</v>
      </c>
      <c r="D149" s="144" t="s">
        <v>129</v>
      </c>
      <c r="E149" s="145" t="s">
        <v>166</v>
      </c>
      <c r="F149" s="146" t="s">
        <v>167</v>
      </c>
      <c r="G149" s="147" t="s">
        <v>143</v>
      </c>
      <c r="H149" s="148">
        <v>5.7939999999999996</v>
      </c>
      <c r="I149" s="149"/>
      <c r="J149" s="149"/>
      <c r="K149" s="150">
        <f>ROUND(P149*H149,2)</f>
        <v>0</v>
      </c>
      <c r="L149" s="151"/>
      <c r="M149" s="34"/>
      <c r="N149" s="152" t="s">
        <v>1</v>
      </c>
      <c r="O149" s="153" t="s">
        <v>38</v>
      </c>
      <c r="P149" s="154">
        <f>I149+J149</f>
        <v>0</v>
      </c>
      <c r="Q149" s="154">
        <f>ROUND(I149*H149,2)</f>
        <v>0</v>
      </c>
      <c r="R149" s="154">
        <f>ROUND(J149*H149,2)</f>
        <v>0</v>
      </c>
      <c r="S149" s="59"/>
      <c r="T149" s="155">
        <f>S149*H149</f>
        <v>0</v>
      </c>
      <c r="U149" s="155">
        <v>0</v>
      </c>
      <c r="V149" s="155">
        <f>U149*H149</f>
        <v>0</v>
      </c>
      <c r="W149" s="155">
        <v>0</v>
      </c>
      <c r="X149" s="156">
        <f>W149*H149</f>
        <v>0</v>
      </c>
      <c r="Y149" s="33"/>
      <c r="Z149" s="33"/>
      <c r="AA149" s="33"/>
      <c r="AB149" s="33"/>
      <c r="AC149" s="33"/>
      <c r="AD149" s="33"/>
      <c r="AE149" s="33"/>
      <c r="AR149" s="157" t="s">
        <v>133</v>
      </c>
      <c r="AT149" s="157" t="s">
        <v>129</v>
      </c>
      <c r="AU149" s="157" t="s">
        <v>82</v>
      </c>
      <c r="AY149" s="18" t="s">
        <v>127</v>
      </c>
      <c r="BE149" s="158">
        <f>IF(O149="základní",K149,0)</f>
        <v>0</v>
      </c>
      <c r="BF149" s="158">
        <f>IF(O149="snížená",K149,0)</f>
        <v>0</v>
      </c>
      <c r="BG149" s="158">
        <f>IF(O149="zákl. přenesená",K149,0)</f>
        <v>0</v>
      </c>
      <c r="BH149" s="158">
        <f>IF(O149="sníž. přenesená",K149,0)</f>
        <v>0</v>
      </c>
      <c r="BI149" s="158">
        <f>IF(O149="nulová",K149,0)</f>
        <v>0</v>
      </c>
      <c r="BJ149" s="18" t="s">
        <v>80</v>
      </c>
      <c r="BK149" s="158">
        <f>ROUND(P149*H149,2)</f>
        <v>0</v>
      </c>
      <c r="BL149" s="18" t="s">
        <v>133</v>
      </c>
      <c r="BM149" s="157" t="s">
        <v>168</v>
      </c>
    </row>
    <row r="150" spans="1:65" s="2" customFormat="1" ht="39">
      <c r="A150" s="33"/>
      <c r="B150" s="34"/>
      <c r="C150" s="33"/>
      <c r="D150" s="159" t="s">
        <v>135</v>
      </c>
      <c r="E150" s="33"/>
      <c r="F150" s="160" t="s">
        <v>169</v>
      </c>
      <c r="G150" s="33"/>
      <c r="H150" s="33"/>
      <c r="I150" s="161"/>
      <c r="J150" s="161"/>
      <c r="K150" s="33"/>
      <c r="L150" s="33"/>
      <c r="M150" s="34"/>
      <c r="N150" s="162"/>
      <c r="O150" s="163"/>
      <c r="P150" s="59"/>
      <c r="Q150" s="59"/>
      <c r="R150" s="59"/>
      <c r="S150" s="59"/>
      <c r="T150" s="59"/>
      <c r="U150" s="59"/>
      <c r="V150" s="59"/>
      <c r="W150" s="59"/>
      <c r="X150" s="60"/>
      <c r="Y150" s="33"/>
      <c r="Z150" s="33"/>
      <c r="AA150" s="33"/>
      <c r="AB150" s="33"/>
      <c r="AC150" s="33"/>
      <c r="AD150" s="33"/>
      <c r="AE150" s="33"/>
      <c r="AT150" s="18" t="s">
        <v>135</v>
      </c>
      <c r="AU150" s="18" t="s">
        <v>82</v>
      </c>
    </row>
    <row r="151" spans="1:65" s="13" customFormat="1" ht="22.5">
      <c r="B151" s="164"/>
      <c r="D151" s="159" t="s">
        <v>137</v>
      </c>
      <c r="E151" s="165" t="s">
        <v>1</v>
      </c>
      <c r="F151" s="166" t="s">
        <v>170</v>
      </c>
      <c r="H151" s="167">
        <v>5.7939999999999996</v>
      </c>
      <c r="I151" s="168"/>
      <c r="J151" s="168"/>
      <c r="M151" s="164"/>
      <c r="N151" s="169"/>
      <c r="O151" s="170"/>
      <c r="P151" s="170"/>
      <c r="Q151" s="170"/>
      <c r="R151" s="170"/>
      <c r="S151" s="170"/>
      <c r="T151" s="170"/>
      <c r="U151" s="170"/>
      <c r="V151" s="170"/>
      <c r="W151" s="170"/>
      <c r="X151" s="171"/>
      <c r="AT151" s="165" t="s">
        <v>137</v>
      </c>
      <c r="AU151" s="165" t="s">
        <v>82</v>
      </c>
      <c r="AV151" s="13" t="s">
        <v>82</v>
      </c>
      <c r="AW151" s="13" t="s">
        <v>4</v>
      </c>
      <c r="AX151" s="13" t="s">
        <v>80</v>
      </c>
      <c r="AY151" s="165" t="s">
        <v>127</v>
      </c>
    </row>
    <row r="152" spans="1:65" s="2" customFormat="1" ht="16.5" customHeight="1">
      <c r="A152" s="33"/>
      <c r="B152" s="143"/>
      <c r="C152" s="180" t="s">
        <v>171</v>
      </c>
      <c r="D152" s="180" t="s">
        <v>172</v>
      </c>
      <c r="E152" s="181" t="s">
        <v>173</v>
      </c>
      <c r="F152" s="182" t="s">
        <v>174</v>
      </c>
      <c r="G152" s="183" t="s">
        <v>155</v>
      </c>
      <c r="H152" s="184">
        <v>5.7939999999999996</v>
      </c>
      <c r="I152" s="185"/>
      <c r="J152" s="186"/>
      <c r="K152" s="187">
        <f>ROUND(P152*H152,2)</f>
        <v>0</v>
      </c>
      <c r="L152" s="186"/>
      <c r="M152" s="188"/>
      <c r="N152" s="189" t="s">
        <v>1</v>
      </c>
      <c r="O152" s="153" t="s">
        <v>38</v>
      </c>
      <c r="P152" s="154">
        <f>I152+J152</f>
        <v>0</v>
      </c>
      <c r="Q152" s="154">
        <f>ROUND(I152*H152,2)</f>
        <v>0</v>
      </c>
      <c r="R152" s="154">
        <f>ROUND(J152*H152,2)</f>
        <v>0</v>
      </c>
      <c r="S152" s="59"/>
      <c r="T152" s="155">
        <f>S152*H152</f>
        <v>0</v>
      </c>
      <c r="U152" s="155">
        <v>1</v>
      </c>
      <c r="V152" s="155">
        <f>U152*H152</f>
        <v>5.7939999999999996</v>
      </c>
      <c r="W152" s="155">
        <v>0</v>
      </c>
      <c r="X152" s="156">
        <f>W152*H152</f>
        <v>0</v>
      </c>
      <c r="Y152" s="33"/>
      <c r="Z152" s="33"/>
      <c r="AA152" s="33"/>
      <c r="AB152" s="33"/>
      <c r="AC152" s="33"/>
      <c r="AD152" s="33"/>
      <c r="AE152" s="33"/>
      <c r="AR152" s="157" t="s">
        <v>175</v>
      </c>
      <c r="AT152" s="157" t="s">
        <v>172</v>
      </c>
      <c r="AU152" s="157" t="s">
        <v>82</v>
      </c>
      <c r="AY152" s="18" t="s">
        <v>127</v>
      </c>
      <c r="BE152" s="158">
        <f>IF(O152="základní",K152,0)</f>
        <v>0</v>
      </c>
      <c r="BF152" s="158">
        <f>IF(O152="snížená",K152,0)</f>
        <v>0</v>
      </c>
      <c r="BG152" s="158">
        <f>IF(O152="zákl. přenesená",K152,0)</f>
        <v>0</v>
      </c>
      <c r="BH152" s="158">
        <f>IF(O152="sníž. přenesená",K152,0)</f>
        <v>0</v>
      </c>
      <c r="BI152" s="158">
        <f>IF(O152="nulová",K152,0)</f>
        <v>0</v>
      </c>
      <c r="BJ152" s="18" t="s">
        <v>80</v>
      </c>
      <c r="BK152" s="158">
        <f>ROUND(P152*H152,2)</f>
        <v>0</v>
      </c>
      <c r="BL152" s="18" t="s">
        <v>133</v>
      </c>
      <c r="BM152" s="157" t="s">
        <v>176</v>
      </c>
    </row>
    <row r="153" spans="1:65" s="2" customFormat="1" ht="11.25">
      <c r="A153" s="33"/>
      <c r="B153" s="34"/>
      <c r="C153" s="33"/>
      <c r="D153" s="159" t="s">
        <v>135</v>
      </c>
      <c r="E153" s="33"/>
      <c r="F153" s="160" t="s">
        <v>174</v>
      </c>
      <c r="G153" s="33"/>
      <c r="H153" s="33"/>
      <c r="I153" s="161"/>
      <c r="J153" s="161"/>
      <c r="K153" s="33"/>
      <c r="L153" s="33"/>
      <c r="M153" s="34"/>
      <c r="N153" s="162"/>
      <c r="O153" s="163"/>
      <c r="P153" s="59"/>
      <c r="Q153" s="59"/>
      <c r="R153" s="59"/>
      <c r="S153" s="59"/>
      <c r="T153" s="59"/>
      <c r="U153" s="59"/>
      <c r="V153" s="59"/>
      <c r="W153" s="59"/>
      <c r="X153" s="60"/>
      <c r="Y153" s="33"/>
      <c r="Z153" s="33"/>
      <c r="AA153" s="33"/>
      <c r="AB153" s="33"/>
      <c r="AC153" s="33"/>
      <c r="AD153" s="33"/>
      <c r="AE153" s="33"/>
      <c r="AT153" s="18" t="s">
        <v>135</v>
      </c>
      <c r="AU153" s="18" t="s">
        <v>82</v>
      </c>
    </row>
    <row r="154" spans="1:65" s="2" customFormat="1" ht="24.2" customHeight="1">
      <c r="A154" s="33"/>
      <c r="B154" s="143"/>
      <c r="C154" s="144" t="s">
        <v>175</v>
      </c>
      <c r="D154" s="144" t="s">
        <v>129</v>
      </c>
      <c r="E154" s="145" t="s">
        <v>177</v>
      </c>
      <c r="F154" s="146" t="s">
        <v>178</v>
      </c>
      <c r="G154" s="147" t="s">
        <v>143</v>
      </c>
      <c r="H154" s="148">
        <v>12.595000000000001</v>
      </c>
      <c r="I154" s="149"/>
      <c r="J154" s="149"/>
      <c r="K154" s="150">
        <f>ROUND(P154*H154,2)</f>
        <v>0</v>
      </c>
      <c r="L154" s="151"/>
      <c r="M154" s="34"/>
      <c r="N154" s="152" t="s">
        <v>1</v>
      </c>
      <c r="O154" s="153" t="s">
        <v>38</v>
      </c>
      <c r="P154" s="154">
        <f>I154+J154</f>
        <v>0</v>
      </c>
      <c r="Q154" s="154">
        <f>ROUND(I154*H154,2)</f>
        <v>0</v>
      </c>
      <c r="R154" s="154">
        <f>ROUND(J154*H154,2)</f>
        <v>0</v>
      </c>
      <c r="S154" s="59"/>
      <c r="T154" s="155">
        <f>S154*H154</f>
        <v>0</v>
      </c>
      <c r="U154" s="155">
        <v>0</v>
      </c>
      <c r="V154" s="155">
        <f>U154*H154</f>
        <v>0</v>
      </c>
      <c r="W154" s="155">
        <v>0</v>
      </c>
      <c r="X154" s="156">
        <f>W154*H154</f>
        <v>0</v>
      </c>
      <c r="Y154" s="33"/>
      <c r="Z154" s="33"/>
      <c r="AA154" s="33"/>
      <c r="AB154" s="33"/>
      <c r="AC154" s="33"/>
      <c r="AD154" s="33"/>
      <c r="AE154" s="33"/>
      <c r="AR154" s="157" t="s">
        <v>133</v>
      </c>
      <c r="AT154" s="157" t="s">
        <v>129</v>
      </c>
      <c r="AU154" s="157" t="s">
        <v>82</v>
      </c>
      <c r="AY154" s="18" t="s">
        <v>127</v>
      </c>
      <c r="BE154" s="158">
        <f>IF(O154="základní",K154,0)</f>
        <v>0</v>
      </c>
      <c r="BF154" s="158">
        <f>IF(O154="snížená",K154,0)</f>
        <v>0</v>
      </c>
      <c r="BG154" s="158">
        <f>IF(O154="zákl. přenesená",K154,0)</f>
        <v>0</v>
      </c>
      <c r="BH154" s="158">
        <f>IF(O154="sníž. přenesená",K154,0)</f>
        <v>0</v>
      </c>
      <c r="BI154" s="158">
        <f>IF(O154="nulová",K154,0)</f>
        <v>0</v>
      </c>
      <c r="BJ154" s="18" t="s">
        <v>80</v>
      </c>
      <c r="BK154" s="158">
        <f>ROUND(P154*H154,2)</f>
        <v>0</v>
      </c>
      <c r="BL154" s="18" t="s">
        <v>133</v>
      </c>
      <c r="BM154" s="157" t="s">
        <v>179</v>
      </c>
    </row>
    <row r="155" spans="1:65" s="2" customFormat="1" ht="29.25">
      <c r="A155" s="33"/>
      <c r="B155" s="34"/>
      <c r="C155" s="33"/>
      <c r="D155" s="159" t="s">
        <v>135</v>
      </c>
      <c r="E155" s="33"/>
      <c r="F155" s="160" t="s">
        <v>180</v>
      </c>
      <c r="G155" s="33"/>
      <c r="H155" s="33"/>
      <c r="I155" s="161"/>
      <c r="J155" s="161"/>
      <c r="K155" s="33"/>
      <c r="L155" s="33"/>
      <c r="M155" s="34"/>
      <c r="N155" s="162"/>
      <c r="O155" s="163"/>
      <c r="P155" s="59"/>
      <c r="Q155" s="59"/>
      <c r="R155" s="59"/>
      <c r="S155" s="59"/>
      <c r="T155" s="59"/>
      <c r="U155" s="59"/>
      <c r="V155" s="59"/>
      <c r="W155" s="59"/>
      <c r="X155" s="60"/>
      <c r="Y155" s="33"/>
      <c r="Z155" s="33"/>
      <c r="AA155" s="33"/>
      <c r="AB155" s="33"/>
      <c r="AC155" s="33"/>
      <c r="AD155" s="33"/>
      <c r="AE155" s="33"/>
      <c r="AT155" s="18" t="s">
        <v>135</v>
      </c>
      <c r="AU155" s="18" t="s">
        <v>82</v>
      </c>
    </row>
    <row r="156" spans="1:65" s="2" customFormat="1" ht="16.5" customHeight="1">
      <c r="A156" s="33"/>
      <c r="B156" s="143"/>
      <c r="C156" s="180" t="s">
        <v>181</v>
      </c>
      <c r="D156" s="180" t="s">
        <v>172</v>
      </c>
      <c r="E156" s="181" t="s">
        <v>182</v>
      </c>
      <c r="F156" s="182" t="s">
        <v>183</v>
      </c>
      <c r="G156" s="183" t="s">
        <v>155</v>
      </c>
      <c r="H156" s="184">
        <v>12.595000000000001</v>
      </c>
      <c r="I156" s="185"/>
      <c r="J156" s="186"/>
      <c r="K156" s="187">
        <f>ROUND(P156*H156,2)</f>
        <v>0</v>
      </c>
      <c r="L156" s="186"/>
      <c r="M156" s="188"/>
      <c r="N156" s="189" t="s">
        <v>1</v>
      </c>
      <c r="O156" s="153" t="s">
        <v>38</v>
      </c>
      <c r="P156" s="154">
        <f>I156+J156</f>
        <v>0</v>
      </c>
      <c r="Q156" s="154">
        <f>ROUND(I156*H156,2)</f>
        <v>0</v>
      </c>
      <c r="R156" s="154">
        <f>ROUND(J156*H156,2)</f>
        <v>0</v>
      </c>
      <c r="S156" s="59"/>
      <c r="T156" s="155">
        <f>S156*H156</f>
        <v>0</v>
      </c>
      <c r="U156" s="155">
        <v>1</v>
      </c>
      <c r="V156" s="155">
        <f>U156*H156</f>
        <v>12.595000000000001</v>
      </c>
      <c r="W156" s="155">
        <v>0</v>
      </c>
      <c r="X156" s="156">
        <f>W156*H156</f>
        <v>0</v>
      </c>
      <c r="Y156" s="33"/>
      <c r="Z156" s="33"/>
      <c r="AA156" s="33"/>
      <c r="AB156" s="33"/>
      <c r="AC156" s="33"/>
      <c r="AD156" s="33"/>
      <c r="AE156" s="33"/>
      <c r="AR156" s="157" t="s">
        <v>175</v>
      </c>
      <c r="AT156" s="157" t="s">
        <v>172</v>
      </c>
      <c r="AU156" s="157" t="s">
        <v>82</v>
      </c>
      <c r="AY156" s="18" t="s">
        <v>127</v>
      </c>
      <c r="BE156" s="158">
        <f>IF(O156="základní",K156,0)</f>
        <v>0</v>
      </c>
      <c r="BF156" s="158">
        <f>IF(O156="snížená",K156,0)</f>
        <v>0</v>
      </c>
      <c r="BG156" s="158">
        <f>IF(O156="zákl. přenesená",K156,0)</f>
        <v>0</v>
      </c>
      <c r="BH156" s="158">
        <f>IF(O156="sníž. přenesená",K156,0)</f>
        <v>0</v>
      </c>
      <c r="BI156" s="158">
        <f>IF(O156="nulová",K156,0)</f>
        <v>0</v>
      </c>
      <c r="BJ156" s="18" t="s">
        <v>80</v>
      </c>
      <c r="BK156" s="158">
        <f>ROUND(P156*H156,2)</f>
        <v>0</v>
      </c>
      <c r="BL156" s="18" t="s">
        <v>133</v>
      </c>
      <c r="BM156" s="157" t="s">
        <v>184</v>
      </c>
    </row>
    <row r="157" spans="1:65" s="2" customFormat="1" ht="11.25">
      <c r="A157" s="33"/>
      <c r="B157" s="34"/>
      <c r="C157" s="33"/>
      <c r="D157" s="159" t="s">
        <v>135</v>
      </c>
      <c r="E157" s="33"/>
      <c r="F157" s="160" t="s">
        <v>183</v>
      </c>
      <c r="G157" s="33"/>
      <c r="H157" s="33"/>
      <c r="I157" s="161"/>
      <c r="J157" s="161"/>
      <c r="K157" s="33"/>
      <c r="L157" s="33"/>
      <c r="M157" s="34"/>
      <c r="N157" s="162"/>
      <c r="O157" s="163"/>
      <c r="P157" s="59"/>
      <c r="Q157" s="59"/>
      <c r="R157" s="59"/>
      <c r="S157" s="59"/>
      <c r="T157" s="59"/>
      <c r="U157" s="59"/>
      <c r="V157" s="59"/>
      <c r="W157" s="59"/>
      <c r="X157" s="60"/>
      <c r="Y157" s="33"/>
      <c r="Z157" s="33"/>
      <c r="AA157" s="33"/>
      <c r="AB157" s="33"/>
      <c r="AC157" s="33"/>
      <c r="AD157" s="33"/>
      <c r="AE157" s="33"/>
      <c r="AT157" s="18" t="s">
        <v>135</v>
      </c>
      <c r="AU157" s="18" t="s">
        <v>82</v>
      </c>
    </row>
    <row r="158" spans="1:65" s="13" customFormat="1" ht="11.25">
      <c r="B158" s="164"/>
      <c r="D158" s="159" t="s">
        <v>137</v>
      </c>
      <c r="E158" s="165" t="s">
        <v>1</v>
      </c>
      <c r="F158" s="166" t="s">
        <v>185</v>
      </c>
      <c r="H158" s="167">
        <v>3.552</v>
      </c>
      <c r="I158" s="168"/>
      <c r="J158" s="168"/>
      <c r="M158" s="164"/>
      <c r="N158" s="169"/>
      <c r="O158" s="170"/>
      <c r="P158" s="170"/>
      <c r="Q158" s="170"/>
      <c r="R158" s="170"/>
      <c r="S158" s="170"/>
      <c r="T158" s="170"/>
      <c r="U158" s="170"/>
      <c r="V158" s="170"/>
      <c r="W158" s="170"/>
      <c r="X158" s="171"/>
      <c r="AT158" s="165" t="s">
        <v>137</v>
      </c>
      <c r="AU158" s="165" t="s">
        <v>82</v>
      </c>
      <c r="AV158" s="13" t="s">
        <v>82</v>
      </c>
      <c r="AW158" s="13" t="s">
        <v>4</v>
      </c>
      <c r="AX158" s="13" t="s">
        <v>75</v>
      </c>
      <c r="AY158" s="165" t="s">
        <v>127</v>
      </c>
    </row>
    <row r="159" spans="1:65" s="13" customFormat="1" ht="11.25">
      <c r="B159" s="164"/>
      <c r="D159" s="159" t="s">
        <v>137</v>
      </c>
      <c r="E159" s="165" t="s">
        <v>1</v>
      </c>
      <c r="F159" s="166" t="s">
        <v>186</v>
      </c>
      <c r="H159" s="167">
        <v>3.3450000000000002</v>
      </c>
      <c r="I159" s="168"/>
      <c r="J159" s="168"/>
      <c r="M159" s="164"/>
      <c r="N159" s="169"/>
      <c r="O159" s="170"/>
      <c r="P159" s="170"/>
      <c r="Q159" s="170"/>
      <c r="R159" s="170"/>
      <c r="S159" s="170"/>
      <c r="T159" s="170"/>
      <c r="U159" s="170"/>
      <c r="V159" s="170"/>
      <c r="W159" s="170"/>
      <c r="X159" s="171"/>
      <c r="AT159" s="165" t="s">
        <v>137</v>
      </c>
      <c r="AU159" s="165" t="s">
        <v>82</v>
      </c>
      <c r="AV159" s="13" t="s">
        <v>82</v>
      </c>
      <c r="AW159" s="13" t="s">
        <v>4</v>
      </c>
      <c r="AX159" s="13" t="s">
        <v>75</v>
      </c>
      <c r="AY159" s="165" t="s">
        <v>127</v>
      </c>
    </row>
    <row r="160" spans="1:65" s="13" customFormat="1" ht="11.25">
      <c r="B160" s="164"/>
      <c r="D160" s="159" t="s">
        <v>137</v>
      </c>
      <c r="E160" s="165" t="s">
        <v>1</v>
      </c>
      <c r="F160" s="166" t="s">
        <v>187</v>
      </c>
      <c r="H160" s="167">
        <v>5.6980000000000004</v>
      </c>
      <c r="I160" s="168"/>
      <c r="J160" s="168"/>
      <c r="M160" s="164"/>
      <c r="N160" s="169"/>
      <c r="O160" s="170"/>
      <c r="P160" s="170"/>
      <c r="Q160" s="170"/>
      <c r="R160" s="170"/>
      <c r="S160" s="170"/>
      <c r="T160" s="170"/>
      <c r="U160" s="170"/>
      <c r="V160" s="170"/>
      <c r="W160" s="170"/>
      <c r="X160" s="171"/>
      <c r="AT160" s="165" t="s">
        <v>137</v>
      </c>
      <c r="AU160" s="165" t="s">
        <v>82</v>
      </c>
      <c r="AV160" s="13" t="s">
        <v>82</v>
      </c>
      <c r="AW160" s="13" t="s">
        <v>4</v>
      </c>
      <c r="AX160" s="13" t="s">
        <v>75</v>
      </c>
      <c r="AY160" s="165" t="s">
        <v>127</v>
      </c>
    </row>
    <row r="161" spans="1:65" s="14" customFormat="1" ht="11.25">
      <c r="B161" s="172"/>
      <c r="D161" s="159" t="s">
        <v>137</v>
      </c>
      <c r="E161" s="173" t="s">
        <v>1</v>
      </c>
      <c r="F161" s="174" t="s">
        <v>140</v>
      </c>
      <c r="H161" s="175">
        <v>12.595000000000001</v>
      </c>
      <c r="I161" s="176"/>
      <c r="J161" s="176"/>
      <c r="M161" s="172"/>
      <c r="N161" s="177"/>
      <c r="O161" s="178"/>
      <c r="P161" s="178"/>
      <c r="Q161" s="178"/>
      <c r="R161" s="178"/>
      <c r="S161" s="178"/>
      <c r="T161" s="178"/>
      <c r="U161" s="178"/>
      <c r="V161" s="178"/>
      <c r="W161" s="178"/>
      <c r="X161" s="179"/>
      <c r="AT161" s="173" t="s">
        <v>137</v>
      </c>
      <c r="AU161" s="173" t="s">
        <v>82</v>
      </c>
      <c r="AV161" s="14" t="s">
        <v>133</v>
      </c>
      <c r="AW161" s="14" t="s">
        <v>4</v>
      </c>
      <c r="AX161" s="14" t="s">
        <v>80</v>
      </c>
      <c r="AY161" s="173" t="s">
        <v>127</v>
      </c>
    </row>
    <row r="162" spans="1:65" s="12" customFormat="1" ht="22.9" customHeight="1">
      <c r="B162" s="129"/>
      <c r="D162" s="130" t="s">
        <v>74</v>
      </c>
      <c r="E162" s="141" t="s">
        <v>159</v>
      </c>
      <c r="F162" s="141" t="s">
        <v>188</v>
      </c>
      <c r="I162" s="132"/>
      <c r="J162" s="132"/>
      <c r="K162" s="142">
        <f>BK162</f>
        <v>0</v>
      </c>
      <c r="M162" s="129"/>
      <c r="N162" s="134"/>
      <c r="O162" s="135"/>
      <c r="P162" s="135"/>
      <c r="Q162" s="136">
        <f>SUM(Q163:Q167)</f>
        <v>0</v>
      </c>
      <c r="R162" s="136">
        <f>SUM(R163:R167)</f>
        <v>0</v>
      </c>
      <c r="S162" s="135"/>
      <c r="T162" s="137">
        <f>SUM(T163:T167)</f>
        <v>0</v>
      </c>
      <c r="U162" s="135"/>
      <c r="V162" s="137">
        <f>SUM(V163:V167)</f>
        <v>0</v>
      </c>
      <c r="W162" s="135"/>
      <c r="X162" s="138">
        <f>SUM(X163:X167)</f>
        <v>0</v>
      </c>
      <c r="AR162" s="130" t="s">
        <v>80</v>
      </c>
      <c r="AT162" s="139" t="s">
        <v>74</v>
      </c>
      <c r="AU162" s="139" t="s">
        <v>80</v>
      </c>
      <c r="AY162" s="130" t="s">
        <v>127</v>
      </c>
      <c r="BK162" s="140">
        <f>SUM(BK163:BK167)</f>
        <v>0</v>
      </c>
    </row>
    <row r="163" spans="1:65" s="2" customFormat="1" ht="21.75" customHeight="1">
      <c r="A163" s="33"/>
      <c r="B163" s="143"/>
      <c r="C163" s="144" t="s">
        <v>189</v>
      </c>
      <c r="D163" s="144" t="s">
        <v>129</v>
      </c>
      <c r="E163" s="145" t="s">
        <v>190</v>
      </c>
      <c r="F163" s="146" t="s">
        <v>191</v>
      </c>
      <c r="G163" s="147" t="s">
        <v>132</v>
      </c>
      <c r="H163" s="148">
        <v>22.9</v>
      </c>
      <c r="I163" s="149"/>
      <c r="J163" s="149"/>
      <c r="K163" s="150">
        <f>ROUND(P163*H163,2)</f>
        <v>0</v>
      </c>
      <c r="L163" s="151"/>
      <c r="M163" s="34"/>
      <c r="N163" s="152" t="s">
        <v>1</v>
      </c>
      <c r="O163" s="153" t="s">
        <v>38</v>
      </c>
      <c r="P163" s="154">
        <f>I163+J163</f>
        <v>0</v>
      </c>
      <c r="Q163" s="154">
        <f>ROUND(I163*H163,2)</f>
        <v>0</v>
      </c>
      <c r="R163" s="154">
        <f>ROUND(J163*H163,2)</f>
        <v>0</v>
      </c>
      <c r="S163" s="59"/>
      <c r="T163" s="155">
        <f>S163*H163</f>
        <v>0</v>
      </c>
      <c r="U163" s="155">
        <v>0</v>
      </c>
      <c r="V163" s="155">
        <f>U163*H163</f>
        <v>0</v>
      </c>
      <c r="W163" s="155">
        <v>0</v>
      </c>
      <c r="X163" s="156">
        <f>W163*H163</f>
        <v>0</v>
      </c>
      <c r="Y163" s="33"/>
      <c r="Z163" s="33"/>
      <c r="AA163" s="33"/>
      <c r="AB163" s="33"/>
      <c r="AC163" s="33"/>
      <c r="AD163" s="33"/>
      <c r="AE163" s="33"/>
      <c r="AR163" s="157" t="s">
        <v>133</v>
      </c>
      <c r="AT163" s="157" t="s">
        <v>129</v>
      </c>
      <c r="AU163" s="157" t="s">
        <v>82</v>
      </c>
      <c r="AY163" s="18" t="s">
        <v>127</v>
      </c>
      <c r="BE163" s="158">
        <f>IF(O163="základní",K163,0)</f>
        <v>0</v>
      </c>
      <c r="BF163" s="158">
        <f>IF(O163="snížená",K163,0)</f>
        <v>0</v>
      </c>
      <c r="BG163" s="158">
        <f>IF(O163="zákl. přenesená",K163,0)</f>
        <v>0</v>
      </c>
      <c r="BH163" s="158">
        <f>IF(O163="sníž. přenesená",K163,0)</f>
        <v>0</v>
      </c>
      <c r="BI163" s="158">
        <f>IF(O163="nulová",K163,0)</f>
        <v>0</v>
      </c>
      <c r="BJ163" s="18" t="s">
        <v>80</v>
      </c>
      <c r="BK163" s="158">
        <f>ROUND(P163*H163,2)</f>
        <v>0</v>
      </c>
      <c r="BL163" s="18" t="s">
        <v>133</v>
      </c>
      <c r="BM163" s="157" t="s">
        <v>192</v>
      </c>
    </row>
    <row r="164" spans="1:65" s="2" customFormat="1" ht="19.5">
      <c r="A164" s="33"/>
      <c r="B164" s="34"/>
      <c r="C164" s="33"/>
      <c r="D164" s="159" t="s">
        <v>135</v>
      </c>
      <c r="E164" s="33"/>
      <c r="F164" s="160" t="s">
        <v>193</v>
      </c>
      <c r="G164" s="33"/>
      <c r="H164" s="33"/>
      <c r="I164" s="161"/>
      <c r="J164" s="161"/>
      <c r="K164" s="33"/>
      <c r="L164" s="33"/>
      <c r="M164" s="34"/>
      <c r="N164" s="162"/>
      <c r="O164" s="163"/>
      <c r="P164" s="59"/>
      <c r="Q164" s="59"/>
      <c r="R164" s="59"/>
      <c r="S164" s="59"/>
      <c r="T164" s="59"/>
      <c r="U164" s="59"/>
      <c r="V164" s="59"/>
      <c r="W164" s="59"/>
      <c r="X164" s="60"/>
      <c r="Y164" s="33"/>
      <c r="Z164" s="33"/>
      <c r="AA164" s="33"/>
      <c r="AB164" s="33"/>
      <c r="AC164" s="33"/>
      <c r="AD164" s="33"/>
      <c r="AE164" s="33"/>
      <c r="AT164" s="18" t="s">
        <v>135</v>
      </c>
      <c r="AU164" s="18" t="s">
        <v>82</v>
      </c>
    </row>
    <row r="165" spans="1:65" s="13" customFormat="1" ht="11.25">
      <c r="B165" s="164"/>
      <c r="D165" s="159" t="s">
        <v>137</v>
      </c>
      <c r="E165" s="165" t="s">
        <v>1</v>
      </c>
      <c r="F165" s="166" t="s">
        <v>194</v>
      </c>
      <c r="H165" s="167">
        <v>8.08</v>
      </c>
      <c r="I165" s="168"/>
      <c r="J165" s="168"/>
      <c r="M165" s="164"/>
      <c r="N165" s="169"/>
      <c r="O165" s="170"/>
      <c r="P165" s="170"/>
      <c r="Q165" s="170"/>
      <c r="R165" s="170"/>
      <c r="S165" s="170"/>
      <c r="T165" s="170"/>
      <c r="U165" s="170"/>
      <c r="V165" s="170"/>
      <c r="W165" s="170"/>
      <c r="X165" s="171"/>
      <c r="AT165" s="165" t="s">
        <v>137</v>
      </c>
      <c r="AU165" s="165" t="s">
        <v>82</v>
      </c>
      <c r="AV165" s="13" t="s">
        <v>82</v>
      </c>
      <c r="AW165" s="13" t="s">
        <v>4</v>
      </c>
      <c r="AX165" s="13" t="s">
        <v>75</v>
      </c>
      <c r="AY165" s="165" t="s">
        <v>127</v>
      </c>
    </row>
    <row r="166" spans="1:65" s="13" customFormat="1" ht="11.25">
      <c r="B166" s="164"/>
      <c r="D166" s="159" t="s">
        <v>137</v>
      </c>
      <c r="E166" s="165" t="s">
        <v>1</v>
      </c>
      <c r="F166" s="166" t="s">
        <v>195</v>
      </c>
      <c r="H166" s="167">
        <v>14.82</v>
      </c>
      <c r="I166" s="168"/>
      <c r="J166" s="168"/>
      <c r="M166" s="164"/>
      <c r="N166" s="169"/>
      <c r="O166" s="170"/>
      <c r="P166" s="170"/>
      <c r="Q166" s="170"/>
      <c r="R166" s="170"/>
      <c r="S166" s="170"/>
      <c r="T166" s="170"/>
      <c r="U166" s="170"/>
      <c r="V166" s="170"/>
      <c r="W166" s="170"/>
      <c r="X166" s="171"/>
      <c r="AT166" s="165" t="s">
        <v>137</v>
      </c>
      <c r="AU166" s="165" t="s">
        <v>82</v>
      </c>
      <c r="AV166" s="13" t="s">
        <v>82</v>
      </c>
      <c r="AW166" s="13" t="s">
        <v>4</v>
      </c>
      <c r="AX166" s="13" t="s">
        <v>75</v>
      </c>
      <c r="AY166" s="165" t="s">
        <v>127</v>
      </c>
    </row>
    <row r="167" spans="1:65" s="14" customFormat="1" ht="11.25">
      <c r="B167" s="172"/>
      <c r="D167" s="159" t="s">
        <v>137</v>
      </c>
      <c r="E167" s="173" t="s">
        <v>1</v>
      </c>
      <c r="F167" s="174" t="s">
        <v>140</v>
      </c>
      <c r="H167" s="175">
        <v>22.9</v>
      </c>
      <c r="I167" s="176"/>
      <c r="J167" s="176"/>
      <c r="M167" s="172"/>
      <c r="N167" s="177"/>
      <c r="O167" s="178"/>
      <c r="P167" s="178"/>
      <c r="Q167" s="178"/>
      <c r="R167" s="178"/>
      <c r="S167" s="178"/>
      <c r="T167" s="178"/>
      <c r="U167" s="178"/>
      <c r="V167" s="178"/>
      <c r="W167" s="178"/>
      <c r="X167" s="179"/>
      <c r="AT167" s="173" t="s">
        <v>137</v>
      </c>
      <c r="AU167" s="173" t="s">
        <v>82</v>
      </c>
      <c r="AV167" s="14" t="s">
        <v>133</v>
      </c>
      <c r="AW167" s="14" t="s">
        <v>4</v>
      </c>
      <c r="AX167" s="14" t="s">
        <v>80</v>
      </c>
      <c r="AY167" s="173" t="s">
        <v>127</v>
      </c>
    </row>
    <row r="168" spans="1:65" s="12" customFormat="1" ht="22.9" customHeight="1">
      <c r="B168" s="129"/>
      <c r="D168" s="130" t="s">
        <v>74</v>
      </c>
      <c r="E168" s="141" t="s">
        <v>165</v>
      </c>
      <c r="F168" s="141" t="s">
        <v>196</v>
      </c>
      <c r="I168" s="132"/>
      <c r="J168" s="132"/>
      <c r="K168" s="142">
        <f>BK168</f>
        <v>0</v>
      </c>
      <c r="M168" s="129"/>
      <c r="N168" s="134"/>
      <c r="O168" s="135"/>
      <c r="P168" s="135"/>
      <c r="Q168" s="136">
        <f>SUM(Q169:Q178)</f>
        <v>0</v>
      </c>
      <c r="R168" s="136">
        <f>SUM(R169:R178)</f>
        <v>0</v>
      </c>
      <c r="S168" s="135"/>
      <c r="T168" s="137">
        <f>SUM(T169:T178)</f>
        <v>0</v>
      </c>
      <c r="U168" s="135"/>
      <c r="V168" s="137">
        <f>SUM(V169:V178)</f>
        <v>0</v>
      </c>
      <c r="W168" s="135"/>
      <c r="X168" s="138">
        <f>SUM(X169:X178)</f>
        <v>0</v>
      </c>
      <c r="AR168" s="130" t="s">
        <v>80</v>
      </c>
      <c r="AT168" s="139" t="s">
        <v>74</v>
      </c>
      <c r="AU168" s="139" t="s">
        <v>80</v>
      </c>
      <c r="AY168" s="130" t="s">
        <v>127</v>
      </c>
      <c r="BK168" s="140">
        <f>SUM(BK169:BK178)</f>
        <v>0</v>
      </c>
    </row>
    <row r="169" spans="1:65" s="2" customFormat="1" ht="24.2" customHeight="1">
      <c r="A169" s="33"/>
      <c r="B169" s="143"/>
      <c r="C169" s="144" t="s">
        <v>197</v>
      </c>
      <c r="D169" s="144" t="s">
        <v>129</v>
      </c>
      <c r="E169" s="145" t="s">
        <v>198</v>
      </c>
      <c r="F169" s="146" t="s">
        <v>199</v>
      </c>
      <c r="G169" s="147" t="s">
        <v>200</v>
      </c>
      <c r="H169" s="148">
        <v>41.04</v>
      </c>
      <c r="I169" s="149"/>
      <c r="J169" s="149"/>
      <c r="K169" s="150">
        <f>ROUND(P169*H169,2)</f>
        <v>0</v>
      </c>
      <c r="L169" s="151"/>
      <c r="M169" s="34"/>
      <c r="N169" s="152" t="s">
        <v>1</v>
      </c>
      <c r="O169" s="153" t="s">
        <v>38</v>
      </c>
      <c r="P169" s="154">
        <f>I169+J169</f>
        <v>0</v>
      </c>
      <c r="Q169" s="154">
        <f>ROUND(I169*H169,2)</f>
        <v>0</v>
      </c>
      <c r="R169" s="154">
        <f>ROUND(J169*H169,2)</f>
        <v>0</v>
      </c>
      <c r="S169" s="59"/>
      <c r="T169" s="155">
        <f>S169*H169</f>
        <v>0</v>
      </c>
      <c r="U169" s="155">
        <v>0</v>
      </c>
      <c r="V169" s="155">
        <f>U169*H169</f>
        <v>0</v>
      </c>
      <c r="W169" s="155">
        <v>0</v>
      </c>
      <c r="X169" s="156">
        <f>W169*H169</f>
        <v>0</v>
      </c>
      <c r="Y169" s="33"/>
      <c r="Z169" s="33"/>
      <c r="AA169" s="33"/>
      <c r="AB169" s="33"/>
      <c r="AC169" s="33"/>
      <c r="AD169" s="33"/>
      <c r="AE169" s="33"/>
      <c r="AR169" s="157" t="s">
        <v>133</v>
      </c>
      <c r="AT169" s="157" t="s">
        <v>129</v>
      </c>
      <c r="AU169" s="157" t="s">
        <v>82</v>
      </c>
      <c r="AY169" s="18" t="s">
        <v>127</v>
      </c>
      <c r="BE169" s="158">
        <f>IF(O169="základní",K169,0)</f>
        <v>0</v>
      </c>
      <c r="BF169" s="158">
        <f>IF(O169="snížená",K169,0)</f>
        <v>0</v>
      </c>
      <c r="BG169" s="158">
        <f>IF(O169="zákl. přenesená",K169,0)</f>
        <v>0</v>
      </c>
      <c r="BH169" s="158">
        <f>IF(O169="sníž. přenesená",K169,0)</f>
        <v>0</v>
      </c>
      <c r="BI169" s="158">
        <f>IF(O169="nulová",K169,0)</f>
        <v>0</v>
      </c>
      <c r="BJ169" s="18" t="s">
        <v>80</v>
      </c>
      <c r="BK169" s="158">
        <f>ROUND(P169*H169,2)</f>
        <v>0</v>
      </c>
      <c r="BL169" s="18" t="s">
        <v>133</v>
      </c>
      <c r="BM169" s="157" t="s">
        <v>201</v>
      </c>
    </row>
    <row r="170" spans="1:65" s="2" customFormat="1" ht="19.5">
      <c r="A170" s="33"/>
      <c r="B170" s="34"/>
      <c r="C170" s="33"/>
      <c r="D170" s="159" t="s">
        <v>135</v>
      </c>
      <c r="E170" s="33"/>
      <c r="F170" s="160" t="s">
        <v>202</v>
      </c>
      <c r="G170" s="33"/>
      <c r="H170" s="33"/>
      <c r="I170" s="161"/>
      <c r="J170" s="161"/>
      <c r="K170" s="33"/>
      <c r="L170" s="33"/>
      <c r="M170" s="34"/>
      <c r="N170" s="162"/>
      <c r="O170" s="163"/>
      <c r="P170" s="59"/>
      <c r="Q170" s="59"/>
      <c r="R170" s="59"/>
      <c r="S170" s="59"/>
      <c r="T170" s="59"/>
      <c r="U170" s="59"/>
      <c r="V170" s="59"/>
      <c r="W170" s="59"/>
      <c r="X170" s="60"/>
      <c r="Y170" s="33"/>
      <c r="Z170" s="33"/>
      <c r="AA170" s="33"/>
      <c r="AB170" s="33"/>
      <c r="AC170" s="33"/>
      <c r="AD170" s="33"/>
      <c r="AE170" s="33"/>
      <c r="AT170" s="18" t="s">
        <v>135</v>
      </c>
      <c r="AU170" s="18" t="s">
        <v>82</v>
      </c>
    </row>
    <row r="171" spans="1:65" s="13" customFormat="1" ht="11.25">
      <c r="B171" s="164"/>
      <c r="D171" s="159" t="s">
        <v>137</v>
      </c>
      <c r="E171" s="165" t="s">
        <v>1</v>
      </c>
      <c r="F171" s="166" t="s">
        <v>203</v>
      </c>
      <c r="H171" s="167">
        <v>32.520000000000003</v>
      </c>
      <c r="I171" s="168"/>
      <c r="J171" s="168"/>
      <c r="M171" s="164"/>
      <c r="N171" s="169"/>
      <c r="O171" s="170"/>
      <c r="P171" s="170"/>
      <c r="Q171" s="170"/>
      <c r="R171" s="170"/>
      <c r="S171" s="170"/>
      <c r="T171" s="170"/>
      <c r="U171" s="170"/>
      <c r="V171" s="170"/>
      <c r="W171" s="170"/>
      <c r="X171" s="171"/>
      <c r="AT171" s="165" t="s">
        <v>137</v>
      </c>
      <c r="AU171" s="165" t="s">
        <v>82</v>
      </c>
      <c r="AV171" s="13" t="s">
        <v>82</v>
      </c>
      <c r="AW171" s="13" t="s">
        <v>4</v>
      </c>
      <c r="AX171" s="13" t="s">
        <v>75</v>
      </c>
      <c r="AY171" s="165" t="s">
        <v>127</v>
      </c>
    </row>
    <row r="172" spans="1:65" s="13" customFormat="1" ht="11.25">
      <c r="B172" s="164"/>
      <c r="D172" s="159" t="s">
        <v>137</v>
      </c>
      <c r="E172" s="165" t="s">
        <v>1</v>
      </c>
      <c r="F172" s="166" t="s">
        <v>204</v>
      </c>
      <c r="H172" s="167">
        <v>8.52</v>
      </c>
      <c r="I172" s="168"/>
      <c r="J172" s="168"/>
      <c r="M172" s="164"/>
      <c r="N172" s="169"/>
      <c r="O172" s="170"/>
      <c r="P172" s="170"/>
      <c r="Q172" s="170"/>
      <c r="R172" s="170"/>
      <c r="S172" s="170"/>
      <c r="T172" s="170"/>
      <c r="U172" s="170"/>
      <c r="V172" s="170"/>
      <c r="W172" s="170"/>
      <c r="X172" s="171"/>
      <c r="AT172" s="165" t="s">
        <v>137</v>
      </c>
      <c r="AU172" s="165" t="s">
        <v>82</v>
      </c>
      <c r="AV172" s="13" t="s">
        <v>82</v>
      </c>
      <c r="AW172" s="13" t="s">
        <v>4</v>
      </c>
      <c r="AX172" s="13" t="s">
        <v>75</v>
      </c>
      <c r="AY172" s="165" t="s">
        <v>127</v>
      </c>
    </row>
    <row r="173" spans="1:65" s="14" customFormat="1" ht="11.25">
      <c r="B173" s="172"/>
      <c r="D173" s="159" t="s">
        <v>137</v>
      </c>
      <c r="E173" s="173" t="s">
        <v>1</v>
      </c>
      <c r="F173" s="174" t="s">
        <v>140</v>
      </c>
      <c r="H173" s="175">
        <v>41.04</v>
      </c>
      <c r="I173" s="176"/>
      <c r="J173" s="176"/>
      <c r="M173" s="172"/>
      <c r="N173" s="177"/>
      <c r="O173" s="178"/>
      <c r="P173" s="178"/>
      <c r="Q173" s="178"/>
      <c r="R173" s="178"/>
      <c r="S173" s="178"/>
      <c r="T173" s="178"/>
      <c r="U173" s="178"/>
      <c r="V173" s="178"/>
      <c r="W173" s="178"/>
      <c r="X173" s="179"/>
      <c r="AT173" s="173" t="s">
        <v>137</v>
      </c>
      <c r="AU173" s="173" t="s">
        <v>82</v>
      </c>
      <c r="AV173" s="14" t="s">
        <v>133</v>
      </c>
      <c r="AW173" s="14" t="s">
        <v>4</v>
      </c>
      <c r="AX173" s="14" t="s">
        <v>80</v>
      </c>
      <c r="AY173" s="173" t="s">
        <v>127</v>
      </c>
    </row>
    <row r="174" spans="1:65" s="2" customFormat="1" ht="24.2" customHeight="1">
      <c r="A174" s="33"/>
      <c r="B174" s="143"/>
      <c r="C174" s="144" t="s">
        <v>9</v>
      </c>
      <c r="D174" s="144" t="s">
        <v>129</v>
      </c>
      <c r="E174" s="145" t="s">
        <v>205</v>
      </c>
      <c r="F174" s="146" t="s">
        <v>206</v>
      </c>
      <c r="G174" s="147" t="s">
        <v>132</v>
      </c>
      <c r="H174" s="148">
        <v>22.9</v>
      </c>
      <c r="I174" s="149"/>
      <c r="J174" s="149"/>
      <c r="K174" s="150">
        <f>ROUND(P174*H174,2)</f>
        <v>0</v>
      </c>
      <c r="L174" s="151"/>
      <c r="M174" s="34"/>
      <c r="N174" s="152" t="s">
        <v>1</v>
      </c>
      <c r="O174" s="153" t="s">
        <v>38</v>
      </c>
      <c r="P174" s="154">
        <f>I174+J174</f>
        <v>0</v>
      </c>
      <c r="Q174" s="154">
        <f>ROUND(I174*H174,2)</f>
        <v>0</v>
      </c>
      <c r="R174" s="154">
        <f>ROUND(J174*H174,2)</f>
        <v>0</v>
      </c>
      <c r="S174" s="59"/>
      <c r="T174" s="155">
        <f>S174*H174</f>
        <v>0</v>
      </c>
      <c r="U174" s="155">
        <v>0</v>
      </c>
      <c r="V174" s="155">
        <f>U174*H174</f>
        <v>0</v>
      </c>
      <c r="W174" s="155">
        <v>0</v>
      </c>
      <c r="X174" s="156">
        <f>W174*H174</f>
        <v>0</v>
      </c>
      <c r="Y174" s="33"/>
      <c r="Z174" s="33"/>
      <c r="AA174" s="33"/>
      <c r="AB174" s="33"/>
      <c r="AC174" s="33"/>
      <c r="AD174" s="33"/>
      <c r="AE174" s="33"/>
      <c r="AR174" s="157" t="s">
        <v>133</v>
      </c>
      <c r="AT174" s="157" t="s">
        <v>129</v>
      </c>
      <c r="AU174" s="157" t="s">
        <v>82</v>
      </c>
      <c r="AY174" s="18" t="s">
        <v>127</v>
      </c>
      <c r="BE174" s="158">
        <f>IF(O174="základní",K174,0)</f>
        <v>0</v>
      </c>
      <c r="BF174" s="158">
        <f>IF(O174="snížená",K174,0)</f>
        <v>0</v>
      </c>
      <c r="BG174" s="158">
        <f>IF(O174="zákl. přenesená",K174,0)</f>
        <v>0</v>
      </c>
      <c r="BH174" s="158">
        <f>IF(O174="sníž. přenesená",K174,0)</f>
        <v>0</v>
      </c>
      <c r="BI174" s="158">
        <f>IF(O174="nulová",K174,0)</f>
        <v>0</v>
      </c>
      <c r="BJ174" s="18" t="s">
        <v>80</v>
      </c>
      <c r="BK174" s="158">
        <f>ROUND(P174*H174,2)</f>
        <v>0</v>
      </c>
      <c r="BL174" s="18" t="s">
        <v>133</v>
      </c>
      <c r="BM174" s="157" t="s">
        <v>207</v>
      </c>
    </row>
    <row r="175" spans="1:65" s="2" customFormat="1" ht="11.25">
      <c r="A175" s="33"/>
      <c r="B175" s="34"/>
      <c r="C175" s="33"/>
      <c r="D175" s="159" t="s">
        <v>135</v>
      </c>
      <c r="E175" s="33"/>
      <c r="F175" s="160" t="s">
        <v>208</v>
      </c>
      <c r="G175" s="33"/>
      <c r="H175" s="33"/>
      <c r="I175" s="161"/>
      <c r="J175" s="161"/>
      <c r="K175" s="33"/>
      <c r="L175" s="33"/>
      <c r="M175" s="34"/>
      <c r="N175" s="162"/>
      <c r="O175" s="163"/>
      <c r="P175" s="59"/>
      <c r="Q175" s="59"/>
      <c r="R175" s="59"/>
      <c r="S175" s="59"/>
      <c r="T175" s="59"/>
      <c r="U175" s="59"/>
      <c r="V175" s="59"/>
      <c r="W175" s="59"/>
      <c r="X175" s="60"/>
      <c r="Y175" s="33"/>
      <c r="Z175" s="33"/>
      <c r="AA175" s="33"/>
      <c r="AB175" s="33"/>
      <c r="AC175" s="33"/>
      <c r="AD175" s="33"/>
      <c r="AE175" s="33"/>
      <c r="AT175" s="18" t="s">
        <v>135</v>
      </c>
      <c r="AU175" s="18" t="s">
        <v>82</v>
      </c>
    </row>
    <row r="176" spans="1:65" s="13" customFormat="1" ht="11.25">
      <c r="B176" s="164"/>
      <c r="D176" s="159" t="s">
        <v>137</v>
      </c>
      <c r="E176" s="165" t="s">
        <v>1</v>
      </c>
      <c r="F176" s="166" t="s">
        <v>209</v>
      </c>
      <c r="H176" s="167">
        <v>8.08</v>
      </c>
      <c r="I176" s="168"/>
      <c r="J176" s="168"/>
      <c r="M176" s="164"/>
      <c r="N176" s="169"/>
      <c r="O176" s="170"/>
      <c r="P176" s="170"/>
      <c r="Q176" s="170"/>
      <c r="R176" s="170"/>
      <c r="S176" s="170"/>
      <c r="T176" s="170"/>
      <c r="U176" s="170"/>
      <c r="V176" s="170"/>
      <c r="W176" s="170"/>
      <c r="X176" s="171"/>
      <c r="AT176" s="165" t="s">
        <v>137</v>
      </c>
      <c r="AU176" s="165" t="s">
        <v>82</v>
      </c>
      <c r="AV176" s="13" t="s">
        <v>82</v>
      </c>
      <c r="AW176" s="13" t="s">
        <v>4</v>
      </c>
      <c r="AX176" s="13" t="s">
        <v>75</v>
      </c>
      <c r="AY176" s="165" t="s">
        <v>127</v>
      </c>
    </row>
    <row r="177" spans="1:65" s="13" customFormat="1" ht="11.25">
      <c r="B177" s="164"/>
      <c r="D177" s="159" t="s">
        <v>137</v>
      </c>
      <c r="E177" s="165" t="s">
        <v>1</v>
      </c>
      <c r="F177" s="166" t="s">
        <v>210</v>
      </c>
      <c r="H177" s="167">
        <v>14.82</v>
      </c>
      <c r="I177" s="168"/>
      <c r="J177" s="168"/>
      <c r="M177" s="164"/>
      <c r="N177" s="169"/>
      <c r="O177" s="170"/>
      <c r="P177" s="170"/>
      <c r="Q177" s="170"/>
      <c r="R177" s="170"/>
      <c r="S177" s="170"/>
      <c r="T177" s="170"/>
      <c r="U177" s="170"/>
      <c r="V177" s="170"/>
      <c r="W177" s="170"/>
      <c r="X177" s="171"/>
      <c r="AT177" s="165" t="s">
        <v>137</v>
      </c>
      <c r="AU177" s="165" t="s">
        <v>82</v>
      </c>
      <c r="AV177" s="13" t="s">
        <v>82</v>
      </c>
      <c r="AW177" s="13" t="s">
        <v>4</v>
      </c>
      <c r="AX177" s="13" t="s">
        <v>75</v>
      </c>
      <c r="AY177" s="165" t="s">
        <v>127</v>
      </c>
    </row>
    <row r="178" spans="1:65" s="14" customFormat="1" ht="11.25">
      <c r="B178" s="172"/>
      <c r="D178" s="159" t="s">
        <v>137</v>
      </c>
      <c r="E178" s="173" t="s">
        <v>1</v>
      </c>
      <c r="F178" s="174" t="s">
        <v>140</v>
      </c>
      <c r="H178" s="175">
        <v>22.9</v>
      </c>
      <c r="I178" s="176"/>
      <c r="J178" s="176"/>
      <c r="M178" s="172"/>
      <c r="N178" s="177"/>
      <c r="O178" s="178"/>
      <c r="P178" s="178"/>
      <c r="Q178" s="178"/>
      <c r="R178" s="178"/>
      <c r="S178" s="178"/>
      <c r="T178" s="178"/>
      <c r="U178" s="178"/>
      <c r="V178" s="178"/>
      <c r="W178" s="178"/>
      <c r="X178" s="179"/>
      <c r="AT178" s="173" t="s">
        <v>137</v>
      </c>
      <c r="AU178" s="173" t="s">
        <v>82</v>
      </c>
      <c r="AV178" s="14" t="s">
        <v>133</v>
      </c>
      <c r="AW178" s="14" t="s">
        <v>4</v>
      </c>
      <c r="AX178" s="14" t="s">
        <v>80</v>
      </c>
      <c r="AY178" s="173" t="s">
        <v>127</v>
      </c>
    </row>
    <row r="179" spans="1:65" s="12" customFormat="1" ht="22.9" customHeight="1">
      <c r="B179" s="129"/>
      <c r="D179" s="130" t="s">
        <v>74</v>
      </c>
      <c r="E179" s="141" t="s">
        <v>175</v>
      </c>
      <c r="F179" s="141" t="s">
        <v>211</v>
      </c>
      <c r="I179" s="132"/>
      <c r="J179" s="132"/>
      <c r="K179" s="142">
        <f>BK179</f>
        <v>0</v>
      </c>
      <c r="M179" s="129"/>
      <c r="N179" s="134"/>
      <c r="O179" s="135"/>
      <c r="P179" s="135"/>
      <c r="Q179" s="136">
        <f>SUM(Q180:Q206)</f>
        <v>0</v>
      </c>
      <c r="R179" s="136">
        <f>SUM(R180:R206)</f>
        <v>0</v>
      </c>
      <c r="S179" s="135"/>
      <c r="T179" s="137">
        <f>SUM(T180:T206)</f>
        <v>0</v>
      </c>
      <c r="U179" s="135"/>
      <c r="V179" s="137">
        <f>SUM(V180:V206)</f>
        <v>5.2916699999999997E-2</v>
      </c>
      <c r="W179" s="135"/>
      <c r="X179" s="138">
        <f>SUM(X180:X206)</f>
        <v>0</v>
      </c>
      <c r="AR179" s="130" t="s">
        <v>80</v>
      </c>
      <c r="AT179" s="139" t="s">
        <v>74</v>
      </c>
      <c r="AU179" s="139" t="s">
        <v>80</v>
      </c>
      <c r="AY179" s="130" t="s">
        <v>127</v>
      </c>
      <c r="BK179" s="140">
        <f>SUM(BK180:BK206)</f>
        <v>0</v>
      </c>
    </row>
    <row r="180" spans="1:65" s="2" customFormat="1" ht="24.2" customHeight="1">
      <c r="A180" s="33"/>
      <c r="B180" s="143"/>
      <c r="C180" s="144" t="s">
        <v>212</v>
      </c>
      <c r="D180" s="144" t="s">
        <v>129</v>
      </c>
      <c r="E180" s="145" t="s">
        <v>213</v>
      </c>
      <c r="F180" s="146" t="s">
        <v>214</v>
      </c>
      <c r="G180" s="147" t="s">
        <v>200</v>
      </c>
      <c r="H180" s="148">
        <v>22</v>
      </c>
      <c r="I180" s="149"/>
      <c r="J180" s="149"/>
      <c r="K180" s="150">
        <f>ROUND(P180*H180,2)</f>
        <v>0</v>
      </c>
      <c r="L180" s="151"/>
      <c r="M180" s="34"/>
      <c r="N180" s="152" t="s">
        <v>1</v>
      </c>
      <c r="O180" s="153" t="s">
        <v>38</v>
      </c>
      <c r="P180" s="154">
        <f>I180+J180</f>
        <v>0</v>
      </c>
      <c r="Q180" s="154">
        <f>ROUND(I180*H180,2)</f>
        <v>0</v>
      </c>
      <c r="R180" s="154">
        <f>ROUND(J180*H180,2)</f>
        <v>0</v>
      </c>
      <c r="S180" s="59"/>
      <c r="T180" s="155">
        <f>S180*H180</f>
        <v>0</v>
      </c>
      <c r="U180" s="155">
        <v>6.0000000000000002E-6</v>
      </c>
      <c r="V180" s="155">
        <f>U180*H180</f>
        <v>1.3200000000000001E-4</v>
      </c>
      <c r="W180" s="155">
        <v>0</v>
      </c>
      <c r="X180" s="156">
        <f>W180*H180</f>
        <v>0</v>
      </c>
      <c r="Y180" s="33"/>
      <c r="Z180" s="33"/>
      <c r="AA180" s="33"/>
      <c r="AB180" s="33"/>
      <c r="AC180" s="33"/>
      <c r="AD180" s="33"/>
      <c r="AE180" s="33"/>
      <c r="AR180" s="157" t="s">
        <v>133</v>
      </c>
      <c r="AT180" s="157" t="s">
        <v>129</v>
      </c>
      <c r="AU180" s="157" t="s">
        <v>82</v>
      </c>
      <c r="AY180" s="18" t="s">
        <v>127</v>
      </c>
      <c r="BE180" s="158">
        <f>IF(O180="základní",K180,0)</f>
        <v>0</v>
      </c>
      <c r="BF180" s="158">
        <f>IF(O180="snížená",K180,0)</f>
        <v>0</v>
      </c>
      <c r="BG180" s="158">
        <f>IF(O180="zákl. přenesená",K180,0)</f>
        <v>0</v>
      </c>
      <c r="BH180" s="158">
        <f>IF(O180="sníž. přenesená",K180,0)</f>
        <v>0</v>
      </c>
      <c r="BI180" s="158">
        <f>IF(O180="nulová",K180,0)</f>
        <v>0</v>
      </c>
      <c r="BJ180" s="18" t="s">
        <v>80</v>
      </c>
      <c r="BK180" s="158">
        <f>ROUND(P180*H180,2)</f>
        <v>0</v>
      </c>
      <c r="BL180" s="18" t="s">
        <v>133</v>
      </c>
      <c r="BM180" s="157" t="s">
        <v>215</v>
      </c>
    </row>
    <row r="181" spans="1:65" s="2" customFormat="1" ht="19.5">
      <c r="A181" s="33"/>
      <c r="B181" s="34"/>
      <c r="C181" s="33"/>
      <c r="D181" s="159" t="s">
        <v>135</v>
      </c>
      <c r="E181" s="33"/>
      <c r="F181" s="160" t="s">
        <v>216</v>
      </c>
      <c r="G181" s="33"/>
      <c r="H181" s="33"/>
      <c r="I181" s="161"/>
      <c r="J181" s="161"/>
      <c r="K181" s="33"/>
      <c r="L181" s="33"/>
      <c r="M181" s="34"/>
      <c r="N181" s="162"/>
      <c r="O181" s="163"/>
      <c r="P181" s="59"/>
      <c r="Q181" s="59"/>
      <c r="R181" s="59"/>
      <c r="S181" s="59"/>
      <c r="T181" s="59"/>
      <c r="U181" s="59"/>
      <c r="V181" s="59"/>
      <c r="W181" s="59"/>
      <c r="X181" s="60"/>
      <c r="Y181" s="33"/>
      <c r="Z181" s="33"/>
      <c r="AA181" s="33"/>
      <c r="AB181" s="33"/>
      <c r="AC181" s="33"/>
      <c r="AD181" s="33"/>
      <c r="AE181" s="33"/>
      <c r="AT181" s="18" t="s">
        <v>135</v>
      </c>
      <c r="AU181" s="18" t="s">
        <v>82</v>
      </c>
    </row>
    <row r="182" spans="1:65" s="13" customFormat="1" ht="11.25">
      <c r="B182" s="164"/>
      <c r="D182" s="159" t="s">
        <v>137</v>
      </c>
      <c r="E182" s="165" t="s">
        <v>1</v>
      </c>
      <c r="F182" s="166" t="s">
        <v>217</v>
      </c>
      <c r="H182" s="167">
        <v>22</v>
      </c>
      <c r="I182" s="168"/>
      <c r="J182" s="168"/>
      <c r="M182" s="164"/>
      <c r="N182" s="169"/>
      <c r="O182" s="170"/>
      <c r="P182" s="170"/>
      <c r="Q182" s="170"/>
      <c r="R182" s="170"/>
      <c r="S182" s="170"/>
      <c r="T182" s="170"/>
      <c r="U182" s="170"/>
      <c r="V182" s="170"/>
      <c r="W182" s="170"/>
      <c r="X182" s="171"/>
      <c r="AT182" s="165" t="s">
        <v>137</v>
      </c>
      <c r="AU182" s="165" t="s">
        <v>82</v>
      </c>
      <c r="AV182" s="13" t="s">
        <v>82</v>
      </c>
      <c r="AW182" s="13" t="s">
        <v>4</v>
      </c>
      <c r="AX182" s="13" t="s">
        <v>80</v>
      </c>
      <c r="AY182" s="165" t="s">
        <v>127</v>
      </c>
    </row>
    <row r="183" spans="1:65" s="2" customFormat="1" ht="24.2" customHeight="1">
      <c r="A183" s="33"/>
      <c r="B183" s="143"/>
      <c r="C183" s="180" t="s">
        <v>218</v>
      </c>
      <c r="D183" s="180" t="s">
        <v>172</v>
      </c>
      <c r="E183" s="181" t="s">
        <v>219</v>
      </c>
      <c r="F183" s="182" t="s">
        <v>220</v>
      </c>
      <c r="G183" s="183" t="s">
        <v>200</v>
      </c>
      <c r="H183" s="184">
        <v>22.33</v>
      </c>
      <c r="I183" s="185"/>
      <c r="J183" s="186"/>
      <c r="K183" s="187">
        <f>ROUND(P183*H183,2)</f>
        <v>0</v>
      </c>
      <c r="L183" s="186"/>
      <c r="M183" s="188"/>
      <c r="N183" s="189" t="s">
        <v>1</v>
      </c>
      <c r="O183" s="153" t="s">
        <v>38</v>
      </c>
      <c r="P183" s="154">
        <f>I183+J183</f>
        <v>0</v>
      </c>
      <c r="Q183" s="154">
        <f>ROUND(I183*H183,2)</f>
        <v>0</v>
      </c>
      <c r="R183" s="154">
        <f>ROUND(J183*H183,2)</f>
        <v>0</v>
      </c>
      <c r="S183" s="59"/>
      <c r="T183" s="155">
        <f>S183*H183</f>
        <v>0</v>
      </c>
      <c r="U183" s="155">
        <v>1.5900000000000001E-3</v>
      </c>
      <c r="V183" s="155">
        <f>U183*H183</f>
        <v>3.55047E-2</v>
      </c>
      <c r="W183" s="155">
        <v>0</v>
      </c>
      <c r="X183" s="156">
        <f>W183*H183</f>
        <v>0</v>
      </c>
      <c r="Y183" s="33"/>
      <c r="Z183" s="33"/>
      <c r="AA183" s="33"/>
      <c r="AB183" s="33"/>
      <c r="AC183" s="33"/>
      <c r="AD183" s="33"/>
      <c r="AE183" s="33"/>
      <c r="AR183" s="157" t="s">
        <v>175</v>
      </c>
      <c r="AT183" s="157" t="s">
        <v>172</v>
      </c>
      <c r="AU183" s="157" t="s">
        <v>82</v>
      </c>
      <c r="AY183" s="18" t="s">
        <v>127</v>
      </c>
      <c r="BE183" s="158">
        <f>IF(O183="základní",K183,0)</f>
        <v>0</v>
      </c>
      <c r="BF183" s="158">
        <f>IF(O183="snížená",K183,0)</f>
        <v>0</v>
      </c>
      <c r="BG183" s="158">
        <f>IF(O183="zákl. přenesená",K183,0)</f>
        <v>0</v>
      </c>
      <c r="BH183" s="158">
        <f>IF(O183="sníž. přenesená",K183,0)</f>
        <v>0</v>
      </c>
      <c r="BI183" s="158">
        <f>IF(O183="nulová",K183,0)</f>
        <v>0</v>
      </c>
      <c r="BJ183" s="18" t="s">
        <v>80</v>
      </c>
      <c r="BK183" s="158">
        <f>ROUND(P183*H183,2)</f>
        <v>0</v>
      </c>
      <c r="BL183" s="18" t="s">
        <v>133</v>
      </c>
      <c r="BM183" s="157" t="s">
        <v>221</v>
      </c>
    </row>
    <row r="184" spans="1:65" s="2" customFormat="1" ht="19.5">
      <c r="A184" s="33"/>
      <c r="B184" s="34"/>
      <c r="C184" s="33"/>
      <c r="D184" s="159" t="s">
        <v>135</v>
      </c>
      <c r="E184" s="33"/>
      <c r="F184" s="160" t="s">
        <v>220</v>
      </c>
      <c r="G184" s="33"/>
      <c r="H184" s="33"/>
      <c r="I184" s="161"/>
      <c r="J184" s="161"/>
      <c r="K184" s="33"/>
      <c r="L184" s="33"/>
      <c r="M184" s="34"/>
      <c r="N184" s="162"/>
      <c r="O184" s="163"/>
      <c r="P184" s="59"/>
      <c r="Q184" s="59"/>
      <c r="R184" s="59"/>
      <c r="S184" s="59"/>
      <c r="T184" s="59"/>
      <c r="U184" s="59"/>
      <c r="V184" s="59"/>
      <c r="W184" s="59"/>
      <c r="X184" s="60"/>
      <c r="Y184" s="33"/>
      <c r="Z184" s="33"/>
      <c r="AA184" s="33"/>
      <c r="AB184" s="33"/>
      <c r="AC184" s="33"/>
      <c r="AD184" s="33"/>
      <c r="AE184" s="33"/>
      <c r="AT184" s="18" t="s">
        <v>135</v>
      </c>
      <c r="AU184" s="18" t="s">
        <v>82</v>
      </c>
    </row>
    <row r="185" spans="1:65" s="13" customFormat="1" ht="11.25">
      <c r="B185" s="164"/>
      <c r="D185" s="159" t="s">
        <v>137</v>
      </c>
      <c r="F185" s="166" t="s">
        <v>222</v>
      </c>
      <c r="H185" s="167">
        <v>22.33</v>
      </c>
      <c r="I185" s="168"/>
      <c r="J185" s="168"/>
      <c r="M185" s="164"/>
      <c r="N185" s="169"/>
      <c r="O185" s="170"/>
      <c r="P185" s="170"/>
      <c r="Q185" s="170"/>
      <c r="R185" s="170"/>
      <c r="S185" s="170"/>
      <c r="T185" s="170"/>
      <c r="U185" s="170"/>
      <c r="V185" s="170"/>
      <c r="W185" s="170"/>
      <c r="X185" s="171"/>
      <c r="AT185" s="165" t="s">
        <v>137</v>
      </c>
      <c r="AU185" s="165" t="s">
        <v>82</v>
      </c>
      <c r="AV185" s="13" t="s">
        <v>82</v>
      </c>
      <c r="AW185" s="13" t="s">
        <v>3</v>
      </c>
      <c r="AX185" s="13" t="s">
        <v>80</v>
      </c>
      <c r="AY185" s="165" t="s">
        <v>127</v>
      </c>
    </row>
    <row r="186" spans="1:65" s="2" customFormat="1" ht="33" customHeight="1">
      <c r="A186" s="33"/>
      <c r="B186" s="143"/>
      <c r="C186" s="144" t="s">
        <v>223</v>
      </c>
      <c r="D186" s="144" t="s">
        <v>129</v>
      </c>
      <c r="E186" s="145" t="s">
        <v>224</v>
      </c>
      <c r="F186" s="146" t="s">
        <v>225</v>
      </c>
      <c r="G186" s="147" t="s">
        <v>226</v>
      </c>
      <c r="H186" s="148">
        <v>45</v>
      </c>
      <c r="I186" s="149"/>
      <c r="J186" s="149"/>
      <c r="K186" s="150">
        <f>ROUND(P186*H186,2)</f>
        <v>0</v>
      </c>
      <c r="L186" s="151"/>
      <c r="M186" s="34"/>
      <c r="N186" s="152" t="s">
        <v>1</v>
      </c>
      <c r="O186" s="153" t="s">
        <v>38</v>
      </c>
      <c r="P186" s="154">
        <f>I186+J186</f>
        <v>0</v>
      </c>
      <c r="Q186" s="154">
        <f>ROUND(I186*H186,2)</f>
        <v>0</v>
      </c>
      <c r="R186" s="154">
        <f>ROUND(J186*H186,2)</f>
        <v>0</v>
      </c>
      <c r="S186" s="59"/>
      <c r="T186" s="155">
        <f>S186*H186</f>
        <v>0</v>
      </c>
      <c r="U186" s="155">
        <v>5.9999999999999997E-7</v>
      </c>
      <c r="V186" s="155">
        <f>U186*H186</f>
        <v>2.6999999999999999E-5</v>
      </c>
      <c r="W186" s="155">
        <v>0</v>
      </c>
      <c r="X186" s="156">
        <f>W186*H186</f>
        <v>0</v>
      </c>
      <c r="Y186" s="33"/>
      <c r="Z186" s="33"/>
      <c r="AA186" s="33"/>
      <c r="AB186" s="33"/>
      <c r="AC186" s="33"/>
      <c r="AD186" s="33"/>
      <c r="AE186" s="33"/>
      <c r="AR186" s="157" t="s">
        <v>133</v>
      </c>
      <c r="AT186" s="157" t="s">
        <v>129</v>
      </c>
      <c r="AU186" s="157" t="s">
        <v>82</v>
      </c>
      <c r="AY186" s="18" t="s">
        <v>127</v>
      </c>
      <c r="BE186" s="158">
        <f>IF(O186="základní",K186,0)</f>
        <v>0</v>
      </c>
      <c r="BF186" s="158">
        <f>IF(O186="snížená",K186,0)</f>
        <v>0</v>
      </c>
      <c r="BG186" s="158">
        <f>IF(O186="zákl. přenesená",K186,0)</f>
        <v>0</v>
      </c>
      <c r="BH186" s="158">
        <f>IF(O186="sníž. přenesená",K186,0)</f>
        <v>0</v>
      </c>
      <c r="BI186" s="158">
        <f>IF(O186="nulová",K186,0)</f>
        <v>0</v>
      </c>
      <c r="BJ186" s="18" t="s">
        <v>80</v>
      </c>
      <c r="BK186" s="158">
        <f>ROUND(P186*H186,2)</f>
        <v>0</v>
      </c>
      <c r="BL186" s="18" t="s">
        <v>133</v>
      </c>
      <c r="BM186" s="157" t="s">
        <v>227</v>
      </c>
    </row>
    <row r="187" spans="1:65" s="2" customFormat="1" ht="29.25">
      <c r="A187" s="33"/>
      <c r="B187" s="34"/>
      <c r="C187" s="33"/>
      <c r="D187" s="159" t="s">
        <v>135</v>
      </c>
      <c r="E187" s="33"/>
      <c r="F187" s="160" t="s">
        <v>228</v>
      </c>
      <c r="G187" s="33"/>
      <c r="H187" s="33"/>
      <c r="I187" s="161"/>
      <c r="J187" s="161"/>
      <c r="K187" s="33"/>
      <c r="L187" s="33"/>
      <c r="M187" s="34"/>
      <c r="N187" s="162"/>
      <c r="O187" s="163"/>
      <c r="P187" s="59"/>
      <c r="Q187" s="59"/>
      <c r="R187" s="59"/>
      <c r="S187" s="59"/>
      <c r="T187" s="59"/>
      <c r="U187" s="59"/>
      <c r="V187" s="59"/>
      <c r="W187" s="59"/>
      <c r="X187" s="60"/>
      <c r="Y187" s="33"/>
      <c r="Z187" s="33"/>
      <c r="AA187" s="33"/>
      <c r="AB187" s="33"/>
      <c r="AC187" s="33"/>
      <c r="AD187" s="33"/>
      <c r="AE187" s="33"/>
      <c r="AT187" s="18" t="s">
        <v>135</v>
      </c>
      <c r="AU187" s="18" t="s">
        <v>82</v>
      </c>
    </row>
    <row r="188" spans="1:65" s="2" customFormat="1" ht="16.5" customHeight="1">
      <c r="A188" s="33"/>
      <c r="B188" s="143"/>
      <c r="C188" s="180" t="s">
        <v>229</v>
      </c>
      <c r="D188" s="180" t="s">
        <v>172</v>
      </c>
      <c r="E188" s="181" t="s">
        <v>230</v>
      </c>
      <c r="F188" s="182" t="s">
        <v>231</v>
      </c>
      <c r="G188" s="183" t="s">
        <v>226</v>
      </c>
      <c r="H188" s="184">
        <v>11</v>
      </c>
      <c r="I188" s="185"/>
      <c r="J188" s="186"/>
      <c r="K188" s="187">
        <f>ROUND(P188*H188,2)</f>
        <v>0</v>
      </c>
      <c r="L188" s="186"/>
      <c r="M188" s="188"/>
      <c r="N188" s="189" t="s">
        <v>1</v>
      </c>
      <c r="O188" s="153" t="s">
        <v>38</v>
      </c>
      <c r="P188" s="154">
        <f>I188+J188</f>
        <v>0</v>
      </c>
      <c r="Q188" s="154">
        <f>ROUND(I188*H188,2)</f>
        <v>0</v>
      </c>
      <c r="R188" s="154">
        <f>ROUND(J188*H188,2)</f>
        <v>0</v>
      </c>
      <c r="S188" s="59"/>
      <c r="T188" s="155">
        <f>S188*H188</f>
        <v>0</v>
      </c>
      <c r="U188" s="155">
        <v>2.5000000000000001E-4</v>
      </c>
      <c r="V188" s="155">
        <f>U188*H188</f>
        <v>2.7499999999999998E-3</v>
      </c>
      <c r="W188" s="155">
        <v>0</v>
      </c>
      <c r="X188" s="156">
        <f>W188*H188</f>
        <v>0</v>
      </c>
      <c r="Y188" s="33"/>
      <c r="Z188" s="33"/>
      <c r="AA188" s="33"/>
      <c r="AB188" s="33"/>
      <c r="AC188" s="33"/>
      <c r="AD188" s="33"/>
      <c r="AE188" s="33"/>
      <c r="AR188" s="157" t="s">
        <v>175</v>
      </c>
      <c r="AT188" s="157" t="s">
        <v>172</v>
      </c>
      <c r="AU188" s="157" t="s">
        <v>82</v>
      </c>
      <c r="AY188" s="18" t="s">
        <v>127</v>
      </c>
      <c r="BE188" s="158">
        <f>IF(O188="základní",K188,0)</f>
        <v>0</v>
      </c>
      <c r="BF188" s="158">
        <f>IF(O188="snížená",K188,0)</f>
        <v>0</v>
      </c>
      <c r="BG188" s="158">
        <f>IF(O188="zákl. přenesená",K188,0)</f>
        <v>0</v>
      </c>
      <c r="BH188" s="158">
        <f>IF(O188="sníž. přenesená",K188,0)</f>
        <v>0</v>
      </c>
      <c r="BI188" s="158">
        <f>IF(O188="nulová",K188,0)</f>
        <v>0</v>
      </c>
      <c r="BJ188" s="18" t="s">
        <v>80</v>
      </c>
      <c r="BK188" s="158">
        <f>ROUND(P188*H188,2)</f>
        <v>0</v>
      </c>
      <c r="BL188" s="18" t="s">
        <v>133</v>
      </c>
      <c r="BM188" s="157" t="s">
        <v>232</v>
      </c>
    </row>
    <row r="189" spans="1:65" s="2" customFormat="1" ht="11.25">
      <c r="A189" s="33"/>
      <c r="B189" s="34"/>
      <c r="C189" s="33"/>
      <c r="D189" s="159" t="s">
        <v>135</v>
      </c>
      <c r="E189" s="33"/>
      <c r="F189" s="160" t="s">
        <v>231</v>
      </c>
      <c r="G189" s="33"/>
      <c r="H189" s="33"/>
      <c r="I189" s="161"/>
      <c r="J189" s="161"/>
      <c r="K189" s="33"/>
      <c r="L189" s="33"/>
      <c r="M189" s="34"/>
      <c r="N189" s="162"/>
      <c r="O189" s="163"/>
      <c r="P189" s="59"/>
      <c r="Q189" s="59"/>
      <c r="R189" s="59"/>
      <c r="S189" s="59"/>
      <c r="T189" s="59"/>
      <c r="U189" s="59"/>
      <c r="V189" s="59"/>
      <c r="W189" s="59"/>
      <c r="X189" s="60"/>
      <c r="Y189" s="33"/>
      <c r="Z189" s="33"/>
      <c r="AA189" s="33"/>
      <c r="AB189" s="33"/>
      <c r="AC189" s="33"/>
      <c r="AD189" s="33"/>
      <c r="AE189" s="33"/>
      <c r="AT189" s="18" t="s">
        <v>135</v>
      </c>
      <c r="AU189" s="18" t="s">
        <v>82</v>
      </c>
    </row>
    <row r="190" spans="1:65" s="13" customFormat="1" ht="11.25">
      <c r="B190" s="164"/>
      <c r="D190" s="159" t="s">
        <v>137</v>
      </c>
      <c r="E190" s="165" t="s">
        <v>1</v>
      </c>
      <c r="F190" s="166" t="s">
        <v>197</v>
      </c>
      <c r="H190" s="167">
        <v>11</v>
      </c>
      <c r="I190" s="168"/>
      <c r="J190" s="168"/>
      <c r="M190" s="164"/>
      <c r="N190" s="169"/>
      <c r="O190" s="170"/>
      <c r="P190" s="170"/>
      <c r="Q190" s="170"/>
      <c r="R190" s="170"/>
      <c r="S190" s="170"/>
      <c r="T190" s="170"/>
      <c r="U190" s="170"/>
      <c r="V190" s="170"/>
      <c r="W190" s="170"/>
      <c r="X190" s="171"/>
      <c r="AT190" s="165" t="s">
        <v>137</v>
      </c>
      <c r="AU190" s="165" t="s">
        <v>82</v>
      </c>
      <c r="AV190" s="13" t="s">
        <v>82</v>
      </c>
      <c r="AW190" s="13" t="s">
        <v>4</v>
      </c>
      <c r="AX190" s="13" t="s">
        <v>80</v>
      </c>
      <c r="AY190" s="165" t="s">
        <v>127</v>
      </c>
    </row>
    <row r="191" spans="1:65" s="2" customFormat="1" ht="16.5" customHeight="1">
      <c r="A191" s="33"/>
      <c r="B191" s="143"/>
      <c r="C191" s="180" t="s">
        <v>233</v>
      </c>
      <c r="D191" s="180" t="s">
        <v>172</v>
      </c>
      <c r="E191" s="181" t="s">
        <v>234</v>
      </c>
      <c r="F191" s="182" t="s">
        <v>235</v>
      </c>
      <c r="G191" s="183" t="s">
        <v>226</v>
      </c>
      <c r="H191" s="184">
        <v>11</v>
      </c>
      <c r="I191" s="185"/>
      <c r="J191" s="186"/>
      <c r="K191" s="187">
        <f>ROUND(P191*H191,2)</f>
        <v>0</v>
      </c>
      <c r="L191" s="186"/>
      <c r="M191" s="188"/>
      <c r="N191" s="189" t="s">
        <v>1</v>
      </c>
      <c r="O191" s="153" t="s">
        <v>38</v>
      </c>
      <c r="P191" s="154">
        <f>I191+J191</f>
        <v>0</v>
      </c>
      <c r="Q191" s="154">
        <f>ROUND(I191*H191,2)</f>
        <v>0</v>
      </c>
      <c r="R191" s="154">
        <f>ROUND(J191*H191,2)</f>
        <v>0</v>
      </c>
      <c r="S191" s="59"/>
      <c r="T191" s="155">
        <f>S191*H191</f>
        <v>0</v>
      </c>
      <c r="U191" s="155">
        <v>2.7999999999999998E-4</v>
      </c>
      <c r="V191" s="155">
        <f>U191*H191</f>
        <v>3.0799999999999998E-3</v>
      </c>
      <c r="W191" s="155">
        <v>0</v>
      </c>
      <c r="X191" s="156">
        <f>W191*H191</f>
        <v>0</v>
      </c>
      <c r="Y191" s="33"/>
      <c r="Z191" s="33"/>
      <c r="AA191" s="33"/>
      <c r="AB191" s="33"/>
      <c r="AC191" s="33"/>
      <c r="AD191" s="33"/>
      <c r="AE191" s="33"/>
      <c r="AR191" s="157" t="s">
        <v>175</v>
      </c>
      <c r="AT191" s="157" t="s">
        <v>172</v>
      </c>
      <c r="AU191" s="157" t="s">
        <v>82</v>
      </c>
      <c r="AY191" s="18" t="s">
        <v>127</v>
      </c>
      <c r="BE191" s="158">
        <f>IF(O191="základní",K191,0)</f>
        <v>0</v>
      </c>
      <c r="BF191" s="158">
        <f>IF(O191="snížená",K191,0)</f>
        <v>0</v>
      </c>
      <c r="BG191" s="158">
        <f>IF(O191="zákl. přenesená",K191,0)</f>
        <v>0</v>
      </c>
      <c r="BH191" s="158">
        <f>IF(O191="sníž. přenesená",K191,0)</f>
        <v>0</v>
      </c>
      <c r="BI191" s="158">
        <f>IF(O191="nulová",K191,0)</f>
        <v>0</v>
      </c>
      <c r="BJ191" s="18" t="s">
        <v>80</v>
      </c>
      <c r="BK191" s="158">
        <f>ROUND(P191*H191,2)</f>
        <v>0</v>
      </c>
      <c r="BL191" s="18" t="s">
        <v>133</v>
      </c>
      <c r="BM191" s="157" t="s">
        <v>236</v>
      </c>
    </row>
    <row r="192" spans="1:65" s="2" customFormat="1" ht="11.25">
      <c r="A192" s="33"/>
      <c r="B192" s="34"/>
      <c r="C192" s="33"/>
      <c r="D192" s="159" t="s">
        <v>135</v>
      </c>
      <c r="E192" s="33"/>
      <c r="F192" s="160" t="s">
        <v>235</v>
      </c>
      <c r="G192" s="33"/>
      <c r="H192" s="33"/>
      <c r="I192" s="161"/>
      <c r="J192" s="161"/>
      <c r="K192" s="33"/>
      <c r="L192" s="33"/>
      <c r="M192" s="34"/>
      <c r="N192" s="162"/>
      <c r="O192" s="163"/>
      <c r="P192" s="59"/>
      <c r="Q192" s="59"/>
      <c r="R192" s="59"/>
      <c r="S192" s="59"/>
      <c r="T192" s="59"/>
      <c r="U192" s="59"/>
      <c r="V192" s="59"/>
      <c r="W192" s="59"/>
      <c r="X192" s="60"/>
      <c r="Y192" s="33"/>
      <c r="Z192" s="33"/>
      <c r="AA192" s="33"/>
      <c r="AB192" s="33"/>
      <c r="AC192" s="33"/>
      <c r="AD192" s="33"/>
      <c r="AE192" s="33"/>
      <c r="AT192" s="18" t="s">
        <v>135</v>
      </c>
      <c r="AU192" s="18" t="s">
        <v>82</v>
      </c>
    </row>
    <row r="193" spans="1:65" s="13" customFormat="1" ht="11.25">
      <c r="B193" s="164"/>
      <c r="D193" s="159" t="s">
        <v>137</v>
      </c>
      <c r="E193" s="165" t="s">
        <v>1</v>
      </c>
      <c r="F193" s="166" t="s">
        <v>197</v>
      </c>
      <c r="H193" s="167">
        <v>11</v>
      </c>
      <c r="I193" s="168"/>
      <c r="J193" s="168"/>
      <c r="M193" s="164"/>
      <c r="N193" s="169"/>
      <c r="O193" s="170"/>
      <c r="P193" s="170"/>
      <c r="Q193" s="170"/>
      <c r="R193" s="170"/>
      <c r="S193" s="170"/>
      <c r="T193" s="170"/>
      <c r="U193" s="170"/>
      <c r="V193" s="170"/>
      <c r="W193" s="170"/>
      <c r="X193" s="171"/>
      <c r="AT193" s="165" t="s">
        <v>137</v>
      </c>
      <c r="AU193" s="165" t="s">
        <v>82</v>
      </c>
      <c r="AV193" s="13" t="s">
        <v>82</v>
      </c>
      <c r="AW193" s="13" t="s">
        <v>4</v>
      </c>
      <c r="AX193" s="13" t="s">
        <v>80</v>
      </c>
      <c r="AY193" s="165" t="s">
        <v>127</v>
      </c>
    </row>
    <row r="194" spans="1:65" s="2" customFormat="1" ht="16.5" customHeight="1">
      <c r="A194" s="33"/>
      <c r="B194" s="143"/>
      <c r="C194" s="180" t="s">
        <v>237</v>
      </c>
      <c r="D194" s="180" t="s">
        <v>172</v>
      </c>
      <c r="E194" s="181" t="s">
        <v>238</v>
      </c>
      <c r="F194" s="182" t="s">
        <v>239</v>
      </c>
      <c r="G194" s="183" t="s">
        <v>226</v>
      </c>
      <c r="H194" s="184">
        <v>11</v>
      </c>
      <c r="I194" s="185"/>
      <c r="J194" s="186"/>
      <c r="K194" s="187">
        <f>ROUND(P194*H194,2)</f>
        <v>0</v>
      </c>
      <c r="L194" s="186"/>
      <c r="M194" s="188"/>
      <c r="N194" s="189" t="s">
        <v>1</v>
      </c>
      <c r="O194" s="153" t="s">
        <v>38</v>
      </c>
      <c r="P194" s="154">
        <f>I194+J194</f>
        <v>0</v>
      </c>
      <c r="Q194" s="154">
        <f>ROUND(I194*H194,2)</f>
        <v>0</v>
      </c>
      <c r="R194" s="154">
        <f>ROUND(J194*H194,2)</f>
        <v>0</v>
      </c>
      <c r="S194" s="59"/>
      <c r="T194" s="155">
        <f>S194*H194</f>
        <v>0</v>
      </c>
      <c r="U194" s="155">
        <v>2.9999999999999997E-4</v>
      </c>
      <c r="V194" s="155">
        <f>U194*H194</f>
        <v>3.2999999999999995E-3</v>
      </c>
      <c r="W194" s="155">
        <v>0</v>
      </c>
      <c r="X194" s="156">
        <f>W194*H194</f>
        <v>0</v>
      </c>
      <c r="Y194" s="33"/>
      <c r="Z194" s="33"/>
      <c r="AA194" s="33"/>
      <c r="AB194" s="33"/>
      <c r="AC194" s="33"/>
      <c r="AD194" s="33"/>
      <c r="AE194" s="33"/>
      <c r="AR194" s="157" t="s">
        <v>175</v>
      </c>
      <c r="AT194" s="157" t="s">
        <v>172</v>
      </c>
      <c r="AU194" s="157" t="s">
        <v>82</v>
      </c>
      <c r="AY194" s="18" t="s">
        <v>127</v>
      </c>
      <c r="BE194" s="158">
        <f>IF(O194="základní",K194,0)</f>
        <v>0</v>
      </c>
      <c r="BF194" s="158">
        <f>IF(O194="snížená",K194,0)</f>
        <v>0</v>
      </c>
      <c r="BG194" s="158">
        <f>IF(O194="zákl. přenesená",K194,0)</f>
        <v>0</v>
      </c>
      <c r="BH194" s="158">
        <f>IF(O194="sníž. přenesená",K194,0)</f>
        <v>0</v>
      </c>
      <c r="BI194" s="158">
        <f>IF(O194="nulová",K194,0)</f>
        <v>0</v>
      </c>
      <c r="BJ194" s="18" t="s">
        <v>80</v>
      </c>
      <c r="BK194" s="158">
        <f>ROUND(P194*H194,2)</f>
        <v>0</v>
      </c>
      <c r="BL194" s="18" t="s">
        <v>133</v>
      </c>
      <c r="BM194" s="157" t="s">
        <v>240</v>
      </c>
    </row>
    <row r="195" spans="1:65" s="2" customFormat="1" ht="11.25">
      <c r="A195" s="33"/>
      <c r="B195" s="34"/>
      <c r="C195" s="33"/>
      <c r="D195" s="159" t="s">
        <v>135</v>
      </c>
      <c r="E195" s="33"/>
      <c r="F195" s="160" t="s">
        <v>239</v>
      </c>
      <c r="G195" s="33"/>
      <c r="H195" s="33"/>
      <c r="I195" s="161"/>
      <c r="J195" s="161"/>
      <c r="K195" s="33"/>
      <c r="L195" s="33"/>
      <c r="M195" s="34"/>
      <c r="N195" s="162"/>
      <c r="O195" s="163"/>
      <c r="P195" s="59"/>
      <c r="Q195" s="59"/>
      <c r="R195" s="59"/>
      <c r="S195" s="59"/>
      <c r="T195" s="59"/>
      <c r="U195" s="59"/>
      <c r="V195" s="59"/>
      <c r="W195" s="59"/>
      <c r="X195" s="60"/>
      <c r="Y195" s="33"/>
      <c r="Z195" s="33"/>
      <c r="AA195" s="33"/>
      <c r="AB195" s="33"/>
      <c r="AC195" s="33"/>
      <c r="AD195" s="33"/>
      <c r="AE195" s="33"/>
      <c r="AT195" s="18" t="s">
        <v>135</v>
      </c>
      <c r="AU195" s="18" t="s">
        <v>82</v>
      </c>
    </row>
    <row r="196" spans="1:65" s="13" customFormat="1" ht="11.25">
      <c r="B196" s="164"/>
      <c r="D196" s="159" t="s">
        <v>137</v>
      </c>
      <c r="E196" s="165" t="s">
        <v>1</v>
      </c>
      <c r="F196" s="166" t="s">
        <v>197</v>
      </c>
      <c r="H196" s="167">
        <v>11</v>
      </c>
      <c r="I196" s="168"/>
      <c r="J196" s="168"/>
      <c r="M196" s="164"/>
      <c r="N196" s="169"/>
      <c r="O196" s="170"/>
      <c r="P196" s="170"/>
      <c r="Q196" s="170"/>
      <c r="R196" s="170"/>
      <c r="S196" s="170"/>
      <c r="T196" s="170"/>
      <c r="U196" s="170"/>
      <c r="V196" s="170"/>
      <c r="W196" s="170"/>
      <c r="X196" s="171"/>
      <c r="AT196" s="165" t="s">
        <v>137</v>
      </c>
      <c r="AU196" s="165" t="s">
        <v>82</v>
      </c>
      <c r="AV196" s="13" t="s">
        <v>82</v>
      </c>
      <c r="AW196" s="13" t="s">
        <v>4</v>
      </c>
      <c r="AX196" s="13" t="s">
        <v>80</v>
      </c>
      <c r="AY196" s="165" t="s">
        <v>127</v>
      </c>
    </row>
    <row r="197" spans="1:65" s="2" customFormat="1" ht="16.5" customHeight="1">
      <c r="A197" s="33"/>
      <c r="B197" s="143"/>
      <c r="C197" s="180" t="s">
        <v>241</v>
      </c>
      <c r="D197" s="180" t="s">
        <v>172</v>
      </c>
      <c r="E197" s="181" t="s">
        <v>242</v>
      </c>
      <c r="F197" s="182" t="s">
        <v>243</v>
      </c>
      <c r="G197" s="183" t="s">
        <v>226</v>
      </c>
      <c r="H197" s="184">
        <v>6</v>
      </c>
      <c r="I197" s="185"/>
      <c r="J197" s="186"/>
      <c r="K197" s="187">
        <f>ROUND(P197*H197,2)</f>
        <v>0</v>
      </c>
      <c r="L197" s="186"/>
      <c r="M197" s="188"/>
      <c r="N197" s="189" t="s">
        <v>1</v>
      </c>
      <c r="O197" s="153" t="s">
        <v>38</v>
      </c>
      <c r="P197" s="154">
        <f>I197+J197</f>
        <v>0</v>
      </c>
      <c r="Q197" s="154">
        <f>ROUND(I197*H197,2)</f>
        <v>0</v>
      </c>
      <c r="R197" s="154">
        <f>ROUND(J197*H197,2)</f>
        <v>0</v>
      </c>
      <c r="S197" s="59"/>
      <c r="T197" s="155">
        <f>S197*H197</f>
        <v>0</v>
      </c>
      <c r="U197" s="155">
        <v>3.5E-4</v>
      </c>
      <c r="V197" s="155">
        <f>U197*H197</f>
        <v>2.0999999999999999E-3</v>
      </c>
      <c r="W197" s="155">
        <v>0</v>
      </c>
      <c r="X197" s="156">
        <f>W197*H197</f>
        <v>0</v>
      </c>
      <c r="Y197" s="33"/>
      <c r="Z197" s="33"/>
      <c r="AA197" s="33"/>
      <c r="AB197" s="33"/>
      <c r="AC197" s="33"/>
      <c r="AD197" s="33"/>
      <c r="AE197" s="33"/>
      <c r="AR197" s="157" t="s">
        <v>175</v>
      </c>
      <c r="AT197" s="157" t="s">
        <v>172</v>
      </c>
      <c r="AU197" s="157" t="s">
        <v>82</v>
      </c>
      <c r="AY197" s="18" t="s">
        <v>127</v>
      </c>
      <c r="BE197" s="158">
        <f>IF(O197="základní",K197,0)</f>
        <v>0</v>
      </c>
      <c r="BF197" s="158">
        <f>IF(O197="snížená",K197,0)</f>
        <v>0</v>
      </c>
      <c r="BG197" s="158">
        <f>IF(O197="zákl. přenesená",K197,0)</f>
        <v>0</v>
      </c>
      <c r="BH197" s="158">
        <f>IF(O197="sníž. přenesená",K197,0)</f>
        <v>0</v>
      </c>
      <c r="BI197" s="158">
        <f>IF(O197="nulová",K197,0)</f>
        <v>0</v>
      </c>
      <c r="BJ197" s="18" t="s">
        <v>80</v>
      </c>
      <c r="BK197" s="158">
        <f>ROUND(P197*H197,2)</f>
        <v>0</v>
      </c>
      <c r="BL197" s="18" t="s">
        <v>133</v>
      </c>
      <c r="BM197" s="157" t="s">
        <v>244</v>
      </c>
    </row>
    <row r="198" spans="1:65" s="2" customFormat="1" ht="11.25">
      <c r="A198" s="33"/>
      <c r="B198" s="34"/>
      <c r="C198" s="33"/>
      <c r="D198" s="159" t="s">
        <v>135</v>
      </c>
      <c r="E198" s="33"/>
      <c r="F198" s="160" t="s">
        <v>243</v>
      </c>
      <c r="G198" s="33"/>
      <c r="H198" s="33"/>
      <c r="I198" s="161"/>
      <c r="J198" s="161"/>
      <c r="K198" s="33"/>
      <c r="L198" s="33"/>
      <c r="M198" s="34"/>
      <c r="N198" s="162"/>
      <c r="O198" s="163"/>
      <c r="P198" s="59"/>
      <c r="Q198" s="59"/>
      <c r="R198" s="59"/>
      <c r="S198" s="59"/>
      <c r="T198" s="59"/>
      <c r="U198" s="59"/>
      <c r="V198" s="59"/>
      <c r="W198" s="59"/>
      <c r="X198" s="60"/>
      <c r="Y198" s="33"/>
      <c r="Z198" s="33"/>
      <c r="AA198" s="33"/>
      <c r="AB198" s="33"/>
      <c r="AC198" s="33"/>
      <c r="AD198" s="33"/>
      <c r="AE198" s="33"/>
      <c r="AT198" s="18" t="s">
        <v>135</v>
      </c>
      <c r="AU198" s="18" t="s">
        <v>82</v>
      </c>
    </row>
    <row r="199" spans="1:65" s="13" customFormat="1" ht="11.25">
      <c r="B199" s="164"/>
      <c r="D199" s="159" t="s">
        <v>137</v>
      </c>
      <c r="E199" s="165" t="s">
        <v>1</v>
      </c>
      <c r="F199" s="166" t="s">
        <v>165</v>
      </c>
      <c r="H199" s="167">
        <v>6</v>
      </c>
      <c r="I199" s="168"/>
      <c r="J199" s="168"/>
      <c r="M199" s="164"/>
      <c r="N199" s="169"/>
      <c r="O199" s="170"/>
      <c r="P199" s="170"/>
      <c r="Q199" s="170"/>
      <c r="R199" s="170"/>
      <c r="S199" s="170"/>
      <c r="T199" s="170"/>
      <c r="U199" s="170"/>
      <c r="V199" s="170"/>
      <c r="W199" s="170"/>
      <c r="X199" s="171"/>
      <c r="AT199" s="165" t="s">
        <v>137</v>
      </c>
      <c r="AU199" s="165" t="s">
        <v>82</v>
      </c>
      <c r="AV199" s="13" t="s">
        <v>82</v>
      </c>
      <c r="AW199" s="13" t="s">
        <v>4</v>
      </c>
      <c r="AX199" s="13" t="s">
        <v>80</v>
      </c>
      <c r="AY199" s="165" t="s">
        <v>127</v>
      </c>
    </row>
    <row r="200" spans="1:65" s="2" customFormat="1" ht="16.5" customHeight="1">
      <c r="A200" s="33"/>
      <c r="B200" s="143"/>
      <c r="C200" s="180" t="s">
        <v>245</v>
      </c>
      <c r="D200" s="180" t="s">
        <v>172</v>
      </c>
      <c r="E200" s="181" t="s">
        <v>246</v>
      </c>
      <c r="F200" s="182" t="s">
        <v>247</v>
      </c>
      <c r="G200" s="183" t="s">
        <v>226</v>
      </c>
      <c r="H200" s="184">
        <v>6</v>
      </c>
      <c r="I200" s="185"/>
      <c r="J200" s="186"/>
      <c r="K200" s="187">
        <f>ROUND(P200*H200,2)</f>
        <v>0</v>
      </c>
      <c r="L200" s="186"/>
      <c r="M200" s="188"/>
      <c r="N200" s="189" t="s">
        <v>1</v>
      </c>
      <c r="O200" s="153" t="s">
        <v>38</v>
      </c>
      <c r="P200" s="154">
        <f>I200+J200</f>
        <v>0</v>
      </c>
      <c r="Q200" s="154">
        <f>ROUND(I200*H200,2)</f>
        <v>0</v>
      </c>
      <c r="R200" s="154">
        <f>ROUND(J200*H200,2)</f>
        <v>0</v>
      </c>
      <c r="S200" s="59"/>
      <c r="T200" s="155">
        <f>S200*H200</f>
        <v>0</v>
      </c>
      <c r="U200" s="155">
        <v>3.6999999999999999E-4</v>
      </c>
      <c r="V200" s="155">
        <f>U200*H200</f>
        <v>2.2199999999999998E-3</v>
      </c>
      <c r="W200" s="155">
        <v>0</v>
      </c>
      <c r="X200" s="156">
        <f>W200*H200</f>
        <v>0</v>
      </c>
      <c r="Y200" s="33"/>
      <c r="Z200" s="33"/>
      <c r="AA200" s="33"/>
      <c r="AB200" s="33"/>
      <c r="AC200" s="33"/>
      <c r="AD200" s="33"/>
      <c r="AE200" s="33"/>
      <c r="AR200" s="157" t="s">
        <v>175</v>
      </c>
      <c r="AT200" s="157" t="s">
        <v>172</v>
      </c>
      <c r="AU200" s="157" t="s">
        <v>82</v>
      </c>
      <c r="AY200" s="18" t="s">
        <v>127</v>
      </c>
      <c r="BE200" s="158">
        <f>IF(O200="základní",K200,0)</f>
        <v>0</v>
      </c>
      <c r="BF200" s="158">
        <f>IF(O200="snížená",K200,0)</f>
        <v>0</v>
      </c>
      <c r="BG200" s="158">
        <f>IF(O200="zákl. přenesená",K200,0)</f>
        <v>0</v>
      </c>
      <c r="BH200" s="158">
        <f>IF(O200="sníž. přenesená",K200,0)</f>
        <v>0</v>
      </c>
      <c r="BI200" s="158">
        <f>IF(O200="nulová",K200,0)</f>
        <v>0</v>
      </c>
      <c r="BJ200" s="18" t="s">
        <v>80</v>
      </c>
      <c r="BK200" s="158">
        <f>ROUND(P200*H200,2)</f>
        <v>0</v>
      </c>
      <c r="BL200" s="18" t="s">
        <v>133</v>
      </c>
      <c r="BM200" s="157" t="s">
        <v>248</v>
      </c>
    </row>
    <row r="201" spans="1:65" s="2" customFormat="1" ht="11.25">
      <c r="A201" s="33"/>
      <c r="B201" s="34"/>
      <c r="C201" s="33"/>
      <c r="D201" s="159" t="s">
        <v>135</v>
      </c>
      <c r="E201" s="33"/>
      <c r="F201" s="160" t="s">
        <v>247</v>
      </c>
      <c r="G201" s="33"/>
      <c r="H201" s="33"/>
      <c r="I201" s="161"/>
      <c r="J201" s="161"/>
      <c r="K201" s="33"/>
      <c r="L201" s="33"/>
      <c r="M201" s="34"/>
      <c r="N201" s="162"/>
      <c r="O201" s="163"/>
      <c r="P201" s="59"/>
      <c r="Q201" s="59"/>
      <c r="R201" s="59"/>
      <c r="S201" s="59"/>
      <c r="T201" s="59"/>
      <c r="U201" s="59"/>
      <c r="V201" s="59"/>
      <c r="W201" s="59"/>
      <c r="X201" s="60"/>
      <c r="Y201" s="33"/>
      <c r="Z201" s="33"/>
      <c r="AA201" s="33"/>
      <c r="AB201" s="33"/>
      <c r="AC201" s="33"/>
      <c r="AD201" s="33"/>
      <c r="AE201" s="33"/>
      <c r="AT201" s="18" t="s">
        <v>135</v>
      </c>
      <c r="AU201" s="18" t="s">
        <v>82</v>
      </c>
    </row>
    <row r="202" spans="1:65" s="13" customFormat="1" ht="11.25">
      <c r="B202" s="164"/>
      <c r="D202" s="159" t="s">
        <v>137</v>
      </c>
      <c r="E202" s="165" t="s">
        <v>1</v>
      </c>
      <c r="F202" s="166" t="s">
        <v>165</v>
      </c>
      <c r="H202" s="167">
        <v>6</v>
      </c>
      <c r="I202" s="168"/>
      <c r="J202" s="168"/>
      <c r="M202" s="164"/>
      <c r="N202" s="169"/>
      <c r="O202" s="170"/>
      <c r="P202" s="170"/>
      <c r="Q202" s="170"/>
      <c r="R202" s="170"/>
      <c r="S202" s="170"/>
      <c r="T202" s="170"/>
      <c r="U202" s="170"/>
      <c r="V202" s="170"/>
      <c r="W202" s="170"/>
      <c r="X202" s="171"/>
      <c r="AT202" s="165" t="s">
        <v>137</v>
      </c>
      <c r="AU202" s="165" t="s">
        <v>82</v>
      </c>
      <c r="AV202" s="13" t="s">
        <v>82</v>
      </c>
      <c r="AW202" s="13" t="s">
        <v>4</v>
      </c>
      <c r="AX202" s="13" t="s">
        <v>80</v>
      </c>
      <c r="AY202" s="165" t="s">
        <v>127</v>
      </c>
    </row>
    <row r="203" spans="1:65" s="2" customFormat="1" ht="33" customHeight="1">
      <c r="A203" s="33"/>
      <c r="B203" s="143"/>
      <c r="C203" s="144" t="s">
        <v>8</v>
      </c>
      <c r="D203" s="144" t="s">
        <v>129</v>
      </c>
      <c r="E203" s="145" t="s">
        <v>249</v>
      </c>
      <c r="F203" s="146" t="s">
        <v>250</v>
      </c>
      <c r="G203" s="147" t="s">
        <v>226</v>
      </c>
      <c r="H203" s="148">
        <v>5</v>
      </c>
      <c r="I203" s="149"/>
      <c r="J203" s="149"/>
      <c r="K203" s="150">
        <f>ROUND(P203*H203,2)</f>
        <v>0</v>
      </c>
      <c r="L203" s="151"/>
      <c r="M203" s="34"/>
      <c r="N203" s="152" t="s">
        <v>1</v>
      </c>
      <c r="O203" s="153" t="s">
        <v>38</v>
      </c>
      <c r="P203" s="154">
        <f>I203+J203</f>
        <v>0</v>
      </c>
      <c r="Q203" s="154">
        <f>ROUND(I203*H203,2)</f>
        <v>0</v>
      </c>
      <c r="R203" s="154">
        <f>ROUND(J203*H203,2)</f>
        <v>0</v>
      </c>
      <c r="S203" s="59"/>
      <c r="T203" s="155">
        <f>S203*H203</f>
        <v>0</v>
      </c>
      <c r="U203" s="155">
        <v>5.9999999999999997E-7</v>
      </c>
      <c r="V203" s="155">
        <f>U203*H203</f>
        <v>3.0000000000000001E-6</v>
      </c>
      <c r="W203" s="155">
        <v>0</v>
      </c>
      <c r="X203" s="156">
        <f>W203*H203</f>
        <v>0</v>
      </c>
      <c r="Y203" s="33"/>
      <c r="Z203" s="33"/>
      <c r="AA203" s="33"/>
      <c r="AB203" s="33"/>
      <c r="AC203" s="33"/>
      <c r="AD203" s="33"/>
      <c r="AE203" s="33"/>
      <c r="AR203" s="157" t="s">
        <v>133</v>
      </c>
      <c r="AT203" s="157" t="s">
        <v>129</v>
      </c>
      <c r="AU203" s="157" t="s">
        <v>82</v>
      </c>
      <c r="AY203" s="18" t="s">
        <v>127</v>
      </c>
      <c r="BE203" s="158">
        <f>IF(O203="základní",K203,0)</f>
        <v>0</v>
      </c>
      <c r="BF203" s="158">
        <f>IF(O203="snížená",K203,0)</f>
        <v>0</v>
      </c>
      <c r="BG203" s="158">
        <f>IF(O203="zákl. přenesená",K203,0)</f>
        <v>0</v>
      </c>
      <c r="BH203" s="158">
        <f>IF(O203="sníž. přenesená",K203,0)</f>
        <v>0</v>
      </c>
      <c r="BI203" s="158">
        <f>IF(O203="nulová",K203,0)</f>
        <v>0</v>
      </c>
      <c r="BJ203" s="18" t="s">
        <v>80</v>
      </c>
      <c r="BK203" s="158">
        <f>ROUND(P203*H203,2)</f>
        <v>0</v>
      </c>
      <c r="BL203" s="18" t="s">
        <v>133</v>
      </c>
      <c r="BM203" s="157" t="s">
        <v>251</v>
      </c>
    </row>
    <row r="204" spans="1:65" s="2" customFormat="1" ht="19.5">
      <c r="A204" s="33"/>
      <c r="B204" s="34"/>
      <c r="C204" s="33"/>
      <c r="D204" s="159" t="s">
        <v>135</v>
      </c>
      <c r="E204" s="33"/>
      <c r="F204" s="160" t="s">
        <v>252</v>
      </c>
      <c r="G204" s="33"/>
      <c r="H204" s="33"/>
      <c r="I204" s="161"/>
      <c r="J204" s="161"/>
      <c r="K204" s="33"/>
      <c r="L204" s="33"/>
      <c r="M204" s="34"/>
      <c r="N204" s="162"/>
      <c r="O204" s="163"/>
      <c r="P204" s="59"/>
      <c r="Q204" s="59"/>
      <c r="R204" s="59"/>
      <c r="S204" s="59"/>
      <c r="T204" s="59"/>
      <c r="U204" s="59"/>
      <c r="V204" s="59"/>
      <c r="W204" s="59"/>
      <c r="X204" s="60"/>
      <c r="Y204" s="33"/>
      <c r="Z204" s="33"/>
      <c r="AA204" s="33"/>
      <c r="AB204" s="33"/>
      <c r="AC204" s="33"/>
      <c r="AD204" s="33"/>
      <c r="AE204" s="33"/>
      <c r="AT204" s="18" t="s">
        <v>135</v>
      </c>
      <c r="AU204" s="18" t="s">
        <v>82</v>
      </c>
    </row>
    <row r="205" spans="1:65" s="2" customFormat="1" ht="24.2" customHeight="1">
      <c r="A205" s="33"/>
      <c r="B205" s="143"/>
      <c r="C205" s="180" t="s">
        <v>253</v>
      </c>
      <c r="D205" s="180" t="s">
        <v>172</v>
      </c>
      <c r="E205" s="181" t="s">
        <v>254</v>
      </c>
      <c r="F205" s="182" t="s">
        <v>255</v>
      </c>
      <c r="G205" s="183" t="s">
        <v>226</v>
      </c>
      <c r="H205" s="184">
        <v>5</v>
      </c>
      <c r="I205" s="185"/>
      <c r="J205" s="186"/>
      <c r="K205" s="187">
        <f>ROUND(P205*H205,2)</f>
        <v>0</v>
      </c>
      <c r="L205" s="186"/>
      <c r="M205" s="188"/>
      <c r="N205" s="189" t="s">
        <v>1</v>
      </c>
      <c r="O205" s="153" t="s">
        <v>38</v>
      </c>
      <c r="P205" s="154">
        <f>I205+J205</f>
        <v>0</v>
      </c>
      <c r="Q205" s="154">
        <f>ROUND(I205*H205,2)</f>
        <v>0</v>
      </c>
      <c r="R205" s="154">
        <f>ROUND(J205*H205,2)</f>
        <v>0</v>
      </c>
      <c r="S205" s="59"/>
      <c r="T205" s="155">
        <f>S205*H205</f>
        <v>0</v>
      </c>
      <c r="U205" s="155">
        <v>7.6000000000000004E-4</v>
      </c>
      <c r="V205" s="155">
        <f>U205*H205</f>
        <v>3.8000000000000004E-3</v>
      </c>
      <c r="W205" s="155">
        <v>0</v>
      </c>
      <c r="X205" s="156">
        <f>W205*H205</f>
        <v>0</v>
      </c>
      <c r="Y205" s="33"/>
      <c r="Z205" s="33"/>
      <c r="AA205" s="33"/>
      <c r="AB205" s="33"/>
      <c r="AC205" s="33"/>
      <c r="AD205" s="33"/>
      <c r="AE205" s="33"/>
      <c r="AR205" s="157" t="s">
        <v>175</v>
      </c>
      <c r="AT205" s="157" t="s">
        <v>172</v>
      </c>
      <c r="AU205" s="157" t="s">
        <v>82</v>
      </c>
      <c r="AY205" s="18" t="s">
        <v>127</v>
      </c>
      <c r="BE205" s="158">
        <f>IF(O205="základní",K205,0)</f>
        <v>0</v>
      </c>
      <c r="BF205" s="158">
        <f>IF(O205="snížená",K205,0)</f>
        <v>0</v>
      </c>
      <c r="BG205" s="158">
        <f>IF(O205="zákl. přenesená",K205,0)</f>
        <v>0</v>
      </c>
      <c r="BH205" s="158">
        <f>IF(O205="sníž. přenesená",K205,0)</f>
        <v>0</v>
      </c>
      <c r="BI205" s="158">
        <f>IF(O205="nulová",K205,0)</f>
        <v>0</v>
      </c>
      <c r="BJ205" s="18" t="s">
        <v>80</v>
      </c>
      <c r="BK205" s="158">
        <f>ROUND(P205*H205,2)</f>
        <v>0</v>
      </c>
      <c r="BL205" s="18" t="s">
        <v>133</v>
      </c>
      <c r="BM205" s="157" t="s">
        <v>256</v>
      </c>
    </row>
    <row r="206" spans="1:65" s="2" customFormat="1" ht="11.25">
      <c r="A206" s="33"/>
      <c r="B206" s="34"/>
      <c r="C206" s="33"/>
      <c r="D206" s="159" t="s">
        <v>135</v>
      </c>
      <c r="E206" s="33"/>
      <c r="F206" s="160" t="s">
        <v>255</v>
      </c>
      <c r="G206" s="33"/>
      <c r="H206" s="33"/>
      <c r="I206" s="161"/>
      <c r="J206" s="161"/>
      <c r="K206" s="33"/>
      <c r="L206" s="33"/>
      <c r="M206" s="34"/>
      <c r="N206" s="162"/>
      <c r="O206" s="163"/>
      <c r="P206" s="59"/>
      <c r="Q206" s="59"/>
      <c r="R206" s="59"/>
      <c r="S206" s="59"/>
      <c r="T206" s="59"/>
      <c r="U206" s="59"/>
      <c r="V206" s="59"/>
      <c r="W206" s="59"/>
      <c r="X206" s="60"/>
      <c r="Y206" s="33"/>
      <c r="Z206" s="33"/>
      <c r="AA206" s="33"/>
      <c r="AB206" s="33"/>
      <c r="AC206" s="33"/>
      <c r="AD206" s="33"/>
      <c r="AE206" s="33"/>
      <c r="AT206" s="18" t="s">
        <v>135</v>
      </c>
      <c r="AU206" s="18" t="s">
        <v>82</v>
      </c>
    </row>
    <row r="207" spans="1:65" s="12" customFormat="1" ht="22.9" customHeight="1">
      <c r="B207" s="129"/>
      <c r="D207" s="130" t="s">
        <v>74</v>
      </c>
      <c r="E207" s="141" t="s">
        <v>181</v>
      </c>
      <c r="F207" s="141" t="s">
        <v>257</v>
      </c>
      <c r="I207" s="132"/>
      <c r="J207" s="132"/>
      <c r="K207" s="142">
        <f>BK207</f>
        <v>0</v>
      </c>
      <c r="M207" s="129"/>
      <c r="N207" s="134"/>
      <c r="O207" s="135"/>
      <c r="P207" s="135"/>
      <c r="Q207" s="136">
        <f>SUM(Q208:Q265)</f>
        <v>0</v>
      </c>
      <c r="R207" s="136">
        <f>SUM(R208:R265)</f>
        <v>0</v>
      </c>
      <c r="S207" s="135"/>
      <c r="T207" s="137">
        <f>SUM(T208:T265)</f>
        <v>0</v>
      </c>
      <c r="U207" s="135"/>
      <c r="V207" s="137">
        <f>SUM(V208:V265)</f>
        <v>8.3893844599999987</v>
      </c>
      <c r="W207" s="135"/>
      <c r="X207" s="138">
        <f>SUM(X208:X265)</f>
        <v>5.0924999999999998E-2</v>
      </c>
      <c r="AR207" s="130" t="s">
        <v>80</v>
      </c>
      <c r="AT207" s="139" t="s">
        <v>74</v>
      </c>
      <c r="AU207" s="139" t="s">
        <v>80</v>
      </c>
      <c r="AY207" s="130" t="s">
        <v>127</v>
      </c>
      <c r="BK207" s="140">
        <f>SUM(BK208:BK265)</f>
        <v>0</v>
      </c>
    </row>
    <row r="208" spans="1:65" s="2" customFormat="1" ht="16.5" customHeight="1">
      <c r="A208" s="33"/>
      <c r="B208" s="143"/>
      <c r="C208" s="144" t="s">
        <v>258</v>
      </c>
      <c r="D208" s="144" t="s">
        <v>129</v>
      </c>
      <c r="E208" s="145" t="s">
        <v>259</v>
      </c>
      <c r="F208" s="146" t="s">
        <v>260</v>
      </c>
      <c r="G208" s="147" t="s">
        <v>200</v>
      </c>
      <c r="H208" s="148">
        <v>41.04</v>
      </c>
      <c r="I208" s="149"/>
      <c r="J208" s="149"/>
      <c r="K208" s="150">
        <f>ROUND(P208*H208,2)</f>
        <v>0</v>
      </c>
      <c r="L208" s="151"/>
      <c r="M208" s="34"/>
      <c r="N208" s="152" t="s">
        <v>1</v>
      </c>
      <c r="O208" s="153" t="s">
        <v>38</v>
      </c>
      <c r="P208" s="154">
        <f>I208+J208</f>
        <v>0</v>
      </c>
      <c r="Q208" s="154">
        <f>ROUND(I208*H208,2)</f>
        <v>0</v>
      </c>
      <c r="R208" s="154">
        <f>ROUND(J208*H208,2)</f>
        <v>0</v>
      </c>
      <c r="S208" s="59"/>
      <c r="T208" s="155">
        <f>S208*H208</f>
        <v>0</v>
      </c>
      <c r="U208" s="155">
        <v>0</v>
      </c>
      <c r="V208" s="155">
        <f>U208*H208</f>
        <v>0</v>
      </c>
      <c r="W208" s="155">
        <v>0</v>
      </c>
      <c r="X208" s="156">
        <f>W208*H208</f>
        <v>0</v>
      </c>
      <c r="Y208" s="33"/>
      <c r="Z208" s="33"/>
      <c r="AA208" s="33"/>
      <c r="AB208" s="33"/>
      <c r="AC208" s="33"/>
      <c r="AD208" s="33"/>
      <c r="AE208" s="33"/>
      <c r="AR208" s="157" t="s">
        <v>133</v>
      </c>
      <c r="AT208" s="157" t="s">
        <v>129</v>
      </c>
      <c r="AU208" s="157" t="s">
        <v>82</v>
      </c>
      <c r="AY208" s="18" t="s">
        <v>127</v>
      </c>
      <c r="BE208" s="158">
        <f>IF(O208="základní",K208,0)</f>
        <v>0</v>
      </c>
      <c r="BF208" s="158">
        <f>IF(O208="snížená",K208,0)</f>
        <v>0</v>
      </c>
      <c r="BG208" s="158">
        <f>IF(O208="zákl. přenesená",K208,0)</f>
        <v>0</v>
      </c>
      <c r="BH208" s="158">
        <f>IF(O208="sníž. přenesená",K208,0)</f>
        <v>0</v>
      </c>
      <c r="BI208" s="158">
        <f>IF(O208="nulová",K208,0)</f>
        <v>0</v>
      </c>
      <c r="BJ208" s="18" t="s">
        <v>80</v>
      </c>
      <c r="BK208" s="158">
        <f>ROUND(P208*H208,2)</f>
        <v>0</v>
      </c>
      <c r="BL208" s="18" t="s">
        <v>133</v>
      </c>
      <c r="BM208" s="157" t="s">
        <v>261</v>
      </c>
    </row>
    <row r="209" spans="1:65" s="2" customFormat="1" ht="11.25">
      <c r="A209" s="33"/>
      <c r="B209" s="34"/>
      <c r="C209" s="33"/>
      <c r="D209" s="159" t="s">
        <v>135</v>
      </c>
      <c r="E209" s="33"/>
      <c r="F209" s="160" t="s">
        <v>262</v>
      </c>
      <c r="G209" s="33"/>
      <c r="H209" s="33"/>
      <c r="I209" s="161"/>
      <c r="J209" s="161"/>
      <c r="K209" s="33"/>
      <c r="L209" s="33"/>
      <c r="M209" s="34"/>
      <c r="N209" s="162"/>
      <c r="O209" s="163"/>
      <c r="P209" s="59"/>
      <c r="Q209" s="59"/>
      <c r="R209" s="59"/>
      <c r="S209" s="59"/>
      <c r="T209" s="59"/>
      <c r="U209" s="59"/>
      <c r="V209" s="59"/>
      <c r="W209" s="59"/>
      <c r="X209" s="60"/>
      <c r="Y209" s="33"/>
      <c r="Z209" s="33"/>
      <c r="AA209" s="33"/>
      <c r="AB209" s="33"/>
      <c r="AC209" s="33"/>
      <c r="AD209" s="33"/>
      <c r="AE209" s="33"/>
      <c r="AT209" s="18" t="s">
        <v>135</v>
      </c>
      <c r="AU209" s="18" t="s">
        <v>82</v>
      </c>
    </row>
    <row r="210" spans="1:65" s="13" customFormat="1" ht="11.25">
      <c r="B210" s="164"/>
      <c r="D210" s="159" t="s">
        <v>137</v>
      </c>
      <c r="E210" s="165" t="s">
        <v>1</v>
      </c>
      <c r="F210" s="166" t="s">
        <v>203</v>
      </c>
      <c r="H210" s="167">
        <v>32.520000000000003</v>
      </c>
      <c r="I210" s="168"/>
      <c r="J210" s="168"/>
      <c r="M210" s="164"/>
      <c r="N210" s="169"/>
      <c r="O210" s="170"/>
      <c r="P210" s="170"/>
      <c r="Q210" s="170"/>
      <c r="R210" s="170"/>
      <c r="S210" s="170"/>
      <c r="T210" s="170"/>
      <c r="U210" s="170"/>
      <c r="V210" s="170"/>
      <c r="W210" s="170"/>
      <c r="X210" s="171"/>
      <c r="AT210" s="165" t="s">
        <v>137</v>
      </c>
      <c r="AU210" s="165" t="s">
        <v>82</v>
      </c>
      <c r="AV210" s="13" t="s">
        <v>82</v>
      </c>
      <c r="AW210" s="13" t="s">
        <v>4</v>
      </c>
      <c r="AX210" s="13" t="s">
        <v>75</v>
      </c>
      <c r="AY210" s="165" t="s">
        <v>127</v>
      </c>
    </row>
    <row r="211" spans="1:65" s="13" customFormat="1" ht="11.25">
      <c r="B211" s="164"/>
      <c r="D211" s="159" t="s">
        <v>137</v>
      </c>
      <c r="E211" s="165" t="s">
        <v>1</v>
      </c>
      <c r="F211" s="166" t="s">
        <v>204</v>
      </c>
      <c r="H211" s="167">
        <v>8.52</v>
      </c>
      <c r="I211" s="168"/>
      <c r="J211" s="168"/>
      <c r="M211" s="164"/>
      <c r="N211" s="169"/>
      <c r="O211" s="170"/>
      <c r="P211" s="170"/>
      <c r="Q211" s="170"/>
      <c r="R211" s="170"/>
      <c r="S211" s="170"/>
      <c r="T211" s="170"/>
      <c r="U211" s="170"/>
      <c r="V211" s="170"/>
      <c r="W211" s="170"/>
      <c r="X211" s="171"/>
      <c r="AT211" s="165" t="s">
        <v>137</v>
      </c>
      <c r="AU211" s="165" t="s">
        <v>82</v>
      </c>
      <c r="AV211" s="13" t="s">
        <v>82</v>
      </c>
      <c r="AW211" s="13" t="s">
        <v>4</v>
      </c>
      <c r="AX211" s="13" t="s">
        <v>75</v>
      </c>
      <c r="AY211" s="165" t="s">
        <v>127</v>
      </c>
    </row>
    <row r="212" spans="1:65" s="14" customFormat="1" ht="11.25">
      <c r="B212" s="172"/>
      <c r="D212" s="159" t="s">
        <v>137</v>
      </c>
      <c r="E212" s="173" t="s">
        <v>1</v>
      </c>
      <c r="F212" s="174" t="s">
        <v>140</v>
      </c>
      <c r="H212" s="175">
        <v>41.04</v>
      </c>
      <c r="I212" s="176"/>
      <c r="J212" s="176"/>
      <c r="M212" s="172"/>
      <c r="N212" s="177"/>
      <c r="O212" s="178"/>
      <c r="P212" s="178"/>
      <c r="Q212" s="178"/>
      <c r="R212" s="178"/>
      <c r="S212" s="178"/>
      <c r="T212" s="178"/>
      <c r="U212" s="178"/>
      <c r="V212" s="178"/>
      <c r="W212" s="178"/>
      <c r="X212" s="179"/>
      <c r="AT212" s="173" t="s">
        <v>137</v>
      </c>
      <c r="AU212" s="173" t="s">
        <v>82</v>
      </c>
      <c r="AV212" s="14" t="s">
        <v>133</v>
      </c>
      <c r="AW212" s="14" t="s">
        <v>4</v>
      </c>
      <c r="AX212" s="14" t="s">
        <v>80</v>
      </c>
      <c r="AY212" s="173" t="s">
        <v>127</v>
      </c>
    </row>
    <row r="213" spans="1:65" s="2" customFormat="1" ht="24.2" customHeight="1">
      <c r="A213" s="33"/>
      <c r="B213" s="143"/>
      <c r="C213" s="144" t="s">
        <v>263</v>
      </c>
      <c r="D213" s="144" t="s">
        <v>129</v>
      </c>
      <c r="E213" s="145" t="s">
        <v>264</v>
      </c>
      <c r="F213" s="146" t="s">
        <v>265</v>
      </c>
      <c r="G213" s="147" t="s">
        <v>266</v>
      </c>
      <c r="H213" s="148">
        <v>1</v>
      </c>
      <c r="I213" s="149"/>
      <c r="J213" s="149"/>
      <c r="K213" s="150">
        <f>ROUND(P213*H213,2)</f>
        <v>0</v>
      </c>
      <c r="L213" s="151"/>
      <c r="M213" s="34"/>
      <c r="N213" s="152" t="s">
        <v>1</v>
      </c>
      <c r="O213" s="153" t="s">
        <v>38</v>
      </c>
      <c r="P213" s="154">
        <f>I213+J213</f>
        <v>0</v>
      </c>
      <c r="Q213" s="154">
        <f>ROUND(I213*H213,2)</f>
        <v>0</v>
      </c>
      <c r="R213" s="154">
        <f>ROUND(J213*H213,2)</f>
        <v>0</v>
      </c>
      <c r="S213" s="59"/>
      <c r="T213" s="155">
        <f>S213*H213</f>
        <v>0</v>
      </c>
      <c r="U213" s="155">
        <v>0</v>
      </c>
      <c r="V213" s="155">
        <f>U213*H213</f>
        <v>0</v>
      </c>
      <c r="W213" s="155">
        <v>0</v>
      </c>
      <c r="X213" s="156">
        <f>W213*H213</f>
        <v>0</v>
      </c>
      <c r="Y213" s="33"/>
      <c r="Z213" s="33"/>
      <c r="AA213" s="33"/>
      <c r="AB213" s="33"/>
      <c r="AC213" s="33"/>
      <c r="AD213" s="33"/>
      <c r="AE213" s="33"/>
      <c r="AR213" s="157" t="s">
        <v>133</v>
      </c>
      <c r="AT213" s="157" t="s">
        <v>129</v>
      </c>
      <c r="AU213" s="157" t="s">
        <v>82</v>
      </c>
      <c r="AY213" s="18" t="s">
        <v>127</v>
      </c>
      <c r="BE213" s="158">
        <f>IF(O213="základní",K213,0)</f>
        <v>0</v>
      </c>
      <c r="BF213" s="158">
        <f>IF(O213="snížená",K213,0)</f>
        <v>0</v>
      </c>
      <c r="BG213" s="158">
        <f>IF(O213="zákl. přenesená",K213,0)</f>
        <v>0</v>
      </c>
      <c r="BH213" s="158">
        <f>IF(O213="sníž. přenesená",K213,0)</f>
        <v>0</v>
      </c>
      <c r="BI213" s="158">
        <f>IF(O213="nulová",K213,0)</f>
        <v>0</v>
      </c>
      <c r="BJ213" s="18" t="s">
        <v>80</v>
      </c>
      <c r="BK213" s="158">
        <f>ROUND(P213*H213,2)</f>
        <v>0</v>
      </c>
      <c r="BL213" s="18" t="s">
        <v>133</v>
      </c>
      <c r="BM213" s="157" t="s">
        <v>267</v>
      </c>
    </row>
    <row r="214" spans="1:65" s="2" customFormat="1" ht="19.5">
      <c r="A214" s="33"/>
      <c r="B214" s="34"/>
      <c r="C214" s="33"/>
      <c r="D214" s="159" t="s">
        <v>135</v>
      </c>
      <c r="E214" s="33"/>
      <c r="F214" s="160" t="s">
        <v>268</v>
      </c>
      <c r="G214" s="33"/>
      <c r="H214" s="33"/>
      <c r="I214" s="161"/>
      <c r="J214" s="161"/>
      <c r="K214" s="33"/>
      <c r="L214" s="33"/>
      <c r="M214" s="34"/>
      <c r="N214" s="162"/>
      <c r="O214" s="163"/>
      <c r="P214" s="59"/>
      <c r="Q214" s="59"/>
      <c r="R214" s="59"/>
      <c r="S214" s="59"/>
      <c r="T214" s="59"/>
      <c r="U214" s="59"/>
      <c r="V214" s="59"/>
      <c r="W214" s="59"/>
      <c r="X214" s="60"/>
      <c r="Y214" s="33"/>
      <c r="Z214" s="33"/>
      <c r="AA214" s="33"/>
      <c r="AB214" s="33"/>
      <c r="AC214" s="33"/>
      <c r="AD214" s="33"/>
      <c r="AE214" s="33"/>
      <c r="AT214" s="18" t="s">
        <v>135</v>
      </c>
      <c r="AU214" s="18" t="s">
        <v>82</v>
      </c>
    </row>
    <row r="215" spans="1:65" s="2" customFormat="1" ht="37.9" customHeight="1">
      <c r="A215" s="33"/>
      <c r="B215" s="143"/>
      <c r="C215" s="144" t="s">
        <v>269</v>
      </c>
      <c r="D215" s="144" t="s">
        <v>129</v>
      </c>
      <c r="E215" s="145" t="s">
        <v>270</v>
      </c>
      <c r="F215" s="146" t="s">
        <v>271</v>
      </c>
      <c r="G215" s="147" t="s">
        <v>272</v>
      </c>
      <c r="H215" s="148">
        <v>6</v>
      </c>
      <c r="I215" s="149"/>
      <c r="J215" s="149"/>
      <c r="K215" s="150">
        <f>ROUND(P215*H215,2)</f>
        <v>0</v>
      </c>
      <c r="L215" s="151"/>
      <c r="M215" s="34"/>
      <c r="N215" s="152" t="s">
        <v>1</v>
      </c>
      <c r="O215" s="153" t="s">
        <v>38</v>
      </c>
      <c r="P215" s="154">
        <f>I215+J215</f>
        <v>0</v>
      </c>
      <c r="Q215" s="154">
        <f>ROUND(I215*H215,2)</f>
        <v>0</v>
      </c>
      <c r="R215" s="154">
        <f>ROUND(J215*H215,2)</f>
        <v>0</v>
      </c>
      <c r="S215" s="59"/>
      <c r="T215" s="155">
        <f>S215*H215</f>
        <v>0</v>
      </c>
      <c r="U215" s="155">
        <v>0</v>
      </c>
      <c r="V215" s="155">
        <f>U215*H215</f>
        <v>0</v>
      </c>
      <c r="W215" s="155">
        <v>0</v>
      </c>
      <c r="X215" s="156">
        <f>W215*H215</f>
        <v>0</v>
      </c>
      <c r="Y215" s="33"/>
      <c r="Z215" s="33"/>
      <c r="AA215" s="33"/>
      <c r="AB215" s="33"/>
      <c r="AC215" s="33"/>
      <c r="AD215" s="33"/>
      <c r="AE215" s="33"/>
      <c r="AR215" s="157" t="s">
        <v>133</v>
      </c>
      <c r="AT215" s="157" t="s">
        <v>129</v>
      </c>
      <c r="AU215" s="157" t="s">
        <v>82</v>
      </c>
      <c r="AY215" s="18" t="s">
        <v>127</v>
      </c>
      <c r="BE215" s="158">
        <f>IF(O215="základní",K215,0)</f>
        <v>0</v>
      </c>
      <c r="BF215" s="158">
        <f>IF(O215="snížená",K215,0)</f>
        <v>0</v>
      </c>
      <c r="BG215" s="158">
        <f>IF(O215="zákl. přenesená",K215,0)</f>
        <v>0</v>
      </c>
      <c r="BH215" s="158">
        <f>IF(O215="sníž. přenesená",K215,0)</f>
        <v>0</v>
      </c>
      <c r="BI215" s="158">
        <f>IF(O215="nulová",K215,0)</f>
        <v>0</v>
      </c>
      <c r="BJ215" s="18" t="s">
        <v>80</v>
      </c>
      <c r="BK215" s="158">
        <f>ROUND(P215*H215,2)</f>
        <v>0</v>
      </c>
      <c r="BL215" s="18" t="s">
        <v>133</v>
      </c>
      <c r="BM215" s="157" t="s">
        <v>273</v>
      </c>
    </row>
    <row r="216" spans="1:65" s="2" customFormat="1" ht="19.5">
      <c r="A216" s="33"/>
      <c r="B216" s="34"/>
      <c r="C216" s="33"/>
      <c r="D216" s="159" t="s">
        <v>135</v>
      </c>
      <c r="E216" s="33"/>
      <c r="F216" s="160" t="s">
        <v>265</v>
      </c>
      <c r="G216" s="33"/>
      <c r="H216" s="33"/>
      <c r="I216" s="161"/>
      <c r="J216" s="161"/>
      <c r="K216" s="33"/>
      <c r="L216" s="33"/>
      <c r="M216" s="34"/>
      <c r="N216" s="162"/>
      <c r="O216" s="163"/>
      <c r="P216" s="59"/>
      <c r="Q216" s="59"/>
      <c r="R216" s="59"/>
      <c r="S216" s="59"/>
      <c r="T216" s="59"/>
      <c r="U216" s="59"/>
      <c r="V216" s="59"/>
      <c r="W216" s="59"/>
      <c r="X216" s="60"/>
      <c r="Y216" s="33"/>
      <c r="Z216" s="33"/>
      <c r="AA216" s="33"/>
      <c r="AB216" s="33"/>
      <c r="AC216" s="33"/>
      <c r="AD216" s="33"/>
      <c r="AE216" s="33"/>
      <c r="AT216" s="18" t="s">
        <v>135</v>
      </c>
      <c r="AU216" s="18" t="s">
        <v>82</v>
      </c>
    </row>
    <row r="217" spans="1:65" s="13" customFormat="1" ht="11.25">
      <c r="B217" s="164"/>
      <c r="D217" s="159" t="s">
        <v>137</v>
      </c>
      <c r="E217" s="165" t="s">
        <v>1</v>
      </c>
      <c r="F217" s="166" t="s">
        <v>274</v>
      </c>
      <c r="H217" s="167">
        <v>2</v>
      </c>
      <c r="I217" s="168"/>
      <c r="J217" s="168"/>
      <c r="M217" s="164"/>
      <c r="N217" s="169"/>
      <c r="O217" s="170"/>
      <c r="P217" s="170"/>
      <c r="Q217" s="170"/>
      <c r="R217" s="170"/>
      <c r="S217" s="170"/>
      <c r="T217" s="170"/>
      <c r="U217" s="170"/>
      <c r="V217" s="170"/>
      <c r="W217" s="170"/>
      <c r="X217" s="171"/>
      <c r="AT217" s="165" t="s">
        <v>137</v>
      </c>
      <c r="AU217" s="165" t="s">
        <v>82</v>
      </c>
      <c r="AV217" s="13" t="s">
        <v>82</v>
      </c>
      <c r="AW217" s="13" t="s">
        <v>4</v>
      </c>
      <c r="AX217" s="13" t="s">
        <v>75</v>
      </c>
      <c r="AY217" s="165" t="s">
        <v>127</v>
      </c>
    </row>
    <row r="218" spans="1:65" s="13" customFormat="1" ht="11.25">
      <c r="B218" s="164"/>
      <c r="D218" s="159" t="s">
        <v>137</v>
      </c>
      <c r="E218" s="165" t="s">
        <v>1</v>
      </c>
      <c r="F218" s="166" t="s">
        <v>275</v>
      </c>
      <c r="H218" s="167">
        <v>4</v>
      </c>
      <c r="I218" s="168"/>
      <c r="J218" s="168"/>
      <c r="M218" s="164"/>
      <c r="N218" s="169"/>
      <c r="O218" s="170"/>
      <c r="P218" s="170"/>
      <c r="Q218" s="170"/>
      <c r="R218" s="170"/>
      <c r="S218" s="170"/>
      <c r="T218" s="170"/>
      <c r="U218" s="170"/>
      <c r="V218" s="170"/>
      <c r="W218" s="170"/>
      <c r="X218" s="171"/>
      <c r="AT218" s="165" t="s">
        <v>137</v>
      </c>
      <c r="AU218" s="165" t="s">
        <v>82</v>
      </c>
      <c r="AV218" s="13" t="s">
        <v>82</v>
      </c>
      <c r="AW218" s="13" t="s">
        <v>4</v>
      </c>
      <c r="AX218" s="13" t="s">
        <v>75</v>
      </c>
      <c r="AY218" s="165" t="s">
        <v>127</v>
      </c>
    </row>
    <row r="219" spans="1:65" s="14" customFormat="1" ht="11.25">
      <c r="B219" s="172"/>
      <c r="D219" s="159" t="s">
        <v>137</v>
      </c>
      <c r="E219" s="173" t="s">
        <v>1</v>
      </c>
      <c r="F219" s="174" t="s">
        <v>140</v>
      </c>
      <c r="H219" s="175">
        <v>6</v>
      </c>
      <c r="I219" s="176"/>
      <c r="J219" s="176"/>
      <c r="M219" s="172"/>
      <c r="N219" s="177"/>
      <c r="O219" s="178"/>
      <c r="P219" s="178"/>
      <c r="Q219" s="178"/>
      <c r="R219" s="178"/>
      <c r="S219" s="178"/>
      <c r="T219" s="178"/>
      <c r="U219" s="178"/>
      <c r="V219" s="178"/>
      <c r="W219" s="178"/>
      <c r="X219" s="179"/>
      <c r="AT219" s="173" t="s">
        <v>137</v>
      </c>
      <c r="AU219" s="173" t="s">
        <v>82</v>
      </c>
      <c r="AV219" s="14" t="s">
        <v>133</v>
      </c>
      <c r="AW219" s="14" t="s">
        <v>4</v>
      </c>
      <c r="AX219" s="14" t="s">
        <v>80</v>
      </c>
      <c r="AY219" s="173" t="s">
        <v>127</v>
      </c>
    </row>
    <row r="220" spans="1:65" s="2" customFormat="1" ht="33" customHeight="1">
      <c r="A220" s="33"/>
      <c r="B220" s="143"/>
      <c r="C220" s="144" t="s">
        <v>276</v>
      </c>
      <c r="D220" s="144" t="s">
        <v>129</v>
      </c>
      <c r="E220" s="145" t="s">
        <v>277</v>
      </c>
      <c r="F220" s="146" t="s">
        <v>278</v>
      </c>
      <c r="G220" s="147" t="s">
        <v>200</v>
      </c>
      <c r="H220" s="148">
        <v>8</v>
      </c>
      <c r="I220" s="149"/>
      <c r="J220" s="149"/>
      <c r="K220" s="150">
        <f>ROUND(P220*H220,2)</f>
        <v>0</v>
      </c>
      <c r="L220" s="151"/>
      <c r="M220" s="34"/>
      <c r="N220" s="152" t="s">
        <v>1</v>
      </c>
      <c r="O220" s="153" t="s">
        <v>38</v>
      </c>
      <c r="P220" s="154">
        <f>I220+J220</f>
        <v>0</v>
      </c>
      <c r="Q220" s="154">
        <f>ROUND(I220*H220,2)</f>
        <v>0</v>
      </c>
      <c r="R220" s="154">
        <f>ROUND(J220*H220,2)</f>
        <v>0</v>
      </c>
      <c r="S220" s="59"/>
      <c r="T220" s="155">
        <f>S220*H220</f>
        <v>0</v>
      </c>
      <c r="U220" s="155">
        <v>1.0000000000000001E-5</v>
      </c>
      <c r="V220" s="155">
        <f>U220*H220</f>
        <v>8.0000000000000007E-5</v>
      </c>
      <c r="W220" s="155">
        <v>0</v>
      </c>
      <c r="X220" s="156">
        <f>W220*H220</f>
        <v>0</v>
      </c>
      <c r="Y220" s="33"/>
      <c r="Z220" s="33"/>
      <c r="AA220" s="33"/>
      <c r="AB220" s="33"/>
      <c r="AC220" s="33"/>
      <c r="AD220" s="33"/>
      <c r="AE220" s="33"/>
      <c r="AR220" s="157" t="s">
        <v>133</v>
      </c>
      <c r="AT220" s="157" t="s">
        <v>129</v>
      </c>
      <c r="AU220" s="157" t="s">
        <v>82</v>
      </c>
      <c r="AY220" s="18" t="s">
        <v>127</v>
      </c>
      <c r="BE220" s="158">
        <f>IF(O220="základní",K220,0)</f>
        <v>0</v>
      </c>
      <c r="BF220" s="158">
        <f>IF(O220="snížená",K220,0)</f>
        <v>0</v>
      </c>
      <c r="BG220" s="158">
        <f>IF(O220="zákl. přenesená",K220,0)</f>
        <v>0</v>
      </c>
      <c r="BH220" s="158">
        <f>IF(O220="sníž. přenesená",K220,0)</f>
        <v>0</v>
      </c>
      <c r="BI220" s="158">
        <f>IF(O220="nulová",K220,0)</f>
        <v>0</v>
      </c>
      <c r="BJ220" s="18" t="s">
        <v>80</v>
      </c>
      <c r="BK220" s="158">
        <f>ROUND(P220*H220,2)</f>
        <v>0</v>
      </c>
      <c r="BL220" s="18" t="s">
        <v>133</v>
      </c>
      <c r="BM220" s="157" t="s">
        <v>279</v>
      </c>
    </row>
    <row r="221" spans="1:65" s="2" customFormat="1" ht="19.5">
      <c r="A221" s="33"/>
      <c r="B221" s="34"/>
      <c r="C221" s="33"/>
      <c r="D221" s="159" t="s">
        <v>135</v>
      </c>
      <c r="E221" s="33"/>
      <c r="F221" s="160" t="s">
        <v>280</v>
      </c>
      <c r="G221" s="33"/>
      <c r="H221" s="33"/>
      <c r="I221" s="161"/>
      <c r="J221" s="161"/>
      <c r="K221" s="33"/>
      <c r="L221" s="33"/>
      <c r="M221" s="34"/>
      <c r="N221" s="162"/>
      <c r="O221" s="163"/>
      <c r="P221" s="59"/>
      <c r="Q221" s="59"/>
      <c r="R221" s="59"/>
      <c r="S221" s="59"/>
      <c r="T221" s="59"/>
      <c r="U221" s="59"/>
      <c r="V221" s="59"/>
      <c r="W221" s="59"/>
      <c r="X221" s="60"/>
      <c r="Y221" s="33"/>
      <c r="Z221" s="33"/>
      <c r="AA221" s="33"/>
      <c r="AB221" s="33"/>
      <c r="AC221" s="33"/>
      <c r="AD221" s="33"/>
      <c r="AE221" s="33"/>
      <c r="AT221" s="18" t="s">
        <v>135</v>
      </c>
      <c r="AU221" s="18" t="s">
        <v>82</v>
      </c>
    </row>
    <row r="222" spans="1:65" s="13" customFormat="1" ht="11.25">
      <c r="B222" s="164"/>
      <c r="D222" s="159" t="s">
        <v>137</v>
      </c>
      <c r="E222" s="165" t="s">
        <v>1</v>
      </c>
      <c r="F222" s="166" t="s">
        <v>281</v>
      </c>
      <c r="H222" s="167">
        <v>3.2</v>
      </c>
      <c r="I222" s="168"/>
      <c r="J222" s="168"/>
      <c r="M222" s="164"/>
      <c r="N222" s="169"/>
      <c r="O222" s="170"/>
      <c r="P222" s="170"/>
      <c r="Q222" s="170"/>
      <c r="R222" s="170"/>
      <c r="S222" s="170"/>
      <c r="T222" s="170"/>
      <c r="U222" s="170"/>
      <c r="V222" s="170"/>
      <c r="W222" s="170"/>
      <c r="X222" s="171"/>
      <c r="AT222" s="165" t="s">
        <v>137</v>
      </c>
      <c r="AU222" s="165" t="s">
        <v>82</v>
      </c>
      <c r="AV222" s="13" t="s">
        <v>82</v>
      </c>
      <c r="AW222" s="13" t="s">
        <v>4</v>
      </c>
      <c r="AX222" s="13" t="s">
        <v>75</v>
      </c>
      <c r="AY222" s="165" t="s">
        <v>127</v>
      </c>
    </row>
    <row r="223" spans="1:65" s="13" customFormat="1" ht="11.25">
      <c r="B223" s="164"/>
      <c r="D223" s="159" t="s">
        <v>137</v>
      </c>
      <c r="E223" s="165" t="s">
        <v>1</v>
      </c>
      <c r="F223" s="166" t="s">
        <v>282</v>
      </c>
      <c r="H223" s="167">
        <v>4.8</v>
      </c>
      <c r="I223" s="168"/>
      <c r="J223" s="168"/>
      <c r="M223" s="164"/>
      <c r="N223" s="169"/>
      <c r="O223" s="170"/>
      <c r="P223" s="170"/>
      <c r="Q223" s="170"/>
      <c r="R223" s="170"/>
      <c r="S223" s="170"/>
      <c r="T223" s="170"/>
      <c r="U223" s="170"/>
      <c r="V223" s="170"/>
      <c r="W223" s="170"/>
      <c r="X223" s="171"/>
      <c r="AT223" s="165" t="s">
        <v>137</v>
      </c>
      <c r="AU223" s="165" t="s">
        <v>82</v>
      </c>
      <c r="AV223" s="13" t="s">
        <v>82</v>
      </c>
      <c r="AW223" s="13" t="s">
        <v>4</v>
      </c>
      <c r="AX223" s="13" t="s">
        <v>75</v>
      </c>
      <c r="AY223" s="165" t="s">
        <v>127</v>
      </c>
    </row>
    <row r="224" spans="1:65" s="14" customFormat="1" ht="11.25">
      <c r="B224" s="172"/>
      <c r="D224" s="159" t="s">
        <v>137</v>
      </c>
      <c r="E224" s="173" t="s">
        <v>1</v>
      </c>
      <c r="F224" s="174" t="s">
        <v>140</v>
      </c>
      <c r="H224" s="175">
        <v>8</v>
      </c>
      <c r="I224" s="176"/>
      <c r="J224" s="176"/>
      <c r="M224" s="172"/>
      <c r="N224" s="177"/>
      <c r="O224" s="178"/>
      <c r="P224" s="178"/>
      <c r="Q224" s="178"/>
      <c r="R224" s="178"/>
      <c r="S224" s="178"/>
      <c r="T224" s="178"/>
      <c r="U224" s="178"/>
      <c r="V224" s="178"/>
      <c r="W224" s="178"/>
      <c r="X224" s="179"/>
      <c r="AT224" s="173" t="s">
        <v>137</v>
      </c>
      <c r="AU224" s="173" t="s">
        <v>82</v>
      </c>
      <c r="AV224" s="14" t="s">
        <v>133</v>
      </c>
      <c r="AW224" s="14" t="s">
        <v>4</v>
      </c>
      <c r="AX224" s="14" t="s">
        <v>80</v>
      </c>
      <c r="AY224" s="173" t="s">
        <v>127</v>
      </c>
    </row>
    <row r="225" spans="1:65" s="2" customFormat="1" ht="24.2" customHeight="1">
      <c r="A225" s="33"/>
      <c r="B225" s="143"/>
      <c r="C225" s="144" t="s">
        <v>283</v>
      </c>
      <c r="D225" s="144" t="s">
        <v>129</v>
      </c>
      <c r="E225" s="145" t="s">
        <v>284</v>
      </c>
      <c r="F225" s="146" t="s">
        <v>285</v>
      </c>
      <c r="G225" s="147" t="s">
        <v>200</v>
      </c>
      <c r="H225" s="148">
        <v>8</v>
      </c>
      <c r="I225" s="149"/>
      <c r="J225" s="149"/>
      <c r="K225" s="150">
        <f>ROUND(P225*H225,2)</f>
        <v>0</v>
      </c>
      <c r="L225" s="151"/>
      <c r="M225" s="34"/>
      <c r="N225" s="152" t="s">
        <v>1</v>
      </c>
      <c r="O225" s="153" t="s">
        <v>38</v>
      </c>
      <c r="P225" s="154">
        <f>I225+J225</f>
        <v>0</v>
      </c>
      <c r="Q225" s="154">
        <f>ROUND(I225*H225,2)</f>
        <v>0</v>
      </c>
      <c r="R225" s="154">
        <f>ROUND(J225*H225,2)</f>
        <v>0</v>
      </c>
      <c r="S225" s="59"/>
      <c r="T225" s="155">
        <f>S225*H225</f>
        <v>0</v>
      </c>
      <c r="U225" s="155">
        <v>0</v>
      </c>
      <c r="V225" s="155">
        <f>U225*H225</f>
        <v>0</v>
      </c>
      <c r="W225" s="155">
        <v>0</v>
      </c>
      <c r="X225" s="156">
        <f>W225*H225</f>
        <v>0</v>
      </c>
      <c r="Y225" s="33"/>
      <c r="Z225" s="33"/>
      <c r="AA225" s="33"/>
      <c r="AB225" s="33"/>
      <c r="AC225" s="33"/>
      <c r="AD225" s="33"/>
      <c r="AE225" s="33"/>
      <c r="AR225" s="157" t="s">
        <v>133</v>
      </c>
      <c r="AT225" s="157" t="s">
        <v>129</v>
      </c>
      <c r="AU225" s="157" t="s">
        <v>82</v>
      </c>
      <c r="AY225" s="18" t="s">
        <v>127</v>
      </c>
      <c r="BE225" s="158">
        <f>IF(O225="základní",K225,0)</f>
        <v>0</v>
      </c>
      <c r="BF225" s="158">
        <f>IF(O225="snížená",K225,0)</f>
        <v>0</v>
      </c>
      <c r="BG225" s="158">
        <f>IF(O225="zákl. přenesená",K225,0)</f>
        <v>0</v>
      </c>
      <c r="BH225" s="158">
        <f>IF(O225="sníž. přenesená",K225,0)</f>
        <v>0</v>
      </c>
      <c r="BI225" s="158">
        <f>IF(O225="nulová",K225,0)</f>
        <v>0</v>
      </c>
      <c r="BJ225" s="18" t="s">
        <v>80</v>
      </c>
      <c r="BK225" s="158">
        <f>ROUND(P225*H225,2)</f>
        <v>0</v>
      </c>
      <c r="BL225" s="18" t="s">
        <v>133</v>
      </c>
      <c r="BM225" s="157" t="s">
        <v>286</v>
      </c>
    </row>
    <row r="226" spans="1:65" s="2" customFormat="1" ht="29.25">
      <c r="A226" s="33"/>
      <c r="B226" s="34"/>
      <c r="C226" s="33"/>
      <c r="D226" s="159" t="s">
        <v>135</v>
      </c>
      <c r="E226" s="33"/>
      <c r="F226" s="160" t="s">
        <v>287</v>
      </c>
      <c r="G226" s="33"/>
      <c r="H226" s="33"/>
      <c r="I226" s="161"/>
      <c r="J226" s="161"/>
      <c r="K226" s="33"/>
      <c r="L226" s="33"/>
      <c r="M226" s="34"/>
      <c r="N226" s="162"/>
      <c r="O226" s="163"/>
      <c r="P226" s="59"/>
      <c r="Q226" s="59"/>
      <c r="R226" s="59"/>
      <c r="S226" s="59"/>
      <c r="T226" s="59"/>
      <c r="U226" s="59"/>
      <c r="V226" s="59"/>
      <c r="W226" s="59"/>
      <c r="X226" s="60"/>
      <c r="Y226" s="33"/>
      <c r="Z226" s="33"/>
      <c r="AA226" s="33"/>
      <c r="AB226" s="33"/>
      <c r="AC226" s="33"/>
      <c r="AD226" s="33"/>
      <c r="AE226" s="33"/>
      <c r="AT226" s="18" t="s">
        <v>135</v>
      </c>
      <c r="AU226" s="18" t="s">
        <v>82</v>
      </c>
    </row>
    <row r="227" spans="1:65" s="13" customFormat="1" ht="11.25">
      <c r="B227" s="164"/>
      <c r="D227" s="159" t="s">
        <v>137</v>
      </c>
      <c r="E227" s="165" t="s">
        <v>1</v>
      </c>
      <c r="F227" s="166" t="s">
        <v>288</v>
      </c>
      <c r="H227" s="167">
        <v>3.2</v>
      </c>
      <c r="I227" s="168"/>
      <c r="J227" s="168"/>
      <c r="M227" s="164"/>
      <c r="N227" s="169"/>
      <c r="O227" s="170"/>
      <c r="P227" s="170"/>
      <c r="Q227" s="170"/>
      <c r="R227" s="170"/>
      <c r="S227" s="170"/>
      <c r="T227" s="170"/>
      <c r="U227" s="170"/>
      <c r="V227" s="170"/>
      <c r="W227" s="170"/>
      <c r="X227" s="171"/>
      <c r="AT227" s="165" t="s">
        <v>137</v>
      </c>
      <c r="AU227" s="165" t="s">
        <v>82</v>
      </c>
      <c r="AV227" s="13" t="s">
        <v>82</v>
      </c>
      <c r="AW227" s="13" t="s">
        <v>4</v>
      </c>
      <c r="AX227" s="13" t="s">
        <v>75</v>
      </c>
      <c r="AY227" s="165" t="s">
        <v>127</v>
      </c>
    </row>
    <row r="228" spans="1:65" s="13" customFormat="1" ht="11.25">
      <c r="B228" s="164"/>
      <c r="D228" s="159" t="s">
        <v>137</v>
      </c>
      <c r="E228" s="165" t="s">
        <v>1</v>
      </c>
      <c r="F228" s="166" t="s">
        <v>289</v>
      </c>
      <c r="H228" s="167">
        <v>4.8</v>
      </c>
      <c r="I228" s="168"/>
      <c r="J228" s="168"/>
      <c r="M228" s="164"/>
      <c r="N228" s="169"/>
      <c r="O228" s="170"/>
      <c r="P228" s="170"/>
      <c r="Q228" s="170"/>
      <c r="R228" s="170"/>
      <c r="S228" s="170"/>
      <c r="T228" s="170"/>
      <c r="U228" s="170"/>
      <c r="V228" s="170"/>
      <c r="W228" s="170"/>
      <c r="X228" s="171"/>
      <c r="AT228" s="165" t="s">
        <v>137</v>
      </c>
      <c r="AU228" s="165" t="s">
        <v>82</v>
      </c>
      <c r="AV228" s="13" t="s">
        <v>82</v>
      </c>
      <c r="AW228" s="13" t="s">
        <v>4</v>
      </c>
      <c r="AX228" s="13" t="s">
        <v>75</v>
      </c>
      <c r="AY228" s="165" t="s">
        <v>127</v>
      </c>
    </row>
    <row r="229" spans="1:65" s="14" customFormat="1" ht="11.25">
      <c r="B229" s="172"/>
      <c r="D229" s="159" t="s">
        <v>137</v>
      </c>
      <c r="E229" s="173" t="s">
        <v>1</v>
      </c>
      <c r="F229" s="174" t="s">
        <v>140</v>
      </c>
      <c r="H229" s="175">
        <v>8</v>
      </c>
      <c r="I229" s="176"/>
      <c r="J229" s="176"/>
      <c r="M229" s="172"/>
      <c r="N229" s="177"/>
      <c r="O229" s="178"/>
      <c r="P229" s="178"/>
      <c r="Q229" s="178"/>
      <c r="R229" s="178"/>
      <c r="S229" s="178"/>
      <c r="T229" s="178"/>
      <c r="U229" s="178"/>
      <c r="V229" s="178"/>
      <c r="W229" s="178"/>
      <c r="X229" s="179"/>
      <c r="AT229" s="173" t="s">
        <v>137</v>
      </c>
      <c r="AU229" s="173" t="s">
        <v>82</v>
      </c>
      <c r="AV229" s="14" t="s">
        <v>133</v>
      </c>
      <c r="AW229" s="14" t="s">
        <v>4</v>
      </c>
      <c r="AX229" s="14" t="s">
        <v>80</v>
      </c>
      <c r="AY229" s="173" t="s">
        <v>127</v>
      </c>
    </row>
    <row r="230" spans="1:65" s="2" customFormat="1" ht="24.2" customHeight="1">
      <c r="A230" s="33"/>
      <c r="B230" s="143"/>
      <c r="C230" s="144" t="s">
        <v>290</v>
      </c>
      <c r="D230" s="144" t="s">
        <v>129</v>
      </c>
      <c r="E230" s="145" t="s">
        <v>291</v>
      </c>
      <c r="F230" s="146" t="s">
        <v>292</v>
      </c>
      <c r="G230" s="147" t="s">
        <v>200</v>
      </c>
      <c r="H230" s="148">
        <v>8</v>
      </c>
      <c r="I230" s="149"/>
      <c r="J230" s="149"/>
      <c r="K230" s="150">
        <f>ROUND(P230*H230,2)</f>
        <v>0</v>
      </c>
      <c r="L230" s="151"/>
      <c r="M230" s="34"/>
      <c r="N230" s="152" t="s">
        <v>1</v>
      </c>
      <c r="O230" s="153" t="s">
        <v>38</v>
      </c>
      <c r="P230" s="154">
        <f>I230+J230</f>
        <v>0</v>
      </c>
      <c r="Q230" s="154">
        <f>ROUND(I230*H230,2)</f>
        <v>0</v>
      </c>
      <c r="R230" s="154">
        <f>ROUND(J230*H230,2)</f>
        <v>0</v>
      </c>
      <c r="S230" s="59"/>
      <c r="T230" s="155">
        <f>S230*H230</f>
        <v>0</v>
      </c>
      <c r="U230" s="155">
        <v>2.1000000000000001E-4</v>
      </c>
      <c r="V230" s="155">
        <f>U230*H230</f>
        <v>1.6800000000000001E-3</v>
      </c>
      <c r="W230" s="155">
        <v>0</v>
      </c>
      <c r="X230" s="156">
        <f>W230*H230</f>
        <v>0</v>
      </c>
      <c r="Y230" s="33"/>
      <c r="Z230" s="33"/>
      <c r="AA230" s="33"/>
      <c r="AB230" s="33"/>
      <c r="AC230" s="33"/>
      <c r="AD230" s="33"/>
      <c r="AE230" s="33"/>
      <c r="AR230" s="157" t="s">
        <v>133</v>
      </c>
      <c r="AT230" s="157" t="s">
        <v>129</v>
      </c>
      <c r="AU230" s="157" t="s">
        <v>82</v>
      </c>
      <c r="AY230" s="18" t="s">
        <v>127</v>
      </c>
      <c r="BE230" s="158">
        <f>IF(O230="základní",K230,0)</f>
        <v>0</v>
      </c>
      <c r="BF230" s="158">
        <f>IF(O230="snížená",K230,0)</f>
        <v>0</v>
      </c>
      <c r="BG230" s="158">
        <f>IF(O230="zákl. přenesená",K230,0)</f>
        <v>0</v>
      </c>
      <c r="BH230" s="158">
        <f>IF(O230="sníž. přenesená",K230,0)</f>
        <v>0</v>
      </c>
      <c r="BI230" s="158">
        <f>IF(O230="nulová",K230,0)</f>
        <v>0</v>
      </c>
      <c r="BJ230" s="18" t="s">
        <v>80</v>
      </c>
      <c r="BK230" s="158">
        <f>ROUND(P230*H230,2)</f>
        <v>0</v>
      </c>
      <c r="BL230" s="18" t="s">
        <v>133</v>
      </c>
      <c r="BM230" s="157" t="s">
        <v>293</v>
      </c>
    </row>
    <row r="231" spans="1:65" s="2" customFormat="1" ht="29.25">
      <c r="A231" s="33"/>
      <c r="B231" s="34"/>
      <c r="C231" s="33"/>
      <c r="D231" s="159" t="s">
        <v>135</v>
      </c>
      <c r="E231" s="33"/>
      <c r="F231" s="160" t="s">
        <v>294</v>
      </c>
      <c r="G231" s="33"/>
      <c r="H231" s="33"/>
      <c r="I231" s="161"/>
      <c r="J231" s="161"/>
      <c r="K231" s="33"/>
      <c r="L231" s="33"/>
      <c r="M231" s="34"/>
      <c r="N231" s="162"/>
      <c r="O231" s="163"/>
      <c r="P231" s="59"/>
      <c r="Q231" s="59"/>
      <c r="R231" s="59"/>
      <c r="S231" s="59"/>
      <c r="T231" s="59"/>
      <c r="U231" s="59"/>
      <c r="V231" s="59"/>
      <c r="W231" s="59"/>
      <c r="X231" s="60"/>
      <c r="Y231" s="33"/>
      <c r="Z231" s="33"/>
      <c r="AA231" s="33"/>
      <c r="AB231" s="33"/>
      <c r="AC231" s="33"/>
      <c r="AD231" s="33"/>
      <c r="AE231" s="33"/>
      <c r="AT231" s="18" t="s">
        <v>135</v>
      </c>
      <c r="AU231" s="18" t="s">
        <v>82</v>
      </c>
    </row>
    <row r="232" spans="1:65" s="13" customFormat="1" ht="11.25">
      <c r="B232" s="164"/>
      <c r="D232" s="159" t="s">
        <v>137</v>
      </c>
      <c r="E232" s="165" t="s">
        <v>1</v>
      </c>
      <c r="F232" s="166" t="s">
        <v>295</v>
      </c>
      <c r="H232" s="167">
        <v>3.2</v>
      </c>
      <c r="I232" s="168"/>
      <c r="J232" s="168"/>
      <c r="M232" s="164"/>
      <c r="N232" s="169"/>
      <c r="O232" s="170"/>
      <c r="P232" s="170"/>
      <c r="Q232" s="170"/>
      <c r="R232" s="170"/>
      <c r="S232" s="170"/>
      <c r="T232" s="170"/>
      <c r="U232" s="170"/>
      <c r="V232" s="170"/>
      <c r="W232" s="170"/>
      <c r="X232" s="171"/>
      <c r="AT232" s="165" t="s">
        <v>137</v>
      </c>
      <c r="AU232" s="165" t="s">
        <v>82</v>
      </c>
      <c r="AV232" s="13" t="s">
        <v>82</v>
      </c>
      <c r="AW232" s="13" t="s">
        <v>4</v>
      </c>
      <c r="AX232" s="13" t="s">
        <v>75</v>
      </c>
      <c r="AY232" s="165" t="s">
        <v>127</v>
      </c>
    </row>
    <row r="233" spans="1:65" s="13" customFormat="1" ht="11.25">
      <c r="B233" s="164"/>
      <c r="D233" s="159" t="s">
        <v>137</v>
      </c>
      <c r="E233" s="165" t="s">
        <v>1</v>
      </c>
      <c r="F233" s="166" t="s">
        <v>289</v>
      </c>
      <c r="H233" s="167">
        <v>4.8</v>
      </c>
      <c r="I233" s="168"/>
      <c r="J233" s="168"/>
      <c r="M233" s="164"/>
      <c r="N233" s="169"/>
      <c r="O233" s="170"/>
      <c r="P233" s="170"/>
      <c r="Q233" s="170"/>
      <c r="R233" s="170"/>
      <c r="S233" s="170"/>
      <c r="T233" s="170"/>
      <c r="U233" s="170"/>
      <c r="V233" s="170"/>
      <c r="W233" s="170"/>
      <c r="X233" s="171"/>
      <c r="AT233" s="165" t="s">
        <v>137</v>
      </c>
      <c r="AU233" s="165" t="s">
        <v>82</v>
      </c>
      <c r="AV233" s="13" t="s">
        <v>82</v>
      </c>
      <c r="AW233" s="13" t="s">
        <v>4</v>
      </c>
      <c r="AX233" s="13" t="s">
        <v>75</v>
      </c>
      <c r="AY233" s="165" t="s">
        <v>127</v>
      </c>
    </row>
    <row r="234" spans="1:65" s="14" customFormat="1" ht="11.25">
      <c r="B234" s="172"/>
      <c r="D234" s="159" t="s">
        <v>137</v>
      </c>
      <c r="E234" s="173" t="s">
        <v>1</v>
      </c>
      <c r="F234" s="174" t="s">
        <v>140</v>
      </c>
      <c r="H234" s="175">
        <v>8</v>
      </c>
      <c r="I234" s="176"/>
      <c r="J234" s="176"/>
      <c r="M234" s="172"/>
      <c r="N234" s="177"/>
      <c r="O234" s="178"/>
      <c r="P234" s="178"/>
      <c r="Q234" s="178"/>
      <c r="R234" s="178"/>
      <c r="S234" s="178"/>
      <c r="T234" s="178"/>
      <c r="U234" s="178"/>
      <c r="V234" s="178"/>
      <c r="W234" s="178"/>
      <c r="X234" s="179"/>
      <c r="AT234" s="173" t="s">
        <v>137</v>
      </c>
      <c r="AU234" s="173" t="s">
        <v>82</v>
      </c>
      <c r="AV234" s="14" t="s">
        <v>133</v>
      </c>
      <c r="AW234" s="14" t="s">
        <v>4</v>
      </c>
      <c r="AX234" s="14" t="s">
        <v>80</v>
      </c>
      <c r="AY234" s="173" t="s">
        <v>127</v>
      </c>
    </row>
    <row r="235" spans="1:65" s="2" customFormat="1" ht="24.2" customHeight="1">
      <c r="A235" s="33"/>
      <c r="B235" s="143"/>
      <c r="C235" s="180" t="s">
        <v>296</v>
      </c>
      <c r="D235" s="180" t="s">
        <v>172</v>
      </c>
      <c r="E235" s="181" t="s">
        <v>297</v>
      </c>
      <c r="F235" s="182" t="s">
        <v>298</v>
      </c>
      <c r="G235" s="183" t="s">
        <v>200</v>
      </c>
      <c r="H235" s="184">
        <v>8</v>
      </c>
      <c r="I235" s="185"/>
      <c r="J235" s="186"/>
      <c r="K235" s="187">
        <f>ROUND(P235*H235,2)</f>
        <v>0</v>
      </c>
      <c r="L235" s="186"/>
      <c r="M235" s="188"/>
      <c r="N235" s="189" t="s">
        <v>1</v>
      </c>
      <c r="O235" s="153" t="s">
        <v>38</v>
      </c>
      <c r="P235" s="154">
        <f>I235+J235</f>
        <v>0</v>
      </c>
      <c r="Q235" s="154">
        <f>ROUND(I235*H235,2)</f>
        <v>0</v>
      </c>
      <c r="R235" s="154">
        <f>ROUND(J235*H235,2)</f>
        <v>0</v>
      </c>
      <c r="S235" s="59"/>
      <c r="T235" s="155">
        <f>S235*H235</f>
        <v>0</v>
      </c>
      <c r="U235" s="155">
        <v>1E-4</v>
      </c>
      <c r="V235" s="155">
        <f>U235*H235</f>
        <v>8.0000000000000004E-4</v>
      </c>
      <c r="W235" s="155">
        <v>0</v>
      </c>
      <c r="X235" s="156">
        <f>W235*H235</f>
        <v>0</v>
      </c>
      <c r="Y235" s="33"/>
      <c r="Z235" s="33"/>
      <c r="AA235" s="33"/>
      <c r="AB235" s="33"/>
      <c r="AC235" s="33"/>
      <c r="AD235" s="33"/>
      <c r="AE235" s="33"/>
      <c r="AR235" s="157" t="s">
        <v>175</v>
      </c>
      <c r="AT235" s="157" t="s">
        <v>172</v>
      </c>
      <c r="AU235" s="157" t="s">
        <v>82</v>
      </c>
      <c r="AY235" s="18" t="s">
        <v>127</v>
      </c>
      <c r="BE235" s="158">
        <f>IF(O235="základní",K235,0)</f>
        <v>0</v>
      </c>
      <c r="BF235" s="158">
        <f>IF(O235="snížená",K235,0)</f>
        <v>0</v>
      </c>
      <c r="BG235" s="158">
        <f>IF(O235="zákl. přenesená",K235,0)</f>
        <v>0</v>
      </c>
      <c r="BH235" s="158">
        <f>IF(O235="sníž. přenesená",K235,0)</f>
        <v>0</v>
      </c>
      <c r="BI235" s="158">
        <f>IF(O235="nulová",K235,0)</f>
        <v>0</v>
      </c>
      <c r="BJ235" s="18" t="s">
        <v>80</v>
      </c>
      <c r="BK235" s="158">
        <f>ROUND(P235*H235,2)</f>
        <v>0</v>
      </c>
      <c r="BL235" s="18" t="s">
        <v>133</v>
      </c>
      <c r="BM235" s="157" t="s">
        <v>299</v>
      </c>
    </row>
    <row r="236" spans="1:65" s="2" customFormat="1" ht="11.25">
      <c r="A236" s="33"/>
      <c r="B236" s="34"/>
      <c r="C236" s="33"/>
      <c r="D236" s="159" t="s">
        <v>135</v>
      </c>
      <c r="E236" s="33"/>
      <c r="F236" s="160" t="s">
        <v>298</v>
      </c>
      <c r="G236" s="33"/>
      <c r="H236" s="33"/>
      <c r="I236" s="161"/>
      <c r="J236" s="161"/>
      <c r="K236" s="33"/>
      <c r="L236" s="33"/>
      <c r="M236" s="34"/>
      <c r="N236" s="162"/>
      <c r="O236" s="163"/>
      <c r="P236" s="59"/>
      <c r="Q236" s="59"/>
      <c r="R236" s="59"/>
      <c r="S236" s="59"/>
      <c r="T236" s="59"/>
      <c r="U236" s="59"/>
      <c r="V236" s="59"/>
      <c r="W236" s="59"/>
      <c r="X236" s="60"/>
      <c r="Y236" s="33"/>
      <c r="Z236" s="33"/>
      <c r="AA236" s="33"/>
      <c r="AB236" s="33"/>
      <c r="AC236" s="33"/>
      <c r="AD236" s="33"/>
      <c r="AE236" s="33"/>
      <c r="AT236" s="18" t="s">
        <v>135</v>
      </c>
      <c r="AU236" s="18" t="s">
        <v>82</v>
      </c>
    </row>
    <row r="237" spans="1:65" s="2" customFormat="1" ht="24.2" customHeight="1">
      <c r="A237" s="33"/>
      <c r="B237" s="143"/>
      <c r="C237" s="144" t="s">
        <v>300</v>
      </c>
      <c r="D237" s="144" t="s">
        <v>129</v>
      </c>
      <c r="E237" s="145" t="s">
        <v>301</v>
      </c>
      <c r="F237" s="146" t="s">
        <v>302</v>
      </c>
      <c r="G237" s="147" t="s">
        <v>226</v>
      </c>
      <c r="H237" s="148">
        <v>97</v>
      </c>
      <c r="I237" s="149"/>
      <c r="J237" s="149"/>
      <c r="K237" s="150">
        <f>ROUND(P237*H237,2)</f>
        <v>0</v>
      </c>
      <c r="L237" s="151"/>
      <c r="M237" s="34"/>
      <c r="N237" s="152" t="s">
        <v>1</v>
      </c>
      <c r="O237" s="153" t="s">
        <v>38</v>
      </c>
      <c r="P237" s="154">
        <f>I237+J237</f>
        <v>0</v>
      </c>
      <c r="Q237" s="154">
        <f>ROUND(I237*H237,2)</f>
        <v>0</v>
      </c>
      <c r="R237" s="154">
        <f>ROUND(J237*H237,2)</f>
        <v>0</v>
      </c>
      <c r="S237" s="59"/>
      <c r="T237" s="155">
        <f>S237*H237</f>
        <v>0</v>
      </c>
      <c r="U237" s="155">
        <v>2.0200000000000001E-3</v>
      </c>
      <c r="V237" s="155">
        <f>U237*H237</f>
        <v>0.19594</v>
      </c>
      <c r="W237" s="155">
        <v>0</v>
      </c>
      <c r="X237" s="156">
        <f>W237*H237</f>
        <v>0</v>
      </c>
      <c r="Y237" s="33"/>
      <c r="Z237" s="33"/>
      <c r="AA237" s="33"/>
      <c r="AB237" s="33"/>
      <c r="AC237" s="33"/>
      <c r="AD237" s="33"/>
      <c r="AE237" s="33"/>
      <c r="AR237" s="157" t="s">
        <v>133</v>
      </c>
      <c r="AT237" s="157" t="s">
        <v>129</v>
      </c>
      <c r="AU237" s="157" t="s">
        <v>82</v>
      </c>
      <c r="AY237" s="18" t="s">
        <v>127</v>
      </c>
      <c r="BE237" s="158">
        <f>IF(O237="základní",K237,0)</f>
        <v>0</v>
      </c>
      <c r="BF237" s="158">
        <f>IF(O237="snížená",K237,0)</f>
        <v>0</v>
      </c>
      <c r="BG237" s="158">
        <f>IF(O237="zákl. přenesená",K237,0)</f>
        <v>0</v>
      </c>
      <c r="BH237" s="158">
        <f>IF(O237="sníž. přenesená",K237,0)</f>
        <v>0</v>
      </c>
      <c r="BI237" s="158">
        <f>IF(O237="nulová",K237,0)</f>
        <v>0</v>
      </c>
      <c r="BJ237" s="18" t="s">
        <v>80</v>
      </c>
      <c r="BK237" s="158">
        <f>ROUND(P237*H237,2)</f>
        <v>0</v>
      </c>
      <c r="BL237" s="18" t="s">
        <v>133</v>
      </c>
      <c r="BM237" s="157" t="s">
        <v>303</v>
      </c>
    </row>
    <row r="238" spans="1:65" s="2" customFormat="1" ht="19.5">
      <c r="A238" s="33"/>
      <c r="B238" s="34"/>
      <c r="C238" s="33"/>
      <c r="D238" s="159" t="s">
        <v>135</v>
      </c>
      <c r="E238" s="33"/>
      <c r="F238" s="160" t="s">
        <v>304</v>
      </c>
      <c r="G238" s="33"/>
      <c r="H238" s="33"/>
      <c r="I238" s="161"/>
      <c r="J238" s="161"/>
      <c r="K238" s="33"/>
      <c r="L238" s="33"/>
      <c r="M238" s="34"/>
      <c r="N238" s="162"/>
      <c r="O238" s="163"/>
      <c r="P238" s="59"/>
      <c r="Q238" s="59"/>
      <c r="R238" s="59"/>
      <c r="S238" s="59"/>
      <c r="T238" s="59"/>
      <c r="U238" s="59"/>
      <c r="V238" s="59"/>
      <c r="W238" s="59"/>
      <c r="X238" s="60"/>
      <c r="Y238" s="33"/>
      <c r="Z238" s="33"/>
      <c r="AA238" s="33"/>
      <c r="AB238" s="33"/>
      <c r="AC238" s="33"/>
      <c r="AD238" s="33"/>
      <c r="AE238" s="33"/>
      <c r="AT238" s="18" t="s">
        <v>135</v>
      </c>
      <c r="AU238" s="18" t="s">
        <v>82</v>
      </c>
    </row>
    <row r="239" spans="1:65" s="13" customFormat="1" ht="22.5">
      <c r="B239" s="164"/>
      <c r="D239" s="159" t="s">
        <v>137</v>
      </c>
      <c r="E239" s="165" t="s">
        <v>1</v>
      </c>
      <c r="F239" s="166" t="s">
        <v>305</v>
      </c>
      <c r="H239" s="167">
        <v>44</v>
      </c>
      <c r="I239" s="168"/>
      <c r="J239" s="168"/>
      <c r="M239" s="164"/>
      <c r="N239" s="169"/>
      <c r="O239" s="170"/>
      <c r="P239" s="170"/>
      <c r="Q239" s="170"/>
      <c r="R239" s="170"/>
      <c r="S239" s="170"/>
      <c r="T239" s="170"/>
      <c r="U239" s="170"/>
      <c r="V239" s="170"/>
      <c r="W239" s="170"/>
      <c r="X239" s="171"/>
      <c r="AT239" s="165" t="s">
        <v>137</v>
      </c>
      <c r="AU239" s="165" t="s">
        <v>82</v>
      </c>
      <c r="AV239" s="13" t="s">
        <v>82</v>
      </c>
      <c r="AW239" s="13" t="s">
        <v>4</v>
      </c>
      <c r="AX239" s="13" t="s">
        <v>75</v>
      </c>
      <c r="AY239" s="165" t="s">
        <v>127</v>
      </c>
    </row>
    <row r="240" spans="1:65" s="13" customFormat="1" ht="22.5">
      <c r="B240" s="164"/>
      <c r="D240" s="159" t="s">
        <v>137</v>
      </c>
      <c r="E240" s="165" t="s">
        <v>1</v>
      </c>
      <c r="F240" s="166" t="s">
        <v>306</v>
      </c>
      <c r="H240" s="167">
        <v>36</v>
      </c>
      <c r="I240" s="168"/>
      <c r="J240" s="168"/>
      <c r="M240" s="164"/>
      <c r="N240" s="169"/>
      <c r="O240" s="170"/>
      <c r="P240" s="170"/>
      <c r="Q240" s="170"/>
      <c r="R240" s="170"/>
      <c r="S240" s="170"/>
      <c r="T240" s="170"/>
      <c r="U240" s="170"/>
      <c r="V240" s="170"/>
      <c r="W240" s="170"/>
      <c r="X240" s="171"/>
      <c r="AT240" s="165" t="s">
        <v>137</v>
      </c>
      <c r="AU240" s="165" t="s">
        <v>82</v>
      </c>
      <c r="AV240" s="13" t="s">
        <v>82</v>
      </c>
      <c r="AW240" s="13" t="s">
        <v>4</v>
      </c>
      <c r="AX240" s="13" t="s">
        <v>75</v>
      </c>
      <c r="AY240" s="165" t="s">
        <v>127</v>
      </c>
    </row>
    <row r="241" spans="1:65" s="13" customFormat="1" ht="22.5">
      <c r="B241" s="164"/>
      <c r="D241" s="159" t="s">
        <v>137</v>
      </c>
      <c r="E241" s="165" t="s">
        <v>1</v>
      </c>
      <c r="F241" s="166" t="s">
        <v>307</v>
      </c>
      <c r="H241" s="167">
        <v>17</v>
      </c>
      <c r="I241" s="168"/>
      <c r="J241" s="168"/>
      <c r="M241" s="164"/>
      <c r="N241" s="169"/>
      <c r="O241" s="170"/>
      <c r="P241" s="170"/>
      <c r="Q241" s="170"/>
      <c r="R241" s="170"/>
      <c r="S241" s="170"/>
      <c r="T241" s="170"/>
      <c r="U241" s="170"/>
      <c r="V241" s="170"/>
      <c r="W241" s="170"/>
      <c r="X241" s="171"/>
      <c r="AT241" s="165" t="s">
        <v>137</v>
      </c>
      <c r="AU241" s="165" t="s">
        <v>82</v>
      </c>
      <c r="AV241" s="13" t="s">
        <v>82</v>
      </c>
      <c r="AW241" s="13" t="s">
        <v>4</v>
      </c>
      <c r="AX241" s="13" t="s">
        <v>75</v>
      </c>
      <c r="AY241" s="165" t="s">
        <v>127</v>
      </c>
    </row>
    <row r="242" spans="1:65" s="14" customFormat="1" ht="11.25">
      <c r="B242" s="172"/>
      <c r="D242" s="159" t="s">
        <v>137</v>
      </c>
      <c r="E242" s="173" t="s">
        <v>1</v>
      </c>
      <c r="F242" s="174" t="s">
        <v>140</v>
      </c>
      <c r="H242" s="175">
        <v>97</v>
      </c>
      <c r="I242" s="176"/>
      <c r="J242" s="176"/>
      <c r="M242" s="172"/>
      <c r="N242" s="177"/>
      <c r="O242" s="178"/>
      <c r="P242" s="178"/>
      <c r="Q242" s="178"/>
      <c r="R242" s="178"/>
      <c r="S242" s="178"/>
      <c r="T242" s="178"/>
      <c r="U242" s="178"/>
      <c r="V242" s="178"/>
      <c r="W242" s="178"/>
      <c r="X242" s="179"/>
      <c r="AT242" s="173" t="s">
        <v>137</v>
      </c>
      <c r="AU242" s="173" t="s">
        <v>82</v>
      </c>
      <c r="AV242" s="14" t="s">
        <v>133</v>
      </c>
      <c r="AW242" s="14" t="s">
        <v>4</v>
      </c>
      <c r="AX242" s="14" t="s">
        <v>80</v>
      </c>
      <c r="AY242" s="173" t="s">
        <v>127</v>
      </c>
    </row>
    <row r="243" spans="1:65" s="2" customFormat="1" ht="24.2" customHeight="1">
      <c r="A243" s="33"/>
      <c r="B243" s="143"/>
      <c r="C243" s="144" t="s">
        <v>308</v>
      </c>
      <c r="D243" s="144" t="s">
        <v>129</v>
      </c>
      <c r="E243" s="145" t="s">
        <v>309</v>
      </c>
      <c r="F243" s="146" t="s">
        <v>310</v>
      </c>
      <c r="G243" s="147" t="s">
        <v>155</v>
      </c>
      <c r="H243" s="148">
        <v>1.411</v>
      </c>
      <c r="I243" s="149"/>
      <c r="J243" s="149"/>
      <c r="K243" s="150">
        <f>ROUND(P243*H243,2)</f>
        <v>0</v>
      </c>
      <c r="L243" s="151"/>
      <c r="M243" s="34"/>
      <c r="N243" s="152" t="s">
        <v>1</v>
      </c>
      <c r="O243" s="153" t="s">
        <v>38</v>
      </c>
      <c r="P243" s="154">
        <f>I243+J243</f>
        <v>0</v>
      </c>
      <c r="Q243" s="154">
        <f>ROUND(I243*H243,2)</f>
        <v>0</v>
      </c>
      <c r="R243" s="154">
        <f>ROUND(J243*H243,2)</f>
        <v>0</v>
      </c>
      <c r="S243" s="59"/>
      <c r="T243" s="155">
        <f>S243*H243</f>
        <v>0</v>
      </c>
      <c r="U243" s="155">
        <v>1.0160100000000001</v>
      </c>
      <c r="V243" s="155">
        <f>U243*H243</f>
        <v>1.4335901100000001</v>
      </c>
      <c r="W243" s="155">
        <v>0</v>
      </c>
      <c r="X243" s="156">
        <f>W243*H243</f>
        <v>0</v>
      </c>
      <c r="Y243" s="33"/>
      <c r="Z243" s="33"/>
      <c r="AA243" s="33"/>
      <c r="AB243" s="33"/>
      <c r="AC243" s="33"/>
      <c r="AD243" s="33"/>
      <c r="AE243" s="33"/>
      <c r="AR243" s="157" t="s">
        <v>133</v>
      </c>
      <c r="AT243" s="157" t="s">
        <v>129</v>
      </c>
      <c r="AU243" s="157" t="s">
        <v>82</v>
      </c>
      <c r="AY243" s="18" t="s">
        <v>127</v>
      </c>
      <c r="BE243" s="158">
        <f>IF(O243="základní",K243,0)</f>
        <v>0</v>
      </c>
      <c r="BF243" s="158">
        <f>IF(O243="snížená",K243,0)</f>
        <v>0</v>
      </c>
      <c r="BG243" s="158">
        <f>IF(O243="zákl. přenesená",K243,0)</f>
        <v>0</v>
      </c>
      <c r="BH243" s="158">
        <f>IF(O243="sníž. přenesená",K243,0)</f>
        <v>0</v>
      </c>
      <c r="BI243" s="158">
        <f>IF(O243="nulová",K243,0)</f>
        <v>0</v>
      </c>
      <c r="BJ243" s="18" t="s">
        <v>80</v>
      </c>
      <c r="BK243" s="158">
        <f>ROUND(P243*H243,2)</f>
        <v>0</v>
      </c>
      <c r="BL243" s="18" t="s">
        <v>133</v>
      </c>
      <c r="BM243" s="157" t="s">
        <v>311</v>
      </c>
    </row>
    <row r="244" spans="1:65" s="2" customFormat="1" ht="19.5">
      <c r="A244" s="33"/>
      <c r="B244" s="34"/>
      <c r="C244" s="33"/>
      <c r="D244" s="159" t="s">
        <v>135</v>
      </c>
      <c r="E244" s="33"/>
      <c r="F244" s="160" t="s">
        <v>312</v>
      </c>
      <c r="G244" s="33"/>
      <c r="H244" s="33"/>
      <c r="I244" s="161"/>
      <c r="J244" s="161"/>
      <c r="K244" s="33"/>
      <c r="L244" s="33"/>
      <c r="M244" s="34"/>
      <c r="N244" s="162"/>
      <c r="O244" s="163"/>
      <c r="P244" s="59"/>
      <c r="Q244" s="59"/>
      <c r="R244" s="59"/>
      <c r="S244" s="59"/>
      <c r="T244" s="59"/>
      <c r="U244" s="59"/>
      <c r="V244" s="59"/>
      <c r="W244" s="59"/>
      <c r="X244" s="60"/>
      <c r="Y244" s="33"/>
      <c r="Z244" s="33"/>
      <c r="AA244" s="33"/>
      <c r="AB244" s="33"/>
      <c r="AC244" s="33"/>
      <c r="AD244" s="33"/>
      <c r="AE244" s="33"/>
      <c r="AT244" s="18" t="s">
        <v>135</v>
      </c>
      <c r="AU244" s="18" t="s">
        <v>82</v>
      </c>
    </row>
    <row r="245" spans="1:65" s="13" customFormat="1" ht="22.5">
      <c r="B245" s="164"/>
      <c r="D245" s="159" t="s">
        <v>137</v>
      </c>
      <c r="E245" s="165" t="s">
        <v>1</v>
      </c>
      <c r="F245" s="166" t="s">
        <v>313</v>
      </c>
      <c r="H245" s="167">
        <v>1.411</v>
      </c>
      <c r="I245" s="168"/>
      <c r="J245" s="168"/>
      <c r="M245" s="164"/>
      <c r="N245" s="169"/>
      <c r="O245" s="170"/>
      <c r="P245" s="170"/>
      <c r="Q245" s="170"/>
      <c r="R245" s="170"/>
      <c r="S245" s="170"/>
      <c r="T245" s="170"/>
      <c r="U245" s="170"/>
      <c r="V245" s="170"/>
      <c r="W245" s="170"/>
      <c r="X245" s="171"/>
      <c r="AT245" s="165" t="s">
        <v>137</v>
      </c>
      <c r="AU245" s="165" t="s">
        <v>82</v>
      </c>
      <c r="AV245" s="13" t="s">
        <v>82</v>
      </c>
      <c r="AW245" s="13" t="s">
        <v>4</v>
      </c>
      <c r="AX245" s="13" t="s">
        <v>75</v>
      </c>
      <c r="AY245" s="165" t="s">
        <v>127</v>
      </c>
    </row>
    <row r="246" spans="1:65" s="15" customFormat="1" ht="11.25">
      <c r="B246" s="190"/>
      <c r="D246" s="159" t="s">
        <v>137</v>
      </c>
      <c r="E246" s="191" t="s">
        <v>1</v>
      </c>
      <c r="F246" s="192" t="s">
        <v>314</v>
      </c>
      <c r="H246" s="191" t="s">
        <v>1</v>
      </c>
      <c r="I246" s="193"/>
      <c r="J246" s="193"/>
      <c r="M246" s="190"/>
      <c r="N246" s="194"/>
      <c r="O246" s="195"/>
      <c r="P246" s="195"/>
      <c r="Q246" s="195"/>
      <c r="R246" s="195"/>
      <c r="S246" s="195"/>
      <c r="T246" s="195"/>
      <c r="U246" s="195"/>
      <c r="V246" s="195"/>
      <c r="W246" s="195"/>
      <c r="X246" s="196"/>
      <c r="AT246" s="191" t="s">
        <v>137</v>
      </c>
      <c r="AU246" s="191" t="s">
        <v>82</v>
      </c>
      <c r="AV246" s="15" t="s">
        <v>80</v>
      </c>
      <c r="AW246" s="15" t="s">
        <v>4</v>
      </c>
      <c r="AX246" s="15" t="s">
        <v>75</v>
      </c>
      <c r="AY246" s="191" t="s">
        <v>127</v>
      </c>
    </row>
    <row r="247" spans="1:65" s="16" customFormat="1" ht="11.25">
      <c r="B247" s="197"/>
      <c r="D247" s="159" t="s">
        <v>137</v>
      </c>
      <c r="E247" s="198" t="s">
        <v>1</v>
      </c>
      <c r="F247" s="199" t="s">
        <v>315</v>
      </c>
      <c r="H247" s="200">
        <v>1.411</v>
      </c>
      <c r="I247" s="201"/>
      <c r="J247" s="201"/>
      <c r="M247" s="197"/>
      <c r="N247" s="202"/>
      <c r="O247" s="203"/>
      <c r="P247" s="203"/>
      <c r="Q247" s="203"/>
      <c r="R247" s="203"/>
      <c r="S247" s="203"/>
      <c r="T247" s="203"/>
      <c r="U247" s="203"/>
      <c r="V247" s="203"/>
      <c r="W247" s="203"/>
      <c r="X247" s="204"/>
      <c r="AT247" s="198" t="s">
        <v>137</v>
      </c>
      <c r="AU247" s="198" t="s">
        <v>82</v>
      </c>
      <c r="AV247" s="16" t="s">
        <v>15</v>
      </c>
      <c r="AW247" s="16" t="s">
        <v>4</v>
      </c>
      <c r="AX247" s="16" t="s">
        <v>80</v>
      </c>
      <c r="AY247" s="198" t="s">
        <v>127</v>
      </c>
    </row>
    <row r="248" spans="1:65" s="2" customFormat="1" ht="24.2" customHeight="1">
      <c r="A248" s="33"/>
      <c r="B248" s="143"/>
      <c r="C248" s="144" t="s">
        <v>316</v>
      </c>
      <c r="D248" s="144" t="s">
        <v>129</v>
      </c>
      <c r="E248" s="145" t="s">
        <v>317</v>
      </c>
      <c r="F248" s="146" t="s">
        <v>318</v>
      </c>
      <c r="G248" s="147" t="s">
        <v>132</v>
      </c>
      <c r="H248" s="148">
        <v>38.935000000000002</v>
      </c>
      <c r="I248" s="149"/>
      <c r="J248" s="149"/>
      <c r="K248" s="150">
        <f>ROUND(P248*H248,2)</f>
        <v>0</v>
      </c>
      <c r="L248" s="151"/>
      <c r="M248" s="34"/>
      <c r="N248" s="152" t="s">
        <v>1</v>
      </c>
      <c r="O248" s="153" t="s">
        <v>38</v>
      </c>
      <c r="P248" s="154">
        <f>I248+J248</f>
        <v>0</v>
      </c>
      <c r="Q248" s="154">
        <f>ROUND(I248*H248,2)</f>
        <v>0</v>
      </c>
      <c r="R248" s="154">
        <f>ROUND(J248*H248,2)</f>
        <v>0</v>
      </c>
      <c r="S248" s="59"/>
      <c r="T248" s="155">
        <f>S248*H248</f>
        <v>0</v>
      </c>
      <c r="U248" s="155">
        <v>6.8999999999999997E-4</v>
      </c>
      <c r="V248" s="155">
        <f>U248*H248</f>
        <v>2.6865150000000001E-2</v>
      </c>
      <c r="W248" s="155">
        <v>0</v>
      </c>
      <c r="X248" s="156">
        <f>W248*H248</f>
        <v>0</v>
      </c>
      <c r="Y248" s="33"/>
      <c r="Z248" s="33"/>
      <c r="AA248" s="33"/>
      <c r="AB248" s="33"/>
      <c r="AC248" s="33"/>
      <c r="AD248" s="33"/>
      <c r="AE248" s="33"/>
      <c r="AR248" s="157" t="s">
        <v>133</v>
      </c>
      <c r="AT248" s="157" t="s">
        <v>129</v>
      </c>
      <c r="AU248" s="157" t="s">
        <v>82</v>
      </c>
      <c r="AY248" s="18" t="s">
        <v>127</v>
      </c>
      <c r="BE248" s="158">
        <f>IF(O248="základní",K248,0)</f>
        <v>0</v>
      </c>
      <c r="BF248" s="158">
        <f>IF(O248="snížená",K248,0)</f>
        <v>0</v>
      </c>
      <c r="BG248" s="158">
        <f>IF(O248="zákl. přenesená",K248,0)</f>
        <v>0</v>
      </c>
      <c r="BH248" s="158">
        <f>IF(O248="sníž. přenesená",K248,0)</f>
        <v>0</v>
      </c>
      <c r="BI248" s="158">
        <f>IF(O248="nulová",K248,0)</f>
        <v>0</v>
      </c>
      <c r="BJ248" s="18" t="s">
        <v>80</v>
      </c>
      <c r="BK248" s="158">
        <f>ROUND(P248*H248,2)</f>
        <v>0</v>
      </c>
      <c r="BL248" s="18" t="s">
        <v>133</v>
      </c>
      <c r="BM248" s="157" t="s">
        <v>319</v>
      </c>
    </row>
    <row r="249" spans="1:65" s="2" customFormat="1" ht="19.5">
      <c r="A249" s="33"/>
      <c r="B249" s="34"/>
      <c r="C249" s="33"/>
      <c r="D249" s="159" t="s">
        <v>135</v>
      </c>
      <c r="E249" s="33"/>
      <c r="F249" s="160" t="s">
        <v>320</v>
      </c>
      <c r="G249" s="33"/>
      <c r="H249" s="33"/>
      <c r="I249" s="161"/>
      <c r="J249" s="161"/>
      <c r="K249" s="33"/>
      <c r="L249" s="33"/>
      <c r="M249" s="34"/>
      <c r="N249" s="162"/>
      <c r="O249" s="163"/>
      <c r="P249" s="59"/>
      <c r="Q249" s="59"/>
      <c r="R249" s="59"/>
      <c r="S249" s="59"/>
      <c r="T249" s="59"/>
      <c r="U249" s="59"/>
      <c r="V249" s="59"/>
      <c r="W249" s="59"/>
      <c r="X249" s="60"/>
      <c r="Y249" s="33"/>
      <c r="Z249" s="33"/>
      <c r="AA249" s="33"/>
      <c r="AB249" s="33"/>
      <c r="AC249" s="33"/>
      <c r="AD249" s="33"/>
      <c r="AE249" s="33"/>
      <c r="AT249" s="18" t="s">
        <v>135</v>
      </c>
      <c r="AU249" s="18" t="s">
        <v>82</v>
      </c>
    </row>
    <row r="250" spans="1:65" s="13" customFormat="1" ht="22.5">
      <c r="B250" s="164"/>
      <c r="D250" s="159" t="s">
        <v>137</v>
      </c>
      <c r="E250" s="165" t="s">
        <v>1</v>
      </c>
      <c r="F250" s="166" t="s">
        <v>321</v>
      </c>
      <c r="H250" s="167">
        <v>16.952000000000002</v>
      </c>
      <c r="I250" s="168"/>
      <c r="J250" s="168"/>
      <c r="M250" s="164"/>
      <c r="N250" s="169"/>
      <c r="O250" s="170"/>
      <c r="P250" s="170"/>
      <c r="Q250" s="170"/>
      <c r="R250" s="170"/>
      <c r="S250" s="170"/>
      <c r="T250" s="170"/>
      <c r="U250" s="170"/>
      <c r="V250" s="170"/>
      <c r="W250" s="170"/>
      <c r="X250" s="171"/>
      <c r="AT250" s="165" t="s">
        <v>137</v>
      </c>
      <c r="AU250" s="165" t="s">
        <v>82</v>
      </c>
      <c r="AV250" s="13" t="s">
        <v>82</v>
      </c>
      <c r="AW250" s="13" t="s">
        <v>4</v>
      </c>
      <c r="AX250" s="13" t="s">
        <v>75</v>
      </c>
      <c r="AY250" s="165" t="s">
        <v>127</v>
      </c>
    </row>
    <row r="251" spans="1:65" s="13" customFormat="1" ht="22.5">
      <c r="B251" s="164"/>
      <c r="D251" s="159" t="s">
        <v>137</v>
      </c>
      <c r="E251" s="165" t="s">
        <v>1</v>
      </c>
      <c r="F251" s="166" t="s">
        <v>322</v>
      </c>
      <c r="H251" s="167">
        <v>21.983000000000001</v>
      </c>
      <c r="I251" s="168"/>
      <c r="J251" s="168"/>
      <c r="M251" s="164"/>
      <c r="N251" s="169"/>
      <c r="O251" s="170"/>
      <c r="P251" s="170"/>
      <c r="Q251" s="170"/>
      <c r="R251" s="170"/>
      <c r="S251" s="170"/>
      <c r="T251" s="170"/>
      <c r="U251" s="170"/>
      <c r="V251" s="170"/>
      <c r="W251" s="170"/>
      <c r="X251" s="171"/>
      <c r="AT251" s="165" t="s">
        <v>137</v>
      </c>
      <c r="AU251" s="165" t="s">
        <v>82</v>
      </c>
      <c r="AV251" s="13" t="s">
        <v>82</v>
      </c>
      <c r="AW251" s="13" t="s">
        <v>4</v>
      </c>
      <c r="AX251" s="13" t="s">
        <v>75</v>
      </c>
      <c r="AY251" s="165" t="s">
        <v>127</v>
      </c>
    </row>
    <row r="252" spans="1:65" s="14" customFormat="1" ht="11.25">
      <c r="B252" s="172"/>
      <c r="D252" s="159" t="s">
        <v>137</v>
      </c>
      <c r="E252" s="173" t="s">
        <v>1</v>
      </c>
      <c r="F252" s="174" t="s">
        <v>140</v>
      </c>
      <c r="H252" s="175">
        <v>38.935000000000002</v>
      </c>
      <c r="I252" s="176"/>
      <c r="J252" s="176"/>
      <c r="M252" s="172"/>
      <c r="N252" s="177"/>
      <c r="O252" s="178"/>
      <c r="P252" s="178"/>
      <c r="Q252" s="178"/>
      <c r="R252" s="178"/>
      <c r="S252" s="178"/>
      <c r="T252" s="178"/>
      <c r="U252" s="178"/>
      <c r="V252" s="178"/>
      <c r="W252" s="178"/>
      <c r="X252" s="179"/>
      <c r="AT252" s="173" t="s">
        <v>137</v>
      </c>
      <c r="AU252" s="173" t="s">
        <v>82</v>
      </c>
      <c r="AV252" s="14" t="s">
        <v>133</v>
      </c>
      <c r="AW252" s="14" t="s">
        <v>4</v>
      </c>
      <c r="AX252" s="14" t="s">
        <v>80</v>
      </c>
      <c r="AY252" s="173" t="s">
        <v>127</v>
      </c>
    </row>
    <row r="253" spans="1:65" s="2" customFormat="1" ht="33" customHeight="1">
      <c r="A253" s="33"/>
      <c r="B253" s="143"/>
      <c r="C253" s="144" t="s">
        <v>323</v>
      </c>
      <c r="D253" s="144" t="s">
        <v>129</v>
      </c>
      <c r="E253" s="145" t="s">
        <v>324</v>
      </c>
      <c r="F253" s="146" t="s">
        <v>268</v>
      </c>
      <c r="G253" s="147" t="s">
        <v>200</v>
      </c>
      <c r="H253" s="148">
        <v>21</v>
      </c>
      <c r="I253" s="149"/>
      <c r="J253" s="149"/>
      <c r="K253" s="150">
        <f>ROUND(P253*H253,2)</f>
        <v>0</v>
      </c>
      <c r="L253" s="151"/>
      <c r="M253" s="34"/>
      <c r="N253" s="152" t="s">
        <v>1</v>
      </c>
      <c r="O253" s="153" t="s">
        <v>38</v>
      </c>
      <c r="P253" s="154">
        <f>I253+J253</f>
        <v>0</v>
      </c>
      <c r="Q253" s="154">
        <f>ROUND(I253*H253,2)</f>
        <v>0</v>
      </c>
      <c r="R253" s="154">
        <f>ROUND(J253*H253,2)</f>
        <v>0</v>
      </c>
      <c r="S253" s="59"/>
      <c r="T253" s="155">
        <f>S253*H253</f>
        <v>0</v>
      </c>
      <c r="U253" s="155">
        <v>0.2156952</v>
      </c>
      <c r="V253" s="155">
        <f>U253*H253</f>
        <v>4.5295991999999998</v>
      </c>
      <c r="W253" s="155">
        <v>0</v>
      </c>
      <c r="X253" s="156">
        <f>W253*H253</f>
        <v>0</v>
      </c>
      <c r="Y253" s="33"/>
      <c r="Z253" s="33"/>
      <c r="AA253" s="33"/>
      <c r="AB253" s="33"/>
      <c r="AC253" s="33"/>
      <c r="AD253" s="33"/>
      <c r="AE253" s="33"/>
      <c r="AR253" s="157" t="s">
        <v>133</v>
      </c>
      <c r="AT253" s="157" t="s">
        <v>129</v>
      </c>
      <c r="AU253" s="157" t="s">
        <v>82</v>
      </c>
      <c r="AY253" s="18" t="s">
        <v>127</v>
      </c>
      <c r="BE253" s="158">
        <f>IF(O253="základní",K253,0)</f>
        <v>0</v>
      </c>
      <c r="BF253" s="158">
        <f>IF(O253="snížená",K253,0)</f>
        <v>0</v>
      </c>
      <c r="BG253" s="158">
        <f>IF(O253="zákl. přenesená",K253,0)</f>
        <v>0</v>
      </c>
      <c r="BH253" s="158">
        <f>IF(O253="sníž. přenesená",K253,0)</f>
        <v>0</v>
      </c>
      <c r="BI253" s="158">
        <f>IF(O253="nulová",K253,0)</f>
        <v>0</v>
      </c>
      <c r="BJ253" s="18" t="s">
        <v>80</v>
      </c>
      <c r="BK253" s="158">
        <f>ROUND(P253*H253,2)</f>
        <v>0</v>
      </c>
      <c r="BL253" s="18" t="s">
        <v>133</v>
      </c>
      <c r="BM253" s="157" t="s">
        <v>325</v>
      </c>
    </row>
    <row r="254" spans="1:65" s="2" customFormat="1" ht="19.5">
      <c r="A254" s="33"/>
      <c r="B254" s="34"/>
      <c r="C254" s="33"/>
      <c r="D254" s="159" t="s">
        <v>135</v>
      </c>
      <c r="E254" s="33"/>
      <c r="F254" s="160" t="s">
        <v>326</v>
      </c>
      <c r="G254" s="33"/>
      <c r="H254" s="33"/>
      <c r="I254" s="161"/>
      <c r="J254" s="161"/>
      <c r="K254" s="33"/>
      <c r="L254" s="33"/>
      <c r="M254" s="34"/>
      <c r="N254" s="162"/>
      <c r="O254" s="163"/>
      <c r="P254" s="59"/>
      <c r="Q254" s="59"/>
      <c r="R254" s="59"/>
      <c r="S254" s="59"/>
      <c r="T254" s="59"/>
      <c r="U254" s="59"/>
      <c r="V254" s="59"/>
      <c r="W254" s="59"/>
      <c r="X254" s="60"/>
      <c r="Y254" s="33"/>
      <c r="Z254" s="33"/>
      <c r="AA254" s="33"/>
      <c r="AB254" s="33"/>
      <c r="AC254" s="33"/>
      <c r="AD254" s="33"/>
      <c r="AE254" s="33"/>
      <c r="AT254" s="18" t="s">
        <v>135</v>
      </c>
      <c r="AU254" s="18" t="s">
        <v>82</v>
      </c>
    </row>
    <row r="255" spans="1:65" s="13" customFormat="1" ht="11.25">
      <c r="B255" s="164"/>
      <c r="D255" s="159" t="s">
        <v>137</v>
      </c>
      <c r="E255" s="165" t="s">
        <v>1</v>
      </c>
      <c r="F255" s="166" t="s">
        <v>327</v>
      </c>
      <c r="H255" s="167">
        <v>15</v>
      </c>
      <c r="I255" s="168"/>
      <c r="J255" s="168"/>
      <c r="M255" s="164"/>
      <c r="N255" s="169"/>
      <c r="O255" s="170"/>
      <c r="P255" s="170"/>
      <c r="Q255" s="170"/>
      <c r="R255" s="170"/>
      <c r="S255" s="170"/>
      <c r="T255" s="170"/>
      <c r="U255" s="170"/>
      <c r="V255" s="170"/>
      <c r="W255" s="170"/>
      <c r="X255" s="171"/>
      <c r="AT255" s="165" t="s">
        <v>137</v>
      </c>
      <c r="AU255" s="165" t="s">
        <v>82</v>
      </c>
      <c r="AV255" s="13" t="s">
        <v>82</v>
      </c>
      <c r="AW255" s="13" t="s">
        <v>4</v>
      </c>
      <c r="AX255" s="13" t="s">
        <v>75</v>
      </c>
      <c r="AY255" s="165" t="s">
        <v>127</v>
      </c>
    </row>
    <row r="256" spans="1:65" s="13" customFormat="1" ht="11.25">
      <c r="B256" s="164"/>
      <c r="D256" s="159" t="s">
        <v>137</v>
      </c>
      <c r="E256" s="165" t="s">
        <v>1</v>
      </c>
      <c r="F256" s="166" t="s">
        <v>328</v>
      </c>
      <c r="H256" s="167">
        <v>6</v>
      </c>
      <c r="I256" s="168"/>
      <c r="J256" s="168"/>
      <c r="M256" s="164"/>
      <c r="N256" s="169"/>
      <c r="O256" s="170"/>
      <c r="P256" s="170"/>
      <c r="Q256" s="170"/>
      <c r="R256" s="170"/>
      <c r="S256" s="170"/>
      <c r="T256" s="170"/>
      <c r="U256" s="170"/>
      <c r="V256" s="170"/>
      <c r="W256" s="170"/>
      <c r="X256" s="171"/>
      <c r="AT256" s="165" t="s">
        <v>137</v>
      </c>
      <c r="AU256" s="165" t="s">
        <v>82</v>
      </c>
      <c r="AV256" s="13" t="s">
        <v>82</v>
      </c>
      <c r="AW256" s="13" t="s">
        <v>4</v>
      </c>
      <c r="AX256" s="13" t="s">
        <v>75</v>
      </c>
      <c r="AY256" s="165" t="s">
        <v>127</v>
      </c>
    </row>
    <row r="257" spans="1:65" s="14" customFormat="1" ht="11.25">
      <c r="B257" s="172"/>
      <c r="D257" s="159" t="s">
        <v>137</v>
      </c>
      <c r="E257" s="173" t="s">
        <v>1</v>
      </c>
      <c r="F257" s="174" t="s">
        <v>140</v>
      </c>
      <c r="H257" s="175">
        <v>21</v>
      </c>
      <c r="I257" s="176"/>
      <c r="J257" s="176"/>
      <c r="M257" s="172"/>
      <c r="N257" s="177"/>
      <c r="O257" s="178"/>
      <c r="P257" s="178"/>
      <c r="Q257" s="178"/>
      <c r="R257" s="178"/>
      <c r="S257" s="178"/>
      <c r="T257" s="178"/>
      <c r="U257" s="178"/>
      <c r="V257" s="178"/>
      <c r="W257" s="178"/>
      <c r="X257" s="179"/>
      <c r="AT257" s="173" t="s">
        <v>137</v>
      </c>
      <c r="AU257" s="173" t="s">
        <v>82</v>
      </c>
      <c r="AV257" s="14" t="s">
        <v>133</v>
      </c>
      <c r="AW257" s="14" t="s">
        <v>4</v>
      </c>
      <c r="AX257" s="14" t="s">
        <v>80</v>
      </c>
      <c r="AY257" s="173" t="s">
        <v>127</v>
      </c>
    </row>
    <row r="258" spans="1:65" s="2" customFormat="1" ht="24.2" customHeight="1">
      <c r="A258" s="33"/>
      <c r="B258" s="143"/>
      <c r="C258" s="180" t="s">
        <v>329</v>
      </c>
      <c r="D258" s="180" t="s">
        <v>172</v>
      </c>
      <c r="E258" s="181" t="s">
        <v>330</v>
      </c>
      <c r="F258" s="182" t="s">
        <v>331</v>
      </c>
      <c r="G258" s="183" t="s">
        <v>200</v>
      </c>
      <c r="H258" s="184">
        <v>21</v>
      </c>
      <c r="I258" s="185"/>
      <c r="J258" s="186"/>
      <c r="K258" s="187">
        <f>ROUND(P258*H258,2)</f>
        <v>0</v>
      </c>
      <c r="L258" s="186"/>
      <c r="M258" s="188"/>
      <c r="N258" s="189" t="s">
        <v>1</v>
      </c>
      <c r="O258" s="153" t="s">
        <v>38</v>
      </c>
      <c r="P258" s="154">
        <f>I258+J258</f>
        <v>0</v>
      </c>
      <c r="Q258" s="154">
        <f>ROUND(I258*H258,2)</f>
        <v>0</v>
      </c>
      <c r="R258" s="154">
        <f>ROUND(J258*H258,2)</f>
        <v>0</v>
      </c>
      <c r="S258" s="59"/>
      <c r="T258" s="155">
        <f>S258*H258</f>
        <v>0</v>
      </c>
      <c r="U258" s="155">
        <v>0.10299999999999999</v>
      </c>
      <c r="V258" s="155">
        <f>U258*H258</f>
        <v>2.1629999999999998</v>
      </c>
      <c r="W258" s="155">
        <v>0</v>
      </c>
      <c r="X258" s="156">
        <f>W258*H258</f>
        <v>0</v>
      </c>
      <c r="Y258" s="33"/>
      <c r="Z258" s="33"/>
      <c r="AA258" s="33"/>
      <c r="AB258" s="33"/>
      <c r="AC258" s="33"/>
      <c r="AD258" s="33"/>
      <c r="AE258" s="33"/>
      <c r="AR258" s="157" t="s">
        <v>175</v>
      </c>
      <c r="AT258" s="157" t="s">
        <v>172</v>
      </c>
      <c r="AU258" s="157" t="s">
        <v>82</v>
      </c>
      <c r="AY258" s="18" t="s">
        <v>127</v>
      </c>
      <c r="BE258" s="158">
        <f>IF(O258="základní",K258,0)</f>
        <v>0</v>
      </c>
      <c r="BF258" s="158">
        <f>IF(O258="snížená",K258,0)</f>
        <v>0</v>
      </c>
      <c r="BG258" s="158">
        <f>IF(O258="zákl. přenesená",K258,0)</f>
        <v>0</v>
      </c>
      <c r="BH258" s="158">
        <f>IF(O258="sníž. přenesená",K258,0)</f>
        <v>0</v>
      </c>
      <c r="BI258" s="158">
        <f>IF(O258="nulová",K258,0)</f>
        <v>0</v>
      </c>
      <c r="BJ258" s="18" t="s">
        <v>80</v>
      </c>
      <c r="BK258" s="158">
        <f>ROUND(P258*H258,2)</f>
        <v>0</v>
      </c>
      <c r="BL258" s="18" t="s">
        <v>133</v>
      </c>
      <c r="BM258" s="157" t="s">
        <v>332</v>
      </c>
    </row>
    <row r="259" spans="1:65" s="2" customFormat="1" ht="19.5">
      <c r="A259" s="33"/>
      <c r="B259" s="34"/>
      <c r="C259" s="33"/>
      <c r="D259" s="159" t="s">
        <v>135</v>
      </c>
      <c r="E259" s="33"/>
      <c r="F259" s="160" t="s">
        <v>331</v>
      </c>
      <c r="G259" s="33"/>
      <c r="H259" s="33"/>
      <c r="I259" s="161"/>
      <c r="J259" s="161"/>
      <c r="K259" s="33"/>
      <c r="L259" s="33"/>
      <c r="M259" s="34"/>
      <c r="N259" s="162"/>
      <c r="O259" s="163"/>
      <c r="P259" s="59"/>
      <c r="Q259" s="59"/>
      <c r="R259" s="59"/>
      <c r="S259" s="59"/>
      <c r="T259" s="59"/>
      <c r="U259" s="59"/>
      <c r="V259" s="59"/>
      <c r="W259" s="59"/>
      <c r="X259" s="60"/>
      <c r="Y259" s="33"/>
      <c r="Z259" s="33"/>
      <c r="AA259" s="33"/>
      <c r="AB259" s="33"/>
      <c r="AC259" s="33"/>
      <c r="AD259" s="33"/>
      <c r="AE259" s="33"/>
      <c r="AT259" s="18" t="s">
        <v>135</v>
      </c>
      <c r="AU259" s="18" t="s">
        <v>82</v>
      </c>
    </row>
    <row r="260" spans="1:65" s="2" customFormat="1" ht="24.2" customHeight="1">
      <c r="A260" s="33"/>
      <c r="B260" s="143"/>
      <c r="C260" s="144" t="s">
        <v>333</v>
      </c>
      <c r="D260" s="144" t="s">
        <v>129</v>
      </c>
      <c r="E260" s="145" t="s">
        <v>334</v>
      </c>
      <c r="F260" s="146" t="s">
        <v>335</v>
      </c>
      <c r="G260" s="147" t="s">
        <v>226</v>
      </c>
      <c r="H260" s="148">
        <v>97</v>
      </c>
      <c r="I260" s="149"/>
      <c r="J260" s="149"/>
      <c r="K260" s="150">
        <f>ROUND(P260*H260,2)</f>
        <v>0</v>
      </c>
      <c r="L260" s="151"/>
      <c r="M260" s="34"/>
      <c r="N260" s="152" t="s">
        <v>1</v>
      </c>
      <c r="O260" s="153" t="s">
        <v>38</v>
      </c>
      <c r="P260" s="154">
        <f>I260+J260</f>
        <v>0</v>
      </c>
      <c r="Q260" s="154">
        <f>ROUND(I260*H260,2)</f>
        <v>0</v>
      </c>
      <c r="R260" s="154">
        <f>ROUND(J260*H260,2)</f>
        <v>0</v>
      </c>
      <c r="S260" s="59"/>
      <c r="T260" s="155">
        <f>S260*H260</f>
        <v>0</v>
      </c>
      <c r="U260" s="155">
        <v>2.0000000000000001E-4</v>
      </c>
      <c r="V260" s="155">
        <f>U260*H260</f>
        <v>1.9400000000000001E-2</v>
      </c>
      <c r="W260" s="155">
        <v>0</v>
      </c>
      <c r="X260" s="156">
        <f>W260*H260</f>
        <v>0</v>
      </c>
      <c r="Y260" s="33"/>
      <c r="Z260" s="33"/>
      <c r="AA260" s="33"/>
      <c r="AB260" s="33"/>
      <c r="AC260" s="33"/>
      <c r="AD260" s="33"/>
      <c r="AE260" s="33"/>
      <c r="AR260" s="157" t="s">
        <v>133</v>
      </c>
      <c r="AT260" s="157" t="s">
        <v>129</v>
      </c>
      <c r="AU260" s="157" t="s">
        <v>82</v>
      </c>
      <c r="AY260" s="18" t="s">
        <v>127</v>
      </c>
      <c r="BE260" s="158">
        <f>IF(O260="základní",K260,0)</f>
        <v>0</v>
      </c>
      <c r="BF260" s="158">
        <f>IF(O260="snížená",K260,0)</f>
        <v>0</v>
      </c>
      <c r="BG260" s="158">
        <f>IF(O260="zákl. přenesená",K260,0)</f>
        <v>0</v>
      </c>
      <c r="BH260" s="158">
        <f>IF(O260="sníž. přenesená",K260,0)</f>
        <v>0</v>
      </c>
      <c r="BI260" s="158">
        <f>IF(O260="nulová",K260,0)</f>
        <v>0</v>
      </c>
      <c r="BJ260" s="18" t="s">
        <v>80</v>
      </c>
      <c r="BK260" s="158">
        <f>ROUND(P260*H260,2)</f>
        <v>0</v>
      </c>
      <c r="BL260" s="18" t="s">
        <v>133</v>
      </c>
      <c r="BM260" s="157" t="s">
        <v>336</v>
      </c>
    </row>
    <row r="261" spans="1:65" s="2" customFormat="1" ht="19.5">
      <c r="A261" s="33"/>
      <c r="B261" s="34"/>
      <c r="C261" s="33"/>
      <c r="D261" s="159" t="s">
        <v>135</v>
      </c>
      <c r="E261" s="33"/>
      <c r="F261" s="160" t="s">
        <v>337</v>
      </c>
      <c r="G261" s="33"/>
      <c r="H261" s="33"/>
      <c r="I261" s="161"/>
      <c r="J261" s="161"/>
      <c r="K261" s="33"/>
      <c r="L261" s="33"/>
      <c r="M261" s="34"/>
      <c r="N261" s="162"/>
      <c r="O261" s="163"/>
      <c r="P261" s="59"/>
      <c r="Q261" s="59"/>
      <c r="R261" s="59"/>
      <c r="S261" s="59"/>
      <c r="T261" s="59"/>
      <c r="U261" s="59"/>
      <c r="V261" s="59"/>
      <c r="W261" s="59"/>
      <c r="X261" s="60"/>
      <c r="Y261" s="33"/>
      <c r="Z261" s="33"/>
      <c r="AA261" s="33"/>
      <c r="AB261" s="33"/>
      <c r="AC261" s="33"/>
      <c r="AD261" s="33"/>
      <c r="AE261" s="33"/>
      <c r="AT261" s="18" t="s">
        <v>135</v>
      </c>
      <c r="AU261" s="18" t="s">
        <v>82</v>
      </c>
    </row>
    <row r="262" spans="1:65" s="13" customFormat="1" ht="11.25">
      <c r="B262" s="164"/>
      <c r="D262" s="159" t="s">
        <v>137</v>
      </c>
      <c r="E262" s="165" t="s">
        <v>1</v>
      </c>
      <c r="F262" s="166" t="s">
        <v>338</v>
      </c>
      <c r="H262" s="167">
        <v>97</v>
      </c>
      <c r="I262" s="168"/>
      <c r="J262" s="168"/>
      <c r="M262" s="164"/>
      <c r="N262" s="169"/>
      <c r="O262" s="170"/>
      <c r="P262" s="170"/>
      <c r="Q262" s="170"/>
      <c r="R262" s="170"/>
      <c r="S262" s="170"/>
      <c r="T262" s="170"/>
      <c r="U262" s="170"/>
      <c r="V262" s="170"/>
      <c r="W262" s="170"/>
      <c r="X262" s="171"/>
      <c r="AT262" s="165" t="s">
        <v>137</v>
      </c>
      <c r="AU262" s="165" t="s">
        <v>82</v>
      </c>
      <c r="AV262" s="13" t="s">
        <v>82</v>
      </c>
      <c r="AW262" s="13" t="s">
        <v>4</v>
      </c>
      <c r="AX262" s="13" t="s">
        <v>80</v>
      </c>
      <c r="AY262" s="165" t="s">
        <v>127</v>
      </c>
    </row>
    <row r="263" spans="1:65" s="2" customFormat="1" ht="24.2" customHeight="1">
      <c r="A263" s="33"/>
      <c r="B263" s="143"/>
      <c r="C263" s="144" t="s">
        <v>339</v>
      </c>
      <c r="D263" s="144" t="s">
        <v>129</v>
      </c>
      <c r="E263" s="145" t="s">
        <v>340</v>
      </c>
      <c r="F263" s="146" t="s">
        <v>341</v>
      </c>
      <c r="G263" s="147" t="s">
        <v>200</v>
      </c>
      <c r="H263" s="148">
        <v>24.25</v>
      </c>
      <c r="I263" s="149"/>
      <c r="J263" s="149"/>
      <c r="K263" s="150">
        <f>ROUND(P263*H263,2)</f>
        <v>0</v>
      </c>
      <c r="L263" s="151"/>
      <c r="M263" s="34"/>
      <c r="N263" s="152" t="s">
        <v>1</v>
      </c>
      <c r="O263" s="153" t="s">
        <v>38</v>
      </c>
      <c r="P263" s="154">
        <f>I263+J263</f>
        <v>0</v>
      </c>
      <c r="Q263" s="154">
        <f>ROUND(I263*H263,2)</f>
        <v>0</v>
      </c>
      <c r="R263" s="154">
        <f>ROUND(J263*H263,2)</f>
        <v>0</v>
      </c>
      <c r="S263" s="59"/>
      <c r="T263" s="155">
        <f>S263*H263</f>
        <v>0</v>
      </c>
      <c r="U263" s="155">
        <v>7.6000000000000004E-4</v>
      </c>
      <c r="V263" s="155">
        <f>U263*H263</f>
        <v>1.8430000000000002E-2</v>
      </c>
      <c r="W263" s="155">
        <v>2.0999999999999999E-3</v>
      </c>
      <c r="X263" s="156">
        <f>W263*H263</f>
        <v>5.0924999999999998E-2</v>
      </c>
      <c r="Y263" s="33"/>
      <c r="Z263" s="33"/>
      <c r="AA263" s="33"/>
      <c r="AB263" s="33"/>
      <c r="AC263" s="33"/>
      <c r="AD263" s="33"/>
      <c r="AE263" s="33"/>
      <c r="AR263" s="157" t="s">
        <v>133</v>
      </c>
      <c r="AT263" s="157" t="s">
        <v>129</v>
      </c>
      <c r="AU263" s="157" t="s">
        <v>82</v>
      </c>
      <c r="AY263" s="18" t="s">
        <v>127</v>
      </c>
      <c r="BE263" s="158">
        <f>IF(O263="základní",K263,0)</f>
        <v>0</v>
      </c>
      <c r="BF263" s="158">
        <f>IF(O263="snížená",K263,0)</f>
        <v>0</v>
      </c>
      <c r="BG263" s="158">
        <f>IF(O263="zákl. přenesená",K263,0)</f>
        <v>0</v>
      </c>
      <c r="BH263" s="158">
        <f>IF(O263="sníž. přenesená",K263,0)</f>
        <v>0</v>
      </c>
      <c r="BI263" s="158">
        <f>IF(O263="nulová",K263,0)</f>
        <v>0</v>
      </c>
      <c r="BJ263" s="18" t="s">
        <v>80</v>
      </c>
      <c r="BK263" s="158">
        <f>ROUND(P263*H263,2)</f>
        <v>0</v>
      </c>
      <c r="BL263" s="18" t="s">
        <v>133</v>
      </c>
      <c r="BM263" s="157" t="s">
        <v>342</v>
      </c>
    </row>
    <row r="264" spans="1:65" s="2" customFormat="1" ht="29.25">
      <c r="A264" s="33"/>
      <c r="B264" s="34"/>
      <c r="C264" s="33"/>
      <c r="D264" s="159" t="s">
        <v>135</v>
      </c>
      <c r="E264" s="33"/>
      <c r="F264" s="160" t="s">
        <v>343</v>
      </c>
      <c r="G264" s="33"/>
      <c r="H264" s="33"/>
      <c r="I264" s="161"/>
      <c r="J264" s="161"/>
      <c r="K264" s="33"/>
      <c r="L264" s="33"/>
      <c r="M264" s="34"/>
      <c r="N264" s="162"/>
      <c r="O264" s="163"/>
      <c r="P264" s="59"/>
      <c r="Q264" s="59"/>
      <c r="R264" s="59"/>
      <c r="S264" s="59"/>
      <c r="T264" s="59"/>
      <c r="U264" s="59"/>
      <c r="V264" s="59"/>
      <c r="W264" s="59"/>
      <c r="X264" s="60"/>
      <c r="Y264" s="33"/>
      <c r="Z264" s="33"/>
      <c r="AA264" s="33"/>
      <c r="AB264" s="33"/>
      <c r="AC264" s="33"/>
      <c r="AD264" s="33"/>
      <c r="AE264" s="33"/>
      <c r="AT264" s="18" t="s">
        <v>135</v>
      </c>
      <c r="AU264" s="18" t="s">
        <v>82</v>
      </c>
    </row>
    <row r="265" spans="1:65" s="13" customFormat="1" ht="11.25">
      <c r="B265" s="164"/>
      <c r="D265" s="159" t="s">
        <v>137</v>
      </c>
      <c r="E265" s="165" t="s">
        <v>1</v>
      </c>
      <c r="F265" s="166" t="s">
        <v>344</v>
      </c>
      <c r="H265" s="167">
        <v>24.25</v>
      </c>
      <c r="I265" s="168"/>
      <c r="J265" s="168"/>
      <c r="M265" s="164"/>
      <c r="N265" s="169"/>
      <c r="O265" s="170"/>
      <c r="P265" s="170"/>
      <c r="Q265" s="170"/>
      <c r="R265" s="170"/>
      <c r="S265" s="170"/>
      <c r="T265" s="170"/>
      <c r="U265" s="170"/>
      <c r="V265" s="170"/>
      <c r="W265" s="170"/>
      <c r="X265" s="171"/>
      <c r="AT265" s="165" t="s">
        <v>137</v>
      </c>
      <c r="AU265" s="165" t="s">
        <v>82</v>
      </c>
      <c r="AV265" s="13" t="s">
        <v>82</v>
      </c>
      <c r="AW265" s="13" t="s">
        <v>4</v>
      </c>
      <c r="AX265" s="13" t="s">
        <v>80</v>
      </c>
      <c r="AY265" s="165" t="s">
        <v>127</v>
      </c>
    </row>
    <row r="266" spans="1:65" s="12" customFormat="1" ht="22.9" customHeight="1">
      <c r="B266" s="129"/>
      <c r="D266" s="130" t="s">
        <v>74</v>
      </c>
      <c r="E266" s="141" t="s">
        <v>345</v>
      </c>
      <c r="F266" s="141" t="s">
        <v>346</v>
      </c>
      <c r="I266" s="132"/>
      <c r="J266" s="132"/>
      <c r="K266" s="142">
        <f>BK266</f>
        <v>0</v>
      </c>
      <c r="M266" s="129"/>
      <c r="N266" s="134"/>
      <c r="O266" s="135"/>
      <c r="P266" s="135"/>
      <c r="Q266" s="136">
        <f>SUM(Q267:Q273)</f>
        <v>0</v>
      </c>
      <c r="R266" s="136">
        <f>SUM(R267:R273)</f>
        <v>0</v>
      </c>
      <c r="S266" s="135"/>
      <c r="T266" s="137">
        <f>SUM(T267:T273)</f>
        <v>0</v>
      </c>
      <c r="U266" s="135"/>
      <c r="V266" s="137">
        <f>SUM(V267:V273)</f>
        <v>0</v>
      </c>
      <c r="W266" s="135"/>
      <c r="X266" s="138">
        <f>SUM(X267:X273)</f>
        <v>0</v>
      </c>
      <c r="AR266" s="130" t="s">
        <v>80</v>
      </c>
      <c r="AT266" s="139" t="s">
        <v>74</v>
      </c>
      <c r="AU266" s="139" t="s">
        <v>80</v>
      </c>
      <c r="AY266" s="130" t="s">
        <v>127</v>
      </c>
      <c r="BK266" s="140">
        <f>SUM(BK267:BK273)</f>
        <v>0</v>
      </c>
    </row>
    <row r="267" spans="1:65" s="2" customFormat="1" ht="24.2" customHeight="1">
      <c r="A267" s="33"/>
      <c r="B267" s="143"/>
      <c r="C267" s="144" t="s">
        <v>347</v>
      </c>
      <c r="D267" s="144" t="s">
        <v>129</v>
      </c>
      <c r="E267" s="145" t="s">
        <v>348</v>
      </c>
      <c r="F267" s="146" t="s">
        <v>349</v>
      </c>
      <c r="G267" s="147" t="s">
        <v>155</v>
      </c>
      <c r="H267" s="148">
        <v>18.925999999999998</v>
      </c>
      <c r="I267" s="149"/>
      <c r="J267" s="149"/>
      <c r="K267" s="150">
        <f>ROUND(P267*H267,2)</f>
        <v>0</v>
      </c>
      <c r="L267" s="151"/>
      <c r="M267" s="34"/>
      <c r="N267" s="152" t="s">
        <v>1</v>
      </c>
      <c r="O267" s="153" t="s">
        <v>38</v>
      </c>
      <c r="P267" s="154">
        <f>I267+J267</f>
        <v>0</v>
      </c>
      <c r="Q267" s="154">
        <f>ROUND(I267*H267,2)</f>
        <v>0</v>
      </c>
      <c r="R267" s="154">
        <f>ROUND(J267*H267,2)</f>
        <v>0</v>
      </c>
      <c r="S267" s="59"/>
      <c r="T267" s="155">
        <f>S267*H267</f>
        <v>0</v>
      </c>
      <c r="U267" s="155">
        <v>0</v>
      </c>
      <c r="V267" s="155">
        <f>U267*H267</f>
        <v>0</v>
      </c>
      <c r="W267" s="155">
        <v>0</v>
      </c>
      <c r="X267" s="156">
        <f>W267*H267</f>
        <v>0</v>
      </c>
      <c r="Y267" s="33"/>
      <c r="Z267" s="33"/>
      <c r="AA267" s="33"/>
      <c r="AB267" s="33"/>
      <c r="AC267" s="33"/>
      <c r="AD267" s="33"/>
      <c r="AE267" s="33"/>
      <c r="AR267" s="157" t="s">
        <v>133</v>
      </c>
      <c r="AT267" s="157" t="s">
        <v>129</v>
      </c>
      <c r="AU267" s="157" t="s">
        <v>82</v>
      </c>
      <c r="AY267" s="18" t="s">
        <v>127</v>
      </c>
      <c r="BE267" s="158">
        <f>IF(O267="základní",K267,0)</f>
        <v>0</v>
      </c>
      <c r="BF267" s="158">
        <f>IF(O267="snížená",K267,0)</f>
        <v>0</v>
      </c>
      <c r="BG267" s="158">
        <f>IF(O267="zákl. přenesená",K267,0)</f>
        <v>0</v>
      </c>
      <c r="BH267" s="158">
        <f>IF(O267="sníž. přenesená",K267,0)</f>
        <v>0</v>
      </c>
      <c r="BI267" s="158">
        <f>IF(O267="nulová",K267,0)</f>
        <v>0</v>
      </c>
      <c r="BJ267" s="18" t="s">
        <v>80</v>
      </c>
      <c r="BK267" s="158">
        <f>ROUND(P267*H267,2)</f>
        <v>0</v>
      </c>
      <c r="BL267" s="18" t="s">
        <v>133</v>
      </c>
      <c r="BM267" s="157" t="s">
        <v>350</v>
      </c>
    </row>
    <row r="268" spans="1:65" s="2" customFormat="1" ht="19.5">
      <c r="A268" s="33"/>
      <c r="B268" s="34"/>
      <c r="C268" s="33"/>
      <c r="D268" s="159" t="s">
        <v>135</v>
      </c>
      <c r="E268" s="33"/>
      <c r="F268" s="160" t="s">
        <v>351</v>
      </c>
      <c r="G268" s="33"/>
      <c r="H268" s="33"/>
      <c r="I268" s="161"/>
      <c r="J268" s="161"/>
      <c r="K268" s="33"/>
      <c r="L268" s="33"/>
      <c r="M268" s="34"/>
      <c r="N268" s="162"/>
      <c r="O268" s="163"/>
      <c r="P268" s="59"/>
      <c r="Q268" s="59"/>
      <c r="R268" s="59"/>
      <c r="S268" s="59"/>
      <c r="T268" s="59"/>
      <c r="U268" s="59"/>
      <c r="V268" s="59"/>
      <c r="W268" s="59"/>
      <c r="X268" s="60"/>
      <c r="Y268" s="33"/>
      <c r="Z268" s="33"/>
      <c r="AA268" s="33"/>
      <c r="AB268" s="33"/>
      <c r="AC268" s="33"/>
      <c r="AD268" s="33"/>
      <c r="AE268" s="33"/>
      <c r="AT268" s="18" t="s">
        <v>135</v>
      </c>
      <c r="AU268" s="18" t="s">
        <v>82</v>
      </c>
    </row>
    <row r="269" spans="1:65" s="2" customFormat="1" ht="24.2" customHeight="1">
      <c r="A269" s="33"/>
      <c r="B269" s="143"/>
      <c r="C269" s="144" t="s">
        <v>352</v>
      </c>
      <c r="D269" s="144" t="s">
        <v>129</v>
      </c>
      <c r="E269" s="145" t="s">
        <v>353</v>
      </c>
      <c r="F269" s="146" t="s">
        <v>354</v>
      </c>
      <c r="G269" s="147" t="s">
        <v>155</v>
      </c>
      <c r="H269" s="148">
        <v>189.26</v>
      </c>
      <c r="I269" s="149"/>
      <c r="J269" s="149"/>
      <c r="K269" s="150">
        <f>ROUND(P269*H269,2)</f>
        <v>0</v>
      </c>
      <c r="L269" s="151"/>
      <c r="M269" s="34"/>
      <c r="N269" s="152" t="s">
        <v>1</v>
      </c>
      <c r="O269" s="153" t="s">
        <v>38</v>
      </c>
      <c r="P269" s="154">
        <f>I269+J269</f>
        <v>0</v>
      </c>
      <c r="Q269" s="154">
        <f>ROUND(I269*H269,2)</f>
        <v>0</v>
      </c>
      <c r="R269" s="154">
        <f>ROUND(J269*H269,2)</f>
        <v>0</v>
      </c>
      <c r="S269" s="59"/>
      <c r="T269" s="155">
        <f>S269*H269</f>
        <v>0</v>
      </c>
      <c r="U269" s="155">
        <v>0</v>
      </c>
      <c r="V269" s="155">
        <f>U269*H269</f>
        <v>0</v>
      </c>
      <c r="W269" s="155">
        <v>0</v>
      </c>
      <c r="X269" s="156">
        <f>W269*H269</f>
        <v>0</v>
      </c>
      <c r="Y269" s="33"/>
      <c r="Z269" s="33"/>
      <c r="AA269" s="33"/>
      <c r="AB269" s="33"/>
      <c r="AC269" s="33"/>
      <c r="AD269" s="33"/>
      <c r="AE269" s="33"/>
      <c r="AR269" s="157" t="s">
        <v>133</v>
      </c>
      <c r="AT269" s="157" t="s">
        <v>129</v>
      </c>
      <c r="AU269" s="157" t="s">
        <v>82</v>
      </c>
      <c r="AY269" s="18" t="s">
        <v>127</v>
      </c>
      <c r="BE269" s="158">
        <f>IF(O269="základní",K269,0)</f>
        <v>0</v>
      </c>
      <c r="BF269" s="158">
        <f>IF(O269="snížená",K269,0)</f>
        <v>0</v>
      </c>
      <c r="BG269" s="158">
        <f>IF(O269="zákl. přenesená",K269,0)</f>
        <v>0</v>
      </c>
      <c r="BH269" s="158">
        <f>IF(O269="sníž. přenesená",K269,0)</f>
        <v>0</v>
      </c>
      <c r="BI269" s="158">
        <f>IF(O269="nulová",K269,0)</f>
        <v>0</v>
      </c>
      <c r="BJ269" s="18" t="s">
        <v>80</v>
      </c>
      <c r="BK269" s="158">
        <f>ROUND(P269*H269,2)</f>
        <v>0</v>
      </c>
      <c r="BL269" s="18" t="s">
        <v>133</v>
      </c>
      <c r="BM269" s="157" t="s">
        <v>355</v>
      </c>
    </row>
    <row r="270" spans="1:65" s="2" customFormat="1" ht="29.25">
      <c r="A270" s="33"/>
      <c r="B270" s="34"/>
      <c r="C270" s="33"/>
      <c r="D270" s="159" t="s">
        <v>135</v>
      </c>
      <c r="E270" s="33"/>
      <c r="F270" s="160" t="s">
        <v>356</v>
      </c>
      <c r="G270" s="33"/>
      <c r="H270" s="33"/>
      <c r="I270" s="161"/>
      <c r="J270" s="161"/>
      <c r="K270" s="33"/>
      <c r="L270" s="33"/>
      <c r="M270" s="34"/>
      <c r="N270" s="162"/>
      <c r="O270" s="163"/>
      <c r="P270" s="59"/>
      <c r="Q270" s="59"/>
      <c r="R270" s="59"/>
      <c r="S270" s="59"/>
      <c r="T270" s="59"/>
      <c r="U270" s="59"/>
      <c r="V270" s="59"/>
      <c r="W270" s="59"/>
      <c r="X270" s="60"/>
      <c r="Y270" s="33"/>
      <c r="Z270" s="33"/>
      <c r="AA270" s="33"/>
      <c r="AB270" s="33"/>
      <c r="AC270" s="33"/>
      <c r="AD270" s="33"/>
      <c r="AE270" s="33"/>
      <c r="AT270" s="18" t="s">
        <v>135</v>
      </c>
      <c r="AU270" s="18" t="s">
        <v>82</v>
      </c>
    </row>
    <row r="271" spans="1:65" s="13" customFormat="1" ht="11.25">
      <c r="B271" s="164"/>
      <c r="D271" s="159" t="s">
        <v>137</v>
      </c>
      <c r="F271" s="166" t="s">
        <v>357</v>
      </c>
      <c r="H271" s="167">
        <v>189.26</v>
      </c>
      <c r="I271" s="168"/>
      <c r="J271" s="168"/>
      <c r="M271" s="164"/>
      <c r="N271" s="169"/>
      <c r="O271" s="170"/>
      <c r="P271" s="170"/>
      <c r="Q271" s="170"/>
      <c r="R271" s="170"/>
      <c r="S271" s="170"/>
      <c r="T271" s="170"/>
      <c r="U271" s="170"/>
      <c r="V271" s="170"/>
      <c r="W271" s="170"/>
      <c r="X271" s="171"/>
      <c r="AT271" s="165" t="s">
        <v>137</v>
      </c>
      <c r="AU271" s="165" t="s">
        <v>82</v>
      </c>
      <c r="AV271" s="13" t="s">
        <v>82</v>
      </c>
      <c r="AW271" s="13" t="s">
        <v>3</v>
      </c>
      <c r="AX271" s="13" t="s">
        <v>80</v>
      </c>
      <c r="AY271" s="165" t="s">
        <v>127</v>
      </c>
    </row>
    <row r="272" spans="1:65" s="2" customFormat="1" ht="37.9" customHeight="1">
      <c r="A272" s="33"/>
      <c r="B272" s="143"/>
      <c r="C272" s="144" t="s">
        <v>358</v>
      </c>
      <c r="D272" s="144" t="s">
        <v>129</v>
      </c>
      <c r="E272" s="145" t="s">
        <v>359</v>
      </c>
      <c r="F272" s="146" t="s">
        <v>360</v>
      </c>
      <c r="G272" s="147" t="s">
        <v>155</v>
      </c>
      <c r="H272" s="148">
        <v>18.925999999999998</v>
      </c>
      <c r="I272" s="149"/>
      <c r="J272" s="149"/>
      <c r="K272" s="150">
        <f>ROUND(P272*H272,2)</f>
        <v>0</v>
      </c>
      <c r="L272" s="151"/>
      <c r="M272" s="34"/>
      <c r="N272" s="152" t="s">
        <v>1</v>
      </c>
      <c r="O272" s="153" t="s">
        <v>38</v>
      </c>
      <c r="P272" s="154">
        <f>I272+J272</f>
        <v>0</v>
      </c>
      <c r="Q272" s="154">
        <f>ROUND(I272*H272,2)</f>
        <v>0</v>
      </c>
      <c r="R272" s="154">
        <f>ROUND(J272*H272,2)</f>
        <v>0</v>
      </c>
      <c r="S272" s="59"/>
      <c r="T272" s="155">
        <f>S272*H272</f>
        <v>0</v>
      </c>
      <c r="U272" s="155">
        <v>0</v>
      </c>
      <c r="V272" s="155">
        <f>U272*H272</f>
        <v>0</v>
      </c>
      <c r="W272" s="155">
        <v>0</v>
      </c>
      <c r="X272" s="156">
        <f>W272*H272</f>
        <v>0</v>
      </c>
      <c r="Y272" s="33"/>
      <c r="Z272" s="33"/>
      <c r="AA272" s="33"/>
      <c r="AB272" s="33"/>
      <c r="AC272" s="33"/>
      <c r="AD272" s="33"/>
      <c r="AE272" s="33"/>
      <c r="AR272" s="157" t="s">
        <v>133</v>
      </c>
      <c r="AT272" s="157" t="s">
        <v>129</v>
      </c>
      <c r="AU272" s="157" t="s">
        <v>82</v>
      </c>
      <c r="AY272" s="18" t="s">
        <v>127</v>
      </c>
      <c r="BE272" s="158">
        <f>IF(O272="základní",K272,0)</f>
        <v>0</v>
      </c>
      <c r="BF272" s="158">
        <f>IF(O272="snížená",K272,0)</f>
        <v>0</v>
      </c>
      <c r="BG272" s="158">
        <f>IF(O272="zákl. přenesená",K272,0)</f>
        <v>0</v>
      </c>
      <c r="BH272" s="158">
        <f>IF(O272="sníž. přenesená",K272,0)</f>
        <v>0</v>
      </c>
      <c r="BI272" s="158">
        <f>IF(O272="nulová",K272,0)</f>
        <v>0</v>
      </c>
      <c r="BJ272" s="18" t="s">
        <v>80</v>
      </c>
      <c r="BK272" s="158">
        <f>ROUND(P272*H272,2)</f>
        <v>0</v>
      </c>
      <c r="BL272" s="18" t="s">
        <v>133</v>
      </c>
      <c r="BM272" s="157" t="s">
        <v>361</v>
      </c>
    </row>
    <row r="273" spans="1:65" s="2" customFormat="1" ht="29.25">
      <c r="A273" s="33"/>
      <c r="B273" s="34"/>
      <c r="C273" s="33"/>
      <c r="D273" s="159" t="s">
        <v>135</v>
      </c>
      <c r="E273" s="33"/>
      <c r="F273" s="160" t="s">
        <v>362</v>
      </c>
      <c r="G273" s="33"/>
      <c r="H273" s="33"/>
      <c r="I273" s="161"/>
      <c r="J273" s="161"/>
      <c r="K273" s="33"/>
      <c r="L273" s="33"/>
      <c r="M273" s="34"/>
      <c r="N273" s="162"/>
      <c r="O273" s="163"/>
      <c r="P273" s="59"/>
      <c r="Q273" s="59"/>
      <c r="R273" s="59"/>
      <c r="S273" s="59"/>
      <c r="T273" s="59"/>
      <c r="U273" s="59"/>
      <c r="V273" s="59"/>
      <c r="W273" s="59"/>
      <c r="X273" s="60"/>
      <c r="Y273" s="33"/>
      <c r="Z273" s="33"/>
      <c r="AA273" s="33"/>
      <c r="AB273" s="33"/>
      <c r="AC273" s="33"/>
      <c r="AD273" s="33"/>
      <c r="AE273" s="33"/>
      <c r="AT273" s="18" t="s">
        <v>135</v>
      </c>
      <c r="AU273" s="18" t="s">
        <v>82</v>
      </c>
    </row>
    <row r="274" spans="1:65" s="12" customFormat="1" ht="22.9" customHeight="1">
      <c r="B274" s="129"/>
      <c r="D274" s="130" t="s">
        <v>74</v>
      </c>
      <c r="E274" s="141" t="s">
        <v>363</v>
      </c>
      <c r="F274" s="141" t="s">
        <v>364</v>
      </c>
      <c r="I274" s="132"/>
      <c r="J274" s="132"/>
      <c r="K274" s="142">
        <f>BK274</f>
        <v>0</v>
      </c>
      <c r="M274" s="129"/>
      <c r="N274" s="134"/>
      <c r="O274" s="135"/>
      <c r="P274" s="135"/>
      <c r="Q274" s="136">
        <f>SUM(Q275:Q285)</f>
        <v>0</v>
      </c>
      <c r="R274" s="136">
        <f>SUM(R275:R285)</f>
        <v>0</v>
      </c>
      <c r="S274" s="135"/>
      <c r="T274" s="137">
        <f>SUM(T275:T285)</f>
        <v>0</v>
      </c>
      <c r="U274" s="135"/>
      <c r="V274" s="137">
        <f>SUM(V275:V285)</f>
        <v>0</v>
      </c>
      <c r="W274" s="135"/>
      <c r="X274" s="138">
        <f>SUM(X275:X285)</f>
        <v>0</v>
      </c>
      <c r="AR274" s="130" t="s">
        <v>80</v>
      </c>
      <c r="AT274" s="139" t="s">
        <v>74</v>
      </c>
      <c r="AU274" s="139" t="s">
        <v>80</v>
      </c>
      <c r="AY274" s="130" t="s">
        <v>127</v>
      </c>
      <c r="BK274" s="140">
        <f>SUM(BK275:BK285)</f>
        <v>0</v>
      </c>
    </row>
    <row r="275" spans="1:65" s="2" customFormat="1" ht="33" customHeight="1">
      <c r="A275" s="33"/>
      <c r="B275" s="143"/>
      <c r="C275" s="144" t="s">
        <v>365</v>
      </c>
      <c r="D275" s="144" t="s">
        <v>129</v>
      </c>
      <c r="E275" s="145" t="s">
        <v>366</v>
      </c>
      <c r="F275" s="146" t="s">
        <v>367</v>
      </c>
      <c r="G275" s="147" t="s">
        <v>155</v>
      </c>
      <c r="H275" s="148">
        <v>30.158999999999999</v>
      </c>
      <c r="I275" s="149"/>
      <c r="J275" s="149"/>
      <c r="K275" s="150">
        <f>ROUND(P275*H275,2)</f>
        <v>0</v>
      </c>
      <c r="L275" s="151"/>
      <c r="M275" s="34"/>
      <c r="N275" s="152" t="s">
        <v>1</v>
      </c>
      <c r="O275" s="153" t="s">
        <v>38</v>
      </c>
      <c r="P275" s="154">
        <f>I275+J275</f>
        <v>0</v>
      </c>
      <c r="Q275" s="154">
        <f>ROUND(I275*H275,2)</f>
        <v>0</v>
      </c>
      <c r="R275" s="154">
        <f>ROUND(J275*H275,2)</f>
        <v>0</v>
      </c>
      <c r="S275" s="59"/>
      <c r="T275" s="155">
        <f>S275*H275</f>
        <v>0</v>
      </c>
      <c r="U275" s="155">
        <v>0</v>
      </c>
      <c r="V275" s="155">
        <f>U275*H275</f>
        <v>0</v>
      </c>
      <c r="W275" s="155">
        <v>0</v>
      </c>
      <c r="X275" s="156">
        <f>W275*H275</f>
        <v>0</v>
      </c>
      <c r="Y275" s="33"/>
      <c r="Z275" s="33"/>
      <c r="AA275" s="33"/>
      <c r="AB275" s="33"/>
      <c r="AC275" s="33"/>
      <c r="AD275" s="33"/>
      <c r="AE275" s="33"/>
      <c r="AR275" s="157" t="s">
        <v>133</v>
      </c>
      <c r="AT275" s="157" t="s">
        <v>129</v>
      </c>
      <c r="AU275" s="157" t="s">
        <v>82</v>
      </c>
      <c r="AY275" s="18" t="s">
        <v>127</v>
      </c>
      <c r="BE275" s="158">
        <f>IF(O275="základní",K275,0)</f>
        <v>0</v>
      </c>
      <c r="BF275" s="158">
        <f>IF(O275="snížená",K275,0)</f>
        <v>0</v>
      </c>
      <c r="BG275" s="158">
        <f>IF(O275="zákl. přenesená",K275,0)</f>
        <v>0</v>
      </c>
      <c r="BH275" s="158">
        <f>IF(O275="sníž. přenesená",K275,0)</f>
        <v>0</v>
      </c>
      <c r="BI275" s="158">
        <f>IF(O275="nulová",K275,0)</f>
        <v>0</v>
      </c>
      <c r="BJ275" s="18" t="s">
        <v>80</v>
      </c>
      <c r="BK275" s="158">
        <f>ROUND(P275*H275,2)</f>
        <v>0</v>
      </c>
      <c r="BL275" s="18" t="s">
        <v>133</v>
      </c>
      <c r="BM275" s="157" t="s">
        <v>368</v>
      </c>
    </row>
    <row r="276" spans="1:65" s="2" customFormat="1" ht="29.25">
      <c r="A276" s="33"/>
      <c r="B276" s="34"/>
      <c r="C276" s="33"/>
      <c r="D276" s="159" t="s">
        <v>135</v>
      </c>
      <c r="E276" s="33"/>
      <c r="F276" s="160" t="s">
        <v>369</v>
      </c>
      <c r="G276" s="33"/>
      <c r="H276" s="33"/>
      <c r="I276" s="161"/>
      <c r="J276" s="161"/>
      <c r="K276" s="33"/>
      <c r="L276" s="33"/>
      <c r="M276" s="34"/>
      <c r="N276" s="162"/>
      <c r="O276" s="163"/>
      <c r="P276" s="59"/>
      <c r="Q276" s="59"/>
      <c r="R276" s="59"/>
      <c r="S276" s="59"/>
      <c r="T276" s="59"/>
      <c r="U276" s="59"/>
      <c r="V276" s="59"/>
      <c r="W276" s="59"/>
      <c r="X276" s="60"/>
      <c r="Y276" s="33"/>
      <c r="Z276" s="33"/>
      <c r="AA276" s="33"/>
      <c r="AB276" s="33"/>
      <c r="AC276" s="33"/>
      <c r="AD276" s="33"/>
      <c r="AE276" s="33"/>
      <c r="AT276" s="18" t="s">
        <v>135</v>
      </c>
      <c r="AU276" s="18" t="s">
        <v>82</v>
      </c>
    </row>
    <row r="277" spans="1:65" s="2" customFormat="1" ht="33" customHeight="1">
      <c r="A277" s="33"/>
      <c r="B277" s="143"/>
      <c r="C277" s="144" t="s">
        <v>370</v>
      </c>
      <c r="D277" s="144" t="s">
        <v>129</v>
      </c>
      <c r="E277" s="145" t="s">
        <v>371</v>
      </c>
      <c r="F277" s="146" t="s">
        <v>372</v>
      </c>
      <c r="G277" s="147" t="s">
        <v>155</v>
      </c>
      <c r="H277" s="148">
        <v>60.317999999999998</v>
      </c>
      <c r="I277" s="149"/>
      <c r="J277" s="149"/>
      <c r="K277" s="150">
        <f>ROUND(P277*H277,2)</f>
        <v>0</v>
      </c>
      <c r="L277" s="151"/>
      <c r="M277" s="34"/>
      <c r="N277" s="152" t="s">
        <v>1</v>
      </c>
      <c r="O277" s="153" t="s">
        <v>38</v>
      </c>
      <c r="P277" s="154">
        <f>I277+J277</f>
        <v>0</v>
      </c>
      <c r="Q277" s="154">
        <f>ROUND(I277*H277,2)</f>
        <v>0</v>
      </c>
      <c r="R277" s="154">
        <f>ROUND(J277*H277,2)</f>
        <v>0</v>
      </c>
      <c r="S277" s="59"/>
      <c r="T277" s="155">
        <f>S277*H277</f>
        <v>0</v>
      </c>
      <c r="U277" s="155">
        <v>0</v>
      </c>
      <c r="V277" s="155">
        <f>U277*H277</f>
        <v>0</v>
      </c>
      <c r="W277" s="155">
        <v>0</v>
      </c>
      <c r="X277" s="156">
        <f>W277*H277</f>
        <v>0</v>
      </c>
      <c r="Y277" s="33"/>
      <c r="Z277" s="33"/>
      <c r="AA277" s="33"/>
      <c r="AB277" s="33"/>
      <c r="AC277" s="33"/>
      <c r="AD277" s="33"/>
      <c r="AE277" s="33"/>
      <c r="AR277" s="157" t="s">
        <v>133</v>
      </c>
      <c r="AT277" s="157" t="s">
        <v>129</v>
      </c>
      <c r="AU277" s="157" t="s">
        <v>82</v>
      </c>
      <c r="AY277" s="18" t="s">
        <v>127</v>
      </c>
      <c r="BE277" s="158">
        <f>IF(O277="základní",K277,0)</f>
        <v>0</v>
      </c>
      <c r="BF277" s="158">
        <f>IF(O277="snížená",K277,0)</f>
        <v>0</v>
      </c>
      <c r="BG277" s="158">
        <f>IF(O277="zákl. přenesená",K277,0)</f>
        <v>0</v>
      </c>
      <c r="BH277" s="158">
        <f>IF(O277="sníž. přenesená",K277,0)</f>
        <v>0</v>
      </c>
      <c r="BI277" s="158">
        <f>IF(O277="nulová",K277,0)</f>
        <v>0</v>
      </c>
      <c r="BJ277" s="18" t="s">
        <v>80</v>
      </c>
      <c r="BK277" s="158">
        <f>ROUND(P277*H277,2)</f>
        <v>0</v>
      </c>
      <c r="BL277" s="18" t="s">
        <v>133</v>
      </c>
      <c r="BM277" s="157" t="s">
        <v>373</v>
      </c>
    </row>
    <row r="278" spans="1:65" s="2" customFormat="1" ht="39">
      <c r="A278" s="33"/>
      <c r="B278" s="34"/>
      <c r="C278" s="33"/>
      <c r="D278" s="159" t="s">
        <v>135</v>
      </c>
      <c r="E278" s="33"/>
      <c r="F278" s="160" t="s">
        <v>374</v>
      </c>
      <c r="G278" s="33"/>
      <c r="H278" s="33"/>
      <c r="I278" s="161"/>
      <c r="J278" s="161"/>
      <c r="K278" s="33"/>
      <c r="L278" s="33"/>
      <c r="M278" s="34"/>
      <c r="N278" s="162"/>
      <c r="O278" s="163"/>
      <c r="P278" s="59"/>
      <c r="Q278" s="59"/>
      <c r="R278" s="59"/>
      <c r="S278" s="59"/>
      <c r="T278" s="59"/>
      <c r="U278" s="59"/>
      <c r="V278" s="59"/>
      <c r="W278" s="59"/>
      <c r="X278" s="60"/>
      <c r="Y278" s="33"/>
      <c r="Z278" s="33"/>
      <c r="AA278" s="33"/>
      <c r="AB278" s="33"/>
      <c r="AC278" s="33"/>
      <c r="AD278" s="33"/>
      <c r="AE278" s="33"/>
      <c r="AT278" s="18" t="s">
        <v>135</v>
      </c>
      <c r="AU278" s="18" t="s">
        <v>82</v>
      </c>
    </row>
    <row r="279" spans="1:65" s="13" customFormat="1" ht="11.25">
      <c r="B279" s="164"/>
      <c r="D279" s="159" t="s">
        <v>137</v>
      </c>
      <c r="F279" s="166" t="s">
        <v>375</v>
      </c>
      <c r="H279" s="167">
        <v>60.317999999999998</v>
      </c>
      <c r="I279" s="168"/>
      <c r="J279" s="168"/>
      <c r="M279" s="164"/>
      <c r="N279" s="169"/>
      <c r="O279" s="170"/>
      <c r="P279" s="170"/>
      <c r="Q279" s="170"/>
      <c r="R279" s="170"/>
      <c r="S279" s="170"/>
      <c r="T279" s="170"/>
      <c r="U279" s="170"/>
      <c r="V279" s="170"/>
      <c r="W279" s="170"/>
      <c r="X279" s="171"/>
      <c r="AT279" s="165" t="s">
        <v>137</v>
      </c>
      <c r="AU279" s="165" t="s">
        <v>82</v>
      </c>
      <c r="AV279" s="13" t="s">
        <v>82</v>
      </c>
      <c r="AW279" s="13" t="s">
        <v>3</v>
      </c>
      <c r="AX279" s="13" t="s">
        <v>80</v>
      </c>
      <c r="AY279" s="165" t="s">
        <v>127</v>
      </c>
    </row>
    <row r="280" spans="1:65" s="2" customFormat="1" ht="24.2" customHeight="1">
      <c r="A280" s="33"/>
      <c r="B280" s="143"/>
      <c r="C280" s="144" t="s">
        <v>376</v>
      </c>
      <c r="D280" s="144" t="s">
        <v>129</v>
      </c>
      <c r="E280" s="145" t="s">
        <v>377</v>
      </c>
      <c r="F280" s="146" t="s">
        <v>378</v>
      </c>
      <c r="G280" s="147" t="s">
        <v>155</v>
      </c>
      <c r="H280" s="148">
        <v>2.8000000000000001E-2</v>
      </c>
      <c r="I280" s="149"/>
      <c r="J280" s="149"/>
      <c r="K280" s="150">
        <f>ROUND(P280*H280,2)</f>
        <v>0</v>
      </c>
      <c r="L280" s="151"/>
      <c r="M280" s="34"/>
      <c r="N280" s="152" t="s">
        <v>1</v>
      </c>
      <c r="O280" s="153" t="s">
        <v>38</v>
      </c>
      <c r="P280" s="154">
        <f>I280+J280</f>
        <v>0</v>
      </c>
      <c r="Q280" s="154">
        <f>ROUND(I280*H280,2)</f>
        <v>0</v>
      </c>
      <c r="R280" s="154">
        <f>ROUND(J280*H280,2)</f>
        <v>0</v>
      </c>
      <c r="S280" s="59"/>
      <c r="T280" s="155">
        <f>S280*H280</f>
        <v>0</v>
      </c>
      <c r="U280" s="155">
        <v>0</v>
      </c>
      <c r="V280" s="155">
        <f>U280*H280</f>
        <v>0</v>
      </c>
      <c r="W280" s="155">
        <v>0</v>
      </c>
      <c r="X280" s="156">
        <f>W280*H280</f>
        <v>0</v>
      </c>
      <c r="Y280" s="33"/>
      <c r="Z280" s="33"/>
      <c r="AA280" s="33"/>
      <c r="AB280" s="33"/>
      <c r="AC280" s="33"/>
      <c r="AD280" s="33"/>
      <c r="AE280" s="33"/>
      <c r="AR280" s="157" t="s">
        <v>133</v>
      </c>
      <c r="AT280" s="157" t="s">
        <v>129</v>
      </c>
      <c r="AU280" s="157" t="s">
        <v>82</v>
      </c>
      <c r="AY280" s="18" t="s">
        <v>127</v>
      </c>
      <c r="BE280" s="158">
        <f>IF(O280="základní",K280,0)</f>
        <v>0</v>
      </c>
      <c r="BF280" s="158">
        <f>IF(O280="snížená",K280,0)</f>
        <v>0</v>
      </c>
      <c r="BG280" s="158">
        <f>IF(O280="zákl. přenesená",K280,0)</f>
        <v>0</v>
      </c>
      <c r="BH280" s="158">
        <f>IF(O280="sníž. přenesená",K280,0)</f>
        <v>0</v>
      </c>
      <c r="BI280" s="158">
        <f>IF(O280="nulová",K280,0)</f>
        <v>0</v>
      </c>
      <c r="BJ280" s="18" t="s">
        <v>80</v>
      </c>
      <c r="BK280" s="158">
        <f>ROUND(P280*H280,2)</f>
        <v>0</v>
      </c>
      <c r="BL280" s="18" t="s">
        <v>133</v>
      </c>
      <c r="BM280" s="157" t="s">
        <v>379</v>
      </c>
    </row>
    <row r="281" spans="1:65" s="2" customFormat="1" ht="29.25">
      <c r="A281" s="33"/>
      <c r="B281" s="34"/>
      <c r="C281" s="33"/>
      <c r="D281" s="159" t="s">
        <v>135</v>
      </c>
      <c r="E281" s="33"/>
      <c r="F281" s="160" t="s">
        <v>380</v>
      </c>
      <c r="G281" s="33"/>
      <c r="H281" s="33"/>
      <c r="I281" s="161"/>
      <c r="J281" s="161"/>
      <c r="K281" s="33"/>
      <c r="L281" s="33"/>
      <c r="M281" s="34"/>
      <c r="N281" s="162"/>
      <c r="O281" s="163"/>
      <c r="P281" s="59"/>
      <c r="Q281" s="59"/>
      <c r="R281" s="59"/>
      <c r="S281" s="59"/>
      <c r="T281" s="59"/>
      <c r="U281" s="59"/>
      <c r="V281" s="59"/>
      <c r="W281" s="59"/>
      <c r="X281" s="60"/>
      <c r="Y281" s="33"/>
      <c r="Z281" s="33"/>
      <c r="AA281" s="33"/>
      <c r="AB281" s="33"/>
      <c r="AC281" s="33"/>
      <c r="AD281" s="33"/>
      <c r="AE281" s="33"/>
      <c r="AT281" s="18" t="s">
        <v>135</v>
      </c>
      <c r="AU281" s="18" t="s">
        <v>82</v>
      </c>
    </row>
    <row r="282" spans="1:65" s="13" customFormat="1" ht="11.25">
      <c r="B282" s="164"/>
      <c r="D282" s="159" t="s">
        <v>137</v>
      </c>
      <c r="E282" s="165" t="s">
        <v>1</v>
      </c>
      <c r="F282" s="166" t="s">
        <v>381</v>
      </c>
      <c r="H282" s="167">
        <v>2.8000000000000001E-2</v>
      </c>
      <c r="I282" s="168"/>
      <c r="J282" s="168"/>
      <c r="M282" s="164"/>
      <c r="N282" s="169"/>
      <c r="O282" s="170"/>
      <c r="P282" s="170"/>
      <c r="Q282" s="170"/>
      <c r="R282" s="170"/>
      <c r="S282" s="170"/>
      <c r="T282" s="170"/>
      <c r="U282" s="170"/>
      <c r="V282" s="170"/>
      <c r="W282" s="170"/>
      <c r="X282" s="171"/>
      <c r="AT282" s="165" t="s">
        <v>137</v>
      </c>
      <c r="AU282" s="165" t="s">
        <v>82</v>
      </c>
      <c r="AV282" s="13" t="s">
        <v>82</v>
      </c>
      <c r="AW282" s="13" t="s">
        <v>4</v>
      </c>
      <c r="AX282" s="13" t="s">
        <v>80</v>
      </c>
      <c r="AY282" s="165" t="s">
        <v>127</v>
      </c>
    </row>
    <row r="283" spans="1:65" s="2" customFormat="1" ht="33" customHeight="1">
      <c r="A283" s="33"/>
      <c r="B283" s="143"/>
      <c r="C283" s="144" t="s">
        <v>382</v>
      </c>
      <c r="D283" s="144" t="s">
        <v>129</v>
      </c>
      <c r="E283" s="145" t="s">
        <v>383</v>
      </c>
      <c r="F283" s="146" t="s">
        <v>384</v>
      </c>
      <c r="G283" s="147" t="s">
        <v>155</v>
      </c>
      <c r="H283" s="148">
        <v>2.8000000000000001E-2</v>
      </c>
      <c r="I283" s="149"/>
      <c r="J283" s="149"/>
      <c r="K283" s="150">
        <f>ROUND(P283*H283,2)</f>
        <v>0</v>
      </c>
      <c r="L283" s="151"/>
      <c r="M283" s="34"/>
      <c r="N283" s="152" t="s">
        <v>1</v>
      </c>
      <c r="O283" s="153" t="s">
        <v>38</v>
      </c>
      <c r="P283" s="154">
        <f>I283+J283</f>
        <v>0</v>
      </c>
      <c r="Q283" s="154">
        <f>ROUND(I283*H283,2)</f>
        <v>0</v>
      </c>
      <c r="R283" s="154">
        <f>ROUND(J283*H283,2)</f>
        <v>0</v>
      </c>
      <c r="S283" s="59"/>
      <c r="T283" s="155">
        <f>S283*H283</f>
        <v>0</v>
      </c>
      <c r="U283" s="155">
        <v>0</v>
      </c>
      <c r="V283" s="155">
        <f>U283*H283</f>
        <v>0</v>
      </c>
      <c r="W283" s="155">
        <v>0</v>
      </c>
      <c r="X283" s="156">
        <f>W283*H283</f>
        <v>0</v>
      </c>
      <c r="Y283" s="33"/>
      <c r="Z283" s="33"/>
      <c r="AA283" s="33"/>
      <c r="AB283" s="33"/>
      <c r="AC283" s="33"/>
      <c r="AD283" s="33"/>
      <c r="AE283" s="33"/>
      <c r="AR283" s="157" t="s">
        <v>133</v>
      </c>
      <c r="AT283" s="157" t="s">
        <v>129</v>
      </c>
      <c r="AU283" s="157" t="s">
        <v>82</v>
      </c>
      <c r="AY283" s="18" t="s">
        <v>127</v>
      </c>
      <c r="BE283" s="158">
        <f>IF(O283="základní",K283,0)</f>
        <v>0</v>
      </c>
      <c r="BF283" s="158">
        <f>IF(O283="snížená",K283,0)</f>
        <v>0</v>
      </c>
      <c r="BG283" s="158">
        <f>IF(O283="zákl. přenesená",K283,0)</f>
        <v>0</v>
      </c>
      <c r="BH283" s="158">
        <f>IF(O283="sníž. přenesená",K283,0)</f>
        <v>0</v>
      </c>
      <c r="BI283" s="158">
        <f>IF(O283="nulová",K283,0)</f>
        <v>0</v>
      </c>
      <c r="BJ283" s="18" t="s">
        <v>80</v>
      </c>
      <c r="BK283" s="158">
        <f>ROUND(P283*H283,2)</f>
        <v>0</v>
      </c>
      <c r="BL283" s="18" t="s">
        <v>133</v>
      </c>
      <c r="BM283" s="157" t="s">
        <v>385</v>
      </c>
    </row>
    <row r="284" spans="1:65" s="2" customFormat="1" ht="39">
      <c r="A284" s="33"/>
      <c r="B284" s="34"/>
      <c r="C284" s="33"/>
      <c r="D284" s="159" t="s">
        <v>135</v>
      </c>
      <c r="E284" s="33"/>
      <c r="F284" s="160" t="s">
        <v>386</v>
      </c>
      <c r="G284" s="33"/>
      <c r="H284" s="33"/>
      <c r="I284" s="161"/>
      <c r="J284" s="161"/>
      <c r="K284" s="33"/>
      <c r="L284" s="33"/>
      <c r="M284" s="34"/>
      <c r="N284" s="162"/>
      <c r="O284" s="163"/>
      <c r="P284" s="59"/>
      <c r="Q284" s="59"/>
      <c r="R284" s="59"/>
      <c r="S284" s="59"/>
      <c r="T284" s="59"/>
      <c r="U284" s="59"/>
      <c r="V284" s="59"/>
      <c r="W284" s="59"/>
      <c r="X284" s="60"/>
      <c r="Y284" s="33"/>
      <c r="Z284" s="33"/>
      <c r="AA284" s="33"/>
      <c r="AB284" s="33"/>
      <c r="AC284" s="33"/>
      <c r="AD284" s="33"/>
      <c r="AE284" s="33"/>
      <c r="AT284" s="18" t="s">
        <v>135</v>
      </c>
      <c r="AU284" s="18" t="s">
        <v>82</v>
      </c>
    </row>
    <row r="285" spans="1:65" s="13" customFormat="1" ht="11.25">
      <c r="B285" s="164"/>
      <c r="D285" s="159" t="s">
        <v>137</v>
      </c>
      <c r="E285" s="165" t="s">
        <v>1</v>
      </c>
      <c r="F285" s="166" t="s">
        <v>381</v>
      </c>
      <c r="H285" s="167">
        <v>2.8000000000000001E-2</v>
      </c>
      <c r="I285" s="168"/>
      <c r="J285" s="168"/>
      <c r="M285" s="164"/>
      <c r="N285" s="169"/>
      <c r="O285" s="170"/>
      <c r="P285" s="170"/>
      <c r="Q285" s="170"/>
      <c r="R285" s="170"/>
      <c r="S285" s="170"/>
      <c r="T285" s="170"/>
      <c r="U285" s="170"/>
      <c r="V285" s="170"/>
      <c r="W285" s="170"/>
      <c r="X285" s="171"/>
      <c r="AT285" s="165" t="s">
        <v>137</v>
      </c>
      <c r="AU285" s="165" t="s">
        <v>82</v>
      </c>
      <c r="AV285" s="13" t="s">
        <v>82</v>
      </c>
      <c r="AW285" s="13" t="s">
        <v>4</v>
      </c>
      <c r="AX285" s="13" t="s">
        <v>80</v>
      </c>
      <c r="AY285" s="165" t="s">
        <v>127</v>
      </c>
    </row>
    <row r="286" spans="1:65" s="12" customFormat="1" ht="25.9" customHeight="1">
      <c r="B286" s="129"/>
      <c r="D286" s="130" t="s">
        <v>74</v>
      </c>
      <c r="E286" s="131" t="s">
        <v>387</v>
      </c>
      <c r="F286" s="131" t="s">
        <v>388</v>
      </c>
      <c r="I286" s="132"/>
      <c r="J286" s="132"/>
      <c r="K286" s="133">
        <f>BK286</f>
        <v>0</v>
      </c>
      <c r="M286" s="129"/>
      <c r="N286" s="134"/>
      <c r="O286" s="135"/>
      <c r="P286" s="135"/>
      <c r="Q286" s="136">
        <f>Q287</f>
        <v>0</v>
      </c>
      <c r="R286" s="136">
        <f>R287</f>
        <v>0</v>
      </c>
      <c r="S286" s="135"/>
      <c r="T286" s="137">
        <f>T287</f>
        <v>0</v>
      </c>
      <c r="U286" s="135"/>
      <c r="V286" s="137">
        <f>V287</f>
        <v>1.5E-3</v>
      </c>
      <c r="W286" s="135"/>
      <c r="X286" s="138">
        <f>X287</f>
        <v>0</v>
      </c>
      <c r="AR286" s="130" t="s">
        <v>82</v>
      </c>
      <c r="AT286" s="139" t="s">
        <v>74</v>
      </c>
      <c r="AU286" s="139" t="s">
        <v>75</v>
      </c>
      <c r="AY286" s="130" t="s">
        <v>127</v>
      </c>
      <c r="BK286" s="140">
        <f>BK287</f>
        <v>0</v>
      </c>
    </row>
    <row r="287" spans="1:65" s="12" customFormat="1" ht="22.9" customHeight="1">
      <c r="B287" s="129"/>
      <c r="D287" s="130" t="s">
        <v>74</v>
      </c>
      <c r="E287" s="141" t="s">
        <v>389</v>
      </c>
      <c r="F287" s="141" t="s">
        <v>390</v>
      </c>
      <c r="I287" s="132"/>
      <c r="J287" s="132"/>
      <c r="K287" s="142">
        <f>BK287</f>
        <v>0</v>
      </c>
      <c r="M287" s="129"/>
      <c r="N287" s="134"/>
      <c r="O287" s="135"/>
      <c r="P287" s="135"/>
      <c r="Q287" s="136">
        <f>SUM(Q288:Q289)</f>
        <v>0</v>
      </c>
      <c r="R287" s="136">
        <f>SUM(R288:R289)</f>
        <v>0</v>
      </c>
      <c r="S287" s="135"/>
      <c r="T287" s="137">
        <f>SUM(T288:T289)</f>
        <v>0</v>
      </c>
      <c r="U287" s="135"/>
      <c r="V287" s="137">
        <f>SUM(V288:V289)</f>
        <v>1.5E-3</v>
      </c>
      <c r="W287" s="135"/>
      <c r="X287" s="138">
        <f>SUM(X288:X289)</f>
        <v>0</v>
      </c>
      <c r="AR287" s="130" t="s">
        <v>82</v>
      </c>
      <c r="AT287" s="139" t="s">
        <v>74</v>
      </c>
      <c r="AU287" s="139" t="s">
        <v>80</v>
      </c>
      <c r="AY287" s="130" t="s">
        <v>127</v>
      </c>
      <c r="BK287" s="140">
        <f>SUM(BK288:BK289)</f>
        <v>0</v>
      </c>
    </row>
    <row r="288" spans="1:65" s="2" customFormat="1" ht="24.2" customHeight="1">
      <c r="A288" s="33"/>
      <c r="B288" s="143"/>
      <c r="C288" s="144" t="s">
        <v>391</v>
      </c>
      <c r="D288" s="144" t="s">
        <v>129</v>
      </c>
      <c r="E288" s="145" t="s">
        <v>392</v>
      </c>
      <c r="F288" s="146" t="s">
        <v>393</v>
      </c>
      <c r="G288" s="147" t="s">
        <v>226</v>
      </c>
      <c r="H288" s="148">
        <v>1</v>
      </c>
      <c r="I288" s="149"/>
      <c r="J288" s="149"/>
      <c r="K288" s="150">
        <f>ROUND(P288*H288,2)</f>
        <v>0</v>
      </c>
      <c r="L288" s="151"/>
      <c r="M288" s="34"/>
      <c r="N288" s="152" t="s">
        <v>1</v>
      </c>
      <c r="O288" s="153" t="s">
        <v>38</v>
      </c>
      <c r="P288" s="154">
        <f>I288+J288</f>
        <v>0</v>
      </c>
      <c r="Q288" s="154">
        <f>ROUND(I288*H288,2)</f>
        <v>0</v>
      </c>
      <c r="R288" s="154">
        <f>ROUND(J288*H288,2)</f>
        <v>0</v>
      </c>
      <c r="S288" s="59"/>
      <c r="T288" s="155">
        <f>S288*H288</f>
        <v>0</v>
      </c>
      <c r="U288" s="155">
        <v>1.5E-3</v>
      </c>
      <c r="V288" s="155">
        <f>U288*H288</f>
        <v>1.5E-3</v>
      </c>
      <c r="W288" s="155">
        <v>0</v>
      </c>
      <c r="X288" s="156">
        <f>W288*H288</f>
        <v>0</v>
      </c>
      <c r="Y288" s="33"/>
      <c r="Z288" s="33"/>
      <c r="AA288" s="33"/>
      <c r="AB288" s="33"/>
      <c r="AC288" s="33"/>
      <c r="AD288" s="33"/>
      <c r="AE288" s="33"/>
      <c r="AR288" s="157" t="s">
        <v>229</v>
      </c>
      <c r="AT288" s="157" t="s">
        <v>129</v>
      </c>
      <c r="AU288" s="157" t="s">
        <v>82</v>
      </c>
      <c r="AY288" s="18" t="s">
        <v>127</v>
      </c>
      <c r="BE288" s="158">
        <f>IF(O288="základní",K288,0)</f>
        <v>0</v>
      </c>
      <c r="BF288" s="158">
        <f>IF(O288="snížená",K288,0)</f>
        <v>0</v>
      </c>
      <c r="BG288" s="158">
        <f>IF(O288="zákl. přenesená",K288,0)</f>
        <v>0</v>
      </c>
      <c r="BH288" s="158">
        <f>IF(O288="sníž. přenesená",K288,0)</f>
        <v>0</v>
      </c>
      <c r="BI288" s="158">
        <f>IF(O288="nulová",K288,0)</f>
        <v>0</v>
      </c>
      <c r="BJ288" s="18" t="s">
        <v>80</v>
      </c>
      <c r="BK288" s="158">
        <f>ROUND(P288*H288,2)</f>
        <v>0</v>
      </c>
      <c r="BL288" s="18" t="s">
        <v>229</v>
      </c>
      <c r="BM288" s="157" t="s">
        <v>394</v>
      </c>
    </row>
    <row r="289" spans="1:65" s="2" customFormat="1" ht="19.5">
      <c r="A289" s="33"/>
      <c r="B289" s="34"/>
      <c r="C289" s="33"/>
      <c r="D289" s="159" t="s">
        <v>135</v>
      </c>
      <c r="E289" s="33"/>
      <c r="F289" s="160" t="s">
        <v>395</v>
      </c>
      <c r="G289" s="33"/>
      <c r="H289" s="33"/>
      <c r="I289" s="161"/>
      <c r="J289" s="161"/>
      <c r="K289" s="33"/>
      <c r="L289" s="33"/>
      <c r="M289" s="34"/>
      <c r="N289" s="162"/>
      <c r="O289" s="163"/>
      <c r="P289" s="59"/>
      <c r="Q289" s="59"/>
      <c r="R289" s="59"/>
      <c r="S289" s="59"/>
      <c r="T289" s="59"/>
      <c r="U289" s="59"/>
      <c r="V289" s="59"/>
      <c r="W289" s="59"/>
      <c r="X289" s="60"/>
      <c r="Y289" s="33"/>
      <c r="Z289" s="33"/>
      <c r="AA289" s="33"/>
      <c r="AB289" s="33"/>
      <c r="AC289" s="33"/>
      <c r="AD289" s="33"/>
      <c r="AE289" s="33"/>
      <c r="AT289" s="18" t="s">
        <v>135</v>
      </c>
      <c r="AU289" s="18" t="s">
        <v>82</v>
      </c>
    </row>
    <row r="290" spans="1:65" s="12" customFormat="1" ht="25.9" customHeight="1">
      <c r="B290" s="129"/>
      <c r="D290" s="130" t="s">
        <v>74</v>
      </c>
      <c r="E290" s="131" t="s">
        <v>396</v>
      </c>
      <c r="F290" s="131" t="s">
        <v>397</v>
      </c>
      <c r="I290" s="132"/>
      <c r="J290" s="132"/>
      <c r="K290" s="133">
        <f>BK290</f>
        <v>0</v>
      </c>
      <c r="M290" s="129"/>
      <c r="N290" s="134"/>
      <c r="O290" s="135"/>
      <c r="P290" s="135"/>
      <c r="Q290" s="136">
        <f>Q291+Q296+Q301</f>
        <v>0</v>
      </c>
      <c r="R290" s="136">
        <f>R291+R296+R301</f>
        <v>0</v>
      </c>
      <c r="S290" s="135"/>
      <c r="T290" s="137">
        <f>T291+T296+T301</f>
        <v>0</v>
      </c>
      <c r="U290" s="135"/>
      <c r="V290" s="137">
        <f>V291+V296+V301</f>
        <v>0</v>
      </c>
      <c r="W290" s="135"/>
      <c r="X290" s="138">
        <f>X291+X296+X301</f>
        <v>0</v>
      </c>
      <c r="AR290" s="130" t="s">
        <v>159</v>
      </c>
      <c r="AT290" s="139" t="s">
        <v>74</v>
      </c>
      <c r="AU290" s="139" t="s">
        <v>75</v>
      </c>
      <c r="AY290" s="130" t="s">
        <v>127</v>
      </c>
      <c r="BK290" s="140">
        <f>BK291+BK296+BK301</f>
        <v>0</v>
      </c>
    </row>
    <row r="291" spans="1:65" s="12" customFormat="1" ht="22.9" customHeight="1">
      <c r="B291" s="129"/>
      <c r="D291" s="130" t="s">
        <v>74</v>
      </c>
      <c r="E291" s="141" t="s">
        <v>398</v>
      </c>
      <c r="F291" s="141" t="s">
        <v>399</v>
      </c>
      <c r="I291" s="132"/>
      <c r="J291" s="132"/>
      <c r="K291" s="142">
        <f>BK291</f>
        <v>0</v>
      </c>
      <c r="M291" s="129"/>
      <c r="N291" s="134"/>
      <c r="O291" s="135"/>
      <c r="P291" s="135"/>
      <c r="Q291" s="136">
        <f>SUM(Q292:Q295)</f>
        <v>0</v>
      </c>
      <c r="R291" s="136">
        <f>SUM(R292:R295)</f>
        <v>0</v>
      </c>
      <c r="S291" s="135"/>
      <c r="T291" s="137">
        <f>SUM(T292:T295)</f>
        <v>0</v>
      </c>
      <c r="U291" s="135"/>
      <c r="V291" s="137">
        <f>SUM(V292:V295)</f>
        <v>0</v>
      </c>
      <c r="W291" s="135"/>
      <c r="X291" s="138">
        <f>SUM(X292:X295)</f>
        <v>0</v>
      </c>
      <c r="AR291" s="130" t="s">
        <v>159</v>
      </c>
      <c r="AT291" s="139" t="s">
        <v>74</v>
      </c>
      <c r="AU291" s="139" t="s">
        <v>80</v>
      </c>
      <c r="AY291" s="130" t="s">
        <v>127</v>
      </c>
      <c r="BK291" s="140">
        <f>SUM(BK292:BK295)</f>
        <v>0</v>
      </c>
    </row>
    <row r="292" spans="1:65" s="2" customFormat="1" ht="16.5" customHeight="1">
      <c r="A292" s="33"/>
      <c r="B292" s="143"/>
      <c r="C292" s="144" t="s">
        <v>400</v>
      </c>
      <c r="D292" s="144" t="s">
        <v>129</v>
      </c>
      <c r="E292" s="145" t="s">
        <v>401</v>
      </c>
      <c r="F292" s="146" t="s">
        <v>399</v>
      </c>
      <c r="G292" s="147" t="s">
        <v>272</v>
      </c>
      <c r="H292" s="148">
        <v>1</v>
      </c>
      <c r="I292" s="149"/>
      <c r="J292" s="149"/>
      <c r="K292" s="150">
        <f>ROUND(P292*H292,2)</f>
        <v>0</v>
      </c>
      <c r="L292" s="151"/>
      <c r="M292" s="34"/>
      <c r="N292" s="152" t="s">
        <v>1</v>
      </c>
      <c r="O292" s="153" t="s">
        <v>38</v>
      </c>
      <c r="P292" s="154">
        <f>I292+J292</f>
        <v>0</v>
      </c>
      <c r="Q292" s="154">
        <f>ROUND(I292*H292,2)</f>
        <v>0</v>
      </c>
      <c r="R292" s="154">
        <f>ROUND(J292*H292,2)</f>
        <v>0</v>
      </c>
      <c r="S292" s="59"/>
      <c r="T292" s="155">
        <f>S292*H292</f>
        <v>0</v>
      </c>
      <c r="U292" s="155">
        <v>0</v>
      </c>
      <c r="V292" s="155">
        <f>U292*H292</f>
        <v>0</v>
      </c>
      <c r="W292" s="155">
        <v>0</v>
      </c>
      <c r="X292" s="156">
        <f>W292*H292</f>
        <v>0</v>
      </c>
      <c r="Y292" s="33"/>
      <c r="Z292" s="33"/>
      <c r="AA292" s="33"/>
      <c r="AB292" s="33"/>
      <c r="AC292" s="33"/>
      <c r="AD292" s="33"/>
      <c r="AE292" s="33"/>
      <c r="AR292" s="157" t="s">
        <v>402</v>
      </c>
      <c r="AT292" s="157" t="s">
        <v>129</v>
      </c>
      <c r="AU292" s="157" t="s">
        <v>82</v>
      </c>
      <c r="AY292" s="18" t="s">
        <v>127</v>
      </c>
      <c r="BE292" s="158">
        <f>IF(O292="základní",K292,0)</f>
        <v>0</v>
      </c>
      <c r="BF292" s="158">
        <f>IF(O292="snížená",K292,0)</f>
        <v>0</v>
      </c>
      <c r="BG292" s="158">
        <f>IF(O292="zákl. přenesená",K292,0)</f>
        <v>0</v>
      </c>
      <c r="BH292" s="158">
        <f>IF(O292="sníž. přenesená",K292,0)</f>
        <v>0</v>
      </c>
      <c r="BI292" s="158">
        <f>IF(O292="nulová",K292,0)</f>
        <v>0</v>
      </c>
      <c r="BJ292" s="18" t="s">
        <v>80</v>
      </c>
      <c r="BK292" s="158">
        <f>ROUND(P292*H292,2)</f>
        <v>0</v>
      </c>
      <c r="BL292" s="18" t="s">
        <v>402</v>
      </c>
      <c r="BM292" s="157" t="s">
        <v>403</v>
      </c>
    </row>
    <row r="293" spans="1:65" s="2" customFormat="1" ht="11.25">
      <c r="A293" s="33"/>
      <c r="B293" s="34"/>
      <c r="C293" s="33"/>
      <c r="D293" s="159" t="s">
        <v>135</v>
      </c>
      <c r="E293" s="33"/>
      <c r="F293" s="160" t="s">
        <v>399</v>
      </c>
      <c r="G293" s="33"/>
      <c r="H293" s="33"/>
      <c r="I293" s="161"/>
      <c r="J293" s="161"/>
      <c r="K293" s="33"/>
      <c r="L293" s="33"/>
      <c r="M293" s="34"/>
      <c r="N293" s="162"/>
      <c r="O293" s="163"/>
      <c r="P293" s="59"/>
      <c r="Q293" s="59"/>
      <c r="R293" s="59"/>
      <c r="S293" s="59"/>
      <c r="T293" s="59"/>
      <c r="U293" s="59"/>
      <c r="V293" s="59"/>
      <c r="W293" s="59"/>
      <c r="X293" s="60"/>
      <c r="Y293" s="33"/>
      <c r="Z293" s="33"/>
      <c r="AA293" s="33"/>
      <c r="AB293" s="33"/>
      <c r="AC293" s="33"/>
      <c r="AD293" s="33"/>
      <c r="AE293" s="33"/>
      <c r="AT293" s="18" t="s">
        <v>135</v>
      </c>
      <c r="AU293" s="18" t="s">
        <v>82</v>
      </c>
    </row>
    <row r="294" spans="1:65" s="2" customFormat="1" ht="16.5" customHeight="1">
      <c r="A294" s="33"/>
      <c r="B294" s="143"/>
      <c r="C294" s="144" t="s">
        <v>404</v>
      </c>
      <c r="D294" s="144" t="s">
        <v>129</v>
      </c>
      <c r="E294" s="145" t="s">
        <v>405</v>
      </c>
      <c r="F294" s="146" t="s">
        <v>406</v>
      </c>
      <c r="G294" s="147" t="s">
        <v>272</v>
      </c>
      <c r="H294" s="148">
        <v>1</v>
      </c>
      <c r="I294" s="149"/>
      <c r="J294" s="149"/>
      <c r="K294" s="150">
        <f>ROUND(P294*H294,2)</f>
        <v>0</v>
      </c>
      <c r="L294" s="151"/>
      <c r="M294" s="34"/>
      <c r="N294" s="152" t="s">
        <v>1</v>
      </c>
      <c r="O294" s="153" t="s">
        <v>38</v>
      </c>
      <c r="P294" s="154">
        <f>I294+J294</f>
        <v>0</v>
      </c>
      <c r="Q294" s="154">
        <f>ROUND(I294*H294,2)</f>
        <v>0</v>
      </c>
      <c r="R294" s="154">
        <f>ROUND(J294*H294,2)</f>
        <v>0</v>
      </c>
      <c r="S294" s="59"/>
      <c r="T294" s="155">
        <f>S294*H294</f>
        <v>0</v>
      </c>
      <c r="U294" s="155">
        <v>0</v>
      </c>
      <c r="V294" s="155">
        <f>U294*H294</f>
        <v>0</v>
      </c>
      <c r="W294" s="155">
        <v>0</v>
      </c>
      <c r="X294" s="156">
        <f>W294*H294</f>
        <v>0</v>
      </c>
      <c r="Y294" s="33"/>
      <c r="Z294" s="33"/>
      <c r="AA294" s="33"/>
      <c r="AB294" s="33"/>
      <c r="AC294" s="33"/>
      <c r="AD294" s="33"/>
      <c r="AE294" s="33"/>
      <c r="AR294" s="157" t="s">
        <v>402</v>
      </c>
      <c r="AT294" s="157" t="s">
        <v>129</v>
      </c>
      <c r="AU294" s="157" t="s">
        <v>82</v>
      </c>
      <c r="AY294" s="18" t="s">
        <v>127</v>
      </c>
      <c r="BE294" s="158">
        <f>IF(O294="základní",K294,0)</f>
        <v>0</v>
      </c>
      <c r="BF294" s="158">
        <f>IF(O294="snížená",K294,0)</f>
        <v>0</v>
      </c>
      <c r="BG294" s="158">
        <f>IF(O294="zákl. přenesená",K294,0)</f>
        <v>0</v>
      </c>
      <c r="BH294" s="158">
        <f>IF(O294="sníž. přenesená",K294,0)</f>
        <v>0</v>
      </c>
      <c r="BI294" s="158">
        <f>IF(O294="nulová",K294,0)</f>
        <v>0</v>
      </c>
      <c r="BJ294" s="18" t="s">
        <v>80</v>
      </c>
      <c r="BK294" s="158">
        <f>ROUND(P294*H294,2)</f>
        <v>0</v>
      </c>
      <c r="BL294" s="18" t="s">
        <v>402</v>
      </c>
      <c r="BM294" s="157" t="s">
        <v>407</v>
      </c>
    </row>
    <row r="295" spans="1:65" s="2" customFormat="1" ht="11.25">
      <c r="A295" s="33"/>
      <c r="B295" s="34"/>
      <c r="C295" s="33"/>
      <c r="D295" s="159" t="s">
        <v>135</v>
      </c>
      <c r="E295" s="33"/>
      <c r="F295" s="160" t="s">
        <v>406</v>
      </c>
      <c r="G295" s="33"/>
      <c r="H295" s="33"/>
      <c r="I295" s="161"/>
      <c r="J295" s="161"/>
      <c r="K295" s="33"/>
      <c r="L295" s="33"/>
      <c r="M295" s="34"/>
      <c r="N295" s="162"/>
      <c r="O295" s="163"/>
      <c r="P295" s="59"/>
      <c r="Q295" s="59"/>
      <c r="R295" s="59"/>
      <c r="S295" s="59"/>
      <c r="T295" s="59"/>
      <c r="U295" s="59"/>
      <c r="V295" s="59"/>
      <c r="W295" s="59"/>
      <c r="X295" s="60"/>
      <c r="Y295" s="33"/>
      <c r="Z295" s="33"/>
      <c r="AA295" s="33"/>
      <c r="AB295" s="33"/>
      <c r="AC295" s="33"/>
      <c r="AD295" s="33"/>
      <c r="AE295" s="33"/>
      <c r="AT295" s="18" t="s">
        <v>135</v>
      </c>
      <c r="AU295" s="18" t="s">
        <v>82</v>
      </c>
    </row>
    <row r="296" spans="1:65" s="12" customFormat="1" ht="22.9" customHeight="1">
      <c r="B296" s="129"/>
      <c r="D296" s="130" t="s">
        <v>74</v>
      </c>
      <c r="E296" s="141" t="s">
        <v>408</v>
      </c>
      <c r="F296" s="141" t="s">
        <v>409</v>
      </c>
      <c r="I296" s="132"/>
      <c r="J296" s="132"/>
      <c r="K296" s="142">
        <f>BK296</f>
        <v>0</v>
      </c>
      <c r="M296" s="129"/>
      <c r="N296" s="134"/>
      <c r="O296" s="135"/>
      <c r="P296" s="135"/>
      <c r="Q296" s="136">
        <f>SUM(Q297:Q300)</f>
        <v>0</v>
      </c>
      <c r="R296" s="136">
        <f>SUM(R297:R300)</f>
        <v>0</v>
      </c>
      <c r="S296" s="135"/>
      <c r="T296" s="137">
        <f>SUM(T297:T300)</f>
        <v>0</v>
      </c>
      <c r="U296" s="135"/>
      <c r="V296" s="137">
        <f>SUM(V297:V300)</f>
        <v>0</v>
      </c>
      <c r="W296" s="135"/>
      <c r="X296" s="138">
        <f>SUM(X297:X300)</f>
        <v>0</v>
      </c>
      <c r="AR296" s="130" t="s">
        <v>159</v>
      </c>
      <c r="AT296" s="139" t="s">
        <v>74</v>
      </c>
      <c r="AU296" s="139" t="s">
        <v>80</v>
      </c>
      <c r="AY296" s="130" t="s">
        <v>127</v>
      </c>
      <c r="BK296" s="140">
        <f>SUM(BK297:BK300)</f>
        <v>0</v>
      </c>
    </row>
    <row r="297" spans="1:65" s="2" customFormat="1" ht="16.5" customHeight="1">
      <c r="A297" s="33"/>
      <c r="B297" s="143"/>
      <c r="C297" s="144" t="s">
        <v>410</v>
      </c>
      <c r="D297" s="144" t="s">
        <v>129</v>
      </c>
      <c r="E297" s="145" t="s">
        <v>411</v>
      </c>
      <c r="F297" s="146" t="s">
        <v>412</v>
      </c>
      <c r="G297" s="147" t="s">
        <v>272</v>
      </c>
      <c r="H297" s="148">
        <v>1</v>
      </c>
      <c r="I297" s="149"/>
      <c r="J297" s="149"/>
      <c r="K297" s="150">
        <f>ROUND(P297*H297,2)</f>
        <v>0</v>
      </c>
      <c r="L297" s="151"/>
      <c r="M297" s="34"/>
      <c r="N297" s="152" t="s">
        <v>1</v>
      </c>
      <c r="O297" s="153" t="s">
        <v>38</v>
      </c>
      <c r="P297" s="154">
        <f>I297+J297</f>
        <v>0</v>
      </c>
      <c r="Q297" s="154">
        <f>ROUND(I297*H297,2)</f>
        <v>0</v>
      </c>
      <c r="R297" s="154">
        <f>ROUND(J297*H297,2)</f>
        <v>0</v>
      </c>
      <c r="S297" s="59"/>
      <c r="T297" s="155">
        <f>S297*H297</f>
        <v>0</v>
      </c>
      <c r="U297" s="155">
        <v>0</v>
      </c>
      <c r="V297" s="155">
        <f>U297*H297</f>
        <v>0</v>
      </c>
      <c r="W297" s="155">
        <v>0</v>
      </c>
      <c r="X297" s="156">
        <f>W297*H297</f>
        <v>0</v>
      </c>
      <c r="Y297" s="33"/>
      <c r="Z297" s="33"/>
      <c r="AA297" s="33"/>
      <c r="AB297" s="33"/>
      <c r="AC297" s="33"/>
      <c r="AD297" s="33"/>
      <c r="AE297" s="33"/>
      <c r="AR297" s="157" t="s">
        <v>402</v>
      </c>
      <c r="AT297" s="157" t="s">
        <v>129</v>
      </c>
      <c r="AU297" s="157" t="s">
        <v>82</v>
      </c>
      <c r="AY297" s="18" t="s">
        <v>127</v>
      </c>
      <c r="BE297" s="158">
        <f>IF(O297="základní",K297,0)</f>
        <v>0</v>
      </c>
      <c r="BF297" s="158">
        <f>IF(O297="snížená",K297,0)</f>
        <v>0</v>
      </c>
      <c r="BG297" s="158">
        <f>IF(O297="zákl. přenesená",K297,0)</f>
        <v>0</v>
      </c>
      <c r="BH297" s="158">
        <f>IF(O297="sníž. přenesená",K297,0)</f>
        <v>0</v>
      </c>
      <c r="BI297" s="158">
        <f>IF(O297="nulová",K297,0)</f>
        <v>0</v>
      </c>
      <c r="BJ297" s="18" t="s">
        <v>80</v>
      </c>
      <c r="BK297" s="158">
        <f>ROUND(P297*H297,2)</f>
        <v>0</v>
      </c>
      <c r="BL297" s="18" t="s">
        <v>402</v>
      </c>
      <c r="BM297" s="157" t="s">
        <v>413</v>
      </c>
    </row>
    <row r="298" spans="1:65" s="2" customFormat="1" ht="11.25">
      <c r="A298" s="33"/>
      <c r="B298" s="34"/>
      <c r="C298" s="33"/>
      <c r="D298" s="159" t="s">
        <v>135</v>
      </c>
      <c r="E298" s="33"/>
      <c r="F298" s="160" t="s">
        <v>412</v>
      </c>
      <c r="G298" s="33"/>
      <c r="H298" s="33"/>
      <c r="I298" s="161"/>
      <c r="J298" s="161"/>
      <c r="K298" s="33"/>
      <c r="L298" s="33"/>
      <c r="M298" s="34"/>
      <c r="N298" s="162"/>
      <c r="O298" s="163"/>
      <c r="P298" s="59"/>
      <c r="Q298" s="59"/>
      <c r="R298" s="59"/>
      <c r="S298" s="59"/>
      <c r="T298" s="59"/>
      <c r="U298" s="59"/>
      <c r="V298" s="59"/>
      <c r="W298" s="59"/>
      <c r="X298" s="60"/>
      <c r="Y298" s="33"/>
      <c r="Z298" s="33"/>
      <c r="AA298" s="33"/>
      <c r="AB298" s="33"/>
      <c r="AC298" s="33"/>
      <c r="AD298" s="33"/>
      <c r="AE298" s="33"/>
      <c r="AT298" s="18" t="s">
        <v>135</v>
      </c>
      <c r="AU298" s="18" t="s">
        <v>82</v>
      </c>
    </row>
    <row r="299" spans="1:65" s="2" customFormat="1" ht="16.5" customHeight="1">
      <c r="A299" s="33"/>
      <c r="B299" s="143"/>
      <c r="C299" s="144" t="s">
        <v>414</v>
      </c>
      <c r="D299" s="144" t="s">
        <v>129</v>
      </c>
      <c r="E299" s="145" t="s">
        <v>415</v>
      </c>
      <c r="F299" s="146" t="s">
        <v>416</v>
      </c>
      <c r="G299" s="147" t="s">
        <v>272</v>
      </c>
      <c r="H299" s="148">
        <v>1</v>
      </c>
      <c r="I299" s="149"/>
      <c r="J299" s="149"/>
      <c r="K299" s="150">
        <f>ROUND(P299*H299,2)</f>
        <v>0</v>
      </c>
      <c r="L299" s="151"/>
      <c r="M299" s="34"/>
      <c r="N299" s="152" t="s">
        <v>1</v>
      </c>
      <c r="O299" s="153" t="s">
        <v>38</v>
      </c>
      <c r="P299" s="154">
        <f>I299+J299</f>
        <v>0</v>
      </c>
      <c r="Q299" s="154">
        <f>ROUND(I299*H299,2)</f>
        <v>0</v>
      </c>
      <c r="R299" s="154">
        <f>ROUND(J299*H299,2)</f>
        <v>0</v>
      </c>
      <c r="S299" s="59"/>
      <c r="T299" s="155">
        <f>S299*H299</f>
        <v>0</v>
      </c>
      <c r="U299" s="155">
        <v>0</v>
      </c>
      <c r="V299" s="155">
        <f>U299*H299</f>
        <v>0</v>
      </c>
      <c r="W299" s="155">
        <v>0</v>
      </c>
      <c r="X299" s="156">
        <f>W299*H299</f>
        <v>0</v>
      </c>
      <c r="Y299" s="33"/>
      <c r="Z299" s="33"/>
      <c r="AA299" s="33"/>
      <c r="AB299" s="33"/>
      <c r="AC299" s="33"/>
      <c r="AD299" s="33"/>
      <c r="AE299" s="33"/>
      <c r="AR299" s="157" t="s">
        <v>402</v>
      </c>
      <c r="AT299" s="157" t="s">
        <v>129</v>
      </c>
      <c r="AU299" s="157" t="s">
        <v>82</v>
      </c>
      <c r="AY299" s="18" t="s">
        <v>127</v>
      </c>
      <c r="BE299" s="158">
        <f>IF(O299="základní",K299,0)</f>
        <v>0</v>
      </c>
      <c r="BF299" s="158">
        <f>IF(O299="snížená",K299,0)</f>
        <v>0</v>
      </c>
      <c r="BG299" s="158">
        <f>IF(O299="zákl. přenesená",K299,0)</f>
        <v>0</v>
      </c>
      <c r="BH299" s="158">
        <f>IF(O299="sníž. přenesená",K299,0)</f>
        <v>0</v>
      </c>
      <c r="BI299" s="158">
        <f>IF(O299="nulová",K299,0)</f>
        <v>0</v>
      </c>
      <c r="BJ299" s="18" t="s">
        <v>80</v>
      </c>
      <c r="BK299" s="158">
        <f>ROUND(P299*H299,2)</f>
        <v>0</v>
      </c>
      <c r="BL299" s="18" t="s">
        <v>402</v>
      </c>
      <c r="BM299" s="157" t="s">
        <v>417</v>
      </c>
    </row>
    <row r="300" spans="1:65" s="2" customFormat="1" ht="11.25">
      <c r="A300" s="33"/>
      <c r="B300" s="34"/>
      <c r="C300" s="33"/>
      <c r="D300" s="159" t="s">
        <v>135</v>
      </c>
      <c r="E300" s="33"/>
      <c r="F300" s="160" t="s">
        <v>416</v>
      </c>
      <c r="G300" s="33"/>
      <c r="H300" s="33"/>
      <c r="I300" s="161"/>
      <c r="J300" s="161"/>
      <c r="K300" s="33"/>
      <c r="L300" s="33"/>
      <c r="M300" s="34"/>
      <c r="N300" s="162"/>
      <c r="O300" s="163"/>
      <c r="P300" s="59"/>
      <c r="Q300" s="59"/>
      <c r="R300" s="59"/>
      <c r="S300" s="59"/>
      <c r="T300" s="59"/>
      <c r="U300" s="59"/>
      <c r="V300" s="59"/>
      <c r="W300" s="59"/>
      <c r="X300" s="60"/>
      <c r="Y300" s="33"/>
      <c r="Z300" s="33"/>
      <c r="AA300" s="33"/>
      <c r="AB300" s="33"/>
      <c r="AC300" s="33"/>
      <c r="AD300" s="33"/>
      <c r="AE300" s="33"/>
      <c r="AT300" s="18" t="s">
        <v>135</v>
      </c>
      <c r="AU300" s="18" t="s">
        <v>82</v>
      </c>
    </row>
    <row r="301" spans="1:65" s="12" customFormat="1" ht="22.9" customHeight="1">
      <c r="B301" s="129"/>
      <c r="D301" s="130" t="s">
        <v>74</v>
      </c>
      <c r="E301" s="141" t="s">
        <v>418</v>
      </c>
      <c r="F301" s="141" t="s">
        <v>419</v>
      </c>
      <c r="I301" s="132"/>
      <c r="J301" s="132"/>
      <c r="K301" s="142">
        <f>BK301</f>
        <v>0</v>
      </c>
      <c r="M301" s="129"/>
      <c r="N301" s="134"/>
      <c r="O301" s="135"/>
      <c r="P301" s="135"/>
      <c r="Q301" s="136">
        <f>SUM(Q302:Q303)</f>
        <v>0</v>
      </c>
      <c r="R301" s="136">
        <f>SUM(R302:R303)</f>
        <v>0</v>
      </c>
      <c r="S301" s="135"/>
      <c r="T301" s="137">
        <f>SUM(T302:T303)</f>
        <v>0</v>
      </c>
      <c r="U301" s="135"/>
      <c r="V301" s="137">
        <f>SUM(V302:V303)</f>
        <v>0</v>
      </c>
      <c r="W301" s="135"/>
      <c r="X301" s="138">
        <f>SUM(X302:X303)</f>
        <v>0</v>
      </c>
      <c r="AR301" s="130" t="s">
        <v>159</v>
      </c>
      <c r="AT301" s="139" t="s">
        <v>74</v>
      </c>
      <c r="AU301" s="139" t="s">
        <v>80</v>
      </c>
      <c r="AY301" s="130" t="s">
        <v>127</v>
      </c>
      <c r="BK301" s="140">
        <f>SUM(BK302:BK303)</f>
        <v>0</v>
      </c>
    </row>
    <row r="302" spans="1:65" s="2" customFormat="1" ht="16.5" customHeight="1">
      <c r="A302" s="33"/>
      <c r="B302" s="143"/>
      <c r="C302" s="144" t="s">
        <v>420</v>
      </c>
      <c r="D302" s="144" t="s">
        <v>129</v>
      </c>
      <c r="E302" s="145" t="s">
        <v>421</v>
      </c>
      <c r="F302" s="146" t="s">
        <v>419</v>
      </c>
      <c r="G302" s="147" t="s">
        <v>272</v>
      </c>
      <c r="H302" s="148">
        <v>1</v>
      </c>
      <c r="I302" s="149"/>
      <c r="J302" s="149"/>
      <c r="K302" s="150">
        <f>ROUND(P302*H302,2)</f>
        <v>0</v>
      </c>
      <c r="L302" s="151"/>
      <c r="M302" s="34"/>
      <c r="N302" s="152" t="s">
        <v>1</v>
      </c>
      <c r="O302" s="153" t="s">
        <v>38</v>
      </c>
      <c r="P302" s="154">
        <f>I302+J302</f>
        <v>0</v>
      </c>
      <c r="Q302" s="154">
        <f>ROUND(I302*H302,2)</f>
        <v>0</v>
      </c>
      <c r="R302" s="154">
        <f>ROUND(J302*H302,2)</f>
        <v>0</v>
      </c>
      <c r="S302" s="59"/>
      <c r="T302" s="155">
        <f>S302*H302</f>
        <v>0</v>
      </c>
      <c r="U302" s="155">
        <v>0</v>
      </c>
      <c r="V302" s="155">
        <f>U302*H302</f>
        <v>0</v>
      </c>
      <c r="W302" s="155">
        <v>0</v>
      </c>
      <c r="X302" s="156">
        <f>W302*H302</f>
        <v>0</v>
      </c>
      <c r="Y302" s="33"/>
      <c r="Z302" s="33"/>
      <c r="AA302" s="33"/>
      <c r="AB302" s="33"/>
      <c r="AC302" s="33"/>
      <c r="AD302" s="33"/>
      <c r="AE302" s="33"/>
      <c r="AR302" s="157" t="s">
        <v>402</v>
      </c>
      <c r="AT302" s="157" t="s">
        <v>129</v>
      </c>
      <c r="AU302" s="157" t="s">
        <v>82</v>
      </c>
      <c r="AY302" s="18" t="s">
        <v>127</v>
      </c>
      <c r="BE302" s="158">
        <f>IF(O302="základní",K302,0)</f>
        <v>0</v>
      </c>
      <c r="BF302" s="158">
        <f>IF(O302="snížená",K302,0)</f>
        <v>0</v>
      </c>
      <c r="BG302" s="158">
        <f>IF(O302="zákl. přenesená",K302,0)</f>
        <v>0</v>
      </c>
      <c r="BH302" s="158">
        <f>IF(O302="sníž. přenesená",K302,0)</f>
        <v>0</v>
      </c>
      <c r="BI302" s="158">
        <f>IF(O302="nulová",K302,0)</f>
        <v>0</v>
      </c>
      <c r="BJ302" s="18" t="s">
        <v>80</v>
      </c>
      <c r="BK302" s="158">
        <f>ROUND(P302*H302,2)</f>
        <v>0</v>
      </c>
      <c r="BL302" s="18" t="s">
        <v>402</v>
      </c>
      <c r="BM302" s="157" t="s">
        <v>422</v>
      </c>
    </row>
    <row r="303" spans="1:65" s="2" customFormat="1" ht="11.25">
      <c r="A303" s="33"/>
      <c r="B303" s="34"/>
      <c r="C303" s="33"/>
      <c r="D303" s="159" t="s">
        <v>135</v>
      </c>
      <c r="E303" s="33"/>
      <c r="F303" s="160" t="s">
        <v>419</v>
      </c>
      <c r="G303" s="33"/>
      <c r="H303" s="33"/>
      <c r="I303" s="161"/>
      <c r="J303" s="161"/>
      <c r="K303" s="33"/>
      <c r="L303" s="33"/>
      <c r="M303" s="34"/>
      <c r="N303" s="205"/>
      <c r="O303" s="206"/>
      <c r="P303" s="207"/>
      <c r="Q303" s="207"/>
      <c r="R303" s="207"/>
      <c r="S303" s="207"/>
      <c r="T303" s="207"/>
      <c r="U303" s="207"/>
      <c r="V303" s="207"/>
      <c r="W303" s="207"/>
      <c r="X303" s="208"/>
      <c r="Y303" s="33"/>
      <c r="Z303" s="33"/>
      <c r="AA303" s="33"/>
      <c r="AB303" s="33"/>
      <c r="AC303" s="33"/>
      <c r="AD303" s="33"/>
      <c r="AE303" s="33"/>
      <c r="AT303" s="18" t="s">
        <v>135</v>
      </c>
      <c r="AU303" s="18" t="s">
        <v>82</v>
      </c>
    </row>
    <row r="304" spans="1:65" s="2" customFormat="1" ht="6.95" customHeight="1">
      <c r="A304" s="33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34"/>
      <c r="N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</sheetData>
  <autoFilter ref="C126:L303"/>
  <mergeCells count="6">
    <mergeCell ref="M2:Z2"/>
    <mergeCell ref="E7:H7"/>
    <mergeCell ref="E16:H16"/>
    <mergeCell ref="E25:H25"/>
    <mergeCell ref="E85:H85"/>
    <mergeCell ref="E119:H11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3 - Doplnění odtokových ž...</vt:lpstr>
      <vt:lpstr>'3 - Doplnění odtokových ž...'!Názvy_tisku</vt:lpstr>
      <vt:lpstr>'Rekapitulace stavby'!Názvy_tisku</vt:lpstr>
      <vt:lpstr>'3 - Doplnění odtokových ž...'!Oblast_tisku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Karlíček Tomáš</dc:creator>
  <cp:lastModifiedBy>Karlíček Tomáš</cp:lastModifiedBy>
  <dcterms:created xsi:type="dcterms:W3CDTF">2025-08-22T10:48:48Z</dcterms:created>
  <dcterms:modified xsi:type="dcterms:W3CDTF">2025-08-22T10:49:31Z</dcterms:modified>
</cp:coreProperties>
</file>